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60" windowWidth="12030" windowHeight="5445" tabRatio="779" firstSheet="4" activeTab="11"/>
  </bookViews>
  <sheets>
    <sheet name="Resultados" sheetId="10" r:id="rId1"/>
    <sheet name="Grado" sheetId="1" r:id="rId2"/>
    <sheet name="rapidez" sheetId="2" r:id="rId3"/>
    <sheet name="Probabilidad" sheetId="3" r:id="rId4"/>
    <sheet name="Criticidad" sheetId="4" r:id="rId5"/>
    <sheet name="T. Remed" sheetId="5" r:id="rId6"/>
    <sheet name="Med prev" sheetId="6" r:id="rId7"/>
    <sheet name="les. second." sheetId="7" r:id="rId8"/>
    <sheet name="%PEM" sheetId="8" r:id="rId9"/>
    <sheet name="dif interven" sheetId="9" r:id="rId10"/>
    <sheet name="Tabla 2" sheetId="11" r:id="rId11"/>
    <sheet name="ISO 6241" sheetId="12" r:id="rId12"/>
  </sheets>
  <definedNames>
    <definedName name="a" localSheetId="6">'Med prev'!$A$33</definedName>
    <definedName name="_xlnm.Print_Area" localSheetId="8">'%PEM'!$A$1:$E$34</definedName>
    <definedName name="_xlnm.Print_Area" localSheetId="4">Criticidad!$A$1:$C$41</definedName>
    <definedName name="_xlnm.Print_Area" localSheetId="9">'dif interven'!$A$1:$D$35</definedName>
    <definedName name="_xlnm.Print_Area" localSheetId="1">Grado!$A$1:$D$39</definedName>
    <definedName name="_xlnm.Print_Area" localSheetId="11">'ISO 6241'!$B$2:$F$56</definedName>
    <definedName name="_xlnm.Print_Area" localSheetId="7">'les. second.'!$A$1:$D$36</definedName>
    <definedName name="_xlnm.Print_Area" localSheetId="6">'Med prev'!$A$1:$D$30</definedName>
    <definedName name="_xlnm.Print_Area" localSheetId="3">Probabilidad!$A$1:$C$49</definedName>
    <definedName name="_xlnm.Print_Area" localSheetId="2">rapidez!$A$1:$D$62</definedName>
    <definedName name="_xlnm.Print_Area" localSheetId="0">Resultados!$A$1:$Q$53</definedName>
    <definedName name="_xlnm.Print_Area" localSheetId="5">'T. Remed'!$A$1:$D$37</definedName>
    <definedName name="_xlnm.Print_Area" localSheetId="10">'Tabla 2'!$B$1:$F$67</definedName>
    <definedName name="b" localSheetId="6">'Med prev'!$A$39</definedName>
  </definedNames>
  <calcPr calcId="125725"/>
</workbook>
</file>

<file path=xl/calcChain.xml><?xml version="1.0" encoding="utf-8"?>
<calcChain xmlns="http://schemas.openxmlformats.org/spreadsheetml/2006/main">
  <c r="D26" i="9"/>
  <c r="D29"/>
  <c r="D28"/>
  <c r="D27"/>
  <c r="D27" i="8"/>
  <c r="D26"/>
  <c r="D25"/>
  <c r="D24"/>
  <c r="D29" i="7"/>
  <c r="D28"/>
  <c r="D27"/>
  <c r="D26"/>
  <c r="D27" i="6"/>
  <c r="D26"/>
  <c r="D25"/>
  <c r="D24"/>
  <c r="D28" i="5"/>
  <c r="D27"/>
  <c r="D26"/>
  <c r="D25"/>
  <c r="D29" i="4"/>
  <c r="D28"/>
  <c r="D27"/>
  <c r="D26"/>
  <c r="D29" i="3"/>
  <c r="D28"/>
  <c r="D27"/>
  <c r="D26"/>
  <c r="D29" i="2"/>
  <c r="D28"/>
  <c r="D27"/>
  <c r="D26"/>
  <c r="D29" i="1"/>
  <c r="D28"/>
  <c r="D27"/>
  <c r="D26"/>
  <c r="K17" i="10"/>
  <c r="J17"/>
  <c r="I17"/>
  <c r="H17"/>
  <c r="F17"/>
  <c r="E17"/>
  <c r="D17"/>
  <c r="C17"/>
  <c r="M13"/>
  <c r="N13" s="1"/>
  <c r="O13" s="1"/>
  <c r="G16"/>
  <c r="G17" s="1"/>
  <c r="L17" s="1"/>
  <c r="K20"/>
  <c r="K23" s="1"/>
  <c r="K24" s="1"/>
  <c r="D20"/>
  <c r="D23" s="1"/>
  <c r="D24" s="1"/>
  <c r="C20"/>
  <c r="C23" s="1"/>
  <c r="C24" s="1"/>
  <c r="K16"/>
  <c r="J16"/>
  <c r="I16"/>
  <c r="H16"/>
  <c r="F16"/>
  <c r="E16"/>
  <c r="D16"/>
  <c r="C16"/>
  <c r="L13"/>
  <c r="L16" s="1"/>
  <c r="P13" s="1"/>
  <c r="K35"/>
  <c r="K38" s="1"/>
  <c r="K39" s="1"/>
  <c r="K30"/>
  <c r="K33" s="1"/>
  <c r="K34" s="1"/>
  <c r="K25"/>
  <c r="K28" s="1"/>
  <c r="K29" s="1"/>
  <c r="J35"/>
  <c r="J38" s="1"/>
  <c r="J39" s="1"/>
  <c r="J30"/>
  <c r="J33" s="1"/>
  <c r="J34" s="1"/>
  <c r="J25"/>
  <c r="J28" s="1"/>
  <c r="J29" s="1"/>
  <c r="J20"/>
  <c r="J23" s="1"/>
  <c r="J24" s="1"/>
  <c r="I35"/>
  <c r="I38" s="1"/>
  <c r="I39" s="1"/>
  <c r="I30"/>
  <c r="I33" s="1"/>
  <c r="I34" s="1"/>
  <c r="I25"/>
  <c r="I28" s="1"/>
  <c r="I29" s="1"/>
  <c r="I20"/>
  <c r="H35"/>
  <c r="H38" s="1"/>
  <c r="H39" s="1"/>
  <c r="H30"/>
  <c r="H33" s="1"/>
  <c r="H34" s="1"/>
  <c r="H25"/>
  <c r="H20"/>
  <c r="H23" s="1"/>
  <c r="H24" s="1"/>
  <c r="G35"/>
  <c r="G38" s="1"/>
  <c r="G39" s="1"/>
  <c r="G30"/>
  <c r="G33" s="1"/>
  <c r="G34" s="1"/>
  <c r="G25"/>
  <c r="G28" s="1"/>
  <c r="G29" s="1"/>
  <c r="G20"/>
  <c r="G23" s="1"/>
  <c r="G24" s="1"/>
  <c r="F35"/>
  <c r="F38" s="1"/>
  <c r="F39" s="1"/>
  <c r="F30"/>
  <c r="F33" s="1"/>
  <c r="F34" s="1"/>
  <c r="F25"/>
  <c r="F28" s="1"/>
  <c r="F29" s="1"/>
  <c r="F20"/>
  <c r="F23" s="1"/>
  <c r="F24" s="1"/>
  <c r="E35"/>
  <c r="E38" s="1"/>
  <c r="E39" s="1"/>
  <c r="E30"/>
  <c r="E33" s="1"/>
  <c r="E34" s="1"/>
  <c r="E25"/>
  <c r="E28" s="1"/>
  <c r="E29" s="1"/>
  <c r="E20"/>
  <c r="D35"/>
  <c r="D38" s="1"/>
  <c r="D39" s="1"/>
  <c r="D30"/>
  <c r="D33" s="1"/>
  <c r="D34" s="1"/>
  <c r="D25"/>
  <c r="D28" s="1"/>
  <c r="D29" s="1"/>
  <c r="C35"/>
  <c r="C30"/>
  <c r="C25"/>
  <c r="M25" l="1"/>
  <c r="N25" s="1"/>
  <c r="H28"/>
  <c r="H29" s="1"/>
  <c r="M30"/>
  <c r="N30" s="1"/>
  <c r="M35"/>
  <c r="N35" s="1"/>
  <c r="M20"/>
  <c r="N20" s="1"/>
  <c r="J44"/>
  <c r="I23"/>
  <c r="H44"/>
  <c r="L20"/>
  <c r="L30"/>
  <c r="G44"/>
  <c r="F44"/>
  <c r="E23"/>
  <c r="L25"/>
  <c r="L28" s="1"/>
  <c r="L35"/>
  <c r="L38" s="1"/>
  <c r="C33"/>
  <c r="C34" s="1"/>
  <c r="L34" s="1"/>
  <c r="C38"/>
  <c r="C39" s="1"/>
  <c r="L39" s="1"/>
  <c r="C28"/>
  <c r="D44"/>
  <c r="L15"/>
  <c r="L33" l="1"/>
  <c r="P30" s="1"/>
  <c r="E24"/>
  <c r="E44" s="1"/>
  <c r="I24"/>
  <c r="I44" s="1"/>
  <c r="L22"/>
  <c r="L23"/>
  <c r="C29"/>
  <c r="L29" s="1"/>
  <c r="P20"/>
  <c r="L32"/>
  <c r="L27"/>
  <c r="P25"/>
  <c r="L37"/>
  <c r="P35"/>
  <c r="O30"/>
  <c r="O35"/>
  <c r="O25"/>
  <c r="O20"/>
  <c r="L24" l="1"/>
  <c r="C44"/>
  <c r="L42"/>
  <c r="B5" s="1"/>
  <c r="B6" s="1"/>
</calcChain>
</file>

<file path=xl/sharedStrings.xml><?xml version="1.0" encoding="utf-8"?>
<sst xmlns="http://schemas.openxmlformats.org/spreadsheetml/2006/main" count="700" uniqueCount="448">
  <si>
    <r>
      <t xml:space="preserve">A.1 </t>
    </r>
    <r>
      <rPr>
        <b/>
        <sz val="16"/>
        <color theme="1"/>
        <rFont val="Times New Roman"/>
        <family val="1"/>
      </rPr>
      <t>Grado de Afectación (scale)</t>
    </r>
  </si>
  <si>
    <t>Sin necesidad de intervención.</t>
  </si>
  <si>
    <t>No se detectan ni se conocen problemas por esta causa.</t>
  </si>
  <si>
    <t>Zonas afectadas estabilizadas que necesitan puntuales intervenciones superficiales.</t>
  </si>
  <si>
    <t>Zonas afectadas puntuales que necesitan intervenciones de sustitución.</t>
  </si>
  <si>
    <t>Lesiones importantes y generalizados que ponen en peligro la estabilidad del edificio, necesidad de intervenciones</t>
  </si>
  <si>
    <t>Localización</t>
  </si>
  <si>
    <t>Unión entre elementos constructivos.</t>
  </si>
  <si>
    <t>En general, se comprobará</t>
  </si>
  <si>
    <t>Estabilización de los defectos.</t>
  </si>
  <si>
    <t>Repetición de la lesión en plantas consecutivas.</t>
  </si>
  <si>
    <t>Continuidad de las humedades en los muros en contacto con el terreno.</t>
  </si>
  <si>
    <t>Condiciones de utilización.</t>
  </si>
  <si>
    <t>SÍNTOMAS A OBSERVAR</t>
  </si>
  <si>
    <t>Periodicidad y velocidad</t>
  </si>
  <si>
    <t xml:space="preserve">Zonas afectadas puntuales que necesitan intervenciones de sustitución en plazo de </t>
  </si>
  <si>
    <t>Inmediata</t>
  </si>
  <si>
    <t>Urgente, 6 meses</t>
  </si>
  <si>
    <t>Rápido, 1 año</t>
  </si>
  <si>
    <t>Diferido, 3 años</t>
  </si>
  <si>
    <t>Sin necesidad de intervención. No se detectan ni se conocen problemas por esta causa.</t>
  </si>
  <si>
    <t>Programado,.....años</t>
  </si>
  <si>
    <t>Plazo de intervención: Programado</t>
  </si>
  <si>
    <t>Plazo de intervención: Diferido</t>
  </si>
  <si>
    <t>Plazo de intervención: Inmediato</t>
  </si>
  <si>
    <t>Nota: La Ruina se declara por ley en cuando Intervención &gt; 50% de PEM</t>
  </si>
  <si>
    <t>A.2 Rapidez de Avance (Timing)</t>
  </si>
  <si>
    <t>Probabilidad</t>
  </si>
  <si>
    <t>Improbable</t>
  </si>
  <si>
    <t>Daños ocasionados por circunstancias muy puntuales</t>
  </si>
  <si>
    <t>No se espera desperfectos por este causa.</t>
  </si>
  <si>
    <t xml:space="preserve">Posible </t>
  </si>
  <si>
    <t>Probable</t>
  </si>
  <si>
    <t>Ocurre en hasta un 50% de los casos parecidos</t>
  </si>
  <si>
    <t>Ocurre en la mayoria de casos parecidos</t>
  </si>
  <si>
    <t>Inevitable</t>
  </si>
  <si>
    <t>Surje siempre en circunstancias parecidas</t>
  </si>
  <si>
    <t>OBSERVACIONES</t>
  </si>
  <si>
    <t>A.3 Probabilidad de Aparición o Reaparición</t>
  </si>
  <si>
    <t>A.4 Criticidad de Ubicación</t>
  </si>
  <si>
    <t>Daños ocasionados no impiden su buen funcionamiento ni representan peligro para su integridad</t>
  </si>
  <si>
    <t>Estructural.</t>
  </si>
  <si>
    <t>Bajo</t>
  </si>
  <si>
    <t>Nulo</t>
  </si>
  <si>
    <t>Medio</t>
  </si>
  <si>
    <t>Alto</t>
  </si>
  <si>
    <t>DEGRADACIÓN EN EL ESTADO DE CONSERVACIÓN</t>
  </si>
  <si>
    <t>BAJO</t>
  </si>
  <si>
    <t>NULO</t>
  </si>
  <si>
    <t>MEDIO</t>
  </si>
  <si>
    <t>ALTO</t>
  </si>
  <si>
    <t>Alta</t>
  </si>
  <si>
    <t>A pesar de que “Trabajos Remediales” aparece en la tabla 2 como</t>
  </si>
  <si>
    <t xml:space="preserve"> posible causa de la degradación de un edificio, por supuesto esto sería en</t>
  </si>
  <si>
    <t xml:space="preserve"> el caso de obras realizadas de forma inadecuada. En el caso de que un edificio </t>
  </si>
  <si>
    <t xml:space="preserve">haber sufrido trabajos remediales adecuados habría que tomar en cuenta su </t>
  </si>
  <si>
    <t>efecto mitigante.</t>
  </si>
  <si>
    <t>A.5 Trabajos Remediales</t>
  </si>
  <si>
    <t>Impacto de Trabajos Remediales</t>
  </si>
  <si>
    <t>Alto positivo</t>
  </si>
  <si>
    <t>Bajo positivo</t>
  </si>
  <si>
    <t>Bajo negativo</t>
  </si>
  <si>
    <t>Alto negativo</t>
  </si>
  <si>
    <t>Dirección de proceso de corrosión invertido o parado</t>
  </si>
  <si>
    <t>Velocidad de corrosión relentizado</t>
  </si>
  <si>
    <t>Velocidad de corrosión acelerado</t>
  </si>
  <si>
    <t>Velocidad de corrosión acelerado y aparición de nuevas patalogías</t>
  </si>
  <si>
    <t>Baja y Esporádico</t>
  </si>
  <si>
    <t>Rápida pero Esporádica</t>
  </si>
  <si>
    <t>Lenta y Continua</t>
  </si>
  <si>
    <t>Continua y rápida</t>
  </si>
  <si>
    <t>A.6 Medios Preventativos</t>
  </si>
  <si>
    <t>Impacto de Medios Preventativos</t>
  </si>
  <si>
    <t>Sin medios o con medios no efectivos</t>
  </si>
  <si>
    <t>Medios Pasivos poco efectivos</t>
  </si>
  <si>
    <t>Medios pasivos y activos que relentizan de forma significativa el avance.</t>
  </si>
  <si>
    <t>Nuevas patalogías posibles.</t>
  </si>
  <si>
    <t>Medios pasivos que relentizan de forma significativa el avance.</t>
  </si>
  <si>
    <t>Nuevas patalogías poco probables.</t>
  </si>
  <si>
    <t>Impacto de efectos secundarios de corrosión</t>
  </si>
  <si>
    <t>%PEM</t>
  </si>
  <si>
    <t>0-1%</t>
  </si>
  <si>
    <t>&gt;1-3%</t>
  </si>
  <si>
    <t>&gt;3-5%</t>
  </si>
  <si>
    <t>&gt;5%</t>
  </si>
  <si>
    <t>A.9 Grado de dificultad de intervención en los elementos afectados</t>
  </si>
  <si>
    <t>Acceso sin dificultades</t>
  </si>
  <si>
    <t>Elemento no accesible sin sustitución de ese y otros elementos</t>
  </si>
  <si>
    <t>Intervención requiere sustitución de este elemento pero no afecta a otros elementos</t>
  </si>
  <si>
    <t xml:space="preserve">Elemento accesible pero su ubicación dificulta los trabajos. </t>
  </si>
  <si>
    <t>ej . Elementos en altura</t>
  </si>
  <si>
    <t>En general, se espera que el caso de los niveles medio/ alto el uso de medios</t>
  </si>
  <si>
    <t>auxilares de importancia; grua, platafromas de trabajo etcetera se hace imprescindible.</t>
  </si>
  <si>
    <t>Nula</t>
  </si>
  <si>
    <t>Baja</t>
  </si>
  <si>
    <t>Media</t>
  </si>
  <si>
    <t>Plazos de Intervención</t>
  </si>
  <si>
    <t>Temperatura media del entorno del elemento afectado</t>
  </si>
  <si>
    <t>Presencia de humedad</t>
  </si>
  <si>
    <t>Estado de uniones entre los elementos afectados</t>
  </si>
  <si>
    <t>Condiciones de entorno</t>
  </si>
  <si>
    <t>Presencia de vibraciones</t>
  </si>
  <si>
    <t>Grado de protección de los materiales utilizados</t>
  </si>
  <si>
    <t xml:space="preserve">Grado de </t>
  </si>
  <si>
    <t xml:space="preserve">Propensidad de los materiales en cuestión a la oxidación: energia libre de Gibbs </t>
  </si>
  <si>
    <t>Grado de exposición al medio corrosivo</t>
  </si>
  <si>
    <t>Plazo de intervención: Rapido</t>
  </si>
  <si>
    <t>Condiciones del elemento afectado</t>
  </si>
  <si>
    <t>Existencia de posibles pares galvanicos</t>
  </si>
  <si>
    <t>Medición de potencial y velocidad de corrosion</t>
  </si>
  <si>
    <t>Ubicación del desperfecto podrían representar Impedimentos en comodidad</t>
  </si>
  <si>
    <t xml:space="preserve"> de uso pero no en funcionalidad ni integridad estructural</t>
  </si>
  <si>
    <t xml:space="preserve"> y serios problemas en funcionalidad</t>
  </si>
  <si>
    <t>Ubicación del desperfecto podrían representar riesgo a la integridad estructural</t>
  </si>
  <si>
    <t xml:space="preserve"> estructural y funcionalidad nula</t>
  </si>
  <si>
    <t>Ubicación del desperfecto podrían representar grave riesgo a la integridad</t>
  </si>
  <si>
    <t>Función estructural del elemento afectado</t>
  </si>
  <si>
    <t xml:space="preserve">Nivel de riesgo a la seguridad estructural, habitabilidad o funcionalidad </t>
  </si>
  <si>
    <t>Importancia para las condiciones de habitabilidad del elemento afectado</t>
  </si>
  <si>
    <t>Importancia para la funcionalidad de la edificación</t>
  </si>
  <si>
    <t>Lesiones importantes y generalizados, necesidad de intervenciones multiples</t>
  </si>
  <si>
    <t>Revestimentos exteriores</t>
  </si>
  <si>
    <t>Recubrimientos</t>
  </si>
  <si>
    <t>Elementos especialmente susceptibles a daños secundarios:</t>
  </si>
  <si>
    <t>Incluye la proporción del presupuesto de ejecución material que representa los elementos afectados de forma directa o indirectamente.</t>
  </si>
  <si>
    <t>En el caso de que no se dispone del PEM usar la última usar la valoración base.</t>
  </si>
  <si>
    <t>Agresividad del entorno</t>
  </si>
  <si>
    <t>PH de recubrimientos</t>
  </si>
  <si>
    <t>+/-12% max</t>
  </si>
  <si>
    <t>Procedencia</t>
  </si>
  <si>
    <t>(Tasación/Registro/</t>
  </si>
  <si>
    <t>Certificaciones/Agencia)</t>
  </si>
  <si>
    <t>Grado de</t>
  </si>
  <si>
    <t>Afectación</t>
  </si>
  <si>
    <t>Velocidad</t>
  </si>
  <si>
    <t>de avance</t>
  </si>
  <si>
    <t>de Aparición</t>
  </si>
  <si>
    <t>Criticidad</t>
  </si>
  <si>
    <t>de ubicación</t>
  </si>
  <si>
    <t>Trabajos</t>
  </si>
  <si>
    <t>Remediales</t>
  </si>
  <si>
    <t>Medios</t>
  </si>
  <si>
    <t>Preventivos</t>
  </si>
  <si>
    <t xml:space="preserve">Lesiones </t>
  </si>
  <si>
    <t>secundarios</t>
  </si>
  <si>
    <t>A.7 Lesiones Secundarias: lesiones a otros elementos distintos al que sufre la corrosión</t>
  </si>
  <si>
    <t>% PEM</t>
  </si>
  <si>
    <t xml:space="preserve">Dificultad </t>
  </si>
  <si>
    <t>de intervención</t>
  </si>
  <si>
    <t>del valoración base</t>
  </si>
  <si>
    <t>PSC</t>
  </si>
  <si>
    <t>Patalogía 1</t>
  </si>
  <si>
    <t>Descripción de patalogía</t>
  </si>
  <si>
    <t>Patalogía 1:</t>
  </si>
  <si>
    <t>Patalogía 2:</t>
  </si>
  <si>
    <t>Patalogía 3:</t>
  </si>
  <si>
    <t>Patalogía 4:</t>
  </si>
  <si>
    <t>Valoración Base</t>
  </si>
  <si>
    <t>PSC GLOBAL</t>
  </si>
  <si>
    <t>Ranking de importancia del factor</t>
  </si>
  <si>
    <t xml:space="preserve">Impacto económico de </t>
  </si>
  <si>
    <t>Patalogía</t>
  </si>
  <si>
    <t>Nueva valoración</t>
  </si>
  <si>
    <t>estructural acero …</t>
  </si>
  <si>
    <t>Valor asignado (ej 3.5 = 3.5%)</t>
  </si>
  <si>
    <t>Patalogía 2</t>
  </si>
  <si>
    <t>Patalogía 3</t>
  </si>
  <si>
    <t>Patalogía 4</t>
  </si>
  <si>
    <t xml:space="preserve">A.8 Coste del elemento afectado por la lesión primaria o </t>
  </si>
  <si>
    <t>secundarias relativo al PEM de la construcción</t>
  </si>
  <si>
    <t>Tabla 2</t>
  </si>
  <si>
    <t xml:space="preserve">Factores de riesgo </t>
  </si>
  <si>
    <t>Naturaleza</t>
  </si>
  <si>
    <t>Velocidad de desarrollo</t>
  </si>
  <si>
    <t>Área afectada</t>
  </si>
  <si>
    <t>Probabilidad de Aparición</t>
  </si>
  <si>
    <t>Biológicos</t>
  </si>
  <si>
    <t>Animales, insecto,</t>
  </si>
  <si>
    <t>biológico</t>
  </si>
  <si>
    <t xml:space="preserve">a largo plazo </t>
  </si>
  <si>
    <t>local/regional</t>
  </si>
  <si>
    <t>continuous</t>
  </si>
  <si>
    <t>hongos, plantas</t>
  </si>
  <si>
    <t>Meteorológicos</t>
  </si>
  <si>
    <t>Rradiación solar,</t>
  </si>
  <si>
    <t>físico</t>
  </si>
  <si>
    <t>local</t>
  </si>
  <si>
    <t>precipitación, escarcha</t>
  </si>
  <si>
    <t>Cíclico</t>
  </si>
  <si>
    <t>Humedad del aire</t>
  </si>
  <si>
    <t>Continuous</t>
  </si>
  <si>
    <t>Temperatura</t>
  </si>
  <si>
    <t>Relampago</t>
  </si>
  <si>
    <t>aparición repetina</t>
  </si>
  <si>
    <t>Poco frecuente</t>
  </si>
  <si>
    <t>Viento fuerte,</t>
  </si>
  <si>
    <t>regional</t>
  </si>
  <si>
    <t>inusual/</t>
  </si>
  <si>
    <t>tornadoes,</t>
  </si>
  <si>
    <t>Huracanes</t>
  </si>
  <si>
    <t>Amenzas Geo-químicas</t>
  </si>
  <si>
    <t>Erosion por agua subterránea</t>
  </si>
  <si>
    <t>physicoquímico</t>
  </si>
  <si>
    <t>Sales Solubles</t>
  </si>
  <si>
    <t>phy sicoquímico</t>
  </si>
  <si>
    <t>Otros</t>
  </si>
  <si>
    <t>Despazamiento del terreno</t>
  </si>
  <si>
    <t>Aumento en la marea</t>
  </si>
  <si>
    <t>Frecuente</t>
  </si>
  <si>
    <t>Inhundaciones de mar y ríos.</t>
  </si>
  <si>
    <t>Terramotos</t>
  </si>
  <si>
    <t>Incendios</t>
  </si>
  <si>
    <t>Inusual</t>
  </si>
  <si>
    <t>Avalanchas</t>
  </si>
  <si>
    <t>Actividad Volcánica</t>
  </si>
  <si>
    <t>inusual</t>
  </si>
  <si>
    <t xml:space="preserve">Factores Antropogenicos </t>
  </si>
  <si>
    <t>Gestión de uso</t>
  </si>
  <si>
    <t>Calefacción, aire acondicionado, ventilación,</t>
  </si>
  <si>
    <t>Iluminación</t>
  </si>
  <si>
    <t>Incumplimiento de normas</t>
  </si>
  <si>
    <t>físico/</t>
  </si>
  <si>
    <t>Confort</t>
  </si>
  <si>
    <t>químico</t>
  </si>
  <si>
    <t>Uso Inadecuado</t>
  </si>
  <si>
    <t>Ocasional con calentamiento repentino</t>
  </si>
  <si>
    <t>Vibraciónes localizadas</t>
  </si>
  <si>
    <t>Reformas/Transformaciones</t>
  </si>
  <si>
    <t>architectural</t>
  </si>
  <si>
    <t>frecuente</t>
  </si>
  <si>
    <t>Manteniento Inadequado</t>
  </si>
  <si>
    <t>Limpieza inadecueda</t>
  </si>
  <si>
    <t>Químico</t>
  </si>
  <si>
    <t xml:space="preserve"> Intervenciones tardíos</t>
  </si>
  <si>
    <t>a medio plazo</t>
  </si>
  <si>
    <t>Descuidos durante usoy negligencia</t>
  </si>
  <si>
    <t>físico/ químico/ biológico</t>
  </si>
  <si>
    <t>Trabajos remediales Inadecuados</t>
  </si>
  <si>
    <t>Mala elección de técnicos</t>
  </si>
  <si>
    <t>Tratamientos</t>
  </si>
  <si>
    <t>Trabajos de reforma inadecuados</t>
  </si>
  <si>
    <t>físico/ químico</t>
  </si>
  <si>
    <t>Restauración Inadecuada</t>
  </si>
  <si>
    <t>Amenazas de origen humana</t>
  </si>
  <si>
    <t>Económica</t>
  </si>
  <si>
    <t>Medio ambiental</t>
  </si>
  <si>
    <t>regional/</t>
  </si>
  <si>
    <t>Desarrollo</t>
  </si>
  <si>
    <t>global</t>
  </si>
  <si>
    <t>Política Gubermental</t>
  </si>
  <si>
    <t>Sin limites</t>
  </si>
  <si>
    <t>del entorno</t>
  </si>
  <si>
    <t>aparición repetina/ a medio plazo</t>
  </si>
  <si>
    <t>regional/ global</t>
  </si>
  <si>
    <t>poco frecuente/ continuo</t>
  </si>
  <si>
    <t>Ver Tabla 2</t>
  </si>
  <si>
    <t>Reformas remediales</t>
  </si>
  <si>
    <t>El Foro de Calidad de la Construcción (CQF), que opera una base de datos de</t>
  </si>
  <si>
    <t>defectos sobre la base de respuestas de los miembros, también ha analizado:</t>
  </si>
  <si>
    <t>(a) los elementos o lugares en los defectos se producen, y (b) cómo defectos</t>
  </si>
  <si>
    <t>de contribuir a un rendimiento pobre de la construcción Esto se basa en 862</t>
  </si>
  <si>
    <t>entradas de la base, 303 de los cuales se refieren a viviendas y 559 para la</t>
  </si>
  <si>
    <t>construcción no residencial ¬ (Foro de Calidad de la Construcción, 1997).</t>
  </si>
  <si>
    <t>1 Paredes exteriores (20%)</t>
  </si>
  <si>
    <t>2 Techos (19%)</t>
  </si>
  <si>
    <t>3 Tres ventanas y puertas (13%)</t>
  </si>
  <si>
    <t>4 Suelos (11%)</t>
  </si>
  <si>
    <t>5 Servicios (9%)</t>
  </si>
  <si>
    <t>6 sub-estructura (7%)</t>
  </si>
  <si>
    <t>7 en particiones (4%)</t>
  </si>
  <si>
    <t>8 paredes de separación (4%)</t>
  </si>
  <si>
    <t>9 Escaleras (4%)</t>
  </si>
  <si>
    <t>10 La planificación y el diseño (4%)</t>
  </si>
  <si>
    <t>Ubicaciones más frecuentes:</t>
  </si>
  <si>
    <t>Agents</t>
  </si>
  <si>
    <t>1. Mechanical</t>
  </si>
  <si>
    <t>1.1 Gravitation</t>
  </si>
  <si>
    <t>Snow and rainwater</t>
  </si>
  <si>
    <t>Ground pressure, water</t>
  </si>
  <si>
    <t>Live loads</t>
  </si>
  <si>
    <t>Dead loads</t>
  </si>
  <si>
    <t>loads</t>
  </si>
  <si>
    <t>pressure</t>
  </si>
  <si>
    <t>1.2 Forces and</t>
  </si>
  <si>
    <t>Ice formation pressure,</t>
  </si>
  <si>
    <t>Subsidence, slip</t>
  </si>
  <si>
    <t>Handling forces,</t>
  </si>
  <si>
    <t>Shrinkage, creep,</t>
  </si>
  <si>
    <t>imposed or</t>
  </si>
  <si>
    <t>thermal and moisture</t>
  </si>
  <si>
    <t>indentation</t>
  </si>
  <si>
    <t>forces and imposed</t>
  </si>
  <si>
    <t>restrained</t>
  </si>
  <si>
    <t>expansion</t>
  </si>
  <si>
    <t>deformations</t>
  </si>
  <si>
    <t>1.3 Kinetic Energy</t>
  </si>
  <si>
    <t>Wind, hail, external</t>
  </si>
  <si>
    <t>Earthquakes</t>
  </si>
  <si>
    <t>Internal impacts,</t>
  </si>
  <si>
    <t>Water hammer</t>
  </si>
  <si>
    <t>impacts, sand-storm</t>
  </si>
  <si>
    <t>wear</t>
  </si>
  <si>
    <t>1.4 Vibration and</t>
  </si>
  <si>
    <t>Wind, thunder, aircraft,</t>
  </si>
  <si>
    <t>Traffic and machinery</t>
  </si>
  <si>
    <t>Noise and vibration</t>
  </si>
  <si>
    <t>Service noises and</t>
  </si>
  <si>
    <t>noises</t>
  </si>
  <si>
    <t>explosions, traffic,</t>
  </si>
  <si>
    <t>vibrations</t>
  </si>
  <si>
    <t>from music,</t>
  </si>
  <si>
    <t>machinery noises</t>
  </si>
  <si>
    <t>dancers, domestic</t>
  </si>
  <si>
    <t>appliances</t>
  </si>
  <si>
    <t>2 Electo-magnetic</t>
  </si>
  <si>
    <t>agents</t>
  </si>
  <si>
    <t>2.1 Radiation</t>
  </si>
  <si>
    <t>Solar radiation,</t>
  </si>
  <si>
    <t>Radioactive radiation</t>
  </si>
  <si>
    <t>Lamps, radioactive</t>
  </si>
  <si>
    <t>Radiating surfaces</t>
  </si>
  <si>
    <t>radioactive radiation</t>
  </si>
  <si>
    <t>radiation</t>
  </si>
  <si>
    <t>2.2 Electricity</t>
  </si>
  <si>
    <t>Lightning</t>
  </si>
  <si>
    <t>Stray currents</t>
  </si>
  <si>
    <t>-</t>
  </si>
  <si>
    <t>Static electricity,</t>
  </si>
  <si>
    <t>electrical supply</t>
  </si>
  <si>
    <t>2.3 Magnetism</t>
  </si>
  <si>
    <t>Magnetic fields</t>
  </si>
  <si>
    <t>3 Thermal agents</t>
  </si>
  <si>
    <t>Heat, frost, thermal</t>
  </si>
  <si>
    <t>Ground heat, frost</t>
  </si>
  <si>
    <t>User emitted heat,</t>
  </si>
  <si>
    <t>Heating, fire</t>
  </si>
  <si>
    <t>shock</t>
  </si>
  <si>
    <t>cigarette</t>
  </si>
  <si>
    <t>4 Chemical agents</t>
  </si>
  <si>
    <t>4.1 Water &amp;</t>
  </si>
  <si>
    <t>Air humidity,</t>
  </si>
  <si>
    <t>Surface water, ground</t>
  </si>
  <si>
    <t>Water sprays,</t>
  </si>
  <si>
    <t>Water supply, waste</t>
  </si>
  <si>
    <t>solvents</t>
  </si>
  <si>
    <t>condensations,</t>
  </si>
  <si>
    <t>water</t>
  </si>
  <si>
    <t>condensation,</t>
  </si>
  <si>
    <t>water, seepage</t>
  </si>
  <si>
    <t>precipitations</t>
  </si>
  <si>
    <t>detergents, alcohol</t>
  </si>
  <si>
    <t>4.2 Oxidising</t>
  </si>
  <si>
    <t>Oxygen, ozones, oxides</t>
  </si>
  <si>
    <t>Positive electro-</t>
  </si>
  <si>
    <t>Disinfectant, bleach</t>
  </si>
  <si>
    <t>of nitrogen</t>
  </si>
  <si>
    <t>chemical potentials</t>
  </si>
  <si>
    <t>4.3 Reducing</t>
  </si>
  <si>
    <t>Sulphides</t>
  </si>
  <si>
    <t>Agents of</t>
  </si>
  <si>
    <t>Agents of combustion,</t>
  </si>
  <si>
    <t>combustion,</t>
  </si>
  <si>
    <t>negative electo-</t>
  </si>
  <si>
    <t>ammonia</t>
  </si>
  <si>
    <t>4.4 Acids</t>
  </si>
  <si>
    <t>Carbonic acid, bird</t>
  </si>
  <si>
    <t>Carbonic acid, humic</t>
  </si>
  <si>
    <t>Vinegar, citric acid,</t>
  </si>
  <si>
    <t>droppings, sulphuric</t>
  </si>
  <si>
    <t>acids</t>
  </si>
  <si>
    <t>carbonic acid</t>
  </si>
  <si>
    <t>acid</t>
  </si>
  <si>
    <t>4.5 Bases</t>
  </si>
  <si>
    <t>Sulphuric acid,</t>
  </si>
  <si>
    <t>4.6 Salts</t>
  </si>
  <si>
    <t>Lime</t>
  </si>
  <si>
    <t>Sodium hydroxide,</t>
  </si>
  <si>
    <t>potassium</t>
  </si>
  <si>
    <t>cement</t>
  </si>
  <si>
    <t>hydroxide,</t>
  </si>
  <si>
    <t>ammonium</t>
  </si>
  <si>
    <t>hydroxide</t>
  </si>
  <si>
    <t>4.7 Chemically</t>
  </si>
  <si>
    <t>Neutral dust</t>
  </si>
  <si>
    <t>Limestone, silica</t>
  </si>
  <si>
    <t>Fat, oil, ink, neutral</t>
  </si>
  <si>
    <t>Fat, oil, neutral dust</t>
  </si>
  <si>
    <t>neutral</t>
  </si>
  <si>
    <t>dust</t>
  </si>
  <si>
    <t>5. Biological</t>
  </si>
  <si>
    <t>5.1 Vegetable and</t>
  </si>
  <si>
    <t>Bacteria, seeds</t>
  </si>
  <si>
    <t>Bacteria, moulds, fungi,</t>
  </si>
  <si>
    <t>Bacteria, house</t>
  </si>
  <si>
    <t>microbials</t>
  </si>
  <si>
    <t>roots</t>
  </si>
  <si>
    <t>plants</t>
  </si>
  <si>
    <t>5.2 Animal</t>
  </si>
  <si>
    <t>Insects, birds</t>
  </si>
  <si>
    <t>Rodents, termites,</t>
  </si>
  <si>
    <t>Domestic animals</t>
  </si>
  <si>
    <t>worms</t>
  </si>
  <si>
    <t>Clasificación - basada en ISO 6241 tabla 4</t>
  </si>
  <si>
    <t>Actuan en el exterior</t>
  </si>
  <si>
    <t>Actuan en el interior</t>
  </si>
  <si>
    <t>Agentes</t>
  </si>
  <si>
    <t>Medio Ambiente</t>
  </si>
  <si>
    <t>Suelo</t>
  </si>
  <si>
    <t>Origen en el uso</t>
  </si>
  <si>
    <t>Resulta del diseño</t>
  </si>
  <si>
    <t xml:space="preserve">Peso Máximo global del factor </t>
  </si>
  <si>
    <t>Limites +/- 12%</t>
  </si>
  <si>
    <t>Entre 0-4%</t>
  </si>
  <si>
    <t>Entre 4,1-8%</t>
  </si>
  <si>
    <t>Entre 8,1-12%</t>
  </si>
  <si>
    <t>&gt;12%</t>
  </si>
  <si>
    <t>Entre 0 y -3%</t>
  </si>
  <si>
    <t>Entre -3,1 y -6%</t>
  </si>
  <si>
    <t>Entre -6,1 y -9%</t>
  </si>
  <si>
    <t>Entre -6 y -12%</t>
  </si>
  <si>
    <t>Entre 0 y -5,9%</t>
  </si>
  <si>
    <t>Entre 0 y 6%</t>
  </si>
  <si>
    <t>Entre 6 y 12%</t>
  </si>
  <si>
    <t>Ver Tabla 5</t>
  </si>
  <si>
    <t>Valor max</t>
  </si>
  <si>
    <t>A deducir</t>
  </si>
  <si>
    <t>Suma factores</t>
  </si>
  <si>
    <t>Mitigantes</t>
  </si>
  <si>
    <t>SÍNTOMAS A OBSERVAR (ver Tabla 6)</t>
  </si>
  <si>
    <t>OBSERVACIONES (Ver Tabla 7)</t>
  </si>
  <si>
    <t>Entre -9,1 y -12%</t>
  </si>
  <si>
    <t>Validez de Prueba</t>
  </si>
  <si>
    <t>Campanas de aviso</t>
  </si>
  <si>
    <t>Posteriores</t>
  </si>
  <si>
    <t xml:space="preserve">Patalogía nº...: Pitting en viga </t>
  </si>
  <si>
    <t>Ejemplo:</t>
  </si>
  <si>
    <t>Nota: Los valores de esta hoja se generan de forma automática, introducir valores en hojas A1-A9</t>
  </si>
  <si>
    <t>Recomendación</t>
  </si>
  <si>
    <t>Estudios de</t>
  </si>
  <si>
    <t>Corrosión</t>
  </si>
  <si>
    <t xml:space="preserve">Tabla de Resultados </t>
  </si>
  <si>
    <t>Tasación propia</t>
  </si>
  <si>
    <r>
      <t>1.</t>
    </r>
    <r>
      <rPr>
        <b/>
        <sz val="7"/>
        <color rgb="FF000000"/>
        <rFont val="Times New Roman"/>
        <family val="1"/>
      </rPr>
      <t xml:space="preserve">      </t>
    </r>
    <r>
      <rPr>
        <b/>
        <sz val="12"/>
        <color rgb="FF000000"/>
        <rFont val="Times New Roman"/>
        <family val="1"/>
      </rPr>
      <t>Impacto Económico Directo</t>
    </r>
  </si>
  <si>
    <r>
      <t>a.</t>
    </r>
    <r>
      <rPr>
        <sz val="7"/>
        <color rgb="FF000000"/>
        <rFont val="Times New Roman"/>
        <family val="1"/>
      </rPr>
      <t xml:space="preserve">       </t>
    </r>
    <r>
      <rPr>
        <sz val="12"/>
        <color rgb="FF000000"/>
        <rFont val="Times New Roman"/>
        <family val="1"/>
      </rPr>
      <t xml:space="preserve">La oxidación de hierro obliga a reparar materiales que han perdido parcialmente su función o en casos más graves desechar y sustituir por otros nuevos multitud de materiales, utensilios, maquinas, herramientas, instalaciones </t>
    </r>
  </si>
  <si>
    <r>
      <t>b.</t>
    </r>
    <r>
      <rPr>
        <b/>
        <sz val="7"/>
        <color rgb="FF000000"/>
        <rFont val="Times New Roman"/>
        <family val="1"/>
      </rPr>
      <t xml:space="preserve">      </t>
    </r>
    <r>
      <rPr>
        <sz val="12"/>
        <color rgb="FF000000"/>
        <rFont val="Times New Roman"/>
        <family val="1"/>
      </rPr>
      <t>Para evitar estas perdidas, se han de programmar medidas de prevención, como recubrimientos, aislantes pinturas ectera o fabricar las pieza sobredimensionadas, mantenimiento y revisiones preventivas</t>
    </r>
    <r>
      <rPr>
        <b/>
        <sz val="12"/>
        <color rgb="FF000000"/>
        <rFont val="Times New Roman"/>
        <family val="1"/>
      </rPr>
      <t>.</t>
    </r>
  </si>
  <si>
    <r>
      <t>2.</t>
    </r>
    <r>
      <rPr>
        <b/>
        <sz val="7"/>
        <color rgb="FF000000"/>
        <rFont val="Times New Roman"/>
        <family val="1"/>
      </rPr>
      <t xml:space="preserve">      </t>
    </r>
    <r>
      <rPr>
        <b/>
        <sz val="12"/>
        <color rgb="FF000000"/>
        <rFont val="Times New Roman"/>
        <family val="1"/>
      </rPr>
      <t xml:space="preserve">Perdidas Indirectas </t>
    </r>
  </si>
  <si>
    <r>
      <t>a.</t>
    </r>
    <r>
      <rPr>
        <sz val="7"/>
        <color rgb="FF000000"/>
        <rFont val="Times New Roman"/>
        <family val="1"/>
      </rPr>
      <t xml:space="preserve">       </t>
    </r>
    <r>
      <rPr>
        <sz val="12"/>
        <color rgb="FF000000"/>
        <rFont val="Times New Roman"/>
        <family val="1"/>
      </rPr>
      <t>Perdidas de calidad de uso</t>
    </r>
  </si>
  <si>
    <r>
      <t>b.</t>
    </r>
    <r>
      <rPr>
        <sz val="7"/>
        <color rgb="FF000000"/>
        <rFont val="Times New Roman"/>
        <family val="1"/>
      </rPr>
      <t xml:space="preserve">      </t>
    </r>
    <r>
      <rPr>
        <sz val="12"/>
        <color rgb="FF000000"/>
        <rFont val="Times New Roman"/>
        <family val="1"/>
      </rPr>
      <t xml:space="preserve">Perdidas por interupciones del uso y disfrute </t>
    </r>
  </si>
</sst>
</file>

<file path=xl/styles.xml><?xml version="1.0" encoding="utf-8"?>
<styleSheet xmlns="http://schemas.openxmlformats.org/spreadsheetml/2006/main">
  <numFmts count="3">
    <numFmt numFmtId="7" formatCode="#,##0.00\ &quot;€&quot;;\-#,##0.00\ &quot;€&quot;"/>
    <numFmt numFmtId="164" formatCode="#,##0\ &quot;€&quot;"/>
    <numFmt numFmtId="165" formatCode="#,##0.00\ &quot;€&quot;"/>
  </numFmts>
  <fonts count="35">
    <font>
      <sz val="11"/>
      <color theme="1"/>
      <name val="Calibri"/>
      <family val="2"/>
      <scheme val="minor"/>
    </font>
    <font>
      <b/>
      <sz val="11"/>
      <color theme="1"/>
      <name val="Calibri"/>
      <family val="2"/>
      <scheme val="minor"/>
    </font>
    <font>
      <b/>
      <sz val="14"/>
      <color theme="1"/>
      <name val="Calibri"/>
      <family val="2"/>
      <scheme val="minor"/>
    </font>
    <font>
      <b/>
      <sz val="16"/>
      <color theme="1"/>
      <name val="Times New Roman"/>
      <family val="1"/>
    </font>
    <font>
      <sz val="10"/>
      <color theme="1"/>
      <name val="Times New Roman"/>
      <family val="1"/>
    </font>
    <font>
      <b/>
      <sz val="10"/>
      <color theme="1"/>
      <name val="Arial"/>
      <family val="2"/>
    </font>
    <font>
      <b/>
      <sz val="3"/>
      <color theme="1"/>
      <name val="Arial"/>
      <family val="2"/>
    </font>
    <font>
      <b/>
      <sz val="8"/>
      <color theme="1"/>
      <name val="Arial"/>
      <family val="2"/>
    </font>
    <font>
      <b/>
      <sz val="9"/>
      <color theme="1"/>
      <name val="Arial"/>
      <family val="2"/>
    </font>
    <font>
      <sz val="10"/>
      <color theme="1"/>
      <name val="Arial"/>
      <family val="2"/>
    </font>
    <font>
      <sz val="8"/>
      <color theme="1"/>
      <name val="Arial"/>
      <family val="2"/>
    </font>
    <font>
      <sz val="9"/>
      <color theme="1"/>
      <name val="Arial"/>
      <family val="2"/>
    </font>
    <font>
      <sz val="11"/>
      <color theme="1"/>
      <name val="Arial"/>
      <family val="2"/>
    </font>
    <font>
      <sz val="10"/>
      <color rgb="FF000000"/>
      <name val="Arial"/>
      <family val="2"/>
    </font>
    <font>
      <sz val="11"/>
      <name val="Calibri"/>
      <family val="2"/>
      <scheme val="minor"/>
    </font>
    <font>
      <sz val="11"/>
      <color rgb="FFFF0000"/>
      <name val="Calibri"/>
      <family val="2"/>
      <scheme val="minor"/>
    </font>
    <font>
      <sz val="8"/>
      <color theme="1"/>
      <name val="Calibri"/>
      <family val="2"/>
      <scheme val="minor"/>
    </font>
    <font>
      <sz val="8"/>
      <color rgb="FF000000"/>
      <name val="Times New Roman"/>
      <family val="1"/>
    </font>
    <font>
      <b/>
      <sz val="10"/>
      <name val="Arial"/>
      <family val="2"/>
    </font>
    <font>
      <b/>
      <sz val="12"/>
      <name val="Arial"/>
      <family val="2"/>
    </font>
    <font>
      <sz val="12"/>
      <color rgb="FF000000"/>
      <name val="Times New Roman"/>
      <family val="1"/>
    </font>
    <font>
      <sz val="13"/>
      <color rgb="FF000000"/>
      <name val="Times New Roman"/>
      <family val="1"/>
    </font>
    <font>
      <sz val="12"/>
      <color theme="1"/>
      <name val="Times New Roman"/>
      <family val="1"/>
    </font>
    <font>
      <b/>
      <sz val="13"/>
      <color rgb="FF000000"/>
      <name val="Times New Roman"/>
      <family val="1"/>
    </font>
    <font>
      <b/>
      <sz val="12"/>
      <color rgb="FF000000"/>
      <name val="Times New Roman"/>
      <family val="1"/>
    </font>
    <font>
      <b/>
      <sz val="11"/>
      <color rgb="FF000000"/>
      <name val="Times New Roman"/>
      <family val="1"/>
    </font>
    <font>
      <sz val="10"/>
      <name val="Arial"/>
      <family val="2"/>
    </font>
    <font>
      <b/>
      <sz val="10"/>
      <name val="Times New Roman"/>
      <family val="1"/>
    </font>
    <font>
      <sz val="10"/>
      <name val="Times New Roman"/>
      <family val="1"/>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7"/>
      <color rgb="FF000000"/>
      <name val="Times New Roman"/>
      <family val="1"/>
    </font>
    <font>
      <sz val="7"/>
      <color rgb="FF000000"/>
      <name val="Times New Roman"/>
      <family val="1"/>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rgb="FFF3928B"/>
        <bgColor indexed="64"/>
      </patternFill>
    </fill>
    <fill>
      <patternFill patternType="solid">
        <fgColor theme="0" tint="-0.14999847407452621"/>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style="thin">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thick">
        <color indexed="64"/>
      </bottom>
      <diagonal/>
    </border>
    <border>
      <left style="thin">
        <color auto="1"/>
      </left>
      <right style="thin">
        <color auto="1"/>
      </right>
      <top/>
      <bottom style="thick">
        <color indexed="64"/>
      </bottom>
      <diagonal/>
    </border>
    <border>
      <left style="thin">
        <color auto="1"/>
      </left>
      <right style="thin">
        <color auto="1"/>
      </right>
      <top style="thick">
        <color auto="1"/>
      </top>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style="hair">
        <color indexed="64"/>
      </bottom>
      <diagonal/>
    </border>
    <border>
      <left style="thin">
        <color auto="1"/>
      </left>
      <right style="thick">
        <color auto="1"/>
      </right>
      <top/>
      <bottom/>
      <diagonal/>
    </border>
    <border>
      <left style="thick">
        <color auto="1"/>
      </left>
      <right style="thin">
        <color auto="1"/>
      </right>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bottom style="thick">
        <color auto="1"/>
      </bottom>
      <diagonal/>
    </border>
    <border>
      <left style="thick">
        <color indexed="64"/>
      </left>
      <right style="thin">
        <color indexed="64"/>
      </right>
      <top style="thick">
        <color indexed="64"/>
      </top>
      <bottom style="hair">
        <color indexed="64"/>
      </bottom>
      <diagonal/>
    </border>
    <border>
      <left style="thick">
        <color indexed="64"/>
      </left>
      <right style="thin">
        <color indexed="64"/>
      </right>
      <top style="medium">
        <color indexed="64"/>
      </top>
      <bottom style="hair">
        <color indexed="64"/>
      </bottom>
      <diagonal/>
    </border>
    <border>
      <left style="thick">
        <color indexed="64"/>
      </left>
      <right style="thin">
        <color auto="1"/>
      </right>
      <top/>
      <bottom style="thick">
        <color indexed="64"/>
      </bottom>
      <diagonal/>
    </border>
    <border>
      <left/>
      <right style="thick">
        <color indexed="64"/>
      </right>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style="thick">
        <color indexed="64"/>
      </left>
      <right style="thick">
        <color indexed="64"/>
      </right>
      <top/>
      <bottom/>
      <diagonal/>
    </border>
  </borders>
  <cellStyleXfs count="1">
    <xf numFmtId="0" fontId="0" fillId="0" borderId="0"/>
  </cellStyleXfs>
  <cellXfs count="224">
    <xf numFmtId="0" fontId="0" fillId="0" borderId="0" xfId="0"/>
    <xf numFmtId="0" fontId="2" fillId="0" borderId="0" xfId="0" applyFont="1" applyAlignment="1">
      <alignment horizontal="center"/>
    </xf>
    <xf numFmtId="0" fontId="5" fillId="0" borderId="0" xfId="0" applyFont="1"/>
    <xf numFmtId="0" fontId="5" fillId="0" borderId="0" xfId="0" applyFont="1" applyAlignment="1">
      <alignment vertical="top" wrapText="1"/>
    </xf>
    <xf numFmtId="0" fontId="6" fillId="0" borderId="0" xfId="0" applyFont="1" applyAlignment="1">
      <alignment vertical="top" wrapText="1"/>
    </xf>
    <xf numFmtId="0" fontId="10" fillId="0" borderId="0" xfId="0" applyFont="1"/>
    <xf numFmtId="0" fontId="9" fillId="0" borderId="0" xfId="0" applyFont="1"/>
    <xf numFmtId="0" fontId="1" fillId="0" borderId="0" xfId="0" applyFont="1"/>
    <xf numFmtId="0" fontId="10" fillId="0" borderId="3" xfId="0" applyFont="1" applyBorder="1"/>
    <xf numFmtId="0" fontId="10" fillId="0" borderId="4" xfId="0" applyFont="1" applyBorder="1"/>
    <xf numFmtId="0" fontId="10" fillId="0" borderId="5" xfId="0" applyFont="1" applyBorder="1"/>
    <xf numFmtId="0" fontId="8" fillId="0" borderId="6" xfId="0" applyFont="1" applyBorder="1" applyAlignment="1">
      <alignment vertical="top" wrapText="1"/>
    </xf>
    <xf numFmtId="0" fontId="0" fillId="0" borderId="5" xfId="0" applyBorder="1"/>
    <xf numFmtId="0" fontId="0" fillId="2" borderId="0" xfId="0" applyFill="1"/>
    <xf numFmtId="0" fontId="5" fillId="0" borderId="1" xfId="0" applyFont="1" applyBorder="1" applyAlignment="1">
      <alignment vertical="top" wrapText="1"/>
    </xf>
    <xf numFmtId="0" fontId="0" fillId="0" borderId="1" xfId="0" applyBorder="1"/>
    <xf numFmtId="0" fontId="5" fillId="0" borderId="2" xfId="0" applyFont="1" applyBorder="1"/>
    <xf numFmtId="0" fontId="10" fillId="0" borderId="7" xfId="0" applyFont="1" applyBorder="1"/>
    <xf numFmtId="0" fontId="8" fillId="0" borderId="7" xfId="0" applyFont="1" applyBorder="1"/>
    <xf numFmtId="0" fontId="11" fillId="0" borderId="7" xfId="0" applyFont="1" applyBorder="1"/>
    <xf numFmtId="0" fontId="5" fillId="0" borderId="6" xfId="0" applyFont="1" applyBorder="1" applyAlignment="1">
      <alignment vertical="top" wrapText="1"/>
    </xf>
    <xf numFmtId="0" fontId="9" fillId="0" borderId="4" xfId="0" applyFont="1" applyBorder="1"/>
    <xf numFmtId="0" fontId="9" fillId="0" borderId="5" xfId="0" applyFont="1" applyBorder="1"/>
    <xf numFmtId="0" fontId="7" fillId="0" borderId="6" xfId="0" applyFont="1" applyBorder="1" applyAlignment="1">
      <alignment vertical="top" wrapText="1"/>
    </xf>
    <xf numFmtId="0" fontId="7" fillId="0" borderId="0" xfId="0" applyFont="1"/>
    <xf numFmtId="0" fontId="12" fillId="0" borderId="0" xfId="0" applyFont="1"/>
    <xf numFmtId="0" fontId="4" fillId="0" borderId="0" xfId="0" applyFont="1" applyAlignment="1">
      <alignment wrapText="1"/>
    </xf>
    <xf numFmtId="0" fontId="10" fillId="0" borderId="0" xfId="0" applyFont="1" applyBorder="1"/>
    <xf numFmtId="0" fontId="9" fillId="0" borderId="7" xfId="0" applyFont="1" applyBorder="1" applyAlignment="1">
      <alignment vertical="top" wrapText="1"/>
    </xf>
    <xf numFmtId="0" fontId="9" fillId="0" borderId="3" xfId="0" applyFont="1" applyBorder="1" applyAlignment="1">
      <alignment vertical="top" wrapText="1"/>
    </xf>
    <xf numFmtId="0" fontId="9" fillId="2" borderId="2" xfId="0" applyFont="1" applyFill="1" applyBorder="1" applyAlignment="1">
      <alignment vertical="top" wrapText="1"/>
    </xf>
    <xf numFmtId="0" fontId="5" fillId="0" borderId="4" xfId="0" applyFont="1" applyBorder="1"/>
    <xf numFmtId="0" fontId="0" fillId="3" borderId="0" xfId="0" applyFill="1"/>
    <xf numFmtId="0" fontId="5" fillId="0" borderId="0" xfId="0" applyFont="1" applyAlignment="1">
      <alignment horizontal="center"/>
    </xf>
    <xf numFmtId="0" fontId="7" fillId="0" borderId="7" xfId="0" applyFont="1" applyBorder="1"/>
    <xf numFmtId="0" fontId="5" fillId="0" borderId="7" xfId="0" applyFont="1" applyBorder="1"/>
    <xf numFmtId="0" fontId="9" fillId="0" borderId="8" xfId="0" applyFont="1" applyBorder="1"/>
    <xf numFmtId="0" fontId="0" fillId="0" borderId="0" xfId="0" applyBorder="1"/>
    <xf numFmtId="0" fontId="16" fillId="0" borderId="4" xfId="0" applyFont="1" applyBorder="1"/>
    <xf numFmtId="0" fontId="16" fillId="0" borderId="5" xfId="0" applyFont="1" applyBorder="1"/>
    <xf numFmtId="0" fontId="13" fillId="0" borderId="8" xfId="0" applyFont="1" applyBorder="1"/>
    <xf numFmtId="0" fontId="5" fillId="0" borderId="0" xfId="0" applyFont="1" applyBorder="1"/>
    <xf numFmtId="49" fontId="0" fillId="5" borderId="10" xfId="0" applyNumberFormat="1" applyFill="1" applyBorder="1"/>
    <xf numFmtId="0" fontId="18" fillId="5" borderId="11" xfId="0" applyFont="1" applyFill="1" applyBorder="1" applyAlignment="1">
      <alignment horizontal="center"/>
    </xf>
    <xf numFmtId="0" fontId="18" fillId="5" borderId="12" xfId="0" applyFont="1" applyFill="1" applyBorder="1" applyAlignment="1">
      <alignment horizontal="center"/>
    </xf>
    <xf numFmtId="0" fontId="0" fillId="5" borderId="12" xfId="0" applyFill="1" applyBorder="1" applyAlignment="1">
      <alignment horizontal="center"/>
    </xf>
    <xf numFmtId="0" fontId="0" fillId="0" borderId="13" xfId="0" applyNumberFormat="1" applyBorder="1"/>
    <xf numFmtId="0" fontId="0" fillId="0" borderId="13" xfId="0" applyBorder="1" applyAlignment="1">
      <alignment horizontal="center"/>
    </xf>
    <xf numFmtId="1" fontId="0" fillId="0" borderId="14" xfId="0" applyNumberFormat="1" applyBorder="1" applyAlignment="1">
      <alignment horizontal="center"/>
    </xf>
    <xf numFmtId="0" fontId="0" fillId="0" borderId="11" xfId="0" applyBorder="1"/>
    <xf numFmtId="0" fontId="0" fillId="0" borderId="13" xfId="0" applyBorder="1"/>
    <xf numFmtId="0" fontId="0" fillId="0" borderId="15" xfId="0" applyBorder="1" applyAlignment="1">
      <alignment horizontal="center"/>
    </xf>
    <xf numFmtId="0" fontId="0" fillId="0" borderId="15" xfId="0" applyBorder="1"/>
    <xf numFmtId="0" fontId="0" fillId="0" borderId="12" xfId="0" applyBorder="1"/>
    <xf numFmtId="0" fontId="18" fillId="5" borderId="7" xfId="0" applyFont="1" applyFill="1" applyBorder="1" applyAlignment="1">
      <alignment horizontal="center"/>
    </xf>
    <xf numFmtId="2" fontId="0" fillId="5" borderId="16" xfId="0" applyNumberFormat="1" applyFill="1" applyBorder="1"/>
    <xf numFmtId="0" fontId="18" fillId="5" borderId="13" xfId="0" applyFont="1" applyFill="1" applyBorder="1" applyAlignment="1">
      <alignment horizontal="center"/>
    </xf>
    <xf numFmtId="0" fontId="0" fillId="6" borderId="9" xfId="0" applyFill="1" applyBorder="1" applyAlignment="1">
      <alignment horizontal="left"/>
    </xf>
    <xf numFmtId="0" fontId="0" fillId="3" borderId="16" xfId="0" applyNumberFormat="1" applyFill="1" applyBorder="1"/>
    <xf numFmtId="0" fontId="0" fillId="6" borderId="11" xfId="0" applyFill="1" applyBorder="1" applyAlignment="1">
      <alignment horizontal="center"/>
    </xf>
    <xf numFmtId="0" fontId="0" fillId="6" borderId="11" xfId="0" applyFill="1" applyBorder="1"/>
    <xf numFmtId="0" fontId="0" fillId="0" borderId="17" xfId="0" applyBorder="1"/>
    <xf numFmtId="0" fontId="0" fillId="0" borderId="14" xfId="0" applyBorder="1"/>
    <xf numFmtId="0" fontId="0" fillId="5" borderId="18" xfId="0" applyFill="1" applyBorder="1"/>
    <xf numFmtId="0" fontId="0" fillId="6" borderId="4" xfId="0" applyFill="1" applyBorder="1" applyAlignment="1">
      <alignment horizontal="left"/>
    </xf>
    <xf numFmtId="0" fontId="0" fillId="6" borderId="5" xfId="0" applyFill="1" applyBorder="1" applyAlignment="1">
      <alignment horizontal="left"/>
    </xf>
    <xf numFmtId="0" fontId="0" fillId="7" borderId="9" xfId="0" applyFill="1" applyBorder="1"/>
    <xf numFmtId="7" fontId="14" fillId="6" borderId="9" xfId="0" applyNumberFormat="1" applyFont="1" applyFill="1" applyBorder="1" applyAlignment="1">
      <alignment horizontal="left"/>
    </xf>
    <xf numFmtId="7" fontId="15" fillId="6" borderId="9" xfId="0" applyNumberFormat="1" applyFont="1" applyFill="1" applyBorder="1" applyAlignment="1">
      <alignment horizontal="left"/>
    </xf>
    <xf numFmtId="165" fontId="14" fillId="3" borderId="9" xfId="0" applyNumberFormat="1" applyFont="1" applyFill="1" applyBorder="1" applyAlignment="1">
      <alignment horizontal="left"/>
    </xf>
    <xf numFmtId="0" fontId="0" fillId="4" borderId="13" xfId="0" applyFill="1" applyBorder="1" applyAlignment="1">
      <alignment horizontal="center"/>
    </xf>
    <xf numFmtId="0" fontId="0" fillId="0" borderId="20" xfId="0" applyBorder="1" applyAlignment="1">
      <alignment horizontal="center"/>
    </xf>
    <xf numFmtId="0" fontId="0" fillId="0" borderId="7" xfId="0" applyNumberFormat="1" applyBorder="1"/>
    <xf numFmtId="0" fontId="0" fillId="0" borderId="7" xfId="0" applyBorder="1" applyAlignment="1">
      <alignment horizontal="center"/>
    </xf>
    <xf numFmtId="0" fontId="0" fillId="0" borderId="7" xfId="0" applyBorder="1"/>
    <xf numFmtId="2" fontId="0" fillId="0" borderId="7" xfId="0" applyNumberFormat="1" applyBorder="1"/>
    <xf numFmtId="0" fontId="0" fillId="0" borderId="21" xfId="0" applyNumberFormat="1" applyBorder="1"/>
    <xf numFmtId="0" fontId="0" fillId="0" borderId="21" xfId="0" applyBorder="1" applyAlignment="1">
      <alignment horizontal="center"/>
    </xf>
    <xf numFmtId="0" fontId="0" fillId="0" borderId="21" xfId="0" applyBorder="1"/>
    <xf numFmtId="0" fontId="17" fillId="0" borderId="0" xfId="0" applyFont="1" applyAlignment="1">
      <alignment horizontal="left"/>
    </xf>
    <xf numFmtId="0" fontId="17" fillId="0" borderId="0" xfId="0" applyFont="1"/>
    <xf numFmtId="0" fontId="22" fillId="0" borderId="23" xfId="0" applyFont="1" applyBorder="1" applyAlignment="1">
      <alignment vertical="top" wrapText="1"/>
    </xf>
    <xf numFmtId="0" fontId="17" fillId="0" borderId="5" xfId="0" applyFont="1" applyBorder="1" applyAlignment="1">
      <alignment vertical="top" wrapText="1"/>
    </xf>
    <xf numFmtId="0" fontId="17" fillId="0" borderId="23" xfId="0" applyFont="1" applyBorder="1" applyAlignment="1">
      <alignment vertical="top" wrapText="1"/>
    </xf>
    <xf numFmtId="0" fontId="22" fillId="0" borderId="5" xfId="0" applyFont="1" applyBorder="1" applyAlignment="1">
      <alignment vertical="top" wrapText="1"/>
    </xf>
    <xf numFmtId="0" fontId="23" fillId="0" borderId="22" xfId="0" applyFont="1" applyBorder="1" applyAlignment="1">
      <alignment vertical="top" wrapText="1"/>
    </xf>
    <xf numFmtId="0" fontId="25" fillId="0" borderId="22" xfId="0" applyFont="1" applyBorder="1" applyAlignment="1">
      <alignment vertical="top" wrapText="1"/>
    </xf>
    <xf numFmtId="0" fontId="21" fillId="2" borderId="5" xfId="0" applyFont="1" applyFill="1" applyBorder="1" applyAlignment="1">
      <alignment vertical="top" wrapText="1"/>
    </xf>
    <xf numFmtId="0" fontId="21" fillId="2" borderId="4" xfId="0" applyFont="1" applyFill="1" applyBorder="1" applyAlignment="1">
      <alignment vertical="top" wrapText="1"/>
    </xf>
    <xf numFmtId="0" fontId="24" fillId="2" borderId="9" xfId="0" applyFont="1" applyFill="1" applyBorder="1" applyAlignment="1">
      <alignment vertical="top" wrapText="1"/>
    </xf>
    <xf numFmtId="0" fontId="23" fillId="2" borderId="5" xfId="0" applyFont="1" applyFill="1" applyBorder="1" applyAlignment="1">
      <alignment vertical="top" wrapText="1"/>
    </xf>
    <xf numFmtId="0" fontId="21" fillId="2" borderId="5" xfId="0" applyFont="1" applyFill="1" applyBorder="1" applyAlignment="1">
      <alignment vertical="top" wrapText="1"/>
    </xf>
    <xf numFmtId="0" fontId="0" fillId="4" borderId="2" xfId="0" applyFill="1" applyBorder="1"/>
    <xf numFmtId="0" fontId="0" fillId="4" borderId="7" xfId="0" applyFill="1" applyBorder="1"/>
    <xf numFmtId="0" fontId="0" fillId="4" borderId="3" xfId="0" applyFill="1" applyBorder="1"/>
    <xf numFmtId="0" fontId="26" fillId="0" borderId="0" xfId="0" applyNumberFormat="1" applyFont="1" applyFill="1" applyBorder="1" applyAlignment="1" applyProtection="1">
      <alignment vertical="top"/>
    </xf>
    <xf numFmtId="0" fontId="27" fillId="0" borderId="0" xfId="0" applyNumberFormat="1" applyFont="1" applyFill="1" applyBorder="1" applyAlignment="1" applyProtection="1">
      <alignment vertical="top"/>
    </xf>
    <xf numFmtId="0" fontId="26" fillId="4" borderId="24" xfId="0" applyNumberFormat="1" applyFont="1" applyFill="1" applyBorder="1" applyAlignment="1" applyProtection="1">
      <alignment horizontal="left" vertical="top"/>
    </xf>
    <xf numFmtId="0" fontId="27" fillId="4" borderId="28" xfId="0" applyNumberFormat="1" applyFont="1" applyFill="1" applyBorder="1" applyAlignment="1" applyProtection="1">
      <alignment horizontal="left" vertical="top"/>
    </xf>
    <xf numFmtId="0" fontId="27" fillId="4" borderId="1" xfId="0" applyNumberFormat="1" applyFont="1" applyFill="1" applyBorder="1" applyAlignment="1" applyProtection="1">
      <alignment horizontal="left" vertical="top"/>
    </xf>
    <xf numFmtId="0" fontId="27" fillId="4" borderId="29" xfId="0" applyNumberFormat="1" applyFont="1" applyFill="1" applyBorder="1" applyAlignment="1" applyProtection="1">
      <alignment horizontal="left" vertical="top"/>
    </xf>
    <xf numFmtId="0" fontId="27" fillId="4" borderId="30" xfId="0" applyNumberFormat="1" applyFont="1" applyFill="1" applyBorder="1" applyAlignment="1" applyProtection="1">
      <alignment horizontal="left" vertical="top" indent="1"/>
    </xf>
    <xf numFmtId="0" fontId="26" fillId="4" borderId="2" xfId="0" applyNumberFormat="1" applyFont="1" applyFill="1" applyBorder="1" applyAlignment="1" applyProtection="1">
      <alignment horizontal="left" vertical="top"/>
    </xf>
    <xf numFmtId="0" fontId="26" fillId="4" borderId="31" xfId="0" applyNumberFormat="1" applyFont="1" applyFill="1" applyBorder="1" applyAlignment="1" applyProtection="1">
      <alignment horizontal="left" vertical="top"/>
    </xf>
    <xf numFmtId="0" fontId="27" fillId="4" borderId="32" xfId="0" applyNumberFormat="1" applyFont="1" applyFill="1" applyBorder="1" applyAlignment="1" applyProtection="1">
      <alignment horizontal="left" vertical="top"/>
    </xf>
    <xf numFmtId="0" fontId="26" fillId="4" borderId="7" xfId="0" applyNumberFormat="1" applyFont="1" applyFill="1" applyBorder="1" applyAlignment="1" applyProtection="1">
      <alignment horizontal="left" vertical="top"/>
    </xf>
    <xf numFmtId="0" fontId="26" fillId="4" borderId="33" xfId="0" applyNumberFormat="1" applyFont="1" applyFill="1" applyBorder="1" applyAlignment="1" applyProtection="1">
      <alignment horizontal="left" vertical="top"/>
    </xf>
    <xf numFmtId="0" fontId="28" fillId="4" borderId="32" xfId="0" applyNumberFormat="1" applyFont="1" applyFill="1" applyBorder="1" applyAlignment="1" applyProtection="1">
      <alignment horizontal="left" vertical="top" indent="1"/>
    </xf>
    <xf numFmtId="0" fontId="28" fillId="4" borderId="7" xfId="0" applyNumberFormat="1" applyFont="1" applyFill="1" applyBorder="1" applyAlignment="1" applyProtection="1">
      <alignment horizontal="left" vertical="top"/>
    </xf>
    <xf numFmtId="0" fontId="28" fillId="4" borderId="33" xfId="0" applyNumberFormat="1" applyFont="1" applyFill="1" applyBorder="1" applyAlignment="1" applyProtection="1">
      <alignment horizontal="left" vertical="top"/>
    </xf>
    <xf numFmtId="0" fontId="26" fillId="4" borderId="32" xfId="0" applyNumberFormat="1" applyFont="1" applyFill="1" applyBorder="1" applyAlignment="1" applyProtection="1">
      <alignment horizontal="left" vertical="top"/>
    </xf>
    <xf numFmtId="0" fontId="28" fillId="4" borderId="32" xfId="0" applyNumberFormat="1" applyFont="1" applyFill="1" applyBorder="1" applyAlignment="1" applyProtection="1">
      <alignment horizontal="left" vertical="top"/>
    </xf>
    <xf numFmtId="0" fontId="26" fillId="4" borderId="28" xfId="0" applyNumberFormat="1" applyFont="1" applyFill="1" applyBorder="1" applyAlignment="1" applyProtection="1">
      <alignment horizontal="left" vertical="top"/>
    </xf>
    <xf numFmtId="0" fontId="26" fillId="4" borderId="3" xfId="0" applyNumberFormat="1" applyFont="1" applyFill="1" applyBorder="1" applyAlignment="1" applyProtection="1">
      <alignment horizontal="left" vertical="top"/>
    </xf>
    <xf numFmtId="0" fontId="28" fillId="4" borderId="3" xfId="0" applyNumberFormat="1" applyFont="1" applyFill="1" applyBorder="1" applyAlignment="1" applyProtection="1">
      <alignment horizontal="left" vertical="top"/>
    </xf>
    <xf numFmtId="0" fontId="26" fillId="4" borderId="34" xfId="0" applyNumberFormat="1" applyFont="1" applyFill="1" applyBorder="1" applyAlignment="1" applyProtection="1">
      <alignment horizontal="left" vertical="top"/>
    </xf>
    <xf numFmtId="0" fontId="27" fillId="4" borderId="30" xfId="0" applyNumberFormat="1" applyFont="1" applyFill="1" applyBorder="1" applyAlignment="1" applyProtection="1">
      <alignment horizontal="left" vertical="top"/>
    </xf>
    <xf numFmtId="0" fontId="28" fillId="4" borderId="28" xfId="0" applyNumberFormat="1" applyFont="1" applyFill="1" applyBorder="1" applyAlignment="1" applyProtection="1">
      <alignment horizontal="left" vertical="top"/>
    </xf>
    <xf numFmtId="0" fontId="28" fillId="4" borderId="34" xfId="0" applyNumberFormat="1" applyFont="1" applyFill="1" applyBorder="1" applyAlignment="1" applyProtection="1">
      <alignment horizontal="left" vertical="top"/>
    </xf>
    <xf numFmtId="0" fontId="28" fillId="4" borderId="2" xfId="0" applyNumberFormat="1" applyFont="1" applyFill="1" applyBorder="1" applyAlignment="1" applyProtection="1">
      <alignment horizontal="left" vertical="top"/>
    </xf>
    <xf numFmtId="0" fontId="28" fillId="4" borderId="31" xfId="0" applyNumberFormat="1" applyFont="1" applyFill="1" applyBorder="1" applyAlignment="1" applyProtection="1">
      <alignment horizontal="left" vertical="top"/>
    </xf>
    <xf numFmtId="0" fontId="26" fillId="4" borderId="35" xfId="0" applyNumberFormat="1" applyFont="1" applyFill="1" applyBorder="1" applyAlignment="1" applyProtection="1">
      <alignment horizontal="left" vertical="top"/>
    </xf>
    <xf numFmtId="0" fontId="26" fillId="4" borderId="36" xfId="0" applyNumberFormat="1" applyFont="1" applyFill="1" applyBorder="1" applyAlignment="1" applyProtection="1">
      <alignment horizontal="left" vertical="top"/>
    </xf>
    <xf numFmtId="0" fontId="28" fillId="4" borderId="36" xfId="0" applyNumberFormat="1" applyFont="1" applyFill="1" applyBorder="1" applyAlignment="1" applyProtection="1">
      <alignment horizontal="left" vertical="top"/>
    </xf>
    <xf numFmtId="0" fontId="26" fillId="4" borderId="37" xfId="0" applyNumberFormat="1" applyFont="1" applyFill="1" applyBorder="1" applyAlignment="1" applyProtection="1">
      <alignment horizontal="left" vertical="top"/>
    </xf>
    <xf numFmtId="0" fontId="0" fillId="0" borderId="0" xfId="0" applyAlignment="1">
      <alignment horizontal="center"/>
    </xf>
    <xf numFmtId="49" fontId="0" fillId="0" borderId="0" xfId="0" applyNumberFormat="1" applyAlignment="1">
      <alignment horizontal="center"/>
    </xf>
    <xf numFmtId="2" fontId="0" fillId="4" borderId="13" xfId="0" applyNumberFormat="1" applyFill="1" applyBorder="1" applyAlignment="1">
      <alignment horizontal="center"/>
    </xf>
    <xf numFmtId="2" fontId="0" fillId="0" borderId="13" xfId="0" applyNumberFormat="1" applyBorder="1" applyAlignment="1">
      <alignment horizontal="center"/>
    </xf>
    <xf numFmtId="2" fontId="0" fillId="5" borderId="19" xfId="0" applyNumberFormat="1" applyFill="1" applyBorder="1" applyAlignment="1">
      <alignment horizontal="center"/>
    </xf>
    <xf numFmtId="0" fontId="0" fillId="0" borderId="17" xfId="0" applyBorder="1" applyAlignment="1">
      <alignment horizontal="center"/>
    </xf>
    <xf numFmtId="0" fontId="0" fillId="0" borderId="12" xfId="0" applyBorder="1" applyAlignment="1">
      <alignment horizontal="center"/>
    </xf>
    <xf numFmtId="2" fontId="0" fillId="3" borderId="13" xfId="0" applyNumberFormat="1" applyFill="1" applyBorder="1" applyAlignment="1">
      <alignment horizontal="center"/>
    </xf>
    <xf numFmtId="0" fontId="0" fillId="8" borderId="0" xfId="0" applyFill="1"/>
    <xf numFmtId="9" fontId="0" fillId="9" borderId="0" xfId="0" applyNumberFormat="1" applyFill="1" applyAlignment="1">
      <alignment horizontal="left"/>
    </xf>
    <xf numFmtId="0" fontId="0" fillId="9" borderId="0" xfId="0" applyFill="1"/>
    <xf numFmtId="0" fontId="29" fillId="0" borderId="6" xfId="0" applyFont="1" applyBorder="1" applyAlignment="1">
      <alignment vertical="top" wrapText="1"/>
    </xf>
    <xf numFmtId="0" fontId="30" fillId="9" borderId="4" xfId="0" applyFont="1" applyFill="1" applyBorder="1"/>
    <xf numFmtId="0" fontId="30" fillId="0" borderId="5" xfId="0" applyFont="1" applyBorder="1"/>
    <xf numFmtId="0" fontId="31" fillId="0" borderId="0" xfId="0" applyFont="1"/>
    <xf numFmtId="0" fontId="29" fillId="0" borderId="0" xfId="0" applyFont="1"/>
    <xf numFmtId="0" fontId="32" fillId="0" borderId="0" xfId="0" applyFont="1"/>
    <xf numFmtId="0" fontId="5" fillId="0" borderId="38" xfId="0" applyFont="1" applyBorder="1"/>
    <xf numFmtId="0" fontId="5" fillId="0" borderId="39" xfId="0" applyFont="1" applyBorder="1"/>
    <xf numFmtId="0" fontId="17" fillId="0" borderId="39" xfId="0" applyFont="1" applyBorder="1"/>
    <xf numFmtId="0" fontId="10" fillId="0" borderId="40" xfId="0" applyFont="1" applyBorder="1"/>
    <xf numFmtId="0" fontId="0" fillId="0" borderId="41" xfId="0" applyBorder="1"/>
    <xf numFmtId="0" fontId="0" fillId="0" borderId="6" xfId="0" applyBorder="1"/>
    <xf numFmtId="0" fontId="0" fillId="0" borderId="42" xfId="0" applyBorder="1"/>
    <xf numFmtId="0" fontId="0" fillId="0" borderId="43" xfId="0" applyBorder="1"/>
    <xf numFmtId="0" fontId="0" fillId="0" borderId="23" xfId="0" applyBorder="1"/>
    <xf numFmtId="0" fontId="2" fillId="0" borderId="0" xfId="0" applyFont="1" applyAlignment="1">
      <alignment horizontal="left"/>
    </xf>
    <xf numFmtId="0" fontId="0" fillId="3" borderId="0" xfId="0" applyFill="1" applyBorder="1"/>
    <xf numFmtId="0" fontId="0" fillId="0" borderId="48" xfId="0" applyBorder="1"/>
    <xf numFmtId="0" fontId="0" fillId="0" borderId="3" xfId="0" applyBorder="1"/>
    <xf numFmtId="0" fontId="0" fillId="0" borderId="46" xfId="0" applyBorder="1"/>
    <xf numFmtId="2" fontId="0" fillId="0" borderId="46" xfId="0" applyNumberFormat="1" applyBorder="1"/>
    <xf numFmtId="1" fontId="0" fillId="0" borderId="13" xfId="0" applyNumberFormat="1" applyBorder="1" applyAlignment="1">
      <alignment horizontal="center"/>
    </xf>
    <xf numFmtId="1" fontId="0" fillId="0" borderId="21" xfId="0" applyNumberFormat="1" applyBorder="1" applyAlignment="1">
      <alignment horizontal="center"/>
    </xf>
    <xf numFmtId="0" fontId="0" fillId="0" borderId="45" xfId="0" applyBorder="1"/>
    <xf numFmtId="0" fontId="0" fillId="9" borderId="1" xfId="0" applyNumberFormat="1" applyFill="1" applyBorder="1"/>
    <xf numFmtId="0" fontId="0" fillId="0" borderId="1" xfId="0" applyBorder="1" applyAlignment="1">
      <alignment horizontal="center"/>
    </xf>
    <xf numFmtId="0" fontId="0" fillId="0" borderId="46" xfId="0" applyBorder="1" applyAlignment="1">
      <alignment horizontal="center"/>
    </xf>
    <xf numFmtId="0" fontId="0" fillId="0" borderId="51" xfId="0" applyNumberFormat="1" applyBorder="1"/>
    <xf numFmtId="0" fontId="0" fillId="0" borderId="53" xfId="0" applyNumberFormat="1" applyBorder="1"/>
    <xf numFmtId="0" fontId="0" fillId="9" borderId="54" xfId="0" applyNumberFormat="1" applyFill="1" applyBorder="1"/>
    <xf numFmtId="0" fontId="0" fillId="9" borderId="55" xfId="0" applyNumberFormat="1" applyFill="1" applyBorder="1"/>
    <xf numFmtId="0" fontId="0" fillId="9" borderId="56" xfId="0" applyNumberFormat="1" applyFill="1" applyBorder="1"/>
    <xf numFmtId="0" fontId="0" fillId="0" borderId="56" xfId="0" applyBorder="1" applyAlignment="1">
      <alignment horizontal="center"/>
    </xf>
    <xf numFmtId="0" fontId="1" fillId="0" borderId="49" xfId="0" applyFont="1" applyBorder="1"/>
    <xf numFmtId="0" fontId="0" fillId="3" borderId="13" xfId="0" applyNumberFormat="1" applyFill="1" applyBorder="1"/>
    <xf numFmtId="0" fontId="0" fillId="3" borderId="13" xfId="0" applyFill="1" applyBorder="1" applyAlignment="1">
      <alignment horizontal="center"/>
    </xf>
    <xf numFmtId="1" fontId="14" fillId="3" borderId="13" xfId="0" applyNumberFormat="1" applyFont="1" applyFill="1" applyBorder="1" applyAlignment="1">
      <alignment horizontal="center"/>
    </xf>
    <xf numFmtId="0" fontId="0" fillId="3" borderId="13" xfId="0" applyFill="1" applyBorder="1"/>
    <xf numFmtId="0" fontId="0" fillId="3" borderId="7" xfId="0" applyFill="1" applyBorder="1"/>
    <xf numFmtId="0" fontId="0" fillId="3" borderId="7" xfId="0" applyFill="1" applyBorder="1" applyAlignment="1">
      <alignment horizontal="center"/>
    </xf>
    <xf numFmtId="0" fontId="15" fillId="3" borderId="7" xfId="0" applyFont="1" applyFill="1" applyBorder="1" applyAlignment="1">
      <alignment horizontal="center"/>
    </xf>
    <xf numFmtId="0" fontId="0" fillId="0" borderId="58" xfId="0" applyNumberFormat="1" applyBorder="1"/>
    <xf numFmtId="0" fontId="0" fillId="0" borderId="47" xfId="0" applyNumberFormat="1" applyBorder="1"/>
    <xf numFmtId="0" fontId="0" fillId="0" borderId="47" xfId="0" applyBorder="1" applyAlignment="1">
      <alignment horizontal="center"/>
    </xf>
    <xf numFmtId="1" fontId="0" fillId="0" borderId="47" xfId="0" applyNumberFormat="1" applyBorder="1" applyAlignment="1">
      <alignment horizontal="center"/>
    </xf>
    <xf numFmtId="0" fontId="0" fillId="0" borderId="47" xfId="0" applyBorder="1"/>
    <xf numFmtId="2" fontId="0" fillId="4" borderId="11" xfId="0" applyNumberFormat="1" applyFill="1" applyBorder="1" applyAlignment="1">
      <alignment horizontal="center"/>
    </xf>
    <xf numFmtId="0" fontId="0" fillId="0" borderId="59" xfId="0" applyNumberFormat="1" applyBorder="1"/>
    <xf numFmtId="0" fontId="0" fillId="0" borderId="60" xfId="0" applyNumberFormat="1" applyBorder="1"/>
    <xf numFmtId="0" fontId="0" fillId="0" borderId="45" xfId="0" applyNumberFormat="1" applyBorder="1"/>
    <xf numFmtId="0" fontId="0" fillId="0" borderId="44" xfId="0" applyBorder="1"/>
    <xf numFmtId="0" fontId="0" fillId="0" borderId="48" xfId="0" applyBorder="1" applyAlignment="1">
      <alignment horizontal="center"/>
    </xf>
    <xf numFmtId="0" fontId="0" fillId="0" borderId="44" xfId="0" applyBorder="1" applyAlignment="1">
      <alignment horizontal="center"/>
    </xf>
    <xf numFmtId="0" fontId="0" fillId="0" borderId="26" xfId="0" applyBorder="1" applyAlignment="1">
      <alignment horizontal="center"/>
    </xf>
    <xf numFmtId="0" fontId="18" fillId="2" borderId="46" xfId="0" applyFont="1" applyFill="1" applyBorder="1" applyAlignment="1">
      <alignment horizontal="center"/>
    </xf>
    <xf numFmtId="0" fontId="18" fillId="2" borderId="7" xfId="0" applyFont="1" applyFill="1" applyBorder="1" applyAlignment="1">
      <alignment horizontal="center"/>
    </xf>
    <xf numFmtId="0" fontId="0" fillId="2" borderId="7" xfId="0" applyFill="1" applyBorder="1"/>
    <xf numFmtId="0" fontId="0" fillId="2" borderId="45" xfId="0" applyFill="1" applyBorder="1"/>
    <xf numFmtId="0" fontId="1" fillId="2" borderId="7" xfId="0" applyFont="1" applyFill="1" applyBorder="1" applyAlignment="1">
      <alignment horizontal="center"/>
    </xf>
    <xf numFmtId="0" fontId="1" fillId="2" borderId="45" xfId="0" applyFont="1" applyFill="1" applyBorder="1" applyAlignment="1">
      <alignment horizontal="center"/>
    </xf>
    <xf numFmtId="0" fontId="1" fillId="0" borderId="7" xfId="0" applyFont="1" applyBorder="1"/>
    <xf numFmtId="0" fontId="1" fillId="0" borderId="50" xfId="0" applyFont="1" applyBorder="1"/>
    <xf numFmtId="0" fontId="1" fillId="0" borderId="52" xfId="0" applyFont="1" applyBorder="1"/>
    <xf numFmtId="0" fontId="1" fillId="0" borderId="57" xfId="0" applyFont="1" applyBorder="1"/>
    <xf numFmtId="0" fontId="1" fillId="0" borderId="48" xfId="0" applyFont="1" applyBorder="1"/>
    <xf numFmtId="0" fontId="1" fillId="0" borderId="44" xfId="0" applyFont="1" applyBorder="1"/>
    <xf numFmtId="0" fontId="1" fillId="0" borderId="61" xfId="0" applyFont="1" applyBorder="1"/>
    <xf numFmtId="0" fontId="0" fillId="3" borderId="9" xfId="0" applyFill="1" applyBorder="1"/>
    <xf numFmtId="0" fontId="2" fillId="0" borderId="0" xfId="0" applyFont="1"/>
    <xf numFmtId="0" fontId="24" fillId="0" borderId="62" xfId="0" applyFont="1" applyBorder="1" applyAlignment="1">
      <alignment horizontal="left" indent="5"/>
    </xf>
    <xf numFmtId="0" fontId="0" fillId="0" borderId="63" xfId="0" applyBorder="1"/>
    <xf numFmtId="0" fontId="20" fillId="0" borderId="64" xfId="0" applyFont="1" applyBorder="1" applyAlignment="1">
      <alignment horizontal="left" indent="8"/>
    </xf>
    <xf numFmtId="0" fontId="0" fillId="0" borderId="0" xfId="0" applyBorder="1" applyAlignment="1">
      <alignment horizontal="center"/>
    </xf>
    <xf numFmtId="0" fontId="0" fillId="0" borderId="65" xfId="0" applyBorder="1"/>
    <xf numFmtId="0" fontId="24" fillId="0" borderId="64" xfId="0" applyFont="1" applyBorder="1" applyAlignment="1">
      <alignment horizontal="left" indent="8"/>
    </xf>
    <xf numFmtId="0" fontId="24" fillId="0" borderId="64" xfId="0" applyFont="1" applyBorder="1" applyAlignment="1">
      <alignment horizontal="left" indent="5"/>
    </xf>
    <xf numFmtId="0" fontId="20" fillId="0" borderId="66" xfId="0" applyFont="1" applyBorder="1" applyAlignment="1">
      <alignment horizontal="left" indent="8"/>
    </xf>
    <xf numFmtId="0" fontId="0" fillId="0" borderId="61" xfId="0" applyBorder="1"/>
    <xf numFmtId="164" fontId="19" fillId="3" borderId="67" xfId="0" applyNumberFormat="1" applyFont="1" applyFill="1" applyBorder="1"/>
    <xf numFmtId="0" fontId="5" fillId="0" borderId="0" xfId="0" applyFont="1" applyAlignment="1">
      <alignment vertical="top" wrapText="1"/>
    </xf>
    <xf numFmtId="0" fontId="6" fillId="0" borderId="0" xfId="0" applyFont="1" applyAlignment="1">
      <alignment vertical="top" wrapText="1"/>
    </xf>
    <xf numFmtId="0" fontId="21" fillId="2" borderId="4" xfId="0" applyFont="1" applyFill="1" applyBorder="1" applyAlignment="1">
      <alignment vertical="top" wrapText="1"/>
    </xf>
    <xf numFmtId="0" fontId="21" fillId="2" borderId="5" xfId="0" applyFont="1" applyFill="1" applyBorder="1" applyAlignment="1">
      <alignment vertical="top" wrapText="1"/>
    </xf>
    <xf numFmtId="0" fontId="20" fillId="2" borderId="4" xfId="0" applyFont="1" applyFill="1" applyBorder="1" applyAlignment="1">
      <alignment vertical="top" wrapText="1"/>
    </xf>
    <xf numFmtId="0" fontId="20" fillId="2" borderId="5" xfId="0" applyFont="1" applyFill="1" applyBorder="1" applyAlignment="1">
      <alignment vertical="top" wrapText="1"/>
    </xf>
    <xf numFmtId="0" fontId="27" fillId="4" borderId="25" xfId="0" applyNumberFormat="1" applyFont="1" applyFill="1" applyBorder="1" applyAlignment="1" applyProtection="1">
      <alignment horizontal="left" vertical="top" indent="5"/>
    </xf>
    <xf numFmtId="0" fontId="27" fillId="4" borderId="26" xfId="0" applyNumberFormat="1" applyFont="1" applyFill="1" applyBorder="1" applyAlignment="1" applyProtection="1">
      <alignment horizontal="left" vertical="top" indent="5"/>
    </xf>
    <xf numFmtId="0" fontId="27" fillId="4" borderId="27" xfId="0" applyNumberFormat="1" applyFont="1" applyFill="1" applyBorder="1" applyAlignment="1" applyProtection="1">
      <alignment horizontal="left" vertical="top" indent="5"/>
    </xf>
  </cellXfs>
  <cellStyles count="1">
    <cellStyle name="Normal" xfId="0" builtinId="0"/>
  </cellStyles>
  <dxfs count="9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ill>
        <patternFill>
          <bgColor rgb="FF92D050"/>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3928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47625</xdr:colOff>
      <xdr:row>37</xdr:row>
      <xdr:rowOff>38101</xdr:rowOff>
    </xdr:from>
    <xdr:ext cx="8572500" cy="2895599"/>
    <xdr:sp macro="" textlink="">
      <xdr:nvSpPr>
        <xdr:cNvPr id="7" name="6 CuadroTexto"/>
        <xdr:cNvSpPr txBox="1"/>
      </xdr:nvSpPr>
      <xdr:spPr>
        <a:xfrm>
          <a:off x="47625" y="7229476"/>
          <a:ext cx="8572500" cy="2895599"/>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100">
              <a:solidFill>
                <a:schemeClr val="tx1"/>
              </a:solidFill>
              <a:latin typeface="+mn-lt"/>
              <a:ea typeface="+mn-ea"/>
              <a:cs typeface="+mn-cs"/>
            </a:rPr>
            <a:t> Técnicas </a:t>
          </a:r>
          <a:r>
            <a:rPr lang="es-ES" sz="1100" baseline="0">
              <a:solidFill>
                <a:schemeClr val="tx1"/>
              </a:solidFill>
              <a:latin typeface="+mn-lt"/>
              <a:ea typeface="+mn-ea"/>
              <a:cs typeface="+mn-cs"/>
            </a:rPr>
            <a:t>prevención/ trabajos remediales comunes:</a:t>
          </a:r>
        </a:p>
        <a:p>
          <a:endParaRPr lang="es-ES" sz="1100" baseline="0">
            <a:solidFill>
              <a:schemeClr val="tx1"/>
            </a:solidFill>
            <a:latin typeface="+mn-lt"/>
            <a:ea typeface="+mn-ea"/>
            <a:cs typeface="+mn-cs"/>
          </a:endParaRPr>
        </a:p>
        <a:p>
          <a:r>
            <a:rPr lang="es-ES" sz="1100" baseline="0">
              <a:solidFill>
                <a:schemeClr val="tx1"/>
              </a:solidFill>
              <a:latin typeface="+mn-lt"/>
              <a:ea typeface="+mn-ea"/>
              <a:cs typeface="+mn-cs"/>
            </a:rPr>
            <a:t>L</a:t>
          </a:r>
          <a:r>
            <a:rPr lang="es-ES" sz="1100">
              <a:solidFill>
                <a:schemeClr val="tx1"/>
              </a:solidFill>
              <a:latin typeface="+mn-lt"/>
              <a:ea typeface="+mn-ea"/>
              <a:cs typeface="+mn-cs"/>
            </a:rPr>
            <a:t>a protección catódica suprime la corriente de corrosión que causa el daño en una celda de corrosión e impulsa la corriente para dirigirla a la estructura metálica que se va proteger. De esta manera, se previene la corrosión o disolución del metal. En la práctica, la protección catódica se puede desarrollar por dos métodos de aplicación, la cual difiere en la fuente de alimentación de la corriente protectora. Un sistema de corriente impresa utiliza una fuente de poder para forzar la corriente de un á nodo inerte a la estructura metálica a ser protegida.</a:t>
          </a:r>
        </a:p>
        <a:p>
          <a:endParaRPr lang="es-ES"/>
        </a:p>
        <a:p>
          <a:r>
            <a:rPr lang="es-ES" sz="1100">
              <a:solidFill>
                <a:schemeClr val="tx1"/>
              </a:solidFill>
              <a:latin typeface="+mn-lt"/>
              <a:ea typeface="+mn-ea"/>
              <a:cs typeface="+mn-cs"/>
            </a:rPr>
            <a:t>Un sistema de ánodo de sacrificio utiliza á nodos de metal activo, como zinc o magnesio, los cuales son conectados a la estructura para proporcionarles la corriente de protección catódica.</a:t>
          </a:r>
          <a:endParaRPr lang="es-E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31</xdr:row>
      <xdr:rowOff>74837</xdr:rowOff>
    </xdr:from>
    <xdr:ext cx="9592234" cy="11695341"/>
    <xdr:sp macro="" textlink="">
      <xdr:nvSpPr>
        <xdr:cNvPr id="6" name="5 CuadroTexto"/>
        <xdr:cNvSpPr txBox="1"/>
      </xdr:nvSpPr>
      <xdr:spPr>
        <a:xfrm>
          <a:off x="0" y="5980337"/>
          <a:ext cx="9592234" cy="1169534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cap="sq" cmpd="sng">
          <a:solidFill>
            <a:schemeClr val="tx1"/>
          </a:solidFill>
          <a:round/>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b="1"/>
            <a:t>Observaciones:</a:t>
          </a:r>
        </a:p>
        <a:p>
          <a:endParaRPr lang="es-ES"/>
        </a:p>
        <a:p>
          <a:r>
            <a:rPr lang="es-ES"/>
            <a:t>Existen cinco métodos primarios de control de la corrosión:</a:t>
          </a:r>
        </a:p>
        <a:p>
          <a:r>
            <a:rPr lang="es-ES"/>
            <a:t>1. Selección de materiales. Cada metal y aleación tiene un comportamiento único e inherente ante la corrosión que se ve reflejado en la posición que toma en la serie electroquímica de metales o en una serie galvánica. Puede estar en el intervalo de alta resistencia de metales nobles o pasivos –por ejemplo, oro y platino–, o en el de baja resistencia de metales activos, como el sodio y el magnesio.</a:t>
          </a:r>
        </a:p>
        <a:p>
          <a:r>
            <a:rPr lang="es-ES"/>
            <a:t>Además, la resistencia a la corrosión de un metal depende del ambiente al cual se encuentra expuesto. Tomando en consideración estos puntos, se puede llevar a cabo una buena selección de materiales para un uso específico.</a:t>
          </a:r>
        </a:p>
        <a:p>
          <a:endParaRPr lang="es-ES"/>
        </a:p>
        <a:p>
          <a:r>
            <a:rPr lang="es-ES"/>
            <a:t>2. Recubrimientos. Los recubrimientos para la protección contra la corrosión se pueden dividir en dos grandes grupos: los metálicos y los no metálicos (orgánicos e inorgánicos). Con cualquier tipo de recubrimiento que se seleccione el objetivo es el mismo: aislar la superficie metálica del medio corrosivo. El concepto de aplicación de un recubrimiento con un metal más noble sobre un metal activo se basa en la ventaja de una mayor resistencia a la corrosión del metal noble. Un ejemplo de esta aplicación es el acero recubierto con estaño. Alternativamente, un metal más activo se puede aplicar, y en este caso el recubrimiento se corroe, o sacrifica, en vez del sustrato. Un ejemplo de este sistema es el acero galvanizado, en el que el recubrimiento de zinc se corroe preferentemente y protege al acero.</a:t>
          </a:r>
        </a:p>
        <a:p>
          <a:r>
            <a:rPr lang="es-ES"/>
            <a:t>Los recubrimientos no metálicos pueden ser orgánicos e inorgánicos. La función primaria de un recubrimiento orgánico en la protección contra la corrosión es aislar el metal del ambiente corrosivo.</a:t>
          </a:r>
        </a:p>
        <a:p>
          <a:r>
            <a:rPr lang="es-ES"/>
            <a:t>Adicionalmente, forma una barrera para extinguir la corrosión; el recubrimiento orgánico puede contener inhibidores de corrosión.</a:t>
          </a:r>
        </a:p>
        <a:p>
          <a:r>
            <a:rPr lang="es-ES"/>
            <a:t>Existen muchas formulaciones de recubrimientos orgánicos, así como también una amplia variedad de procesos de aplicación para seleccionar de un producto dado o una condición de servicio.</a:t>
          </a:r>
        </a:p>
        <a:p>
          <a:r>
            <a:rPr lang="es-ES"/>
            <a:t>Los recubrimientos no metálicos inorgánicos incluyen porcelanas, tintas de cemento y silicatos, recubrimientos vítreos y otros cerámicos resistentes a la corrosión. Al igual que los recubrimientos orgánicos, los inorgánicos se utilizan para aplicaciones en corrosión como recubrimientos de barrera.</a:t>
          </a:r>
        </a:p>
        <a:p>
          <a:endParaRPr lang="es-ES"/>
        </a:p>
        <a:p>
          <a:r>
            <a:rPr lang="es-ES"/>
            <a:t>3. Inhibidores. Así como algunas especies químicas (las sales, por ejemplo) causan corrosión, otras especies químicas la inhiben. Los cromatos, silicatos y aminas orgánicas son inhibidores comunes. Los mecanismos de inhibición pueden ser un poco complejos. En el caso de las aminas orgánicas, el inhibidor es adsorbido sobre los sitios anódicos y catódicos y anula la corriente de corrosión. Otras promueven la formación de una película protectora sobre la superficie del metal. Los inhibidores se pueden incorporar en un recubrimiento protector. Cuando sucede un defecto en el recubrimiento, el inhibidor se dirige desde el recubrimiento hacia el defecto y se controla la corrosión.</a:t>
          </a:r>
        </a:p>
        <a:p>
          <a:endParaRPr lang="es-ES"/>
        </a:p>
        <a:p>
          <a:r>
            <a:rPr lang="es-ES"/>
            <a:t> 4. Protección catódica. La protección catódica suprime la corriente de corrosión que causa el daño en una celda de corrosión e impulsa la corriente para dirigirla a la estructura metálica que se va proteger. De esta manera, se previene la corrosión o disolución del metal. En la práctica, la protección catódica se puede desarrollar por dos métodos de aplicación, la cual difiere en la fuente de alimentación de la corriente protectora. Un sistema de corriente impresa utiliza una fuente de poder para forzar la corriente de un á nodo inerte a la estructura metálica a ser protegida.</a:t>
          </a:r>
        </a:p>
        <a:p>
          <a:r>
            <a:rPr lang="es-ES"/>
            <a:t>Un sistema de ánodo de sacrificio utiliza á nodos de metal activo, como zinc o magnesio, los cuales son conectados a la estructura para proporcionarles la corriente de protección catódica.</a:t>
          </a:r>
        </a:p>
        <a:p>
          <a:endParaRPr lang="es-ES"/>
        </a:p>
        <a:p>
          <a:r>
            <a:rPr lang="es-ES"/>
            <a:t>5. Diseño. La aplicación de principios de diseño puede eliminar muchos problemas de corrosión y reduce el tiempo y costo asociados con el mantenimiento y reparación. La corrosión ocurre frecuentemente en espacios pequeños o resquicios en los que el medio corrosivo empieza a ser más agresivo. Estas áreas se pueden eliminar o minimizar en el proceso de diseño. Donde la corrosión bajo esfuerzo es posible, los componentes se pueden diseñar para operar en niveles de esfuerzo menores a los que podrían colapsarse.</a:t>
          </a:r>
        </a:p>
        <a:p>
          <a:r>
            <a:rPr lang="es-ES"/>
            <a:t>Por todo lo anterior, es muy importante que el ingeniero o especialista en corrosión, el ingeniero de materiales, el supervisor de mantenimiento o como se le designe, debe tener los conocimientos suficientes para controlar este fenómeno; debe reconocerlo y saber cuál es su origen y su gravedad; debe estar actualizado sobre las herramientas y métodos de control de que se dispone hoy en día, las técnicas de inspección, los efectos de las variables de diseño, la forma de interpretar y aplicar la información sobre la corrosión y saber dónde obtener ayuda.</a:t>
          </a:r>
          <a:endParaRPr lang="es-ES"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P54"/>
  <sheetViews>
    <sheetView topLeftCell="G1" zoomScale="85" zoomScaleNormal="85" workbookViewId="0">
      <selection activeCell="J1" sqref="J1:P46"/>
    </sheetView>
  </sheetViews>
  <sheetFormatPr baseColWidth="10" defaultRowHeight="15"/>
  <cols>
    <col min="1" max="1" width="23.28515625" bestFit="1" customWidth="1"/>
    <col min="2" max="2" width="32.85546875" bestFit="1" customWidth="1"/>
    <col min="5" max="6" width="12.7109375" bestFit="1" customWidth="1"/>
    <col min="7" max="7" width="11.7109375" bestFit="1" customWidth="1"/>
    <col min="8" max="8" width="11.5703125" bestFit="1" customWidth="1"/>
    <col min="9" max="9" width="11.85546875" bestFit="1" customWidth="1"/>
    <col min="11" max="11" width="15.140625" bestFit="1" customWidth="1"/>
    <col min="12" max="12" width="23.140625" style="125" bestFit="1" customWidth="1"/>
    <col min="13" max="13" width="15" bestFit="1" customWidth="1"/>
    <col min="15" max="15" width="14.28515625" customWidth="1"/>
    <col min="16" max="16" width="16" style="7" bestFit="1" customWidth="1"/>
  </cols>
  <sheetData>
    <row r="1" spans="1:16" ht="18.75">
      <c r="D1" s="204" t="s">
        <v>440</v>
      </c>
    </row>
    <row r="2" spans="1:16" ht="15.75" thickBot="1"/>
    <row r="3" spans="1:16" ht="19.5" thickBot="1">
      <c r="A3" s="57" t="s">
        <v>157</v>
      </c>
      <c r="B3" s="67">
        <v>200000</v>
      </c>
      <c r="D3" s="204" t="s">
        <v>436</v>
      </c>
    </row>
    <row r="4" spans="1:16" ht="15.75" thickBot="1">
      <c r="A4" s="64" t="s">
        <v>160</v>
      </c>
      <c r="B4" s="69"/>
    </row>
    <row r="5" spans="1:16" ht="15.75" thickBot="1">
      <c r="A5" s="65" t="s">
        <v>161</v>
      </c>
      <c r="B5" s="67">
        <f>IF(L42&lt;12,B3*(L42/100),"Test not valid")</f>
        <v>0</v>
      </c>
    </row>
    <row r="6" spans="1:16" ht="16.5" thickTop="1" thickBot="1">
      <c r="A6" s="57" t="s">
        <v>162</v>
      </c>
      <c r="B6" s="68">
        <f>IF(B5="Test not valid","Test not valid",B3-B5)</f>
        <v>200000</v>
      </c>
      <c r="C6" s="42" t="s">
        <v>128</v>
      </c>
      <c r="D6" s="42" t="s">
        <v>128</v>
      </c>
      <c r="E6" s="42" t="s">
        <v>128</v>
      </c>
      <c r="F6" s="42" t="s">
        <v>128</v>
      </c>
      <c r="G6" s="42" t="s">
        <v>128</v>
      </c>
      <c r="H6" s="42" t="s">
        <v>128</v>
      </c>
      <c r="I6" s="42" t="s">
        <v>128</v>
      </c>
      <c r="J6" s="42" t="s">
        <v>128</v>
      </c>
      <c r="K6" s="42" t="s">
        <v>128</v>
      </c>
      <c r="L6" s="126"/>
    </row>
    <row r="7" spans="1:16" ht="15.75" thickTop="1">
      <c r="A7" s="56" t="s">
        <v>129</v>
      </c>
      <c r="B7" s="56" t="s">
        <v>152</v>
      </c>
      <c r="C7" s="43" t="s">
        <v>132</v>
      </c>
      <c r="D7" s="43" t="s">
        <v>134</v>
      </c>
      <c r="E7" s="43" t="s">
        <v>27</v>
      </c>
      <c r="F7" s="43" t="s">
        <v>137</v>
      </c>
      <c r="G7" s="43" t="s">
        <v>139</v>
      </c>
      <c r="H7" s="43" t="s">
        <v>141</v>
      </c>
      <c r="I7" s="43" t="s">
        <v>143</v>
      </c>
      <c r="J7" s="43" t="s">
        <v>146</v>
      </c>
      <c r="K7" s="43" t="s">
        <v>103</v>
      </c>
      <c r="L7" s="43" t="s">
        <v>424</v>
      </c>
      <c r="M7" s="190" t="s">
        <v>426</v>
      </c>
      <c r="N7" s="190" t="s">
        <v>425</v>
      </c>
      <c r="O7" s="190" t="s">
        <v>150</v>
      </c>
      <c r="P7" s="190" t="s">
        <v>437</v>
      </c>
    </row>
    <row r="8" spans="1:16">
      <c r="A8" s="54" t="s">
        <v>149</v>
      </c>
      <c r="B8" s="54"/>
      <c r="C8" s="54" t="s">
        <v>133</v>
      </c>
      <c r="D8" s="54" t="s">
        <v>135</v>
      </c>
      <c r="E8" s="54" t="s">
        <v>136</v>
      </c>
      <c r="F8" s="54" t="s">
        <v>138</v>
      </c>
      <c r="G8" s="54" t="s">
        <v>140</v>
      </c>
      <c r="H8" s="54" t="s">
        <v>142</v>
      </c>
      <c r="I8" s="54" t="s">
        <v>144</v>
      </c>
      <c r="J8" s="54"/>
      <c r="K8" s="54" t="s">
        <v>147</v>
      </c>
      <c r="L8" s="54"/>
      <c r="M8" s="191" t="s">
        <v>427</v>
      </c>
      <c r="N8" s="192"/>
      <c r="O8" s="192"/>
      <c r="P8" s="194" t="s">
        <v>438</v>
      </c>
    </row>
    <row r="9" spans="1:16">
      <c r="A9" s="54" t="s">
        <v>130</v>
      </c>
      <c r="B9" s="54"/>
      <c r="C9" s="54"/>
      <c r="D9" s="54"/>
      <c r="E9" s="54"/>
      <c r="F9" s="54"/>
      <c r="G9" s="54"/>
      <c r="H9" s="54"/>
      <c r="I9" s="54"/>
      <c r="J9" s="54"/>
      <c r="K9" s="54" t="s">
        <v>148</v>
      </c>
      <c r="L9" s="54"/>
      <c r="M9" s="192"/>
      <c r="N9" s="192"/>
      <c r="O9" s="192"/>
      <c r="P9" s="194" t="s">
        <v>439</v>
      </c>
    </row>
    <row r="10" spans="1:16" ht="15.75" thickBot="1">
      <c r="A10" s="44" t="s">
        <v>131</v>
      </c>
      <c r="B10" s="44"/>
      <c r="C10" s="44"/>
      <c r="D10" s="44"/>
      <c r="E10" s="44"/>
      <c r="F10" s="44"/>
      <c r="G10" s="44"/>
      <c r="H10" s="44"/>
      <c r="I10" s="44"/>
      <c r="J10" s="45"/>
      <c r="K10" s="44"/>
      <c r="L10" s="44"/>
      <c r="M10" s="193"/>
      <c r="N10" s="193"/>
      <c r="O10" s="193"/>
      <c r="P10" s="195" t="s">
        <v>433</v>
      </c>
    </row>
    <row r="11" spans="1:16" ht="16.5" thickTop="1" thickBot="1">
      <c r="A11" s="74"/>
      <c r="B11" s="155"/>
      <c r="C11" s="155"/>
      <c r="D11" s="155"/>
      <c r="E11" s="155"/>
      <c r="F11" s="155"/>
      <c r="G11" s="155"/>
      <c r="H11" s="155"/>
      <c r="I11" s="155"/>
      <c r="J11" s="155"/>
      <c r="K11" s="155"/>
      <c r="L11" s="73"/>
      <c r="M11" s="74"/>
      <c r="N11" s="74"/>
      <c r="O11" s="74"/>
      <c r="P11" s="196"/>
    </row>
    <row r="12" spans="1:16" ht="15.75" thickTop="1">
      <c r="A12" s="169" t="s">
        <v>435</v>
      </c>
      <c r="B12" s="155"/>
      <c r="C12" s="155"/>
      <c r="D12" s="155"/>
      <c r="E12" s="155"/>
      <c r="F12" s="155"/>
      <c r="G12" s="155"/>
      <c r="H12" s="155"/>
      <c r="I12" s="155"/>
      <c r="J12" s="155"/>
      <c r="K12" s="155"/>
      <c r="L12" s="162"/>
      <c r="M12" s="155"/>
      <c r="N12" s="155"/>
      <c r="O12" s="155"/>
      <c r="P12" s="197"/>
    </row>
    <row r="13" spans="1:16">
      <c r="A13" s="163" t="s">
        <v>441</v>
      </c>
      <c r="B13" s="170" t="s">
        <v>434</v>
      </c>
      <c r="C13" s="171">
        <v>13</v>
      </c>
      <c r="D13" s="171">
        <v>2</v>
      </c>
      <c r="E13" s="172">
        <v>3</v>
      </c>
      <c r="F13" s="173">
        <v>3</v>
      </c>
      <c r="G13" s="173">
        <v>-6</v>
      </c>
      <c r="H13" s="173">
        <v>4</v>
      </c>
      <c r="I13" s="173">
        <v>-7</v>
      </c>
      <c r="J13" s="173">
        <v>1</v>
      </c>
      <c r="K13" s="173">
        <v>3</v>
      </c>
      <c r="L13" s="132">
        <f>MAX(C13,D13,E13,F13,G13,H13,I13,J13,K13)</f>
        <v>13</v>
      </c>
      <c r="M13" s="74">
        <f>SUM(G13+H13)</f>
        <v>-2</v>
      </c>
      <c r="N13" s="74">
        <f>IF(M13&gt;0,0,M13)</f>
        <v>-2</v>
      </c>
      <c r="O13" s="75">
        <f>N13+L13</f>
        <v>11</v>
      </c>
      <c r="P13" s="198" t="str">
        <f>IF(L16="Alarm Bells","Sí","No")</f>
        <v>Sí</v>
      </c>
    </row>
    <row r="14" spans="1:16">
      <c r="A14" s="163"/>
      <c r="B14" s="170" t="s">
        <v>163</v>
      </c>
      <c r="C14" s="171"/>
      <c r="D14" s="171"/>
      <c r="E14" s="172"/>
      <c r="F14" s="173"/>
      <c r="G14" s="173"/>
      <c r="H14" s="173"/>
      <c r="I14" s="173"/>
      <c r="J14" s="173"/>
      <c r="K14" s="173"/>
      <c r="L14" s="132"/>
      <c r="M14" s="74"/>
      <c r="N14" s="74"/>
      <c r="O14" s="74"/>
      <c r="P14" s="198"/>
    </row>
    <row r="15" spans="1:16">
      <c r="A15" s="164"/>
      <c r="B15" s="174"/>
      <c r="C15" s="175"/>
      <c r="D15" s="175"/>
      <c r="E15" s="176"/>
      <c r="F15" s="175"/>
      <c r="G15" s="175"/>
      <c r="H15" s="175"/>
      <c r="I15" s="175"/>
      <c r="J15" s="175"/>
      <c r="K15" s="175"/>
      <c r="L15" s="175" t="str">
        <f>IF(L13&gt;12,"PSC Limits test not valid","PSC valid")</f>
        <v>PSC Limits test not valid</v>
      </c>
      <c r="M15" s="74"/>
      <c r="N15" s="74"/>
      <c r="O15" s="74"/>
      <c r="P15" s="198"/>
    </row>
    <row r="16" spans="1:16">
      <c r="A16" s="165" t="s">
        <v>431</v>
      </c>
      <c r="B16" s="160"/>
      <c r="C16" s="161" t="str">
        <f>IF(C13&gt;12,"Alarm Bell","OK")</f>
        <v>Alarm Bell</v>
      </c>
      <c r="D16" s="161" t="str">
        <f t="shared" ref="D16:K16" si="0">IF(D13&gt;12,"Alarm Bell","OK")</f>
        <v>OK</v>
      </c>
      <c r="E16" s="161" t="str">
        <f t="shared" si="0"/>
        <v>OK</v>
      </c>
      <c r="F16" s="161" t="str">
        <f t="shared" si="0"/>
        <v>OK</v>
      </c>
      <c r="G16" s="161" t="str">
        <f t="shared" si="0"/>
        <v>OK</v>
      </c>
      <c r="H16" s="161" t="str">
        <f t="shared" si="0"/>
        <v>OK</v>
      </c>
      <c r="I16" s="161" t="str">
        <f t="shared" si="0"/>
        <v>OK</v>
      </c>
      <c r="J16" s="161" t="str">
        <f t="shared" si="0"/>
        <v>OK</v>
      </c>
      <c r="K16" s="161" t="str">
        <f t="shared" si="0"/>
        <v>OK</v>
      </c>
      <c r="L16" s="161" t="str">
        <f>IF(L13&gt;=12,"Alarm Bells","Test OK")</f>
        <v>Alarm Bells</v>
      </c>
      <c r="M16" s="74"/>
      <c r="N16" s="74"/>
      <c r="O16" s="74"/>
      <c r="P16" s="198"/>
    </row>
    <row r="17" spans="1:16" ht="15.75" thickBot="1">
      <c r="A17" s="166" t="s">
        <v>432</v>
      </c>
      <c r="B17" s="167"/>
      <c r="C17" s="168">
        <f>IF(C16="Alarm Bell",1,0)</f>
        <v>1</v>
      </c>
      <c r="D17" s="168">
        <f t="shared" ref="D17:K17" si="1">IF(D16="Alarm Bell",1,0)</f>
        <v>0</v>
      </c>
      <c r="E17" s="168">
        <f t="shared" si="1"/>
        <v>0</v>
      </c>
      <c r="F17" s="168">
        <f t="shared" si="1"/>
        <v>0</v>
      </c>
      <c r="G17" s="168">
        <f t="shared" si="1"/>
        <v>0</v>
      </c>
      <c r="H17" s="168">
        <f t="shared" si="1"/>
        <v>0</v>
      </c>
      <c r="I17" s="168">
        <f t="shared" si="1"/>
        <v>0</v>
      </c>
      <c r="J17" s="168">
        <f t="shared" si="1"/>
        <v>0</v>
      </c>
      <c r="K17" s="168">
        <f t="shared" si="1"/>
        <v>0</v>
      </c>
      <c r="L17" s="168">
        <f>SUM(C17:K17)</f>
        <v>1</v>
      </c>
      <c r="M17" s="159"/>
      <c r="N17" s="159"/>
      <c r="O17" s="159"/>
      <c r="P17" s="199"/>
    </row>
    <row r="18" spans="1:16" ht="15.75" thickTop="1">
      <c r="A18" s="153"/>
      <c r="B18" s="153"/>
      <c r="C18" s="153"/>
      <c r="D18" s="153"/>
      <c r="E18" s="153"/>
      <c r="F18" s="153"/>
      <c r="G18" s="153"/>
      <c r="H18" s="153"/>
      <c r="I18" s="153"/>
      <c r="J18" s="153"/>
      <c r="K18" s="153"/>
      <c r="L18" s="187"/>
      <c r="M18" s="153"/>
      <c r="N18" s="153"/>
      <c r="O18" s="153"/>
      <c r="P18" s="200"/>
    </row>
    <row r="19" spans="1:16" ht="15.75" thickBot="1">
      <c r="A19" s="186"/>
      <c r="B19" s="186"/>
      <c r="C19" s="186"/>
      <c r="D19" s="186"/>
      <c r="E19" s="186"/>
      <c r="F19" s="186"/>
      <c r="G19" s="186"/>
      <c r="H19" s="186"/>
      <c r="I19" s="186"/>
      <c r="J19" s="186"/>
      <c r="K19" s="186"/>
      <c r="L19" s="188"/>
      <c r="M19" s="186"/>
      <c r="N19" s="186"/>
      <c r="O19" s="186"/>
      <c r="P19" s="201"/>
    </row>
    <row r="20" spans="1:16" ht="15.75" thickTop="1">
      <c r="A20" s="177" t="s">
        <v>153</v>
      </c>
      <c r="B20" s="178"/>
      <c r="C20" s="179">
        <f>Grado!C26</f>
        <v>0</v>
      </c>
      <c r="D20" s="179">
        <f>rapidez!C26</f>
        <v>0</v>
      </c>
      <c r="E20" s="180">
        <f>Probabilidad!C26</f>
        <v>0</v>
      </c>
      <c r="F20" s="181">
        <f>Criticidad!C26</f>
        <v>0</v>
      </c>
      <c r="G20" s="181">
        <f>'T. Remed'!C25</f>
        <v>0</v>
      </c>
      <c r="H20" s="181">
        <f>'Med prev'!C24</f>
        <v>0</v>
      </c>
      <c r="I20" s="181">
        <f>'les. second.'!C26</f>
        <v>0</v>
      </c>
      <c r="J20" s="181">
        <f>'%PEM'!C24</f>
        <v>0</v>
      </c>
      <c r="K20" s="181">
        <f>'dif interven'!C26</f>
        <v>0</v>
      </c>
      <c r="L20" s="182">
        <f>MAX(C20,D20,E20,F20,G20,H20,I20,J20,K20)</f>
        <v>0</v>
      </c>
      <c r="M20" s="155">
        <f>SUM(G20+H20)</f>
        <v>0</v>
      </c>
      <c r="N20" s="155">
        <f>IF(M20&gt;0,0,M20)</f>
        <v>0</v>
      </c>
      <c r="O20" s="156">
        <f>N20+L20</f>
        <v>0</v>
      </c>
      <c r="P20" s="198" t="str">
        <f>IF(L23="Alarm Bells","Sí","No")</f>
        <v>No</v>
      </c>
    </row>
    <row r="21" spans="1:16">
      <c r="A21" s="163"/>
      <c r="B21" s="46"/>
      <c r="C21" s="47"/>
      <c r="D21" s="47"/>
      <c r="E21" s="157"/>
      <c r="F21" s="50"/>
      <c r="G21" s="50"/>
      <c r="H21" s="50"/>
      <c r="I21" s="50"/>
      <c r="J21" s="50"/>
      <c r="K21" s="50"/>
      <c r="L21" s="128"/>
      <c r="M21" s="74"/>
      <c r="N21" s="74"/>
      <c r="O21" s="74"/>
      <c r="P21" s="198"/>
    </row>
    <row r="22" spans="1:16">
      <c r="A22" s="163"/>
      <c r="B22" s="46"/>
      <c r="C22" s="47"/>
      <c r="D22" s="47"/>
      <c r="E22" s="157"/>
      <c r="F22" s="50"/>
      <c r="G22" s="50"/>
      <c r="H22" s="50"/>
      <c r="I22" s="50"/>
      <c r="J22" s="50"/>
      <c r="K22" s="50"/>
      <c r="L22" s="70" t="str">
        <f>IF(L20&gt;12,"PSC Limits test not valid","PSC valid")</f>
        <v>PSC valid</v>
      </c>
      <c r="M22" s="74"/>
      <c r="N22" s="74"/>
      <c r="O22" s="74"/>
      <c r="P22" s="198"/>
    </row>
    <row r="23" spans="1:16" ht="15.75" thickBot="1">
      <c r="A23" s="164"/>
      <c r="B23" s="72"/>
      <c r="C23" s="71" t="str">
        <f>IF(C20&gt;12,"Alarm Bell","OK")</f>
        <v>OK</v>
      </c>
      <c r="D23" s="71" t="str">
        <f t="shared" ref="D23:K23" si="2">IF(D20&gt;12,"Alarm Bell","OK")</f>
        <v>OK</v>
      </c>
      <c r="E23" s="71" t="str">
        <f t="shared" si="2"/>
        <v>OK</v>
      </c>
      <c r="F23" s="71" t="str">
        <f t="shared" si="2"/>
        <v>OK</v>
      </c>
      <c r="G23" s="71" t="str">
        <f t="shared" si="2"/>
        <v>OK</v>
      </c>
      <c r="H23" s="71" t="str">
        <f t="shared" si="2"/>
        <v>OK</v>
      </c>
      <c r="I23" s="71" t="str">
        <f t="shared" si="2"/>
        <v>OK</v>
      </c>
      <c r="J23" s="71" t="str">
        <f t="shared" si="2"/>
        <v>OK</v>
      </c>
      <c r="K23" s="71" t="str">
        <f t="shared" si="2"/>
        <v>OK</v>
      </c>
      <c r="L23" s="71" t="str">
        <f>IF(L20&gt;=12,"Alarm Bells","Test OK")</f>
        <v>Test OK</v>
      </c>
      <c r="M23" s="154"/>
      <c r="N23" s="154"/>
      <c r="O23" s="154"/>
      <c r="P23" s="198"/>
    </row>
    <row r="24" spans="1:16" ht="15.75" thickBot="1">
      <c r="A24" s="164"/>
      <c r="B24" s="72"/>
      <c r="C24" s="168">
        <f>IF(C23="Alarm Bell",1,0)</f>
        <v>0</v>
      </c>
      <c r="D24" s="168">
        <f t="shared" ref="D24" si="3">IF(D23="Alarm Bell",1,0)</f>
        <v>0</v>
      </c>
      <c r="E24" s="168">
        <f t="shared" ref="E24" si="4">IF(E23="Alarm Bell",1,0)</f>
        <v>0</v>
      </c>
      <c r="F24" s="168">
        <f t="shared" ref="F24" si="5">IF(F23="Alarm Bell",1,0)</f>
        <v>0</v>
      </c>
      <c r="G24" s="168">
        <f t="shared" ref="G24" si="6">IF(G23="Alarm Bell",1,0)</f>
        <v>0</v>
      </c>
      <c r="H24" s="168">
        <f t="shared" ref="H24" si="7">IF(H23="Alarm Bell",1,0)</f>
        <v>0</v>
      </c>
      <c r="I24" s="168">
        <f t="shared" ref="I24" si="8">IF(I23="Alarm Bell",1,0)</f>
        <v>0</v>
      </c>
      <c r="J24" s="168">
        <f t="shared" ref="J24" si="9">IF(J23="Alarm Bell",1,0)</f>
        <v>0</v>
      </c>
      <c r="K24" s="168">
        <f t="shared" ref="K24" si="10">IF(K23="Alarm Bell",1,0)</f>
        <v>0</v>
      </c>
      <c r="L24" s="168">
        <f>SUM(C24:K24)</f>
        <v>0</v>
      </c>
      <c r="M24" s="74"/>
      <c r="N24" s="74"/>
      <c r="O24" s="74"/>
      <c r="P24" s="198"/>
    </row>
    <row r="25" spans="1:16" ht="15.75" thickTop="1">
      <c r="A25" s="183" t="s">
        <v>154</v>
      </c>
      <c r="B25" s="76"/>
      <c r="C25" s="77">
        <f>Grado!C27</f>
        <v>0</v>
      </c>
      <c r="D25" s="77">
        <f>rapidez!C27</f>
        <v>0</v>
      </c>
      <c r="E25" s="158">
        <f>Probabilidad!C27</f>
        <v>0</v>
      </c>
      <c r="F25" s="78">
        <f>Criticidad!C27</f>
        <v>0</v>
      </c>
      <c r="G25" s="78">
        <f>'T. Remed'!C26</f>
        <v>0</v>
      </c>
      <c r="H25" s="78">
        <f>'Med prev'!C25</f>
        <v>0</v>
      </c>
      <c r="I25" s="78">
        <f>'les. second.'!C27</f>
        <v>0</v>
      </c>
      <c r="J25" s="78">
        <f>'%PEM'!C25</f>
        <v>0</v>
      </c>
      <c r="K25" s="78">
        <f>'dif interven'!C27</f>
        <v>0</v>
      </c>
      <c r="L25" s="127">
        <f>MAX(C25,D25,E25,F25,G25,H25,I25,J25,K25)</f>
        <v>0</v>
      </c>
      <c r="M25" s="155">
        <f>SUM(G25+H25)</f>
        <v>0</v>
      </c>
      <c r="N25" s="155">
        <f>IF(M25&gt;0,0,M25)</f>
        <v>0</v>
      </c>
      <c r="O25" s="156">
        <f>N25+L25</f>
        <v>0</v>
      </c>
      <c r="P25" s="198" t="str">
        <f>IF(L28="Alarm Bells","Sí","No")</f>
        <v>No</v>
      </c>
    </row>
    <row r="26" spans="1:16">
      <c r="A26" s="163"/>
      <c r="B26" s="46"/>
      <c r="C26" s="47"/>
      <c r="D26" s="47"/>
      <c r="E26" s="157"/>
      <c r="F26" s="50"/>
      <c r="G26" s="50"/>
      <c r="H26" s="50"/>
      <c r="I26" s="50"/>
      <c r="J26" s="50"/>
      <c r="K26" s="50"/>
      <c r="L26" s="128"/>
      <c r="M26" s="74"/>
      <c r="N26" s="74"/>
      <c r="O26" s="74"/>
      <c r="P26" s="198"/>
    </row>
    <row r="27" spans="1:16">
      <c r="A27" s="163"/>
      <c r="B27" s="46"/>
      <c r="C27" s="47"/>
      <c r="D27" s="47"/>
      <c r="E27" s="157"/>
      <c r="F27" s="50"/>
      <c r="G27" s="50"/>
      <c r="H27" s="50"/>
      <c r="I27" s="50"/>
      <c r="J27" s="50"/>
      <c r="K27" s="50"/>
      <c r="L27" s="70" t="str">
        <f>IF(L25&gt;12,"PSC Limits test not valid","PSC valid")</f>
        <v>PSC valid</v>
      </c>
      <c r="M27" s="74"/>
      <c r="N27" s="74"/>
      <c r="O27" s="74"/>
      <c r="P27" s="198"/>
    </row>
    <row r="28" spans="1:16" ht="15.75" thickBot="1">
      <c r="A28" s="164"/>
      <c r="B28" s="72"/>
      <c r="C28" s="71" t="str">
        <f t="shared" ref="C28:K28" si="11">IF(C25&gt;12,"Alarm Bell","OK")</f>
        <v>OK</v>
      </c>
      <c r="D28" s="71" t="str">
        <f t="shared" si="11"/>
        <v>OK</v>
      </c>
      <c r="E28" s="71" t="str">
        <f t="shared" si="11"/>
        <v>OK</v>
      </c>
      <c r="F28" s="71" t="str">
        <f t="shared" si="11"/>
        <v>OK</v>
      </c>
      <c r="G28" s="71" t="str">
        <f t="shared" si="11"/>
        <v>OK</v>
      </c>
      <c r="H28" s="71" t="str">
        <f t="shared" si="11"/>
        <v>OK</v>
      </c>
      <c r="I28" s="71" t="str">
        <f t="shared" si="11"/>
        <v>OK</v>
      </c>
      <c r="J28" s="71" t="str">
        <f t="shared" si="11"/>
        <v>OK</v>
      </c>
      <c r="K28" s="71" t="str">
        <f t="shared" si="11"/>
        <v>OK</v>
      </c>
      <c r="L28" s="71" t="str">
        <f>IF(L25&gt;=12,"Alarm Bells","Test OK")</f>
        <v>Test OK</v>
      </c>
      <c r="M28" s="154"/>
      <c r="N28" s="154"/>
      <c r="O28" s="154"/>
      <c r="P28" s="198"/>
    </row>
    <row r="29" spans="1:16" ht="15.75" thickBot="1">
      <c r="A29" s="164"/>
      <c r="B29" s="72"/>
      <c r="C29" s="168">
        <f>IF(C28="Alarm Bell",1,0)</f>
        <v>0</v>
      </c>
      <c r="D29" s="168">
        <f t="shared" ref="D29" si="12">IF(D28="Alarm Bell",1,0)</f>
        <v>0</v>
      </c>
      <c r="E29" s="168">
        <f t="shared" ref="E29" si="13">IF(E28="Alarm Bell",1,0)</f>
        <v>0</v>
      </c>
      <c r="F29" s="168">
        <f t="shared" ref="F29" si="14">IF(F28="Alarm Bell",1,0)</f>
        <v>0</v>
      </c>
      <c r="G29" s="168">
        <f t="shared" ref="G29" si="15">IF(G28="Alarm Bell",1,0)</f>
        <v>0</v>
      </c>
      <c r="H29" s="168">
        <f t="shared" ref="H29" si="16">IF(H28="Alarm Bell",1,0)</f>
        <v>0</v>
      </c>
      <c r="I29" s="168">
        <f t="shared" ref="I29" si="17">IF(I28="Alarm Bell",1,0)</f>
        <v>0</v>
      </c>
      <c r="J29" s="168">
        <f t="shared" ref="J29" si="18">IF(J28="Alarm Bell",1,0)</f>
        <v>0</v>
      </c>
      <c r="K29" s="168">
        <f t="shared" ref="K29" si="19">IF(K28="Alarm Bell",1,0)</f>
        <v>0</v>
      </c>
      <c r="L29" s="168">
        <f>SUM(C29:K29)</f>
        <v>0</v>
      </c>
      <c r="M29" s="74"/>
      <c r="N29" s="74"/>
      <c r="O29" s="74"/>
      <c r="P29" s="198"/>
    </row>
    <row r="30" spans="1:16" ht="15.75" thickTop="1">
      <c r="A30" s="183" t="s">
        <v>155</v>
      </c>
      <c r="B30" s="76"/>
      <c r="C30" s="77">
        <f>Grado!C28</f>
        <v>0</v>
      </c>
      <c r="D30" s="77">
        <f>rapidez!C28</f>
        <v>0</v>
      </c>
      <c r="E30" s="158">
        <f>Probabilidad!C28</f>
        <v>0</v>
      </c>
      <c r="F30" s="78">
        <f>Criticidad!C28</f>
        <v>0</v>
      </c>
      <c r="G30" s="78">
        <f>'T. Remed'!C27</f>
        <v>0</v>
      </c>
      <c r="H30" s="78">
        <f>'Med prev'!C26</f>
        <v>0</v>
      </c>
      <c r="I30" s="78">
        <f>'les. second.'!C28</f>
        <v>0</v>
      </c>
      <c r="J30" s="78">
        <f>'%PEM'!C26</f>
        <v>0</v>
      </c>
      <c r="K30" s="78">
        <f>'dif interven'!C28</f>
        <v>0</v>
      </c>
      <c r="L30" s="127">
        <f>MAX(C30,D30,E30,F30,G30,H30,I30,J30,K30)</f>
        <v>0</v>
      </c>
      <c r="M30" s="155">
        <f>SUM(G30+H30)</f>
        <v>0</v>
      </c>
      <c r="N30" s="155">
        <f>IF(M30&gt;0,0,M30)</f>
        <v>0</v>
      </c>
      <c r="O30" s="156">
        <f>N30+L30</f>
        <v>0</v>
      </c>
      <c r="P30" s="198" t="str">
        <f>IF(L33="Alarm Bells","Sí","No")</f>
        <v>No</v>
      </c>
    </row>
    <row r="31" spans="1:16">
      <c r="A31" s="163"/>
      <c r="B31" s="46"/>
      <c r="C31" s="47"/>
      <c r="D31" s="47"/>
      <c r="E31" s="157"/>
      <c r="F31" s="50"/>
      <c r="G31" s="50"/>
      <c r="H31" s="50"/>
      <c r="I31" s="50"/>
      <c r="J31" s="50"/>
      <c r="K31" s="50"/>
      <c r="L31" s="128"/>
      <c r="M31" s="74"/>
      <c r="N31" s="74"/>
      <c r="O31" s="74"/>
      <c r="P31" s="198"/>
    </row>
    <row r="32" spans="1:16">
      <c r="A32" s="163"/>
      <c r="B32" s="46"/>
      <c r="C32" s="47"/>
      <c r="D32" s="47"/>
      <c r="E32" s="157"/>
      <c r="F32" s="50"/>
      <c r="G32" s="50"/>
      <c r="H32" s="50"/>
      <c r="I32" s="50"/>
      <c r="J32" s="50"/>
      <c r="K32" s="50"/>
      <c r="L32" s="70" t="str">
        <f>IF(L30&gt;12,"PSC Limits test not valid","PSC valid")</f>
        <v>PSC valid</v>
      </c>
      <c r="M32" s="74"/>
      <c r="N32" s="74"/>
      <c r="O32" s="74"/>
      <c r="P32" s="198"/>
    </row>
    <row r="33" spans="1:16" ht="15.75" thickBot="1">
      <c r="A33" s="164"/>
      <c r="B33" s="72"/>
      <c r="C33" s="71" t="str">
        <f t="shared" ref="C33:K33" si="20">IF(C30&gt;12,"Alarm Bell","OK")</f>
        <v>OK</v>
      </c>
      <c r="D33" s="71" t="str">
        <f t="shared" si="20"/>
        <v>OK</v>
      </c>
      <c r="E33" s="71" t="str">
        <f t="shared" si="20"/>
        <v>OK</v>
      </c>
      <c r="F33" s="71" t="str">
        <f t="shared" si="20"/>
        <v>OK</v>
      </c>
      <c r="G33" s="71" t="str">
        <f t="shared" si="20"/>
        <v>OK</v>
      </c>
      <c r="H33" s="71" t="str">
        <f t="shared" si="20"/>
        <v>OK</v>
      </c>
      <c r="I33" s="71" t="str">
        <f t="shared" si="20"/>
        <v>OK</v>
      </c>
      <c r="J33" s="71" t="str">
        <f t="shared" si="20"/>
        <v>OK</v>
      </c>
      <c r="K33" s="71" t="str">
        <f t="shared" si="20"/>
        <v>OK</v>
      </c>
      <c r="L33" s="71" t="str">
        <f>IF(L30&gt;=12,"Alarm Bells","Test OK")</f>
        <v>Test OK</v>
      </c>
      <c r="M33" s="154"/>
      <c r="N33" s="154"/>
      <c r="O33" s="154"/>
      <c r="P33" s="198"/>
    </row>
    <row r="34" spans="1:16" ht="15.75" thickBot="1">
      <c r="A34" s="164"/>
      <c r="B34" s="72"/>
      <c r="C34" s="168">
        <f>IF(C33="Alarm Bell",1,0)</f>
        <v>0</v>
      </c>
      <c r="D34" s="168">
        <f t="shared" ref="D34" si="21">IF(D33="Alarm Bell",1,0)</f>
        <v>0</v>
      </c>
      <c r="E34" s="168">
        <f t="shared" ref="E34" si="22">IF(E33="Alarm Bell",1,0)</f>
        <v>0</v>
      </c>
      <c r="F34" s="168">
        <f t="shared" ref="F34" si="23">IF(F33="Alarm Bell",1,0)</f>
        <v>0</v>
      </c>
      <c r="G34" s="168">
        <f t="shared" ref="G34" si="24">IF(G33="Alarm Bell",1,0)</f>
        <v>0</v>
      </c>
      <c r="H34" s="168">
        <f t="shared" ref="H34" si="25">IF(H33="Alarm Bell",1,0)</f>
        <v>0</v>
      </c>
      <c r="I34" s="168">
        <f t="shared" ref="I34" si="26">IF(I33="Alarm Bell",1,0)</f>
        <v>0</v>
      </c>
      <c r="J34" s="168">
        <f t="shared" ref="J34" si="27">IF(J33="Alarm Bell",1,0)</f>
        <v>0</v>
      </c>
      <c r="K34" s="168">
        <f t="shared" ref="K34" si="28">IF(K33="Alarm Bell",1,0)</f>
        <v>0</v>
      </c>
      <c r="L34" s="168">
        <f>SUM(C34:K34)</f>
        <v>0</v>
      </c>
      <c r="M34" s="74"/>
      <c r="N34" s="74"/>
      <c r="O34" s="74"/>
      <c r="P34" s="198"/>
    </row>
    <row r="35" spans="1:16" ht="15.75" thickTop="1">
      <c r="A35" s="183" t="s">
        <v>156</v>
      </c>
      <c r="B35" s="76"/>
      <c r="C35" s="77">
        <f>Grado!C29</f>
        <v>0</v>
      </c>
      <c r="D35" s="77">
        <f>rapidez!C29</f>
        <v>0</v>
      </c>
      <c r="E35" s="158">
        <f>Probabilidad!C29</f>
        <v>0</v>
      </c>
      <c r="F35" s="78">
        <f>Criticidad!C29</f>
        <v>0</v>
      </c>
      <c r="G35" s="78">
        <f>'T. Remed'!C28</f>
        <v>0</v>
      </c>
      <c r="H35" s="78">
        <f>'Med prev'!C27</f>
        <v>0</v>
      </c>
      <c r="I35" s="78">
        <f>'les. second.'!C29</f>
        <v>0</v>
      </c>
      <c r="J35" s="78">
        <f>'%PEM'!C27</f>
        <v>0</v>
      </c>
      <c r="K35" s="78">
        <f>'dif interven'!C29</f>
        <v>0</v>
      </c>
      <c r="L35" s="127">
        <f>MAX(C35,D35,E35,F35,G35,H35,I35,J35,K35)</f>
        <v>0</v>
      </c>
      <c r="M35" s="155">
        <f>SUM(G35+H35)</f>
        <v>0</v>
      </c>
      <c r="N35" s="155">
        <f>IF(M35&gt;0,0,M35)</f>
        <v>0</v>
      </c>
      <c r="O35" s="156">
        <f>N35+L35</f>
        <v>0</v>
      </c>
      <c r="P35" s="198" t="str">
        <f>IF(L38="Alarm Bells","Sí","No")</f>
        <v>No</v>
      </c>
    </row>
    <row r="36" spans="1:16">
      <c r="A36" s="163"/>
      <c r="B36" s="46"/>
      <c r="C36" s="51"/>
      <c r="D36" s="51"/>
      <c r="E36" s="157"/>
      <c r="F36" s="50"/>
      <c r="G36" s="50"/>
      <c r="H36" s="52"/>
      <c r="I36" s="52"/>
      <c r="J36" s="50"/>
      <c r="K36" s="50"/>
      <c r="L36" s="128"/>
      <c r="M36" s="74"/>
      <c r="N36" s="74"/>
      <c r="O36" s="74"/>
      <c r="P36" s="198"/>
    </row>
    <row r="37" spans="1:16">
      <c r="A37" s="163"/>
      <c r="B37" s="46"/>
      <c r="C37" s="51"/>
      <c r="D37" s="51"/>
      <c r="E37" s="157"/>
      <c r="F37" s="50"/>
      <c r="G37" s="50"/>
      <c r="H37" s="52"/>
      <c r="I37" s="52"/>
      <c r="J37" s="50"/>
      <c r="K37" s="50"/>
      <c r="L37" s="70" t="str">
        <f>IF(L35&gt;12,"PSC Limits test not valid","PSC valid")</f>
        <v>PSC valid</v>
      </c>
      <c r="M37" s="74"/>
      <c r="N37" s="74"/>
      <c r="O37" s="74"/>
      <c r="P37" s="198"/>
    </row>
    <row r="38" spans="1:16" ht="15.75" thickBot="1">
      <c r="A38" s="164"/>
      <c r="B38" s="72"/>
      <c r="C38" s="71" t="str">
        <f t="shared" ref="C38:K38" si="29">IF(C35&gt;12,"Alarm Bell","OK")</f>
        <v>OK</v>
      </c>
      <c r="D38" s="71" t="str">
        <f t="shared" si="29"/>
        <v>OK</v>
      </c>
      <c r="E38" s="71" t="str">
        <f t="shared" si="29"/>
        <v>OK</v>
      </c>
      <c r="F38" s="71" t="str">
        <f t="shared" si="29"/>
        <v>OK</v>
      </c>
      <c r="G38" s="71" t="str">
        <f t="shared" si="29"/>
        <v>OK</v>
      </c>
      <c r="H38" s="71" t="str">
        <f t="shared" si="29"/>
        <v>OK</v>
      </c>
      <c r="I38" s="71" t="str">
        <f t="shared" si="29"/>
        <v>OK</v>
      </c>
      <c r="J38" s="71" t="str">
        <f t="shared" si="29"/>
        <v>OK</v>
      </c>
      <c r="K38" s="71" t="str">
        <f t="shared" si="29"/>
        <v>OK</v>
      </c>
      <c r="L38" s="71" t="str">
        <f>IF(L35&gt;=12,"Alarm Bells","Test OK")</f>
        <v>Test OK</v>
      </c>
      <c r="M38" s="154"/>
      <c r="N38" s="154"/>
      <c r="O38" s="154"/>
      <c r="P38" s="198"/>
    </row>
    <row r="39" spans="1:16" ht="15.75" thickBot="1">
      <c r="A39" s="184"/>
      <c r="B39" s="185"/>
      <c r="C39" s="168">
        <f>IF(C38="Alarm Bell",1,0)</f>
        <v>0</v>
      </c>
      <c r="D39" s="168">
        <f t="shared" ref="D39" si="30">IF(D38="Alarm Bell",1,0)</f>
        <v>0</v>
      </c>
      <c r="E39" s="168">
        <f t="shared" ref="E39" si="31">IF(E38="Alarm Bell",1,0)</f>
        <v>0</v>
      </c>
      <c r="F39" s="168">
        <f t="shared" ref="F39" si="32">IF(F38="Alarm Bell",1,0)</f>
        <v>0</v>
      </c>
      <c r="G39" s="168">
        <f t="shared" ref="G39" si="33">IF(G38="Alarm Bell",1,0)</f>
        <v>0</v>
      </c>
      <c r="H39" s="168">
        <f t="shared" ref="H39" si="34">IF(H38="Alarm Bell",1,0)</f>
        <v>0</v>
      </c>
      <c r="I39" s="168">
        <f t="shared" ref="I39" si="35">IF(I38="Alarm Bell",1,0)</f>
        <v>0</v>
      </c>
      <c r="J39" s="168">
        <f t="shared" ref="J39" si="36">IF(J38="Alarm Bell",1,0)</f>
        <v>0</v>
      </c>
      <c r="K39" s="168">
        <f t="shared" ref="K39" si="37">IF(K38="Alarm Bell",1,0)</f>
        <v>0</v>
      </c>
      <c r="L39" s="168">
        <f>SUM(C39:K39)</f>
        <v>0</v>
      </c>
      <c r="M39" s="186"/>
      <c r="N39" s="186"/>
      <c r="O39" s="186"/>
      <c r="P39" s="202"/>
    </row>
    <row r="40" spans="1:16" ht="15.75" thickTop="1">
      <c r="A40" s="46"/>
      <c r="B40" s="46"/>
      <c r="C40" s="47"/>
      <c r="D40" s="47"/>
      <c r="E40" s="48"/>
      <c r="F40" s="50"/>
      <c r="G40" s="50"/>
      <c r="H40" s="50"/>
      <c r="I40" s="50"/>
      <c r="J40" s="50"/>
      <c r="K40" s="50"/>
      <c r="L40" s="132"/>
    </row>
    <row r="41" spans="1:16" ht="15.75" thickBot="1">
      <c r="A41" s="46"/>
      <c r="B41" s="46"/>
      <c r="C41" s="47"/>
      <c r="D41" s="47"/>
      <c r="E41" s="48"/>
      <c r="F41" s="50"/>
      <c r="G41" s="50"/>
      <c r="H41" s="50"/>
      <c r="I41" s="50"/>
      <c r="J41" s="50"/>
      <c r="K41" s="50"/>
      <c r="L41" s="128"/>
    </row>
    <row r="42" spans="1:16" ht="15.75" thickBot="1">
      <c r="A42" s="46"/>
      <c r="B42" s="46"/>
      <c r="C42" s="51"/>
      <c r="D42" s="51"/>
      <c r="E42" s="48"/>
      <c r="F42" s="50"/>
      <c r="G42" s="50"/>
      <c r="H42" s="52"/>
      <c r="I42" s="52"/>
      <c r="J42" s="62"/>
      <c r="K42" s="63" t="s">
        <v>158</v>
      </c>
      <c r="L42" s="129">
        <f>MAX(O20:O40)</f>
        <v>0</v>
      </c>
    </row>
    <row r="43" spans="1:16" ht="15.75" thickBot="1">
      <c r="A43" s="46"/>
      <c r="B43" s="46"/>
      <c r="C43" s="71"/>
      <c r="D43" s="71"/>
      <c r="E43" s="71"/>
      <c r="F43" s="71"/>
      <c r="G43" s="71"/>
      <c r="H43" s="71"/>
      <c r="I43" s="71"/>
      <c r="J43" s="71"/>
      <c r="K43" s="71"/>
      <c r="L43" s="71"/>
    </row>
    <row r="44" spans="1:16" ht="15.75" thickBot="1">
      <c r="A44" s="58"/>
      <c r="B44" s="58" t="s">
        <v>410</v>
      </c>
      <c r="C44" s="55">
        <f>MAX(C20:C35)</f>
        <v>0</v>
      </c>
      <c r="D44" s="55">
        <f t="shared" ref="D44:J44" si="38">MAX(D20:D35)</f>
        <v>0</v>
      </c>
      <c r="E44" s="55">
        <f t="shared" si="38"/>
        <v>0</v>
      </c>
      <c r="F44" s="55">
        <f t="shared" si="38"/>
        <v>0</v>
      </c>
      <c r="G44" s="55">
        <f t="shared" si="38"/>
        <v>0</v>
      </c>
      <c r="H44" s="55">
        <f t="shared" si="38"/>
        <v>0</v>
      </c>
      <c r="I44" s="55">
        <f t="shared" si="38"/>
        <v>0</v>
      </c>
      <c r="J44" s="55">
        <f t="shared" si="38"/>
        <v>0</v>
      </c>
      <c r="L44" s="189"/>
    </row>
    <row r="45" spans="1:16" ht="15.75" thickTop="1">
      <c r="A45" s="49"/>
      <c r="B45" s="49" t="s">
        <v>159</v>
      </c>
      <c r="C45" s="59"/>
      <c r="D45" s="60"/>
      <c r="E45" s="60"/>
      <c r="F45" s="60"/>
      <c r="G45" s="60"/>
      <c r="H45" s="60"/>
      <c r="I45" s="60"/>
      <c r="J45" s="60"/>
      <c r="K45" s="61"/>
      <c r="L45" s="130"/>
    </row>
    <row r="46" spans="1:16" ht="15.75" thickBot="1">
      <c r="A46" s="53"/>
      <c r="B46" s="53"/>
      <c r="C46" s="53"/>
      <c r="D46" s="53"/>
      <c r="E46" s="53"/>
      <c r="F46" s="53"/>
      <c r="G46" s="53"/>
      <c r="H46" s="53"/>
      <c r="I46" s="53"/>
      <c r="J46" s="53"/>
      <c r="K46" s="53"/>
      <c r="L46" s="131"/>
    </row>
    <row r="47" spans="1:16" ht="16.5" thickTop="1" thickBot="1"/>
    <row r="48" spans="1:16" ht="16.5" thickTop="1">
      <c r="A48" s="205" t="s">
        <v>442</v>
      </c>
      <c r="B48" s="153"/>
      <c r="C48" s="153"/>
      <c r="D48" s="153"/>
      <c r="E48" s="153"/>
      <c r="F48" s="153"/>
      <c r="G48" s="153"/>
      <c r="H48" s="153"/>
      <c r="I48" s="153"/>
      <c r="J48" s="153"/>
      <c r="K48" s="153"/>
      <c r="L48" s="187"/>
      <c r="M48" s="153"/>
      <c r="N48" s="153"/>
      <c r="O48" s="206"/>
    </row>
    <row r="49" spans="1:15" ht="15.75">
      <c r="A49" s="207" t="s">
        <v>443</v>
      </c>
      <c r="B49" s="37"/>
      <c r="C49" s="37"/>
      <c r="D49" s="37"/>
      <c r="E49" s="37"/>
      <c r="F49" s="37"/>
      <c r="G49" s="37"/>
      <c r="H49" s="214"/>
      <c r="I49" s="37"/>
      <c r="J49" s="37"/>
      <c r="K49" s="37"/>
      <c r="L49" s="208"/>
      <c r="M49" s="37"/>
      <c r="N49" s="37"/>
      <c r="O49" s="209"/>
    </row>
    <row r="50" spans="1:15" ht="15.75">
      <c r="A50" s="210" t="s">
        <v>444</v>
      </c>
      <c r="B50" s="37"/>
      <c r="C50" s="37"/>
      <c r="D50" s="37"/>
      <c r="E50" s="37"/>
      <c r="F50" s="37"/>
      <c r="G50" s="37"/>
      <c r="H50" s="37"/>
      <c r="I50" s="37"/>
      <c r="J50" s="37"/>
      <c r="K50" s="37"/>
      <c r="L50" s="208"/>
      <c r="M50" s="37"/>
      <c r="N50" s="37"/>
      <c r="O50" s="209"/>
    </row>
    <row r="51" spans="1:15" ht="15.75">
      <c r="A51" s="211" t="s">
        <v>445</v>
      </c>
      <c r="B51" s="37"/>
      <c r="C51" s="37"/>
      <c r="D51" s="37"/>
      <c r="E51" s="37"/>
      <c r="F51" s="37"/>
      <c r="G51" s="37"/>
      <c r="H51" s="37"/>
      <c r="I51" s="37"/>
      <c r="J51" s="37"/>
      <c r="K51" s="37"/>
      <c r="L51" s="208"/>
      <c r="M51" s="37"/>
      <c r="N51" s="37"/>
      <c r="O51" s="209"/>
    </row>
    <row r="52" spans="1:15" ht="15.75">
      <c r="A52" s="207" t="s">
        <v>446</v>
      </c>
      <c r="B52" s="37"/>
      <c r="C52" s="37"/>
      <c r="D52" s="37"/>
      <c r="E52" s="37"/>
      <c r="F52" s="37"/>
      <c r="G52" s="37"/>
      <c r="H52" s="37"/>
      <c r="I52" s="37"/>
      <c r="J52" s="37"/>
      <c r="K52" s="37"/>
      <c r="L52" s="208"/>
      <c r="M52" s="37"/>
      <c r="N52" s="37"/>
      <c r="O52" s="209"/>
    </row>
    <row r="53" spans="1:15" ht="16.5" thickBot="1">
      <c r="A53" s="212" t="s">
        <v>447</v>
      </c>
      <c r="B53" s="186"/>
      <c r="C53" s="186"/>
      <c r="D53" s="186"/>
      <c r="E53" s="186"/>
      <c r="F53" s="186"/>
      <c r="G53" s="186"/>
      <c r="H53" s="186"/>
      <c r="I53" s="186"/>
      <c r="J53" s="186"/>
      <c r="K53" s="186"/>
      <c r="L53" s="188"/>
      <c r="M53" s="186"/>
      <c r="N53" s="186"/>
      <c r="O53" s="213"/>
    </row>
    <row r="54" spans="1:15" ht="15.75" thickTop="1"/>
  </sheetData>
  <conditionalFormatting sqref="L16:L17">
    <cfRule type="containsText" dxfId="92" priority="79" operator="containsText" text="Alarm Bell">
      <formula>NOT(ISERROR(SEARCH("Alarm Bell",L16)))</formula>
    </cfRule>
  </conditionalFormatting>
  <conditionalFormatting sqref="C16:C17">
    <cfRule type="cellIs" dxfId="91" priority="72" operator="greaterThan">
      <formula>12</formula>
    </cfRule>
    <cfRule type="containsText" dxfId="90" priority="77" operator="containsText" text="Alarm Bell">
      <formula>NOT(ISERROR(SEARCH("Alarm Bell",C16)))</formula>
    </cfRule>
    <cfRule type="containsText" dxfId="89" priority="78" operator="containsText" text="Alarm Bell">
      <formula>NOT(ISERROR(SEARCH("Alarm Bell",C16)))</formula>
    </cfRule>
  </conditionalFormatting>
  <conditionalFormatting sqref="D16:L17">
    <cfRule type="containsText" dxfId="88" priority="75" operator="containsText" text="Alarm Bell">
      <formula>NOT(ISERROR(SEARCH("Alarm Bell",D16)))</formula>
    </cfRule>
    <cfRule type="containsText" dxfId="87" priority="76" operator="containsText" text="Alarm Bell">
      <formula>NOT(ISERROR(SEARCH("Alarm Bell",D16)))</formula>
    </cfRule>
  </conditionalFormatting>
  <conditionalFormatting sqref="L23:L24 L43 L28:L29 L33:L34 L38:L39">
    <cfRule type="containsText" dxfId="86" priority="71" operator="containsText" text="Alarm Bell">
      <formula>NOT(ISERROR(SEARCH("Alarm Bell",L23)))</formula>
    </cfRule>
  </conditionalFormatting>
  <conditionalFormatting sqref="C23:C24 C43 C28:K29 C33:K34 C38:K39">
    <cfRule type="cellIs" dxfId="85" priority="68" operator="greaterThan">
      <formula>12</formula>
    </cfRule>
    <cfRule type="containsText" dxfId="84" priority="69" operator="containsText" text="Alarm Bell">
      <formula>NOT(ISERROR(SEARCH("Alarm Bell",C23)))</formula>
    </cfRule>
    <cfRule type="containsText" dxfId="83" priority="70" operator="containsText" text="Alarm Bell">
      <formula>NOT(ISERROR(SEARCH("Alarm Bell",C23)))</formula>
    </cfRule>
  </conditionalFormatting>
  <conditionalFormatting sqref="D23:L24 D43:L43 D28:L29 D33:L34 D38:L39">
    <cfRule type="containsText" dxfId="82" priority="66" operator="containsText" text="Alarm Bell">
      <formula>NOT(ISERROR(SEARCH("Alarm Bell",D23)))</formula>
    </cfRule>
    <cfRule type="containsText" dxfId="81" priority="67" operator="containsText" text="Alarm Bell">
      <formula>NOT(ISERROR(SEARCH("Alarm Bell",D23)))</formula>
    </cfRule>
  </conditionalFormatting>
  <conditionalFormatting sqref="C23:C24">
    <cfRule type="containsText" dxfId="80" priority="63" operator="containsText" text="Alarm Bell">
      <formula>NOT(ISERROR(SEARCH("Alarm Bell",C23)))</formula>
    </cfRule>
    <cfRule type="containsText" dxfId="79" priority="64" operator="containsText" text="OK">
      <formula>NOT(ISERROR(SEARCH("OK",C23)))</formula>
    </cfRule>
    <cfRule type="containsText" dxfId="78" priority="65" operator="containsText" text="Alarm Bell">
      <formula>NOT(ISERROR(SEARCH("Alarm Bell",C23)))</formula>
    </cfRule>
  </conditionalFormatting>
  <conditionalFormatting sqref="D23:K24">
    <cfRule type="cellIs" dxfId="77" priority="60" operator="greaterThan">
      <formula>12</formula>
    </cfRule>
    <cfRule type="containsText" dxfId="76" priority="61" operator="containsText" text="Alarm Bell">
      <formula>NOT(ISERROR(SEARCH("Alarm Bell",D23)))</formula>
    </cfRule>
    <cfRule type="containsText" dxfId="75" priority="62" operator="containsText" text="Alarm Bell">
      <formula>NOT(ISERROR(SEARCH("Alarm Bell",D23)))</formula>
    </cfRule>
  </conditionalFormatting>
  <conditionalFormatting sqref="D23:K24">
    <cfRule type="containsText" dxfId="74" priority="57" operator="containsText" text="Alarm Bell">
      <formula>NOT(ISERROR(SEARCH("Alarm Bell",D23)))</formula>
    </cfRule>
    <cfRule type="containsText" dxfId="73" priority="58" operator="containsText" text="OK">
      <formula>NOT(ISERROR(SEARCH("OK",D23)))</formula>
    </cfRule>
    <cfRule type="containsText" dxfId="72" priority="59" operator="containsText" text="Alarm Bell">
      <formula>NOT(ISERROR(SEARCH("Alarm Bell",D23)))</formula>
    </cfRule>
  </conditionalFormatting>
  <conditionalFormatting sqref="D16:K17">
    <cfRule type="cellIs" dxfId="71" priority="54" operator="greaterThan">
      <formula>12</formula>
    </cfRule>
    <cfRule type="containsText" dxfId="70" priority="55" operator="containsText" text="Alarm Bell">
      <formula>NOT(ISERROR(SEARCH("Alarm Bell",D16)))</formula>
    </cfRule>
    <cfRule type="containsText" dxfId="69" priority="56" operator="containsText" text="Alarm Bell">
      <formula>NOT(ISERROR(SEARCH("Alarm Bell",D16)))</formula>
    </cfRule>
  </conditionalFormatting>
  <conditionalFormatting sqref="D16:K17">
    <cfRule type="containsText" dxfId="68" priority="51" operator="containsText" text="Alarm Bell">
      <formula>NOT(ISERROR(SEARCH("Alarm Bell",D16)))</formula>
    </cfRule>
    <cfRule type="containsText" dxfId="67" priority="52" operator="containsText" text="OK">
      <formula>NOT(ISERROR(SEARCH("OK",D16)))</formula>
    </cfRule>
    <cfRule type="containsText" dxfId="66" priority="53" operator="containsText" text="Alarm Bell">
      <formula>NOT(ISERROR(SEARCH("Alarm Bell",D16)))</formula>
    </cfRule>
  </conditionalFormatting>
  <conditionalFormatting sqref="C28:K29">
    <cfRule type="containsText" dxfId="65" priority="48" operator="containsText" text="Alarm Bell">
      <formula>NOT(ISERROR(SEARCH("Alarm Bell",C28)))</formula>
    </cfRule>
    <cfRule type="containsText" dxfId="64" priority="49" operator="containsText" text="OK">
      <formula>NOT(ISERROR(SEARCH("OK",C28)))</formula>
    </cfRule>
    <cfRule type="containsText" dxfId="63" priority="50" operator="containsText" text="Alarm Bell">
      <formula>NOT(ISERROR(SEARCH("Alarm Bell",C28)))</formula>
    </cfRule>
  </conditionalFormatting>
  <conditionalFormatting sqref="C33:K34">
    <cfRule type="containsText" dxfId="62" priority="45" operator="containsText" text="Alarm Bell">
      <formula>NOT(ISERROR(SEARCH("Alarm Bell",C33)))</formula>
    </cfRule>
    <cfRule type="containsText" dxfId="61" priority="46" operator="containsText" text="OK">
      <formula>NOT(ISERROR(SEARCH("OK",C33)))</formula>
    </cfRule>
    <cfRule type="containsText" dxfId="60" priority="47" operator="containsText" text="Alarm Bell">
      <formula>NOT(ISERROR(SEARCH("Alarm Bell",C33)))</formula>
    </cfRule>
  </conditionalFormatting>
  <conditionalFormatting sqref="C38:K39">
    <cfRule type="containsText" dxfId="59" priority="42" operator="containsText" text="Alarm Bell">
      <formula>NOT(ISERROR(SEARCH("Alarm Bell",C38)))</formula>
    </cfRule>
    <cfRule type="containsText" dxfId="58" priority="43" operator="containsText" text="OK">
      <formula>NOT(ISERROR(SEARCH("OK",C38)))</formula>
    </cfRule>
    <cfRule type="containsText" dxfId="57" priority="44" operator="containsText" text="Alarm Bell">
      <formula>NOT(ISERROR(SEARCH("Alarm Bell",C38)))</formula>
    </cfRule>
  </conditionalFormatting>
  <conditionalFormatting sqref="L23:L24">
    <cfRule type="containsText" dxfId="56" priority="41" operator="containsText" text="Test OK">
      <formula>NOT(ISERROR(SEARCH("Test OK",L23)))</formula>
    </cfRule>
  </conditionalFormatting>
  <conditionalFormatting sqref="L28:L29 L33:L34 L38:L39">
    <cfRule type="containsText" dxfId="55" priority="40" operator="containsText" text="Test OK">
      <formula>NOT(ISERROR(SEARCH("Test OK",L28)))</formula>
    </cfRule>
  </conditionalFormatting>
  <conditionalFormatting sqref="D17:K17">
    <cfRule type="cellIs" dxfId="54" priority="37" operator="greaterThan">
      <formula>12</formula>
    </cfRule>
    <cfRule type="containsText" dxfId="53" priority="38" operator="containsText" text="Alarm Bell">
      <formula>NOT(ISERROR(SEARCH("Alarm Bell",D17)))</formula>
    </cfRule>
    <cfRule type="containsText" dxfId="52" priority="39" operator="containsText" text="Alarm Bell">
      <formula>NOT(ISERROR(SEARCH("Alarm Bell",D17)))</formula>
    </cfRule>
  </conditionalFormatting>
  <conditionalFormatting sqref="L17">
    <cfRule type="cellIs" dxfId="51" priority="36" operator="greaterThan">
      <formula>0</formula>
    </cfRule>
  </conditionalFormatting>
  <conditionalFormatting sqref="C17">
    <cfRule type="cellIs" dxfId="50" priority="35" operator="greaterThan">
      <formula>0</formula>
    </cfRule>
  </conditionalFormatting>
  <conditionalFormatting sqref="D17:K17">
    <cfRule type="cellIs" dxfId="49" priority="32" operator="greaterThan">
      <formula>12</formula>
    </cfRule>
    <cfRule type="containsText" dxfId="48" priority="33" operator="containsText" text="Alarm Bell">
      <formula>NOT(ISERROR(SEARCH("Alarm Bell",D17)))</formula>
    </cfRule>
    <cfRule type="containsText" dxfId="47" priority="34" operator="containsText" text="Alarm Bell">
      <formula>NOT(ISERROR(SEARCH("Alarm Bell",D17)))</formula>
    </cfRule>
  </conditionalFormatting>
  <conditionalFormatting sqref="D17:K17">
    <cfRule type="cellIs" dxfId="46" priority="31" operator="greaterThan">
      <formula>0</formula>
    </cfRule>
  </conditionalFormatting>
  <conditionalFormatting sqref="P13">
    <cfRule type="containsText" dxfId="45" priority="24" operator="containsText" text="Sí">
      <formula>NOT(ISERROR(SEARCH("Sí",P13)))</formula>
    </cfRule>
  </conditionalFormatting>
  <conditionalFormatting sqref="L24 L29 L34 L39">
    <cfRule type="containsText" dxfId="44" priority="23" operator="containsText" text="Alarm Bell">
      <formula>NOT(ISERROR(SEARCH("Alarm Bell",L24)))</formula>
    </cfRule>
  </conditionalFormatting>
  <conditionalFormatting sqref="C24 C29 C34 C39">
    <cfRule type="cellIs" dxfId="43" priority="20" operator="greaterThan">
      <formula>12</formula>
    </cfRule>
    <cfRule type="containsText" dxfId="42" priority="21" operator="containsText" text="Alarm Bell">
      <formula>NOT(ISERROR(SEARCH("Alarm Bell",C24)))</formula>
    </cfRule>
    <cfRule type="containsText" dxfId="41" priority="22" operator="containsText" text="Alarm Bell">
      <formula>NOT(ISERROR(SEARCH("Alarm Bell",C24)))</formula>
    </cfRule>
  </conditionalFormatting>
  <conditionalFormatting sqref="D24:L24 D29:L29 D34:L34 D39:L39">
    <cfRule type="containsText" dxfId="40" priority="18" operator="containsText" text="Alarm Bell">
      <formula>NOT(ISERROR(SEARCH("Alarm Bell",D24)))</formula>
    </cfRule>
    <cfRule type="containsText" dxfId="39" priority="19" operator="containsText" text="Alarm Bell">
      <formula>NOT(ISERROR(SEARCH("Alarm Bell",D24)))</formula>
    </cfRule>
  </conditionalFormatting>
  <conditionalFormatting sqref="D24:K24 D29:K29 D34:K34 D39:K39">
    <cfRule type="cellIs" dxfId="38" priority="15" operator="greaterThan">
      <formula>12</formula>
    </cfRule>
    <cfRule type="containsText" dxfId="37" priority="16" operator="containsText" text="Alarm Bell">
      <formula>NOT(ISERROR(SEARCH("Alarm Bell",D24)))</formula>
    </cfRule>
    <cfRule type="containsText" dxfId="36" priority="17" operator="containsText" text="Alarm Bell">
      <formula>NOT(ISERROR(SEARCH("Alarm Bell",D24)))</formula>
    </cfRule>
  </conditionalFormatting>
  <conditionalFormatting sqref="D24:K24 D29:K29 D34:K34 D39:K39">
    <cfRule type="containsText" dxfId="35" priority="12" operator="containsText" text="Alarm Bell">
      <formula>NOT(ISERROR(SEARCH("Alarm Bell",D24)))</formula>
    </cfRule>
    <cfRule type="containsText" dxfId="34" priority="13" operator="containsText" text="OK">
      <formula>NOT(ISERROR(SEARCH("OK",D24)))</formula>
    </cfRule>
    <cfRule type="containsText" dxfId="33" priority="14" operator="containsText" text="Alarm Bell">
      <formula>NOT(ISERROR(SEARCH("Alarm Bell",D24)))</formula>
    </cfRule>
  </conditionalFormatting>
  <conditionalFormatting sqref="D24:K24 D29:K29 D34:K34 D39:K39">
    <cfRule type="cellIs" dxfId="32" priority="9" operator="greaterThan">
      <formula>12</formula>
    </cfRule>
    <cfRule type="containsText" dxfId="31" priority="10" operator="containsText" text="Alarm Bell">
      <formula>NOT(ISERROR(SEARCH("Alarm Bell",D24)))</formula>
    </cfRule>
    <cfRule type="containsText" dxfId="30" priority="11" operator="containsText" text="Alarm Bell">
      <formula>NOT(ISERROR(SEARCH("Alarm Bell",D24)))</formula>
    </cfRule>
  </conditionalFormatting>
  <conditionalFormatting sqref="L24 L29 L34 L39">
    <cfRule type="cellIs" dxfId="29" priority="8" operator="greaterThan">
      <formula>0</formula>
    </cfRule>
  </conditionalFormatting>
  <conditionalFormatting sqref="C24 C29 C34 C39">
    <cfRule type="cellIs" dxfId="28" priority="7" operator="greaterThan">
      <formula>0</formula>
    </cfRule>
  </conditionalFormatting>
  <conditionalFormatting sqref="D24:K24 D29:K29 D34:K34 D39:K39">
    <cfRule type="cellIs" dxfId="27" priority="4" operator="greaterThan">
      <formula>12</formula>
    </cfRule>
    <cfRule type="containsText" dxfId="26" priority="5" operator="containsText" text="Alarm Bell">
      <formula>NOT(ISERROR(SEARCH("Alarm Bell",D24)))</formula>
    </cfRule>
    <cfRule type="containsText" dxfId="25" priority="6" operator="containsText" text="Alarm Bell">
      <formula>NOT(ISERROR(SEARCH("Alarm Bell",D24)))</formula>
    </cfRule>
  </conditionalFormatting>
  <conditionalFormatting sqref="D24:K24 D29:K29 D34:K34 D39:K39">
    <cfRule type="cellIs" dxfId="24" priority="3" operator="greaterThan">
      <formula>0</formula>
    </cfRule>
  </conditionalFormatting>
  <conditionalFormatting sqref="P20 P25 P30 P35">
    <cfRule type="containsText" dxfId="23" priority="2" operator="containsText" text="Sí">
      <formula>NOT(ISERROR(SEARCH("Sí",P20)))</formula>
    </cfRule>
  </conditionalFormatting>
  <conditionalFormatting sqref="L38">
    <cfRule type="containsText" dxfId="22" priority="1" operator="containsText" text="Test OK">
      <formula>NOT(ISERROR(SEARCH("Test OK",L38)))</formula>
    </cfRule>
  </conditionalFormatting>
  <pageMargins left="0.70866141732283472" right="0.70866141732283472" top="0.74803149606299213" bottom="0.74803149606299213" header="0.31496062992125984" footer="0.31496062992125984"/>
  <pageSetup paperSize="9" scale="52" orientation="landscape" horizontalDpi="300" verticalDpi="0" copies="0" r:id="rId1"/>
</worksheet>
</file>

<file path=xl/worksheets/sheet10.xml><?xml version="1.0" encoding="utf-8"?>
<worksheet xmlns="http://schemas.openxmlformats.org/spreadsheetml/2006/main" xmlns:r="http://schemas.openxmlformats.org/officeDocument/2006/relationships">
  <sheetPr>
    <pageSetUpPr fitToPage="1"/>
  </sheetPr>
  <dimension ref="A2:D34"/>
  <sheetViews>
    <sheetView zoomScaleNormal="100" workbookViewId="0">
      <selection activeCell="B4" sqref="B4"/>
    </sheetView>
  </sheetViews>
  <sheetFormatPr baseColWidth="10" defaultRowHeight="15"/>
  <cols>
    <col min="1" max="1" width="79.140625" bestFit="1" customWidth="1"/>
    <col min="2" max="2" width="27" bestFit="1" customWidth="1"/>
  </cols>
  <sheetData>
    <row r="2" spans="1:2" ht="18.75">
      <c r="A2" s="1" t="s">
        <v>85</v>
      </c>
    </row>
    <row r="4" spans="1:2">
      <c r="A4" s="4"/>
    </row>
    <row r="5" spans="1:2">
      <c r="A5" s="14" t="s">
        <v>27</v>
      </c>
      <c r="B5" s="15" t="s">
        <v>411</v>
      </c>
    </row>
    <row r="6" spans="1:2">
      <c r="A6" s="3"/>
    </row>
    <row r="7" spans="1:2" ht="15.75" thickBot="1">
      <c r="A7" s="11" t="s">
        <v>93</v>
      </c>
    </row>
    <row r="8" spans="1:2">
      <c r="A8" s="9" t="s">
        <v>86</v>
      </c>
    </row>
    <row r="9" spans="1:2" ht="15.75" thickBot="1">
      <c r="A9" s="10"/>
      <c r="B9" s="13" t="s">
        <v>412</v>
      </c>
    </row>
    <row r="11" spans="1:2" ht="15.75" thickBot="1">
      <c r="A11" s="2" t="s">
        <v>94</v>
      </c>
    </row>
    <row r="12" spans="1:2">
      <c r="A12" s="9" t="s">
        <v>89</v>
      </c>
    </row>
    <row r="13" spans="1:2" ht="15.75" thickBot="1">
      <c r="A13" s="12" t="s">
        <v>90</v>
      </c>
      <c r="B13" s="13" t="s">
        <v>413</v>
      </c>
    </row>
    <row r="15" spans="1:2" ht="15.75" thickBot="1">
      <c r="A15" s="7" t="s">
        <v>95</v>
      </c>
    </row>
    <row r="16" spans="1:2">
      <c r="A16" s="9" t="s">
        <v>88</v>
      </c>
    </row>
    <row r="17" spans="1:4" ht="15.75" thickBot="1">
      <c r="A17" s="10"/>
      <c r="B17" s="13" t="s">
        <v>414</v>
      </c>
    </row>
    <row r="19" spans="1:4" ht="15.75" thickBot="1">
      <c r="A19" s="7" t="s">
        <v>51</v>
      </c>
    </row>
    <row r="20" spans="1:4">
      <c r="A20" s="9" t="s">
        <v>87</v>
      </c>
    </row>
    <row r="21" spans="1:4" ht="15.75" thickBot="1">
      <c r="A21" s="12"/>
      <c r="B21" s="133" t="s">
        <v>415</v>
      </c>
    </row>
    <row r="22" spans="1:4">
      <c r="B22" s="32"/>
    </row>
    <row r="25" spans="1:4" ht="15.75" thickBot="1"/>
    <row r="26" spans="1:4" ht="15.75" thickBot="1">
      <c r="A26" t="s">
        <v>151</v>
      </c>
      <c r="B26" s="203" t="s">
        <v>164</v>
      </c>
      <c r="C26" s="66">
        <v>0</v>
      </c>
      <c r="D26" t="str">
        <f>IF(C26&lt;12.1,"valid Test","Alarm Bell")</f>
        <v>valid Test</v>
      </c>
    </row>
    <row r="27" spans="1:4" ht="15.75" thickBot="1">
      <c r="A27" t="s">
        <v>165</v>
      </c>
      <c r="B27" s="203" t="s">
        <v>164</v>
      </c>
      <c r="C27" s="66">
        <v>0</v>
      </c>
      <c r="D27" t="str">
        <f>IF(C27&lt;12.1,"valid Test","Alarm Bell")</f>
        <v>valid Test</v>
      </c>
    </row>
    <row r="28" spans="1:4" ht="15.75" thickBot="1">
      <c r="A28" t="s">
        <v>166</v>
      </c>
      <c r="B28" s="203" t="s">
        <v>164</v>
      </c>
      <c r="C28" s="66">
        <v>0</v>
      </c>
      <c r="D28" t="str">
        <f>IF(C28&lt;12.1,"valid Test","Alarm Bell")</f>
        <v>valid Test</v>
      </c>
    </row>
    <row r="29" spans="1:4" ht="15.75" thickBot="1">
      <c r="A29" t="s">
        <v>167</v>
      </c>
      <c r="B29" s="203" t="s">
        <v>164</v>
      </c>
      <c r="C29" s="66">
        <v>0</v>
      </c>
      <c r="D29" t="str">
        <f>IF(C29&lt;12.1,"valid Test","Alarm Bell")</f>
        <v>valid Test</v>
      </c>
    </row>
    <row r="31" spans="1:4">
      <c r="A31" s="16" t="s">
        <v>37</v>
      </c>
    </row>
    <row r="32" spans="1:4">
      <c r="A32" s="17" t="s">
        <v>91</v>
      </c>
    </row>
    <row r="33" spans="1:1">
      <c r="A33" s="17" t="s">
        <v>92</v>
      </c>
    </row>
    <row r="34" spans="1:1">
      <c r="A34" s="8"/>
    </row>
  </sheetData>
  <conditionalFormatting sqref="D26:D29">
    <cfRule type="containsText" dxfId="2" priority="3" operator="containsText" text="Alarm Bell">
      <formula>NOT(ISERROR(SEARCH("Alarm Bell",D26)))</formula>
    </cfRule>
  </conditionalFormatting>
  <conditionalFormatting sqref="D26:D29">
    <cfRule type="containsText" dxfId="1" priority="2" operator="containsText" text="Alarm Bell">
      <formula>NOT(ISERROR(SEARCH("Alarm Bell",D26)))</formula>
    </cfRule>
  </conditionalFormatting>
  <conditionalFormatting sqref="D26:D29">
    <cfRule type="containsText" dxfId="0" priority="1" operator="containsText" text="Alarm Bell">
      <formula>NOT(ISERROR(SEARCH("Alarm Bell",D26)))</formula>
    </cfRule>
  </conditionalFormatting>
  <pageMargins left="0.70866141732283472" right="0.70866141732283472" top="0.74803149606299213" bottom="0.74803149606299213" header="0.31496062992125984" footer="0.31496062992125984"/>
  <pageSetup paperSize="9" scale="94" orientation="landscape" horizontalDpi="300" verticalDpi="0" copies="0" r:id="rId1"/>
</worksheet>
</file>

<file path=xl/worksheets/sheet11.xml><?xml version="1.0" encoding="utf-8"?>
<worksheet xmlns="http://schemas.openxmlformats.org/spreadsheetml/2006/main" xmlns:r="http://schemas.openxmlformats.org/officeDocument/2006/relationships">
  <sheetPr>
    <pageSetUpPr fitToPage="1"/>
  </sheetPr>
  <dimension ref="B2:F67"/>
  <sheetViews>
    <sheetView workbookViewId="0">
      <selection activeCell="F8" sqref="F8"/>
    </sheetView>
  </sheetViews>
  <sheetFormatPr baseColWidth="10" defaultRowHeight="15"/>
  <cols>
    <col min="2" max="2" width="25.28515625" customWidth="1"/>
    <col min="3" max="3" width="12.5703125" customWidth="1"/>
    <col min="4" max="4" width="24.42578125" customWidth="1"/>
    <col min="6" max="6" width="22.28515625" customWidth="1"/>
  </cols>
  <sheetData>
    <row r="2" spans="2:6">
      <c r="B2" s="79"/>
    </row>
    <row r="3" spans="2:6" ht="15.75" thickBot="1">
      <c r="B3" s="80" t="s">
        <v>170</v>
      </c>
    </row>
    <row r="4" spans="2:6" ht="16.5">
      <c r="B4" s="88" t="s">
        <v>171</v>
      </c>
      <c r="C4" s="217" t="s">
        <v>172</v>
      </c>
      <c r="D4" s="217" t="s">
        <v>173</v>
      </c>
      <c r="E4" s="217" t="s">
        <v>174</v>
      </c>
      <c r="F4" s="219" t="s">
        <v>175</v>
      </c>
    </row>
    <row r="5" spans="2:6" ht="17.25" thickBot="1">
      <c r="B5" s="87" t="s">
        <v>251</v>
      </c>
      <c r="C5" s="218"/>
      <c r="D5" s="218"/>
      <c r="E5" s="218"/>
      <c r="F5" s="220"/>
    </row>
    <row r="6" spans="2:6" ht="17.25" thickBot="1">
      <c r="B6" s="87" t="s">
        <v>176</v>
      </c>
      <c r="C6" s="81"/>
      <c r="D6" s="81"/>
      <c r="E6" s="81"/>
      <c r="F6" s="81"/>
    </row>
    <row r="7" spans="2:6" ht="15.75" thickBot="1">
      <c r="B7" s="82" t="s">
        <v>177</v>
      </c>
      <c r="C7" s="83" t="s">
        <v>178</v>
      </c>
      <c r="D7" s="83" t="s">
        <v>179</v>
      </c>
      <c r="E7" s="83" t="s">
        <v>180</v>
      </c>
      <c r="F7" s="83" t="s">
        <v>181</v>
      </c>
    </row>
    <row r="8" spans="2:6" ht="16.5" thickBot="1">
      <c r="B8" s="82" t="s">
        <v>182</v>
      </c>
      <c r="C8" s="81"/>
      <c r="D8" s="81"/>
      <c r="E8" s="81"/>
      <c r="F8" s="81"/>
    </row>
    <row r="9" spans="2:6" ht="17.25" thickBot="1">
      <c r="B9" s="87" t="s">
        <v>183</v>
      </c>
      <c r="C9" s="81"/>
      <c r="D9" s="81"/>
      <c r="E9" s="81"/>
      <c r="F9" s="81"/>
    </row>
    <row r="10" spans="2:6" ht="15.75" thickBot="1">
      <c r="B10" s="82" t="s">
        <v>184</v>
      </c>
      <c r="C10" s="83" t="s">
        <v>185</v>
      </c>
      <c r="D10" s="83" t="s">
        <v>179</v>
      </c>
      <c r="E10" s="83" t="s">
        <v>186</v>
      </c>
      <c r="F10" s="83" t="s">
        <v>181</v>
      </c>
    </row>
    <row r="11" spans="2:6" ht="16.5" thickBot="1">
      <c r="B11" s="82" t="s">
        <v>187</v>
      </c>
      <c r="C11" s="81"/>
      <c r="D11" s="81"/>
      <c r="E11" s="81"/>
      <c r="F11" s="83" t="s">
        <v>188</v>
      </c>
    </row>
    <row r="12" spans="2:6" ht="15.75" thickBot="1">
      <c r="B12" s="82" t="s">
        <v>189</v>
      </c>
      <c r="C12" s="83" t="s">
        <v>185</v>
      </c>
      <c r="D12" s="83" t="s">
        <v>179</v>
      </c>
      <c r="E12" s="83" t="s">
        <v>186</v>
      </c>
      <c r="F12" s="83" t="s">
        <v>190</v>
      </c>
    </row>
    <row r="13" spans="2:6" ht="16.5" thickBot="1">
      <c r="B13" s="82" t="s">
        <v>191</v>
      </c>
      <c r="C13" s="81"/>
      <c r="D13" s="81"/>
      <c r="E13" s="81"/>
      <c r="F13" s="83" t="s">
        <v>188</v>
      </c>
    </row>
    <row r="14" spans="2:6" ht="15.75" thickBot="1">
      <c r="B14" s="82" t="s">
        <v>192</v>
      </c>
      <c r="C14" s="83" t="s">
        <v>185</v>
      </c>
      <c r="D14" s="83" t="s">
        <v>193</v>
      </c>
      <c r="E14" s="83" t="s">
        <v>186</v>
      </c>
      <c r="F14" s="83" t="s">
        <v>194</v>
      </c>
    </row>
    <row r="15" spans="2:6" ht="15.75" thickBot="1">
      <c r="B15" s="82" t="s">
        <v>195</v>
      </c>
      <c r="C15" s="83" t="s">
        <v>185</v>
      </c>
      <c r="D15" s="83" t="s">
        <v>193</v>
      </c>
      <c r="E15" s="83" t="s">
        <v>196</v>
      </c>
      <c r="F15" s="83" t="s">
        <v>197</v>
      </c>
    </row>
    <row r="16" spans="2:6" ht="16.5" thickBot="1">
      <c r="B16" s="82" t="s">
        <v>198</v>
      </c>
      <c r="C16" s="81"/>
      <c r="D16" s="81"/>
      <c r="E16" s="81"/>
      <c r="F16" s="83" t="s">
        <v>194</v>
      </c>
    </row>
    <row r="17" spans="2:6" ht="16.5" thickBot="1">
      <c r="B17" s="82" t="s">
        <v>199</v>
      </c>
      <c r="C17" s="81"/>
      <c r="D17" s="81"/>
      <c r="E17" s="81"/>
      <c r="F17" s="81"/>
    </row>
    <row r="18" spans="2:6" ht="17.25" thickBot="1">
      <c r="B18" s="87" t="s">
        <v>200</v>
      </c>
      <c r="C18" s="81"/>
      <c r="D18" s="81"/>
      <c r="E18" s="81"/>
      <c r="F18" s="81"/>
    </row>
    <row r="19" spans="2:6" ht="15.75" thickBot="1">
      <c r="B19" s="82" t="s">
        <v>201</v>
      </c>
      <c r="C19" s="83" t="s">
        <v>202</v>
      </c>
      <c r="D19" s="83" t="s">
        <v>179</v>
      </c>
      <c r="E19" s="83" t="s">
        <v>186</v>
      </c>
      <c r="F19" s="83" t="s">
        <v>190</v>
      </c>
    </row>
    <row r="20" spans="2:6" ht="15.75" thickBot="1">
      <c r="B20" s="82" t="s">
        <v>203</v>
      </c>
      <c r="C20" s="83" t="s">
        <v>204</v>
      </c>
      <c r="D20" s="83" t="s">
        <v>179</v>
      </c>
      <c r="E20" s="83" t="s">
        <v>186</v>
      </c>
      <c r="F20" s="83" t="s">
        <v>190</v>
      </c>
    </row>
    <row r="21" spans="2:6" ht="17.25" thickBot="1">
      <c r="B21" s="87" t="s">
        <v>205</v>
      </c>
      <c r="C21" s="81"/>
      <c r="D21" s="81"/>
      <c r="E21" s="81"/>
      <c r="F21" s="81"/>
    </row>
    <row r="22" spans="2:6" ht="15.75" thickBot="1">
      <c r="B22" s="82" t="s">
        <v>206</v>
      </c>
      <c r="C22" s="83" t="s">
        <v>185</v>
      </c>
      <c r="D22" s="83" t="s">
        <v>179</v>
      </c>
      <c r="E22" s="83" t="s">
        <v>196</v>
      </c>
      <c r="F22" s="83" t="s">
        <v>190</v>
      </c>
    </row>
    <row r="23" spans="2:6" ht="15.75" thickBot="1">
      <c r="B23" s="82" t="s">
        <v>207</v>
      </c>
      <c r="C23" s="83" t="s">
        <v>185</v>
      </c>
      <c r="D23" s="83" t="s">
        <v>193</v>
      </c>
      <c r="E23" s="83" t="s">
        <v>186</v>
      </c>
      <c r="F23" s="83" t="s">
        <v>208</v>
      </c>
    </row>
    <row r="24" spans="2:6" ht="15.75" thickBot="1">
      <c r="B24" s="82" t="s">
        <v>209</v>
      </c>
      <c r="C24" s="83" t="s">
        <v>185</v>
      </c>
      <c r="D24" s="83" t="s">
        <v>193</v>
      </c>
      <c r="E24" s="83" t="s">
        <v>180</v>
      </c>
      <c r="F24" s="83" t="s">
        <v>197</v>
      </c>
    </row>
    <row r="25" spans="2:6" ht="16.5" thickBot="1">
      <c r="B25" s="84"/>
      <c r="C25" s="81"/>
      <c r="D25" s="81"/>
      <c r="E25" s="81"/>
      <c r="F25" s="83" t="s">
        <v>194</v>
      </c>
    </row>
    <row r="26" spans="2:6" ht="15.75" thickBot="1">
      <c r="B26" s="82" t="s">
        <v>210</v>
      </c>
      <c r="C26" s="83" t="s">
        <v>185</v>
      </c>
      <c r="D26" s="83" t="s">
        <v>193</v>
      </c>
      <c r="E26" s="83" t="s">
        <v>180</v>
      </c>
      <c r="F26" s="83" t="s">
        <v>197</v>
      </c>
    </row>
    <row r="27" spans="2:6" ht="16.5" thickBot="1">
      <c r="B27" s="84"/>
      <c r="C27" s="81"/>
      <c r="D27" s="81"/>
      <c r="E27" s="81"/>
      <c r="F27" s="83" t="s">
        <v>194</v>
      </c>
    </row>
    <row r="28" spans="2:6" ht="15.75" thickBot="1">
      <c r="B28" s="82" t="s">
        <v>211</v>
      </c>
      <c r="C28" s="83" t="s">
        <v>185</v>
      </c>
      <c r="D28" s="83" t="s">
        <v>193</v>
      </c>
      <c r="E28" s="83" t="s">
        <v>186</v>
      </c>
      <c r="F28" s="83" t="s">
        <v>212</v>
      </c>
    </row>
    <row r="29" spans="2:6" ht="16.5" thickBot="1">
      <c r="B29" s="82" t="s">
        <v>213</v>
      </c>
      <c r="C29" s="81"/>
      <c r="D29" s="81"/>
      <c r="E29" s="81"/>
      <c r="F29" s="81"/>
    </row>
    <row r="30" spans="2:6" ht="15.75" thickBot="1">
      <c r="B30" s="82" t="s">
        <v>214</v>
      </c>
      <c r="C30" s="83" t="s">
        <v>185</v>
      </c>
      <c r="D30" s="83" t="s">
        <v>193</v>
      </c>
      <c r="E30" s="83" t="s">
        <v>180</v>
      </c>
      <c r="F30" s="83" t="s">
        <v>215</v>
      </c>
    </row>
    <row r="31" spans="2:6" ht="17.25" thickBot="1">
      <c r="B31" s="89" t="s">
        <v>216</v>
      </c>
      <c r="C31" s="85"/>
      <c r="D31" s="85"/>
      <c r="E31" s="85"/>
      <c r="F31" s="86"/>
    </row>
    <row r="32" spans="2:6" ht="17.25" thickBot="1">
      <c r="B32" s="90" t="s">
        <v>217</v>
      </c>
      <c r="C32" s="81"/>
      <c r="D32" s="81"/>
      <c r="E32" s="81"/>
      <c r="F32" s="81"/>
    </row>
    <row r="33" spans="2:6" ht="23.25" thickBot="1">
      <c r="B33" s="82" t="s">
        <v>218</v>
      </c>
      <c r="C33" s="83" t="s">
        <v>185</v>
      </c>
      <c r="D33" s="83" t="s">
        <v>179</v>
      </c>
      <c r="E33" s="83" t="s">
        <v>186</v>
      </c>
      <c r="F33" s="83" t="s">
        <v>181</v>
      </c>
    </row>
    <row r="34" spans="2:6" ht="16.5" thickBot="1">
      <c r="B34" s="82" t="s">
        <v>219</v>
      </c>
      <c r="C34" s="81"/>
      <c r="D34" s="81"/>
      <c r="E34" s="81"/>
      <c r="F34" s="81"/>
    </row>
    <row r="35" spans="2:6" ht="16.5" thickBot="1">
      <c r="B35" s="82"/>
      <c r="C35" s="81"/>
      <c r="D35" s="81"/>
      <c r="E35" s="81"/>
      <c r="F35" s="81"/>
    </row>
    <row r="36" spans="2:6" ht="15.75" thickBot="1">
      <c r="B36" s="82" t="s">
        <v>220</v>
      </c>
      <c r="C36" s="83" t="s">
        <v>221</v>
      </c>
      <c r="D36" s="83" t="s">
        <v>179</v>
      </c>
      <c r="E36" s="83" t="s">
        <v>196</v>
      </c>
      <c r="F36" s="83" t="s">
        <v>181</v>
      </c>
    </row>
    <row r="37" spans="2:6" ht="16.5" thickBot="1">
      <c r="B37" s="82" t="s">
        <v>222</v>
      </c>
      <c r="C37" s="83" t="s">
        <v>223</v>
      </c>
      <c r="D37" s="81"/>
      <c r="E37" s="81"/>
      <c r="F37" s="81"/>
    </row>
    <row r="38" spans="2:6" ht="16.5" thickBot="1">
      <c r="B38" s="82"/>
      <c r="C38" s="81"/>
      <c r="D38" s="81"/>
      <c r="E38" s="81"/>
      <c r="F38" s="81"/>
    </row>
    <row r="39" spans="2:6" ht="17.25" thickBot="1">
      <c r="B39" s="87" t="s">
        <v>224</v>
      </c>
      <c r="C39" s="81"/>
      <c r="D39" s="81"/>
      <c r="E39" s="81"/>
      <c r="F39" s="81"/>
    </row>
    <row r="40" spans="2:6" ht="23.25" thickBot="1">
      <c r="B40" s="82" t="s">
        <v>225</v>
      </c>
      <c r="C40" s="83" t="s">
        <v>185</v>
      </c>
      <c r="D40" s="83" t="s">
        <v>179</v>
      </c>
      <c r="E40" s="83" t="s">
        <v>186</v>
      </c>
      <c r="F40" s="83" t="s">
        <v>181</v>
      </c>
    </row>
    <row r="41" spans="2:6" ht="16.5" thickBot="1">
      <c r="B41" s="82"/>
      <c r="C41" s="81"/>
      <c r="D41" s="81"/>
      <c r="E41" s="81"/>
      <c r="F41" s="81"/>
    </row>
    <row r="42" spans="2:6" ht="15.75" thickBot="1">
      <c r="B42" s="82" t="s">
        <v>226</v>
      </c>
      <c r="C42" s="83" t="s">
        <v>185</v>
      </c>
      <c r="D42" s="83" t="s">
        <v>179</v>
      </c>
      <c r="E42" s="83" t="s">
        <v>186</v>
      </c>
      <c r="F42" s="83" t="s">
        <v>181</v>
      </c>
    </row>
    <row r="43" spans="2:6" ht="15.75" thickBot="1">
      <c r="B43" s="82" t="s">
        <v>227</v>
      </c>
      <c r="C43" s="83" t="s">
        <v>228</v>
      </c>
      <c r="D43" s="83" t="s">
        <v>193</v>
      </c>
      <c r="E43" s="83" t="s">
        <v>186</v>
      </c>
      <c r="F43" s="83" t="s">
        <v>229</v>
      </c>
    </row>
    <row r="44" spans="2:6" ht="16.5" thickBot="1">
      <c r="B44" s="82"/>
      <c r="C44" s="81"/>
      <c r="D44" s="81"/>
      <c r="E44" s="81"/>
      <c r="F44" s="81"/>
    </row>
    <row r="45" spans="2:6" ht="17.25" thickBot="1">
      <c r="B45" s="87" t="s">
        <v>230</v>
      </c>
      <c r="C45" s="81"/>
      <c r="D45" s="81"/>
      <c r="E45" s="81"/>
      <c r="F45" s="81"/>
    </row>
    <row r="46" spans="2:6" ht="15.75" thickBot="1">
      <c r="B46" s="82" t="s">
        <v>231</v>
      </c>
      <c r="C46" s="83" t="s">
        <v>221</v>
      </c>
      <c r="D46" s="83" t="s">
        <v>179</v>
      </c>
      <c r="E46" s="83" t="s">
        <v>186</v>
      </c>
      <c r="F46" s="83" t="s">
        <v>190</v>
      </c>
    </row>
    <row r="47" spans="2:6" ht="16.5" thickBot="1">
      <c r="B47" s="84"/>
      <c r="C47" s="83" t="s">
        <v>232</v>
      </c>
      <c r="D47" s="81"/>
      <c r="E47" s="81"/>
      <c r="F47" s="81"/>
    </row>
    <row r="48" spans="2:6" ht="23.25" thickBot="1">
      <c r="B48" s="82" t="s">
        <v>233</v>
      </c>
      <c r="C48" s="83" t="s">
        <v>236</v>
      </c>
      <c r="D48" s="83" t="s">
        <v>234</v>
      </c>
      <c r="E48" s="83" t="s">
        <v>186</v>
      </c>
      <c r="F48" s="83" t="s">
        <v>208</v>
      </c>
    </row>
    <row r="49" spans="2:6" ht="16.5" thickBot="1">
      <c r="B49" s="84"/>
      <c r="C49" s="83"/>
      <c r="D49" s="81"/>
      <c r="E49" s="81"/>
      <c r="F49" s="81"/>
    </row>
    <row r="50" spans="2:6" ht="23.25" thickBot="1">
      <c r="B50" s="82" t="s">
        <v>235</v>
      </c>
      <c r="C50" s="83" t="s">
        <v>236</v>
      </c>
      <c r="D50" s="83" t="s">
        <v>234</v>
      </c>
      <c r="E50" s="83" t="s">
        <v>186</v>
      </c>
      <c r="F50" s="83" t="s">
        <v>194</v>
      </c>
    </row>
    <row r="51" spans="2:6" ht="16.5" thickBot="1">
      <c r="B51" s="84"/>
      <c r="C51" s="83"/>
      <c r="D51" s="81"/>
      <c r="E51" s="81"/>
      <c r="F51" s="81"/>
    </row>
    <row r="52" spans="2:6" ht="23.25" thickBot="1">
      <c r="B52" s="82" t="s">
        <v>237</v>
      </c>
      <c r="C52" s="83" t="s">
        <v>236</v>
      </c>
      <c r="D52" s="83" t="s">
        <v>234</v>
      </c>
      <c r="E52" s="83" t="s">
        <v>186</v>
      </c>
      <c r="F52" s="83" t="s">
        <v>194</v>
      </c>
    </row>
    <row r="53" spans="2:6" ht="16.5" thickBot="1">
      <c r="B53" s="84"/>
      <c r="C53" s="83"/>
      <c r="D53" s="81"/>
      <c r="E53" s="81"/>
      <c r="F53" s="81"/>
    </row>
    <row r="54" spans="2:6" ht="17.25" thickBot="1">
      <c r="B54" s="91" t="s">
        <v>256</v>
      </c>
      <c r="C54" s="81"/>
      <c r="D54" s="81"/>
      <c r="E54" s="81"/>
      <c r="F54" s="81"/>
    </row>
    <row r="55" spans="2:6" ht="23.25" thickBot="1">
      <c r="B55" s="82" t="s">
        <v>238</v>
      </c>
      <c r="C55" s="83" t="s">
        <v>236</v>
      </c>
      <c r="D55" s="83" t="s">
        <v>193</v>
      </c>
      <c r="E55" s="83" t="s">
        <v>186</v>
      </c>
      <c r="F55" s="83" t="s">
        <v>194</v>
      </c>
    </row>
    <row r="56" spans="2:6" ht="16.5" thickBot="1">
      <c r="B56" s="84"/>
      <c r="C56" s="83"/>
      <c r="D56" s="81"/>
      <c r="E56" s="81"/>
      <c r="F56" s="81"/>
    </row>
    <row r="57" spans="2:6" ht="23.25" thickBot="1">
      <c r="B57" s="82" t="s">
        <v>239</v>
      </c>
      <c r="C57" s="83" t="s">
        <v>236</v>
      </c>
      <c r="D57" s="83" t="s">
        <v>179</v>
      </c>
      <c r="E57" s="83" t="s">
        <v>186</v>
      </c>
      <c r="F57" s="83" t="s">
        <v>194</v>
      </c>
    </row>
    <row r="58" spans="2:6" ht="16.5" thickBot="1">
      <c r="B58" s="84"/>
      <c r="C58" s="83"/>
      <c r="D58" s="81"/>
      <c r="E58" s="81"/>
      <c r="F58" s="81"/>
    </row>
    <row r="59" spans="2:6" ht="15.75" thickBot="1">
      <c r="B59" s="82" t="s">
        <v>240</v>
      </c>
      <c r="C59" s="83" t="s">
        <v>241</v>
      </c>
      <c r="D59" s="83" t="s">
        <v>179</v>
      </c>
      <c r="E59" s="83" t="s">
        <v>186</v>
      </c>
      <c r="F59" s="83" t="s">
        <v>194</v>
      </c>
    </row>
    <row r="60" spans="2:6" ht="16.5" thickBot="1">
      <c r="B60" s="84"/>
      <c r="C60" s="83"/>
      <c r="D60" s="81"/>
      <c r="E60" s="81"/>
      <c r="F60" s="81"/>
    </row>
    <row r="61" spans="2:6" ht="15.75" thickBot="1">
      <c r="B61" s="82" t="s">
        <v>242</v>
      </c>
      <c r="C61" s="83" t="s">
        <v>241</v>
      </c>
      <c r="D61" s="83" t="s">
        <v>179</v>
      </c>
      <c r="E61" s="83" t="s">
        <v>186</v>
      </c>
      <c r="F61" s="83" t="s">
        <v>194</v>
      </c>
    </row>
    <row r="62" spans="2:6" ht="16.5" thickBot="1">
      <c r="B62" s="82"/>
      <c r="C62" s="83"/>
      <c r="D62" s="81"/>
      <c r="E62" s="81"/>
      <c r="F62" s="81"/>
    </row>
    <row r="63" spans="2:6" ht="33.75" thickBot="1">
      <c r="B63" s="87" t="s">
        <v>243</v>
      </c>
      <c r="C63" s="81"/>
      <c r="D63" s="81"/>
      <c r="E63" s="81"/>
      <c r="F63" s="81"/>
    </row>
    <row r="64" spans="2:6" ht="15.75" thickBot="1">
      <c r="B64" s="82" t="s">
        <v>244</v>
      </c>
      <c r="C64" s="83" t="s">
        <v>245</v>
      </c>
      <c r="D64" s="83" t="s">
        <v>234</v>
      </c>
      <c r="E64" s="83" t="s">
        <v>246</v>
      </c>
      <c r="F64" s="83" t="s">
        <v>190</v>
      </c>
    </row>
    <row r="65" spans="2:6" ht="16.5" thickBot="1">
      <c r="B65" s="82" t="s">
        <v>247</v>
      </c>
      <c r="C65" s="81"/>
      <c r="D65" s="81"/>
      <c r="E65" s="83" t="s">
        <v>248</v>
      </c>
      <c r="F65" s="81"/>
    </row>
    <row r="66" spans="2:6" ht="15.75" thickBot="1">
      <c r="B66" s="82" t="s">
        <v>249</v>
      </c>
      <c r="C66" s="83" t="s">
        <v>250</v>
      </c>
      <c r="D66" s="83" t="s">
        <v>252</v>
      </c>
      <c r="E66" s="83" t="s">
        <v>253</v>
      </c>
      <c r="F66" s="83" t="s">
        <v>254</v>
      </c>
    </row>
    <row r="67" spans="2:6" ht="16.5" thickBot="1">
      <c r="B67" s="84"/>
      <c r="C67" s="81"/>
      <c r="D67" s="83"/>
      <c r="E67" s="81"/>
      <c r="F67" s="81"/>
    </row>
  </sheetData>
  <mergeCells count="4">
    <mergeCell ref="C4:C5"/>
    <mergeCell ref="D4:D5"/>
    <mergeCell ref="E4:E5"/>
    <mergeCell ref="F4:F5"/>
  </mergeCells>
  <pageMargins left="0.70866141732283472" right="0.70866141732283472" top="0.74803149606299213" bottom="0.74803149606299213" header="0.31496062992125984" footer="0.31496062992125984"/>
  <pageSetup paperSize="9" scale="92" fitToHeight="3" orientation="portrait" horizontalDpi="300" verticalDpi="0" copies="0" r:id="rId1"/>
</worksheet>
</file>

<file path=xl/worksheets/sheet12.xml><?xml version="1.0" encoding="utf-8"?>
<worksheet xmlns="http://schemas.openxmlformats.org/spreadsheetml/2006/main" xmlns:r="http://schemas.openxmlformats.org/officeDocument/2006/relationships">
  <sheetPr>
    <pageSetUpPr fitToPage="1"/>
  </sheetPr>
  <dimension ref="B2:F57"/>
  <sheetViews>
    <sheetView tabSelected="1" workbookViewId="0">
      <selection activeCell="A4" sqref="A4"/>
    </sheetView>
  </sheetViews>
  <sheetFormatPr baseColWidth="10" defaultRowHeight="15"/>
  <cols>
    <col min="2" max="2" width="16.5703125" customWidth="1"/>
    <col min="3" max="4" width="19" bestFit="1" customWidth="1"/>
    <col min="5" max="5" width="16.28515625" bestFit="1" customWidth="1"/>
    <col min="6" max="6" width="18.7109375" bestFit="1" customWidth="1"/>
  </cols>
  <sheetData>
    <row r="2" spans="2:6">
      <c r="B2" s="96" t="s">
        <v>402</v>
      </c>
    </row>
    <row r="3" spans="2:6" ht="15.75" thickBot="1"/>
    <row r="4" spans="2:6">
      <c r="B4" s="97"/>
      <c r="C4" s="221" t="s">
        <v>403</v>
      </c>
      <c r="D4" s="222"/>
      <c r="E4" s="221" t="s">
        <v>404</v>
      </c>
      <c r="F4" s="223"/>
    </row>
    <row r="5" spans="2:6">
      <c r="B5" s="98" t="s">
        <v>405</v>
      </c>
      <c r="C5" s="99" t="s">
        <v>406</v>
      </c>
      <c r="D5" s="99" t="s">
        <v>407</v>
      </c>
      <c r="E5" s="99" t="s">
        <v>408</v>
      </c>
      <c r="F5" s="100" t="s">
        <v>409</v>
      </c>
    </row>
    <row r="6" spans="2:6">
      <c r="B6" s="101" t="s">
        <v>275</v>
      </c>
      <c r="C6" s="102"/>
      <c r="D6" s="102"/>
      <c r="E6" s="102"/>
      <c r="F6" s="103"/>
    </row>
    <row r="7" spans="2:6">
      <c r="B7" s="104" t="s">
        <v>274</v>
      </c>
      <c r="C7" s="105"/>
      <c r="D7" s="105"/>
      <c r="E7" s="105"/>
      <c r="F7" s="106"/>
    </row>
    <row r="8" spans="2:6">
      <c r="B8" s="107" t="s">
        <v>276</v>
      </c>
      <c r="C8" s="108" t="s">
        <v>277</v>
      </c>
      <c r="D8" s="108" t="s">
        <v>278</v>
      </c>
      <c r="E8" s="108" t="s">
        <v>279</v>
      </c>
      <c r="F8" s="109" t="s">
        <v>280</v>
      </c>
    </row>
    <row r="9" spans="2:6">
      <c r="B9" s="110"/>
      <c r="C9" s="108" t="s">
        <v>281</v>
      </c>
      <c r="D9" s="108" t="s">
        <v>282</v>
      </c>
      <c r="E9" s="105"/>
      <c r="F9" s="106"/>
    </row>
    <row r="10" spans="2:6">
      <c r="B10" s="107" t="s">
        <v>283</v>
      </c>
      <c r="C10" s="108" t="s">
        <v>284</v>
      </c>
      <c r="D10" s="108" t="s">
        <v>285</v>
      </c>
      <c r="E10" s="108" t="s">
        <v>286</v>
      </c>
      <c r="F10" s="109" t="s">
        <v>287</v>
      </c>
    </row>
    <row r="11" spans="2:6">
      <c r="B11" s="111" t="s">
        <v>288</v>
      </c>
      <c r="C11" s="108" t="s">
        <v>289</v>
      </c>
      <c r="D11" s="105"/>
      <c r="E11" s="108" t="s">
        <v>290</v>
      </c>
      <c r="F11" s="109" t="s">
        <v>291</v>
      </c>
    </row>
    <row r="12" spans="2:6">
      <c r="B12" s="111" t="s">
        <v>292</v>
      </c>
      <c r="C12" s="108" t="s">
        <v>293</v>
      </c>
      <c r="D12" s="105"/>
      <c r="E12" s="105"/>
      <c r="F12" s="109" t="s">
        <v>294</v>
      </c>
    </row>
    <row r="13" spans="2:6">
      <c r="B13" s="111" t="s">
        <v>294</v>
      </c>
      <c r="C13" s="105"/>
      <c r="D13" s="105"/>
      <c r="E13" s="105"/>
      <c r="F13" s="106"/>
    </row>
    <row r="14" spans="2:6">
      <c r="B14" s="107" t="s">
        <v>295</v>
      </c>
      <c r="C14" s="108" t="s">
        <v>296</v>
      </c>
      <c r="D14" s="108" t="s">
        <v>297</v>
      </c>
      <c r="E14" s="108" t="s">
        <v>298</v>
      </c>
      <c r="F14" s="109" t="s">
        <v>299</v>
      </c>
    </row>
    <row r="15" spans="2:6">
      <c r="B15" s="110"/>
      <c r="C15" s="108" t="s">
        <v>300</v>
      </c>
      <c r="D15" s="105"/>
      <c r="E15" s="108" t="s">
        <v>301</v>
      </c>
      <c r="F15" s="106"/>
    </row>
    <row r="16" spans="2:6">
      <c r="B16" s="107" t="s">
        <v>302</v>
      </c>
      <c r="C16" s="108" t="s">
        <v>303</v>
      </c>
      <c r="D16" s="108" t="s">
        <v>304</v>
      </c>
      <c r="E16" s="108" t="s">
        <v>305</v>
      </c>
      <c r="F16" s="109" t="s">
        <v>306</v>
      </c>
    </row>
    <row r="17" spans="2:6">
      <c r="B17" s="111" t="s">
        <v>307</v>
      </c>
      <c r="C17" s="108" t="s">
        <v>308</v>
      </c>
      <c r="D17" s="108" t="s">
        <v>309</v>
      </c>
      <c r="E17" s="108" t="s">
        <v>310</v>
      </c>
      <c r="F17" s="109" t="s">
        <v>309</v>
      </c>
    </row>
    <row r="18" spans="2:6">
      <c r="B18" s="110"/>
      <c r="C18" s="108" t="s">
        <v>311</v>
      </c>
      <c r="D18" s="105"/>
      <c r="E18" s="108" t="s">
        <v>312</v>
      </c>
      <c r="F18" s="106"/>
    </row>
    <row r="19" spans="2:6">
      <c r="B19" s="112"/>
      <c r="C19" s="113"/>
      <c r="D19" s="113"/>
      <c r="E19" s="114" t="s">
        <v>313</v>
      </c>
      <c r="F19" s="115"/>
    </row>
    <row r="20" spans="2:6">
      <c r="B20" s="116" t="s">
        <v>314</v>
      </c>
      <c r="C20" s="102"/>
      <c r="D20" s="102"/>
      <c r="E20" s="102"/>
      <c r="F20" s="103"/>
    </row>
    <row r="21" spans="2:6">
      <c r="B21" s="104" t="s">
        <v>315</v>
      </c>
      <c r="C21" s="105"/>
      <c r="D21" s="105"/>
      <c r="E21" s="105"/>
      <c r="F21" s="106"/>
    </row>
    <row r="22" spans="2:6">
      <c r="B22" s="111" t="s">
        <v>316</v>
      </c>
      <c r="C22" s="108" t="s">
        <v>317</v>
      </c>
      <c r="D22" s="108" t="s">
        <v>318</v>
      </c>
      <c r="E22" s="108" t="s">
        <v>319</v>
      </c>
      <c r="F22" s="109" t="s">
        <v>320</v>
      </c>
    </row>
    <row r="23" spans="2:6">
      <c r="B23" s="110"/>
      <c r="C23" s="108" t="s">
        <v>321</v>
      </c>
      <c r="D23" s="105"/>
      <c r="E23" s="108" t="s">
        <v>322</v>
      </c>
      <c r="F23" s="106"/>
    </row>
    <row r="24" spans="2:6">
      <c r="B24" s="111" t="s">
        <v>323</v>
      </c>
      <c r="C24" s="108" t="s">
        <v>324</v>
      </c>
      <c r="D24" s="108" t="s">
        <v>325</v>
      </c>
      <c r="E24" s="108" t="s">
        <v>326</v>
      </c>
      <c r="F24" s="109" t="s">
        <v>327</v>
      </c>
    </row>
    <row r="25" spans="2:6">
      <c r="B25" s="110"/>
      <c r="C25" s="105"/>
      <c r="D25" s="105"/>
      <c r="E25" s="105"/>
      <c r="F25" s="109" t="s">
        <v>328</v>
      </c>
    </row>
    <row r="26" spans="2:6">
      <c r="B26" s="117" t="s">
        <v>329</v>
      </c>
      <c r="C26" s="114" t="s">
        <v>326</v>
      </c>
      <c r="D26" s="114" t="s">
        <v>326</v>
      </c>
      <c r="E26" s="114" t="s">
        <v>330</v>
      </c>
      <c r="F26" s="118" t="s">
        <v>330</v>
      </c>
    </row>
    <row r="27" spans="2:6">
      <c r="B27" s="116" t="s">
        <v>331</v>
      </c>
      <c r="C27" s="119" t="s">
        <v>332</v>
      </c>
      <c r="D27" s="119" t="s">
        <v>333</v>
      </c>
      <c r="E27" s="119" t="s">
        <v>334</v>
      </c>
      <c r="F27" s="120" t="s">
        <v>335</v>
      </c>
    </row>
    <row r="28" spans="2:6">
      <c r="B28" s="112"/>
      <c r="C28" s="114" t="s">
        <v>336</v>
      </c>
      <c r="D28" s="113"/>
      <c r="E28" s="114" t="s">
        <v>337</v>
      </c>
      <c r="F28" s="115"/>
    </row>
    <row r="29" spans="2:6">
      <c r="B29" s="116" t="s">
        <v>338</v>
      </c>
      <c r="C29" s="102"/>
      <c r="D29" s="102"/>
      <c r="E29" s="102"/>
      <c r="F29" s="103"/>
    </row>
    <row r="30" spans="2:6">
      <c r="B30" s="111" t="s">
        <v>339</v>
      </c>
      <c r="C30" s="108" t="s">
        <v>340</v>
      </c>
      <c r="D30" s="108" t="s">
        <v>341</v>
      </c>
      <c r="E30" s="108" t="s">
        <v>342</v>
      </c>
      <c r="F30" s="109" t="s">
        <v>343</v>
      </c>
    </row>
    <row r="31" spans="2:6">
      <c r="B31" s="111" t="s">
        <v>344</v>
      </c>
      <c r="C31" s="108" t="s">
        <v>345</v>
      </c>
      <c r="D31" s="108" t="s">
        <v>346</v>
      </c>
      <c r="E31" s="108" t="s">
        <v>347</v>
      </c>
      <c r="F31" s="109" t="s">
        <v>348</v>
      </c>
    </row>
    <row r="32" spans="2:6">
      <c r="B32" s="110"/>
      <c r="C32" s="108" t="s">
        <v>349</v>
      </c>
      <c r="D32" s="105"/>
      <c r="E32" s="108" t="s">
        <v>350</v>
      </c>
      <c r="F32" s="106"/>
    </row>
    <row r="33" spans="2:6">
      <c r="B33" s="111" t="s">
        <v>351</v>
      </c>
      <c r="C33" s="108" t="s">
        <v>352</v>
      </c>
      <c r="D33" s="108" t="s">
        <v>353</v>
      </c>
      <c r="E33" s="108" t="s">
        <v>354</v>
      </c>
      <c r="F33" s="109" t="s">
        <v>353</v>
      </c>
    </row>
    <row r="34" spans="2:6">
      <c r="B34" s="111" t="s">
        <v>315</v>
      </c>
      <c r="C34" s="108" t="s">
        <v>355</v>
      </c>
      <c r="D34" s="108" t="s">
        <v>356</v>
      </c>
      <c r="E34" s="105"/>
      <c r="F34" s="109" t="s">
        <v>356</v>
      </c>
    </row>
    <row r="35" spans="2:6">
      <c r="B35" s="111" t="s">
        <v>357</v>
      </c>
      <c r="C35" s="108" t="s">
        <v>326</v>
      </c>
      <c r="D35" s="108" t="s">
        <v>358</v>
      </c>
      <c r="E35" s="108" t="s">
        <v>359</v>
      </c>
      <c r="F35" s="109" t="s">
        <v>360</v>
      </c>
    </row>
    <row r="36" spans="2:6">
      <c r="B36" s="111" t="s">
        <v>315</v>
      </c>
      <c r="C36" s="105"/>
      <c r="D36" s="105"/>
      <c r="E36" s="108" t="s">
        <v>361</v>
      </c>
      <c r="F36" s="109" t="s">
        <v>362</v>
      </c>
    </row>
    <row r="37" spans="2:6">
      <c r="B37" s="110"/>
      <c r="C37" s="105"/>
      <c r="D37" s="105"/>
      <c r="E37" s="108" t="s">
        <v>363</v>
      </c>
      <c r="F37" s="109" t="s">
        <v>356</v>
      </c>
    </row>
    <row r="38" spans="2:6">
      <c r="B38" s="111" t="s">
        <v>364</v>
      </c>
      <c r="C38" s="108" t="s">
        <v>365</v>
      </c>
      <c r="D38" s="108" t="s">
        <v>366</v>
      </c>
      <c r="E38" s="108" t="s">
        <v>367</v>
      </c>
      <c r="F38" s="106"/>
    </row>
    <row r="39" spans="2:6">
      <c r="B39" s="110"/>
      <c r="C39" s="108" t="s">
        <v>368</v>
      </c>
      <c r="D39" s="108" t="s">
        <v>369</v>
      </c>
      <c r="E39" s="108" t="s">
        <v>370</v>
      </c>
      <c r="F39" s="106"/>
    </row>
    <row r="40" spans="2:6">
      <c r="B40" s="110"/>
      <c r="C40" s="108" t="s">
        <v>371</v>
      </c>
      <c r="D40" s="105"/>
      <c r="E40" s="105"/>
      <c r="F40" s="106"/>
    </row>
    <row r="41" spans="2:6">
      <c r="B41" s="111" t="s">
        <v>372</v>
      </c>
      <c r="C41" s="105"/>
      <c r="D41" s="105"/>
      <c r="E41" s="108" t="s">
        <v>373</v>
      </c>
      <c r="F41" s="106"/>
    </row>
    <row r="42" spans="2:6">
      <c r="B42" s="110"/>
      <c r="C42" s="105"/>
      <c r="D42" s="105"/>
      <c r="E42" s="108" t="s">
        <v>370</v>
      </c>
      <c r="F42" s="106"/>
    </row>
    <row r="43" spans="2:6">
      <c r="B43" s="111" t="s">
        <v>374</v>
      </c>
      <c r="C43" s="108" t="s">
        <v>326</v>
      </c>
      <c r="D43" s="108" t="s">
        <v>375</v>
      </c>
      <c r="E43" s="108" t="s">
        <v>376</v>
      </c>
      <c r="F43" s="109" t="s">
        <v>376</v>
      </c>
    </row>
    <row r="44" spans="2:6">
      <c r="B44" s="110"/>
      <c r="C44" s="105"/>
      <c r="D44" s="105"/>
      <c r="E44" s="108" t="s">
        <v>377</v>
      </c>
      <c r="F44" s="109" t="s">
        <v>378</v>
      </c>
    </row>
    <row r="45" spans="2:6">
      <c r="B45" s="110"/>
      <c r="C45" s="105"/>
      <c r="D45" s="105"/>
      <c r="E45" s="108" t="s">
        <v>379</v>
      </c>
      <c r="F45" s="106"/>
    </row>
    <row r="46" spans="2:6">
      <c r="B46" s="110"/>
      <c r="C46" s="105"/>
      <c r="D46" s="105"/>
      <c r="E46" s="108" t="s">
        <v>380</v>
      </c>
      <c r="F46" s="106"/>
    </row>
    <row r="47" spans="2:6">
      <c r="B47" s="110"/>
      <c r="C47" s="105"/>
      <c r="D47" s="105"/>
      <c r="E47" s="108" t="s">
        <v>381</v>
      </c>
      <c r="F47" s="106"/>
    </row>
    <row r="48" spans="2:6">
      <c r="B48" s="111" t="s">
        <v>382</v>
      </c>
      <c r="C48" s="108" t="s">
        <v>383</v>
      </c>
      <c r="D48" s="108" t="s">
        <v>384</v>
      </c>
      <c r="E48" s="108" t="s">
        <v>385</v>
      </c>
      <c r="F48" s="109" t="s">
        <v>386</v>
      </c>
    </row>
    <row r="49" spans="2:6">
      <c r="B49" s="117" t="s">
        <v>387</v>
      </c>
      <c r="C49" s="113"/>
      <c r="D49" s="113"/>
      <c r="E49" s="114" t="s">
        <v>388</v>
      </c>
      <c r="F49" s="115"/>
    </row>
    <row r="50" spans="2:6">
      <c r="B50" s="116" t="s">
        <v>389</v>
      </c>
      <c r="C50" s="102"/>
      <c r="D50" s="102"/>
      <c r="E50" s="102"/>
      <c r="F50" s="103"/>
    </row>
    <row r="51" spans="2:6">
      <c r="B51" s="104" t="s">
        <v>315</v>
      </c>
      <c r="C51" s="105"/>
      <c r="D51" s="105"/>
      <c r="E51" s="105"/>
      <c r="F51" s="106"/>
    </row>
    <row r="52" spans="2:6">
      <c r="B52" s="111" t="s">
        <v>390</v>
      </c>
      <c r="C52" s="108" t="s">
        <v>391</v>
      </c>
      <c r="D52" s="108" t="s">
        <v>392</v>
      </c>
      <c r="E52" s="108" t="s">
        <v>393</v>
      </c>
      <c r="F52" s="109" t="s">
        <v>326</v>
      </c>
    </row>
    <row r="53" spans="2:6">
      <c r="B53" s="111" t="s">
        <v>394</v>
      </c>
      <c r="C53" s="105"/>
      <c r="D53" s="108" t="s">
        <v>395</v>
      </c>
      <c r="E53" s="108" t="s">
        <v>396</v>
      </c>
      <c r="F53" s="106"/>
    </row>
    <row r="54" spans="2:6">
      <c r="B54" s="111" t="s">
        <v>397</v>
      </c>
      <c r="C54" s="108" t="s">
        <v>398</v>
      </c>
      <c r="D54" s="108" t="s">
        <v>399</v>
      </c>
      <c r="E54" s="108" t="s">
        <v>400</v>
      </c>
      <c r="F54" s="109" t="s">
        <v>326</v>
      </c>
    </row>
    <row r="55" spans="2:6" ht="15.75" thickBot="1">
      <c r="B55" s="121"/>
      <c r="C55" s="122"/>
      <c r="D55" s="123" t="s">
        <v>401</v>
      </c>
      <c r="E55" s="122"/>
      <c r="F55" s="124"/>
    </row>
    <row r="56" spans="2:6">
      <c r="B56" s="95"/>
      <c r="C56" s="95"/>
      <c r="D56" s="95"/>
      <c r="E56" s="95"/>
      <c r="F56" s="95"/>
    </row>
    <row r="57" spans="2:6">
      <c r="C57" s="95"/>
      <c r="D57" s="95"/>
      <c r="E57" s="95"/>
      <c r="F57" s="95"/>
    </row>
  </sheetData>
  <mergeCells count="2">
    <mergeCell ref="C4:D4"/>
    <mergeCell ref="E4:F4"/>
  </mergeCells>
  <pageMargins left="0.70866141732283472" right="0.70866141732283472" top="0.74803149606299213" bottom="0.74803149606299213" header="0.31496062992125984" footer="0.31496062992125984"/>
  <pageSetup paperSize="9" scale="92" orientation="portrait" horizontalDpi="300" verticalDpi="0" copies="0" r:id="rId1"/>
</worksheet>
</file>

<file path=xl/worksheets/sheet2.xml><?xml version="1.0" encoding="utf-8"?>
<worksheet xmlns="http://schemas.openxmlformats.org/spreadsheetml/2006/main" xmlns:r="http://schemas.openxmlformats.org/officeDocument/2006/relationships">
  <sheetPr>
    <pageSetUpPr fitToPage="1"/>
  </sheetPr>
  <dimension ref="A2:D39"/>
  <sheetViews>
    <sheetView topLeftCell="A24" workbookViewId="0">
      <selection activeCell="A24" sqref="A24"/>
    </sheetView>
  </sheetViews>
  <sheetFormatPr baseColWidth="10" defaultRowHeight="15"/>
  <cols>
    <col min="1" max="1" width="81.5703125" bestFit="1" customWidth="1"/>
    <col min="2" max="2" width="27" bestFit="1" customWidth="1"/>
    <col min="3" max="3" width="6.140625" customWidth="1"/>
  </cols>
  <sheetData>
    <row r="2" spans="1:3" ht="20.25">
      <c r="A2" s="1" t="s">
        <v>0</v>
      </c>
    </row>
    <row r="4" spans="1:3">
      <c r="A4" s="4"/>
    </row>
    <row r="5" spans="1:3">
      <c r="A5" s="14" t="s">
        <v>46</v>
      </c>
      <c r="B5" s="15" t="s">
        <v>411</v>
      </c>
    </row>
    <row r="6" spans="1:3">
      <c r="A6" s="3"/>
    </row>
    <row r="7" spans="1:3" ht="15.75" thickBot="1">
      <c r="A7" s="11" t="s">
        <v>48</v>
      </c>
      <c r="C7" s="32"/>
    </row>
    <row r="8" spans="1:3">
      <c r="A8" s="9" t="s">
        <v>1</v>
      </c>
      <c r="C8" s="32"/>
    </row>
    <row r="9" spans="1:3" ht="15.75" thickBot="1">
      <c r="A9" s="10" t="s">
        <v>2</v>
      </c>
      <c r="B9" s="13" t="s">
        <v>412</v>
      </c>
      <c r="C9" s="32"/>
    </row>
    <row r="11" spans="1:3" ht="15.75" thickBot="1">
      <c r="A11" s="2" t="s">
        <v>47</v>
      </c>
    </row>
    <row r="12" spans="1:3">
      <c r="A12" s="9" t="s">
        <v>3</v>
      </c>
    </row>
    <row r="13" spans="1:3" ht="15.75" thickBot="1">
      <c r="A13" s="10"/>
      <c r="B13" s="13" t="s">
        <v>413</v>
      </c>
    </row>
    <row r="15" spans="1:3" ht="15.75" thickBot="1">
      <c r="A15" s="7" t="s">
        <v>49</v>
      </c>
    </row>
    <row r="16" spans="1:3">
      <c r="A16" s="9" t="s">
        <v>4</v>
      </c>
    </row>
    <row r="17" spans="1:4" ht="15.75" thickBot="1">
      <c r="A17" s="10"/>
      <c r="B17" s="13" t="s">
        <v>414</v>
      </c>
    </row>
    <row r="19" spans="1:4" ht="15.75" thickBot="1">
      <c r="A19" s="7" t="s">
        <v>50</v>
      </c>
    </row>
    <row r="20" spans="1:4">
      <c r="A20" s="9" t="s">
        <v>5</v>
      </c>
    </row>
    <row r="21" spans="1:4" ht="15.75" thickBot="1">
      <c r="A21" s="12"/>
      <c r="B21" s="133" t="s">
        <v>415</v>
      </c>
    </row>
    <row r="22" spans="1:4">
      <c r="A22" s="37"/>
      <c r="B22" s="32"/>
    </row>
    <row r="23" spans="1:4">
      <c r="A23" s="37"/>
      <c r="B23" s="32"/>
    </row>
    <row r="25" spans="1:4" ht="15.75" thickBot="1"/>
    <row r="26" spans="1:4" ht="15.75" thickBot="1">
      <c r="A26" t="s">
        <v>151</v>
      </c>
      <c r="B26" s="203" t="s">
        <v>164</v>
      </c>
      <c r="C26" s="66">
        <v>0</v>
      </c>
      <c r="D26" t="str">
        <f>IF(C26&lt;12.1,"valid Test","Alarm Bell")</f>
        <v>valid Test</v>
      </c>
    </row>
    <row r="27" spans="1:4" ht="15.75" thickBot="1">
      <c r="A27" t="s">
        <v>165</v>
      </c>
      <c r="B27" s="203" t="s">
        <v>164</v>
      </c>
      <c r="C27" s="66">
        <v>0</v>
      </c>
      <c r="D27" t="str">
        <f t="shared" ref="D27:D29" si="0">IF(C27&lt;12.1,"valid Test","Alarm Bell")</f>
        <v>valid Test</v>
      </c>
    </row>
    <row r="28" spans="1:4" ht="15.75" thickBot="1">
      <c r="A28" t="s">
        <v>166</v>
      </c>
      <c r="B28" s="203" t="s">
        <v>164</v>
      </c>
      <c r="C28" s="66">
        <v>0</v>
      </c>
      <c r="D28" t="str">
        <f t="shared" si="0"/>
        <v>valid Test</v>
      </c>
    </row>
    <row r="29" spans="1:4" ht="15.75" thickBot="1">
      <c r="A29" t="s">
        <v>167</v>
      </c>
      <c r="B29" s="203" t="s">
        <v>164</v>
      </c>
      <c r="C29" s="66">
        <v>0</v>
      </c>
      <c r="D29" t="str">
        <f t="shared" si="0"/>
        <v>valid Test</v>
      </c>
    </row>
    <row r="32" spans="1:4">
      <c r="A32" s="16" t="s">
        <v>13</v>
      </c>
    </row>
    <row r="33" spans="1:1">
      <c r="A33" s="34" t="s">
        <v>255</v>
      </c>
    </row>
    <row r="34" spans="1:1">
      <c r="A34" s="19"/>
    </row>
    <row r="35" spans="1:1">
      <c r="A35" s="18" t="s">
        <v>8</v>
      </c>
    </row>
    <row r="36" spans="1:1">
      <c r="A36" s="17" t="s">
        <v>9</v>
      </c>
    </row>
    <row r="37" spans="1:1">
      <c r="A37" s="17" t="s">
        <v>10</v>
      </c>
    </row>
    <row r="38" spans="1:1">
      <c r="A38" s="17" t="s">
        <v>11</v>
      </c>
    </row>
    <row r="39" spans="1:1">
      <c r="A39" s="8" t="s">
        <v>12</v>
      </c>
    </row>
  </sheetData>
  <conditionalFormatting sqref="D26">
    <cfRule type="containsText" dxfId="21" priority="3" operator="containsText" text="Alarm Bell">
      <formula>NOT(ISERROR(SEARCH("Alarm Bell",D26)))</formula>
    </cfRule>
  </conditionalFormatting>
  <conditionalFormatting sqref="D27:D29">
    <cfRule type="containsText" dxfId="20" priority="2" operator="containsText" text="Alarm Bell">
      <formula>NOT(ISERROR(SEARCH("Alarm Bell",D27)))</formula>
    </cfRule>
  </conditionalFormatting>
  <conditionalFormatting sqref="D27:D29">
    <cfRule type="containsText" dxfId="19" priority="1" operator="containsText" text="Alarm Bell">
      <formula>NOT(ISERROR(SEARCH("Alarm Bell",D27)))</formula>
    </cfRule>
  </conditionalFormatting>
  <pageMargins left="0.70866141732283472" right="0.70866141732283472" top="0.74803149606299213" bottom="0.74803149606299213" header="0.31496062992125984" footer="0.31496062992125984"/>
  <pageSetup paperSize="9" scale="84" orientation="landscape" horizontalDpi="300" verticalDpi="0" copies="0" r:id="rId1"/>
</worksheet>
</file>

<file path=xl/worksheets/sheet3.xml><?xml version="1.0" encoding="utf-8"?>
<worksheet xmlns="http://schemas.openxmlformats.org/spreadsheetml/2006/main" xmlns:r="http://schemas.openxmlformats.org/officeDocument/2006/relationships">
  <sheetPr>
    <pageSetUpPr fitToPage="1"/>
  </sheetPr>
  <dimension ref="A1:D62"/>
  <sheetViews>
    <sheetView workbookViewId="0">
      <selection activeCell="A10" sqref="A10"/>
    </sheetView>
  </sheetViews>
  <sheetFormatPr baseColWidth="10" defaultRowHeight="15"/>
  <cols>
    <col min="1" max="1" width="81.5703125" bestFit="1" customWidth="1"/>
    <col min="2" max="2" width="27" bestFit="1" customWidth="1"/>
  </cols>
  <sheetData>
    <row r="1" spans="1:2" ht="18.75">
      <c r="A1" s="1" t="s">
        <v>26</v>
      </c>
    </row>
    <row r="3" spans="1:2">
      <c r="A3" s="4"/>
    </row>
    <row r="4" spans="1:2">
      <c r="A4" s="14" t="s">
        <v>14</v>
      </c>
      <c r="B4" s="15" t="s">
        <v>411</v>
      </c>
    </row>
    <row r="5" spans="1:2">
      <c r="A5" s="3"/>
    </row>
    <row r="6" spans="1:2" ht="15.75" thickBot="1">
      <c r="A6" s="23" t="s">
        <v>67</v>
      </c>
    </row>
    <row r="7" spans="1:2">
      <c r="A7" s="9" t="s">
        <v>20</v>
      </c>
    </row>
    <row r="8" spans="1:2" ht="15.75" thickBot="1">
      <c r="A8" s="10" t="s">
        <v>22</v>
      </c>
      <c r="B8" s="13" t="s">
        <v>412</v>
      </c>
    </row>
    <row r="9" spans="1:2">
      <c r="A9" s="5"/>
    </row>
    <row r="10" spans="1:2" ht="15.75" thickBot="1">
      <c r="A10" s="24" t="s">
        <v>68</v>
      </c>
    </row>
    <row r="11" spans="1:2">
      <c r="A11" s="9" t="s">
        <v>3</v>
      </c>
    </row>
    <row r="12" spans="1:2" ht="15.75" thickBot="1">
      <c r="A12" s="10" t="s">
        <v>23</v>
      </c>
      <c r="B12" s="13" t="s">
        <v>413</v>
      </c>
    </row>
    <row r="13" spans="1:2">
      <c r="A13" s="5"/>
    </row>
    <row r="14" spans="1:2" ht="15.75" thickBot="1">
      <c r="A14" s="24" t="s">
        <v>69</v>
      </c>
    </row>
    <row r="15" spans="1:2">
      <c r="A15" s="9" t="s">
        <v>15</v>
      </c>
    </row>
    <row r="16" spans="1:2" ht="15.75" thickBot="1">
      <c r="A16" s="10" t="s">
        <v>106</v>
      </c>
      <c r="B16" s="13" t="s">
        <v>414</v>
      </c>
    </row>
    <row r="17" spans="1:4">
      <c r="A17" s="5"/>
    </row>
    <row r="18" spans="1:4" ht="15.75" thickBot="1">
      <c r="A18" s="24" t="s">
        <v>70</v>
      </c>
    </row>
    <row r="19" spans="1:4">
      <c r="A19" s="9" t="s">
        <v>5</v>
      </c>
    </row>
    <row r="20" spans="1:4" ht="15.75" thickBot="1">
      <c r="A20" s="10" t="s">
        <v>24</v>
      </c>
      <c r="B20" s="133" t="s">
        <v>415</v>
      </c>
    </row>
    <row r="21" spans="1:4">
      <c r="A21" s="25"/>
    </row>
    <row r="22" spans="1:4">
      <c r="A22" s="25"/>
    </row>
    <row r="23" spans="1:4">
      <c r="A23" s="25"/>
    </row>
    <row r="24" spans="1:4">
      <c r="A24" s="25"/>
    </row>
    <row r="25" spans="1:4" ht="15.75" thickBot="1">
      <c r="A25" s="25"/>
    </row>
    <row r="26" spans="1:4" ht="15.75" thickBot="1">
      <c r="A26" t="s">
        <v>151</v>
      </c>
      <c r="B26" s="203" t="s">
        <v>164</v>
      </c>
      <c r="C26" s="66">
        <v>0</v>
      </c>
      <c r="D26" t="str">
        <f>IF(C26&lt;12.1,"valid Test","Alarm Bell")</f>
        <v>valid Test</v>
      </c>
    </row>
    <row r="27" spans="1:4" ht="15.75" thickBot="1">
      <c r="A27" t="s">
        <v>165</v>
      </c>
      <c r="B27" s="203" t="s">
        <v>164</v>
      </c>
      <c r="C27" s="66">
        <v>0</v>
      </c>
      <c r="D27" t="str">
        <f>IF(C27&lt;12.1,"valid Test","Alarm Bell")</f>
        <v>valid Test</v>
      </c>
    </row>
    <row r="28" spans="1:4" ht="15.75" thickBot="1">
      <c r="A28" t="s">
        <v>166</v>
      </c>
      <c r="B28" s="203" t="s">
        <v>164</v>
      </c>
      <c r="C28" s="66">
        <v>0</v>
      </c>
      <c r="D28" t="str">
        <f>IF(C28&lt;12.1,"valid Test","Alarm Bell")</f>
        <v>valid Test</v>
      </c>
    </row>
    <row r="29" spans="1:4" ht="15.75" thickBot="1">
      <c r="A29" t="s">
        <v>167</v>
      </c>
      <c r="B29" s="203" t="s">
        <v>164</v>
      </c>
      <c r="C29" s="66">
        <v>0</v>
      </c>
      <c r="D29" t="str">
        <f>IF(C29&lt;12.1,"valid Test","Alarm Bell")</f>
        <v>valid Test</v>
      </c>
    </row>
    <row r="30" spans="1:4">
      <c r="A30" s="25"/>
    </row>
    <row r="31" spans="1:4">
      <c r="A31" s="25"/>
    </row>
    <row r="32" spans="1:4">
      <c r="A32" s="215" t="s">
        <v>25</v>
      </c>
      <c r="B32" s="216"/>
    </row>
    <row r="33" spans="1:2">
      <c r="A33" s="215"/>
      <c r="B33" s="215"/>
    </row>
    <row r="34" spans="1:2">
      <c r="A34" s="30" t="s">
        <v>96</v>
      </c>
      <c r="B34" s="26"/>
    </row>
    <row r="35" spans="1:2">
      <c r="A35" s="28"/>
      <c r="B35" s="26"/>
    </row>
    <row r="36" spans="1:2">
      <c r="A36" s="28" t="s">
        <v>16</v>
      </c>
      <c r="B36" s="26"/>
    </row>
    <row r="37" spans="1:2">
      <c r="A37" s="28" t="s">
        <v>17</v>
      </c>
      <c r="B37" s="26"/>
    </row>
    <row r="38" spans="1:2">
      <c r="A38" s="28" t="s">
        <v>18</v>
      </c>
      <c r="B38" s="26"/>
    </row>
    <row r="39" spans="1:2">
      <c r="A39" s="28" t="s">
        <v>19</v>
      </c>
      <c r="B39" s="26"/>
    </row>
    <row r="40" spans="1:2">
      <c r="A40" s="29" t="s">
        <v>21</v>
      </c>
      <c r="B40" s="26"/>
    </row>
    <row r="41" spans="1:2">
      <c r="A41" s="27"/>
    </row>
    <row r="42" spans="1:2">
      <c r="A42" s="16" t="s">
        <v>13</v>
      </c>
    </row>
    <row r="43" spans="1:2">
      <c r="A43" s="35"/>
    </row>
    <row r="44" spans="1:2">
      <c r="A44" s="35" t="s">
        <v>255</v>
      </c>
    </row>
    <row r="45" spans="1:2">
      <c r="A45" s="34" t="s">
        <v>107</v>
      </c>
    </row>
    <row r="46" spans="1:2">
      <c r="A46" s="17" t="s">
        <v>109</v>
      </c>
    </row>
    <row r="47" spans="1:2">
      <c r="A47" s="17" t="s">
        <v>104</v>
      </c>
    </row>
    <row r="48" spans="1:2">
      <c r="A48" s="17" t="s">
        <v>102</v>
      </c>
    </row>
    <row r="49" spans="1:1">
      <c r="A49" s="17"/>
    </row>
    <row r="50" spans="1:1">
      <c r="A50" s="34" t="s">
        <v>126</v>
      </c>
    </row>
    <row r="51" spans="1:1">
      <c r="A51" s="17" t="s">
        <v>97</v>
      </c>
    </row>
    <row r="52" spans="1:1">
      <c r="A52" s="17" t="s">
        <v>98</v>
      </c>
    </row>
    <row r="53" spans="1:1">
      <c r="A53" s="17" t="s">
        <v>101</v>
      </c>
    </row>
    <row r="54" spans="1:1">
      <c r="A54" s="17" t="s">
        <v>127</v>
      </c>
    </row>
    <row r="55" spans="1:1">
      <c r="A55" s="17" t="s">
        <v>108</v>
      </c>
    </row>
    <row r="56" spans="1:1">
      <c r="A56" s="17"/>
    </row>
    <row r="57" spans="1:1">
      <c r="A57" s="18" t="s">
        <v>6</v>
      </c>
    </row>
    <row r="58" spans="1:1">
      <c r="A58" s="17" t="s">
        <v>105</v>
      </c>
    </row>
    <row r="59" spans="1:1">
      <c r="A59" s="19"/>
    </row>
    <row r="60" spans="1:1">
      <c r="A60" s="18" t="s">
        <v>8</v>
      </c>
    </row>
    <row r="61" spans="1:1">
      <c r="A61" s="17" t="s">
        <v>99</v>
      </c>
    </row>
    <row r="62" spans="1:1">
      <c r="A62" s="8" t="s">
        <v>12</v>
      </c>
    </row>
  </sheetData>
  <mergeCells count="2">
    <mergeCell ref="A32:B32"/>
    <mergeCell ref="A33:B33"/>
  </mergeCells>
  <conditionalFormatting sqref="D26:D29">
    <cfRule type="containsText" dxfId="18" priority="2" operator="containsText" text="Alarm Bell">
      <formula>NOT(ISERROR(SEARCH("Alarm Bell",D26)))</formula>
    </cfRule>
  </conditionalFormatting>
  <conditionalFormatting sqref="D26:D29">
    <cfRule type="containsText" dxfId="17" priority="1" operator="containsText" text="Alarm Bell">
      <formula>NOT(ISERROR(SEARCH("Alarm Bell",D26)))</formula>
    </cfRule>
  </conditionalFormatting>
  <pageMargins left="0.70866141732283472" right="0.70866141732283472" top="0.74803149606299213" bottom="0.74803149606299213" header="0.31496062992125984" footer="0.31496062992125984"/>
  <pageSetup paperSize="9" scale="67" orientation="portrait" horizontalDpi="300" verticalDpi="0" copies="0" r:id="rId1"/>
</worksheet>
</file>

<file path=xl/worksheets/sheet4.xml><?xml version="1.0" encoding="utf-8"?>
<worksheet xmlns="http://schemas.openxmlformats.org/spreadsheetml/2006/main" xmlns:r="http://schemas.openxmlformats.org/officeDocument/2006/relationships">
  <sheetPr>
    <pageSetUpPr fitToPage="1"/>
  </sheetPr>
  <dimension ref="A2:D49"/>
  <sheetViews>
    <sheetView topLeftCell="A17" workbookViewId="0">
      <selection activeCell="B26" sqref="B26:B29"/>
    </sheetView>
  </sheetViews>
  <sheetFormatPr baseColWidth="10" defaultRowHeight="15"/>
  <cols>
    <col min="1" max="1" width="81.5703125" bestFit="1" customWidth="1"/>
    <col min="2" max="2" width="27" bestFit="1" customWidth="1"/>
  </cols>
  <sheetData>
    <row r="2" spans="1:2" ht="18.75">
      <c r="A2" s="1" t="s">
        <v>38</v>
      </c>
    </row>
    <row r="4" spans="1:2">
      <c r="A4" s="4"/>
    </row>
    <row r="5" spans="1:2">
      <c r="A5" s="14" t="s">
        <v>27</v>
      </c>
      <c r="B5" s="15" t="s">
        <v>411</v>
      </c>
    </row>
    <row r="6" spans="1:2">
      <c r="A6" s="3"/>
    </row>
    <row r="7" spans="1:2" ht="15.75" thickBot="1">
      <c r="A7" s="11" t="s">
        <v>28</v>
      </c>
    </row>
    <row r="8" spans="1:2">
      <c r="A8" s="9" t="s">
        <v>29</v>
      </c>
    </row>
    <row r="9" spans="1:2" ht="15.75" thickBot="1">
      <c r="A9" s="10" t="s">
        <v>30</v>
      </c>
      <c r="B9" s="13" t="s">
        <v>412</v>
      </c>
    </row>
    <row r="11" spans="1:2" ht="15.75" thickBot="1">
      <c r="A11" s="2" t="s">
        <v>31</v>
      </c>
    </row>
    <row r="12" spans="1:2">
      <c r="A12" s="9" t="s">
        <v>33</v>
      </c>
    </row>
    <row r="13" spans="1:2" ht="15.75" thickBot="1">
      <c r="A13" s="10"/>
      <c r="B13" s="13" t="s">
        <v>413</v>
      </c>
    </row>
    <row r="15" spans="1:2" ht="15.75" thickBot="1">
      <c r="A15" s="7" t="s">
        <v>32</v>
      </c>
    </row>
    <row r="16" spans="1:2">
      <c r="A16" s="9" t="s">
        <v>34</v>
      </c>
    </row>
    <row r="17" spans="1:4" ht="15.75" thickBot="1">
      <c r="A17" s="10"/>
      <c r="B17" s="13" t="s">
        <v>414</v>
      </c>
    </row>
    <row r="19" spans="1:4" ht="15.75" thickBot="1">
      <c r="A19" s="7" t="s">
        <v>35</v>
      </c>
    </row>
    <row r="20" spans="1:4">
      <c r="A20" s="9" t="s">
        <v>36</v>
      </c>
    </row>
    <row r="21" spans="1:4" ht="15.75" thickBot="1">
      <c r="A21" s="12"/>
      <c r="B21" s="133" t="s">
        <v>415</v>
      </c>
    </row>
    <row r="22" spans="1:4">
      <c r="A22" s="37"/>
      <c r="B22" s="32"/>
    </row>
    <row r="23" spans="1:4">
      <c r="A23" s="37"/>
      <c r="B23" s="32"/>
    </row>
    <row r="24" spans="1:4">
      <c r="A24" s="37"/>
      <c r="B24" s="32"/>
    </row>
    <row r="25" spans="1:4" ht="15.75" thickBot="1">
      <c r="A25" s="37"/>
      <c r="B25" s="32"/>
    </row>
    <row r="26" spans="1:4" ht="15.75" thickBot="1">
      <c r="A26" t="s">
        <v>151</v>
      </c>
      <c r="B26" s="203" t="s">
        <v>164</v>
      </c>
      <c r="C26" s="66">
        <v>0</v>
      </c>
      <c r="D26" t="str">
        <f>IF(C26&lt;12.1,"valid Test","Alarm Bell")</f>
        <v>valid Test</v>
      </c>
    </row>
    <row r="27" spans="1:4" ht="15.75" thickBot="1">
      <c r="A27" t="s">
        <v>165</v>
      </c>
      <c r="B27" s="203" t="s">
        <v>164</v>
      </c>
      <c r="C27" s="66">
        <v>0</v>
      </c>
      <c r="D27" t="str">
        <f>IF(C27&lt;12.1,"valid Test","Alarm Bell")</f>
        <v>valid Test</v>
      </c>
    </row>
    <row r="28" spans="1:4" ht="15.75" thickBot="1">
      <c r="A28" t="s">
        <v>166</v>
      </c>
      <c r="B28" s="203" t="s">
        <v>164</v>
      </c>
      <c r="C28" s="66">
        <v>0</v>
      </c>
      <c r="D28" t="str">
        <f>IF(C28&lt;12.1,"valid Test","Alarm Bell")</f>
        <v>valid Test</v>
      </c>
    </row>
    <row r="29" spans="1:4" ht="15.75" thickBot="1">
      <c r="A29" t="s">
        <v>167</v>
      </c>
      <c r="B29" s="203" t="s">
        <v>164</v>
      </c>
      <c r="C29" s="66">
        <v>0</v>
      </c>
      <c r="D29" t="str">
        <f>IF(C29&lt;12.1,"valid Test","Alarm Bell")</f>
        <v>valid Test</v>
      </c>
    </row>
    <row r="31" spans="1:4">
      <c r="A31" s="16" t="s">
        <v>13</v>
      </c>
    </row>
    <row r="32" spans="1:4">
      <c r="A32" s="35"/>
    </row>
    <row r="33" spans="1:2">
      <c r="A33" s="35" t="s">
        <v>255</v>
      </c>
    </row>
    <row r="34" spans="1:2">
      <c r="A34" s="34" t="s">
        <v>107</v>
      </c>
    </row>
    <row r="35" spans="1:2">
      <c r="A35" s="17" t="s">
        <v>104</v>
      </c>
    </row>
    <row r="36" spans="1:2">
      <c r="A36" s="17" t="s">
        <v>102</v>
      </c>
    </row>
    <row r="37" spans="1:2">
      <c r="A37" s="17"/>
    </row>
    <row r="38" spans="1:2">
      <c r="A38" s="34" t="s">
        <v>100</v>
      </c>
    </row>
    <row r="39" spans="1:2">
      <c r="A39" s="17" t="s">
        <v>97</v>
      </c>
      <c r="B39" s="32"/>
    </row>
    <row r="40" spans="1:2">
      <c r="A40" s="17" t="s">
        <v>98</v>
      </c>
    </row>
    <row r="41" spans="1:2">
      <c r="A41" s="17" t="s">
        <v>101</v>
      </c>
    </row>
    <row r="42" spans="1:2">
      <c r="A42" s="17" t="s">
        <v>108</v>
      </c>
    </row>
    <row r="43" spans="1:2">
      <c r="A43" s="17"/>
    </row>
    <row r="44" spans="1:2">
      <c r="A44" s="18" t="s">
        <v>6</v>
      </c>
    </row>
    <row r="45" spans="1:2">
      <c r="A45" s="17" t="s">
        <v>105</v>
      </c>
    </row>
    <row r="46" spans="1:2">
      <c r="A46" s="19"/>
    </row>
    <row r="47" spans="1:2">
      <c r="A47" s="18" t="s">
        <v>8</v>
      </c>
    </row>
    <row r="48" spans="1:2">
      <c r="A48" s="17" t="s">
        <v>99</v>
      </c>
    </row>
    <row r="49" spans="1:1">
      <c r="A49" s="8" t="s">
        <v>12</v>
      </c>
    </row>
  </sheetData>
  <conditionalFormatting sqref="D26:D29">
    <cfRule type="containsText" dxfId="16" priority="2" operator="containsText" text="Alarm Bell">
      <formula>NOT(ISERROR(SEARCH("Alarm Bell",D26)))</formula>
    </cfRule>
  </conditionalFormatting>
  <conditionalFormatting sqref="D26:D29">
    <cfRule type="containsText" dxfId="15" priority="1" operator="containsText" text="Alarm Bell">
      <formula>NOT(ISERROR(SEARCH("Alarm Bell",D26)))</formula>
    </cfRule>
  </conditionalFormatting>
  <pageMargins left="0.70866141732283472" right="0.70866141732283472" top="0.74803149606299213" bottom="0.74803149606299213" header="0.31496062992125984" footer="0.31496062992125984"/>
  <pageSetup paperSize="9" scale="74" orientation="portrait" horizontalDpi="300" verticalDpi="0" copies="0" r:id="rId1"/>
</worksheet>
</file>

<file path=xl/worksheets/sheet5.xml><?xml version="1.0" encoding="utf-8"?>
<worksheet xmlns="http://schemas.openxmlformats.org/spreadsheetml/2006/main" xmlns:r="http://schemas.openxmlformats.org/officeDocument/2006/relationships">
  <sheetPr>
    <pageSetUpPr fitToPage="1"/>
  </sheetPr>
  <dimension ref="A2:D62"/>
  <sheetViews>
    <sheetView topLeftCell="A19" zoomScaleNormal="100" workbookViewId="0">
      <selection activeCell="B26" sqref="B26:B29"/>
    </sheetView>
  </sheetViews>
  <sheetFormatPr baseColWidth="10" defaultRowHeight="15"/>
  <cols>
    <col min="1" max="1" width="71.42578125" bestFit="1" customWidth="1"/>
    <col min="2" max="2" width="29.7109375" bestFit="1" customWidth="1"/>
  </cols>
  <sheetData>
    <row r="2" spans="1:2" ht="18.75">
      <c r="A2" s="1" t="s">
        <v>39</v>
      </c>
    </row>
    <row r="4" spans="1:2">
      <c r="A4" s="4"/>
    </row>
    <row r="5" spans="1:2">
      <c r="A5" s="14" t="s">
        <v>117</v>
      </c>
      <c r="B5" s="15" t="s">
        <v>411</v>
      </c>
    </row>
    <row r="6" spans="1:2">
      <c r="A6" s="3"/>
    </row>
    <row r="7" spans="1:2" ht="15.75" thickBot="1">
      <c r="A7" s="11" t="s">
        <v>43</v>
      </c>
    </row>
    <row r="8" spans="1:2">
      <c r="A8" s="9" t="s">
        <v>40</v>
      </c>
    </row>
    <row r="9" spans="1:2" ht="15.75" thickBot="1">
      <c r="A9" s="10" t="s">
        <v>41</v>
      </c>
      <c r="B9" s="13" t="s">
        <v>412</v>
      </c>
    </row>
    <row r="11" spans="1:2" ht="15.75" thickBot="1">
      <c r="A11" s="7" t="s">
        <v>42</v>
      </c>
    </row>
    <row r="12" spans="1:2">
      <c r="A12" s="38" t="s">
        <v>110</v>
      </c>
    </row>
    <row r="13" spans="1:2" ht="15.75" thickBot="1">
      <c r="A13" s="10" t="s">
        <v>111</v>
      </c>
      <c r="B13" s="13" t="s">
        <v>413</v>
      </c>
    </row>
    <row r="15" spans="1:2" ht="15.75" thickBot="1">
      <c r="A15" s="7" t="s">
        <v>44</v>
      </c>
    </row>
    <row r="16" spans="1:2">
      <c r="A16" s="38" t="s">
        <v>113</v>
      </c>
    </row>
    <row r="17" spans="1:4" ht="15.75" thickBot="1">
      <c r="A17" s="39" t="s">
        <v>112</v>
      </c>
      <c r="B17" s="13" t="s">
        <v>414</v>
      </c>
    </row>
    <row r="18" spans="1:4">
      <c r="A18" s="27"/>
    </row>
    <row r="20" spans="1:4" ht="15.75" thickBot="1">
      <c r="A20" s="7" t="s">
        <v>45</v>
      </c>
    </row>
    <row r="21" spans="1:4">
      <c r="A21" s="38" t="s">
        <v>115</v>
      </c>
      <c r="B21" s="133" t="s">
        <v>415</v>
      </c>
    </row>
    <row r="22" spans="1:4" ht="15.75" thickBot="1">
      <c r="A22" s="39" t="s">
        <v>114</v>
      </c>
      <c r="B22" s="32"/>
    </row>
    <row r="23" spans="1:4">
      <c r="A23" s="37"/>
      <c r="B23" s="32"/>
    </row>
    <row r="24" spans="1:4">
      <c r="A24" s="37"/>
      <c r="B24" s="32"/>
    </row>
    <row r="25" spans="1:4" ht="15.75" thickBot="1">
      <c r="A25" s="37"/>
      <c r="B25" s="32"/>
    </row>
    <row r="26" spans="1:4" ht="15.75" thickBot="1">
      <c r="A26" t="s">
        <v>151</v>
      </c>
      <c r="B26" s="203" t="s">
        <v>164</v>
      </c>
      <c r="C26" s="66">
        <v>0</v>
      </c>
      <c r="D26" t="str">
        <f>IF(C26&lt;12.1,"valid Test","Alarm Bell")</f>
        <v>valid Test</v>
      </c>
    </row>
    <row r="27" spans="1:4" ht="15.75" thickBot="1">
      <c r="A27" t="s">
        <v>165</v>
      </c>
      <c r="B27" s="203" t="s">
        <v>164</v>
      </c>
      <c r="C27" s="66">
        <v>0</v>
      </c>
      <c r="D27" t="str">
        <f>IF(C27&lt;12.1,"valid Test","Alarm Bell")</f>
        <v>valid Test</v>
      </c>
    </row>
    <row r="28" spans="1:4" ht="15.75" thickBot="1">
      <c r="A28" t="s">
        <v>166</v>
      </c>
      <c r="B28" s="203" t="s">
        <v>164</v>
      </c>
      <c r="C28" s="66">
        <v>0</v>
      </c>
      <c r="D28" t="str">
        <f>IF(C28&lt;12.1,"valid Test","Alarm Bell")</f>
        <v>valid Test</v>
      </c>
    </row>
    <row r="29" spans="1:4" ht="15.75" thickBot="1">
      <c r="A29" t="s">
        <v>167</v>
      </c>
      <c r="B29" s="203" t="s">
        <v>164</v>
      </c>
      <c r="C29" s="66">
        <v>0</v>
      </c>
      <c r="D29" t="str">
        <f>IF(C29&lt;12.1,"valid Test","Alarm Bell")</f>
        <v>valid Test</v>
      </c>
    </row>
    <row r="30" spans="1:4">
      <c r="A30" s="37"/>
      <c r="B30" s="32"/>
    </row>
    <row r="32" spans="1:4">
      <c r="A32" s="16" t="s">
        <v>428</v>
      </c>
    </row>
    <row r="33" spans="1:1">
      <c r="A33" s="17" t="s">
        <v>116</v>
      </c>
    </row>
    <row r="34" spans="1:1">
      <c r="A34" s="17" t="s">
        <v>118</v>
      </c>
    </row>
    <row r="35" spans="1:1">
      <c r="A35" s="17" t="s">
        <v>119</v>
      </c>
    </row>
    <row r="36" spans="1:1">
      <c r="A36" s="17"/>
    </row>
    <row r="37" spans="1:1">
      <c r="A37" s="18" t="s">
        <v>6</v>
      </c>
    </row>
    <row r="38" spans="1:1">
      <c r="A38" s="17" t="s">
        <v>7</v>
      </c>
    </row>
    <row r="39" spans="1:1">
      <c r="A39" s="19"/>
    </row>
    <row r="40" spans="1:1">
      <c r="A40" s="18" t="s">
        <v>8</v>
      </c>
    </row>
    <row r="41" spans="1:1">
      <c r="A41" s="8" t="s">
        <v>12</v>
      </c>
    </row>
    <row r="44" spans="1:1">
      <c r="A44" s="92" t="s">
        <v>273</v>
      </c>
    </row>
    <row r="45" spans="1:1">
      <c r="A45" s="93"/>
    </row>
    <row r="46" spans="1:1">
      <c r="A46" s="93" t="s">
        <v>257</v>
      </c>
    </row>
    <row r="47" spans="1:1">
      <c r="A47" s="93" t="s">
        <v>258</v>
      </c>
    </row>
    <row r="48" spans="1:1">
      <c r="A48" s="93" t="s">
        <v>259</v>
      </c>
    </row>
    <row r="49" spans="1:1">
      <c r="A49" s="93" t="s">
        <v>260</v>
      </c>
    </row>
    <row r="50" spans="1:1">
      <c r="A50" s="93" t="s">
        <v>261</v>
      </c>
    </row>
    <row r="51" spans="1:1">
      <c r="A51" s="93" t="s">
        <v>262</v>
      </c>
    </row>
    <row r="52" spans="1:1">
      <c r="A52" s="93"/>
    </row>
    <row r="53" spans="1:1">
      <c r="A53" s="93" t="s">
        <v>263</v>
      </c>
    </row>
    <row r="54" spans="1:1">
      <c r="A54" s="93" t="s">
        <v>264</v>
      </c>
    </row>
    <row r="55" spans="1:1">
      <c r="A55" s="93" t="s">
        <v>265</v>
      </c>
    </row>
    <row r="56" spans="1:1">
      <c r="A56" s="93" t="s">
        <v>266</v>
      </c>
    </row>
    <row r="57" spans="1:1">
      <c r="A57" s="93" t="s">
        <v>267</v>
      </c>
    </row>
    <row r="58" spans="1:1">
      <c r="A58" s="93" t="s">
        <v>268</v>
      </c>
    </row>
    <row r="59" spans="1:1">
      <c r="A59" s="93" t="s">
        <v>269</v>
      </c>
    </row>
    <row r="60" spans="1:1">
      <c r="A60" s="93" t="s">
        <v>270</v>
      </c>
    </row>
    <row r="61" spans="1:1">
      <c r="A61" s="93" t="s">
        <v>271</v>
      </c>
    </row>
    <row r="62" spans="1:1">
      <c r="A62" s="94" t="s">
        <v>272</v>
      </c>
    </row>
  </sheetData>
  <conditionalFormatting sqref="D26:D29">
    <cfRule type="containsText" dxfId="14" priority="2" operator="containsText" text="Alarm Bell">
      <formula>NOT(ISERROR(SEARCH("Alarm Bell",D26)))</formula>
    </cfRule>
  </conditionalFormatting>
  <conditionalFormatting sqref="D26:D29">
    <cfRule type="containsText" dxfId="13" priority="1" operator="containsText" text="Alarm Bell">
      <formula>NOT(ISERROR(SEARCH("Alarm Bell",D26)))</formula>
    </cfRule>
  </conditionalFormatting>
  <pageMargins left="0.70866141732283472" right="0.70866141732283472" top="0.74803149606299213" bottom="0.74803149606299213" header="0.31496062992125984" footer="0.31496062992125984"/>
  <pageSetup paperSize="9" scale="80" orientation="landscape" horizontalDpi="300" verticalDpi="0" copies="0" r:id="rId1"/>
</worksheet>
</file>

<file path=xl/worksheets/sheet6.xml><?xml version="1.0" encoding="utf-8"?>
<worksheet xmlns="http://schemas.openxmlformats.org/spreadsheetml/2006/main" xmlns:r="http://schemas.openxmlformats.org/officeDocument/2006/relationships">
  <sheetPr>
    <pageSetUpPr fitToPage="1"/>
  </sheetPr>
  <dimension ref="A1:D36"/>
  <sheetViews>
    <sheetView workbookViewId="0">
      <selection activeCell="B14" sqref="B14"/>
    </sheetView>
  </sheetViews>
  <sheetFormatPr baseColWidth="10" defaultRowHeight="15"/>
  <cols>
    <col min="1" max="1" width="69.140625" bestFit="1" customWidth="1"/>
    <col min="2" max="2" width="27" bestFit="1" customWidth="1"/>
  </cols>
  <sheetData>
    <row r="1" spans="1:2">
      <c r="A1" s="6"/>
      <c r="B1" s="6"/>
    </row>
    <row r="2" spans="1:2">
      <c r="A2" s="33" t="s">
        <v>57</v>
      </c>
      <c r="B2" s="6"/>
    </row>
    <row r="3" spans="1:2">
      <c r="A3" s="6"/>
      <c r="B3" s="6"/>
    </row>
    <row r="4" spans="1:2">
      <c r="A4" s="3"/>
      <c r="B4" s="6"/>
    </row>
    <row r="5" spans="1:2">
      <c r="A5" s="14" t="s">
        <v>58</v>
      </c>
      <c r="B5" s="15" t="s">
        <v>411</v>
      </c>
    </row>
    <row r="6" spans="1:2">
      <c r="A6" s="3"/>
    </row>
    <row r="7" spans="1:2" ht="15.75" thickBot="1">
      <c r="A7" s="20" t="s">
        <v>59</v>
      </c>
    </row>
    <row r="8" spans="1:2">
      <c r="A8" s="21" t="s">
        <v>63</v>
      </c>
    </row>
    <row r="9" spans="1:2" ht="15.75" thickBot="1">
      <c r="A9" s="22"/>
      <c r="B9" s="13" t="s">
        <v>419</v>
      </c>
    </row>
    <row r="10" spans="1:2">
      <c r="A10" s="6"/>
    </row>
    <row r="11" spans="1:2" ht="15.75" thickBot="1">
      <c r="A11" s="2" t="s">
        <v>60</v>
      </c>
    </row>
    <row r="12" spans="1:2">
      <c r="A12" s="21" t="s">
        <v>64</v>
      </c>
    </row>
    <row r="13" spans="1:2" ht="15.75" thickBot="1">
      <c r="A13" s="22"/>
      <c r="B13" s="13" t="s">
        <v>420</v>
      </c>
    </row>
    <row r="14" spans="1:2">
      <c r="A14" s="6"/>
    </row>
    <row r="15" spans="1:2" ht="15.75" thickBot="1">
      <c r="A15" s="2" t="s">
        <v>61</v>
      </c>
    </row>
    <row r="16" spans="1:2">
      <c r="A16" s="21" t="s">
        <v>65</v>
      </c>
    </row>
    <row r="17" spans="1:4" ht="15.75" thickBot="1">
      <c r="A17" s="22"/>
      <c r="B17" s="13" t="s">
        <v>421</v>
      </c>
    </row>
    <row r="18" spans="1:4">
      <c r="A18" s="6"/>
    </row>
    <row r="19" spans="1:4" ht="15.75" thickBot="1">
      <c r="A19" s="2" t="s">
        <v>62</v>
      </c>
    </row>
    <row r="20" spans="1:4">
      <c r="A20" s="21" t="s">
        <v>66</v>
      </c>
    </row>
    <row r="21" spans="1:4" ht="15.75" thickBot="1">
      <c r="A21" s="22"/>
      <c r="B21" s="135" t="s">
        <v>422</v>
      </c>
    </row>
    <row r="22" spans="1:4">
      <c r="A22" s="6"/>
      <c r="B22" s="6"/>
    </row>
    <row r="23" spans="1:4">
      <c r="A23" s="6"/>
      <c r="B23" s="6"/>
    </row>
    <row r="24" spans="1:4" ht="15.75" thickBot="1">
      <c r="A24" s="6"/>
      <c r="B24" s="6"/>
    </row>
    <row r="25" spans="1:4" ht="15.75" thickBot="1">
      <c r="A25" t="s">
        <v>151</v>
      </c>
      <c r="B25" s="203" t="s">
        <v>164</v>
      </c>
      <c r="C25" s="66">
        <v>0</v>
      </c>
      <c r="D25" t="str">
        <f>IF(C25&lt;12.1,"valid Test","Alarm Bell")</f>
        <v>valid Test</v>
      </c>
    </row>
    <row r="26" spans="1:4" ht="15.75" thickBot="1">
      <c r="A26" t="s">
        <v>165</v>
      </c>
      <c r="B26" s="203" t="s">
        <v>164</v>
      </c>
      <c r="C26" s="66">
        <v>0</v>
      </c>
      <c r="D26" t="str">
        <f>IF(C26&lt;12.1,"valid Test","Alarm Bell")</f>
        <v>valid Test</v>
      </c>
    </row>
    <row r="27" spans="1:4" ht="15.75" thickBot="1">
      <c r="A27" t="s">
        <v>166</v>
      </c>
      <c r="B27" s="203" t="s">
        <v>164</v>
      </c>
      <c r="C27" s="66">
        <v>0</v>
      </c>
      <c r="D27" t="str">
        <f>IF(C27&lt;12.1,"valid Test","Alarm Bell")</f>
        <v>valid Test</v>
      </c>
    </row>
    <row r="28" spans="1:4" ht="15.75" thickBot="1">
      <c r="A28" t="s">
        <v>167</v>
      </c>
      <c r="B28" s="203" t="s">
        <v>164</v>
      </c>
      <c r="C28" s="66">
        <v>0</v>
      </c>
      <c r="D28" t="str">
        <f>IF(C28&lt;12.1,"valid Test","Alarm Bell")</f>
        <v>valid Test</v>
      </c>
    </row>
    <row r="29" spans="1:4">
      <c r="A29" s="6"/>
      <c r="B29" s="6"/>
    </row>
    <row r="30" spans="1:4" ht="15.75" thickBot="1">
      <c r="A30" s="6"/>
      <c r="B30" s="6"/>
    </row>
    <row r="31" spans="1:4">
      <c r="A31" s="31" t="s">
        <v>429</v>
      </c>
      <c r="B31" s="6"/>
    </row>
    <row r="32" spans="1:4">
      <c r="A32" s="40" t="s">
        <v>52</v>
      </c>
      <c r="B32" s="6"/>
    </row>
    <row r="33" spans="1:2">
      <c r="A33" s="36" t="s">
        <v>53</v>
      </c>
      <c r="B33" s="6"/>
    </row>
    <row r="34" spans="1:2">
      <c r="A34" s="36" t="s">
        <v>54</v>
      </c>
      <c r="B34" s="6"/>
    </row>
    <row r="35" spans="1:2">
      <c r="A35" s="36" t="s">
        <v>55</v>
      </c>
      <c r="B35" s="6"/>
    </row>
    <row r="36" spans="1:2" ht="15.75" thickBot="1">
      <c r="A36" s="22" t="s">
        <v>56</v>
      </c>
      <c r="B36" s="6"/>
    </row>
  </sheetData>
  <conditionalFormatting sqref="D25:D28">
    <cfRule type="containsText" dxfId="12" priority="2" operator="containsText" text="Alarm Bell">
      <formula>NOT(ISERROR(SEARCH("Alarm Bell",D25)))</formula>
    </cfRule>
  </conditionalFormatting>
  <conditionalFormatting sqref="D25:D28">
    <cfRule type="containsText" dxfId="11" priority="1" operator="containsText" text="Alarm Bell">
      <formula>NOT(ISERROR(SEARCH("Alarm Bell",D25)))</formula>
    </cfRule>
  </conditionalFormatting>
  <pageMargins left="0.70866141732283472" right="0.70866141732283472" top="0.74803149606299213" bottom="0.74803149606299213" header="0.31496062992125984" footer="0.31496062992125984"/>
  <pageSetup paperSize="9" scale="89" orientation="landscape" horizontalDpi="300" verticalDpi="0" copies="0"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2:D37"/>
  <sheetViews>
    <sheetView topLeftCell="A17" zoomScaleNormal="100" workbookViewId="0">
      <selection activeCell="C29" sqref="C29"/>
    </sheetView>
  </sheetViews>
  <sheetFormatPr baseColWidth="10" defaultRowHeight="15"/>
  <cols>
    <col min="1" max="1" width="61.140625" bestFit="1" customWidth="1"/>
    <col min="2" max="2" width="28.140625" bestFit="1" customWidth="1"/>
  </cols>
  <sheetData>
    <row r="2" spans="1:2" ht="18.75">
      <c r="A2" s="1" t="s">
        <v>71</v>
      </c>
    </row>
    <row r="4" spans="1:2">
      <c r="A4" s="4"/>
    </row>
    <row r="5" spans="1:2">
      <c r="A5" s="14" t="s">
        <v>72</v>
      </c>
      <c r="B5" s="15" t="s">
        <v>411</v>
      </c>
    </row>
    <row r="6" spans="1:2">
      <c r="A6" s="3"/>
    </row>
    <row r="7" spans="1:2" ht="15.75" thickBot="1">
      <c r="A7" s="11" t="s">
        <v>43</v>
      </c>
    </row>
    <row r="8" spans="1:2">
      <c r="A8" s="9" t="s">
        <v>73</v>
      </c>
    </row>
    <row r="9" spans="1:2" ht="15.75" thickBot="1">
      <c r="A9" s="10"/>
      <c r="B9" s="13" t="s">
        <v>416</v>
      </c>
    </row>
    <row r="11" spans="1:2" ht="15.75" thickBot="1">
      <c r="A11" s="2" t="s">
        <v>42</v>
      </c>
    </row>
    <row r="12" spans="1:2">
      <c r="A12" s="9" t="s">
        <v>74</v>
      </c>
    </row>
    <row r="13" spans="1:2" ht="15.75" thickBot="1">
      <c r="A13" s="10"/>
      <c r="B13" s="13" t="s">
        <v>417</v>
      </c>
    </row>
    <row r="15" spans="1:2" ht="15.75" thickBot="1">
      <c r="A15" s="7" t="s">
        <v>44</v>
      </c>
    </row>
    <row r="16" spans="1:2">
      <c r="A16" s="9" t="s">
        <v>77</v>
      </c>
    </row>
    <row r="17" spans="1:4" ht="15.75" thickBot="1">
      <c r="A17" s="10" t="s">
        <v>76</v>
      </c>
      <c r="B17" s="13" t="s">
        <v>418</v>
      </c>
    </row>
    <row r="19" spans="1:4" ht="15.75" thickBot="1">
      <c r="A19" s="7" t="s">
        <v>51</v>
      </c>
    </row>
    <row r="20" spans="1:4">
      <c r="A20" s="9" t="s">
        <v>75</v>
      </c>
    </row>
    <row r="21" spans="1:4" ht="15.75" thickBot="1">
      <c r="A21" s="12" t="s">
        <v>78</v>
      </c>
      <c r="B21" s="134" t="s">
        <v>430</v>
      </c>
    </row>
    <row r="23" spans="1:4" ht="15.75" thickBot="1"/>
    <row r="24" spans="1:4" ht="15.75" thickBot="1">
      <c r="A24" t="s">
        <v>151</v>
      </c>
      <c r="B24" s="203" t="s">
        <v>164</v>
      </c>
      <c r="C24" s="66">
        <v>0</v>
      </c>
      <c r="D24" t="str">
        <f>IF(C24&lt;12.1,"valid Test","Alarm Bell")</f>
        <v>valid Test</v>
      </c>
    </row>
    <row r="25" spans="1:4" ht="15.75" thickBot="1">
      <c r="A25" t="s">
        <v>165</v>
      </c>
      <c r="B25" s="203" t="s">
        <v>164</v>
      </c>
      <c r="C25" s="66">
        <v>0</v>
      </c>
      <c r="D25" t="str">
        <f>IF(C25&lt;12.1,"valid Test","Alarm Bell")</f>
        <v>valid Test</v>
      </c>
    </row>
    <row r="26" spans="1:4" ht="15.75" thickBot="1">
      <c r="A26" t="s">
        <v>166</v>
      </c>
      <c r="B26" s="203" t="s">
        <v>164</v>
      </c>
      <c r="C26" s="66">
        <v>0</v>
      </c>
      <c r="D26" t="str">
        <f>IF(C26&lt;12.1,"valid Test","Alarm Bell")</f>
        <v>valid Test</v>
      </c>
    </row>
    <row r="27" spans="1:4" ht="15.75" thickBot="1">
      <c r="A27" t="s">
        <v>167</v>
      </c>
      <c r="B27" s="203" t="s">
        <v>164</v>
      </c>
      <c r="C27" s="66">
        <v>0</v>
      </c>
      <c r="D27" t="str">
        <f>IF(C27&lt;12.1,"valid Test","Alarm Bell")</f>
        <v>valid Test</v>
      </c>
    </row>
    <row r="28" spans="1:4">
      <c r="B28" s="152"/>
      <c r="C28" s="152"/>
    </row>
    <row r="29" spans="1:4">
      <c r="A29" t="s">
        <v>423</v>
      </c>
      <c r="B29" s="152"/>
      <c r="C29" s="152"/>
    </row>
    <row r="30" spans="1:4">
      <c r="B30" s="152"/>
      <c r="C30" s="152"/>
    </row>
    <row r="31" spans="1:4">
      <c r="B31" s="152"/>
      <c r="C31" s="152"/>
    </row>
    <row r="32" spans="1:4">
      <c r="A32" s="41"/>
    </row>
    <row r="33" spans="1:1">
      <c r="A33" s="37"/>
    </row>
    <row r="34" spans="1:1">
      <c r="A34" s="37"/>
    </row>
    <row r="35" spans="1:1">
      <c r="A35" s="37"/>
    </row>
    <row r="36" spans="1:1">
      <c r="A36" s="37"/>
    </row>
    <row r="37" spans="1:1">
      <c r="A37" s="37"/>
    </row>
  </sheetData>
  <conditionalFormatting sqref="D24:D27">
    <cfRule type="containsText" dxfId="10" priority="2" operator="containsText" text="Alarm Bell">
      <formula>NOT(ISERROR(SEARCH("Alarm Bell",D24)))</formula>
    </cfRule>
  </conditionalFormatting>
  <conditionalFormatting sqref="D24:D27">
    <cfRule type="containsText" dxfId="9" priority="1" operator="containsText" text="Alarm Bell">
      <formula>NOT(ISERROR(SEARCH("Alarm Bell",D24)))</formula>
    </cfRule>
  </conditionalFormatting>
  <pageMargins left="0.70866141732283472" right="0.70866141732283472" top="0.74803149606299213" bottom="0.74803149606299213" header="0.31496062992125984" footer="0.31496062992125984"/>
  <pageSetup paperSize="9" orientation="landscape" horizontalDpi="300" verticalDpi="0" copies="0"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2:D36"/>
  <sheetViews>
    <sheetView topLeftCell="A2" workbookViewId="0">
      <selection activeCell="A11" sqref="A11"/>
    </sheetView>
  </sheetViews>
  <sheetFormatPr baseColWidth="10" defaultRowHeight="15"/>
  <cols>
    <col min="1" max="1" width="100.85546875" bestFit="1" customWidth="1"/>
    <col min="2" max="2" width="27" bestFit="1" customWidth="1"/>
  </cols>
  <sheetData>
    <row r="2" spans="1:2" ht="18.75">
      <c r="A2" s="1" t="s">
        <v>145</v>
      </c>
    </row>
    <row r="4" spans="1:2">
      <c r="A4" s="4"/>
    </row>
    <row r="5" spans="1:2">
      <c r="A5" s="14" t="s">
        <v>79</v>
      </c>
      <c r="B5" s="15" t="s">
        <v>411</v>
      </c>
    </row>
    <row r="6" spans="1:2">
      <c r="A6" s="3"/>
    </row>
    <row r="7" spans="1:2" ht="15.75" thickBot="1">
      <c r="A7" s="11" t="s">
        <v>43</v>
      </c>
    </row>
    <row r="8" spans="1:2">
      <c r="A8" s="9" t="s">
        <v>29</v>
      </c>
    </row>
    <row r="9" spans="1:2" ht="15.75" thickBot="1">
      <c r="A9" s="10" t="s">
        <v>30</v>
      </c>
      <c r="B9" s="13" t="s">
        <v>412</v>
      </c>
    </row>
    <row r="11" spans="1:2" ht="15.75" thickBot="1">
      <c r="A11" s="2" t="s">
        <v>42</v>
      </c>
    </row>
    <row r="12" spans="1:2">
      <c r="A12" s="9" t="s">
        <v>3</v>
      </c>
    </row>
    <row r="13" spans="1:2" ht="15.75" thickBot="1">
      <c r="A13" s="10"/>
      <c r="B13" s="13" t="s">
        <v>413</v>
      </c>
    </row>
    <row r="15" spans="1:2" ht="15.75" thickBot="1">
      <c r="A15" s="7" t="s">
        <v>44</v>
      </c>
    </row>
    <row r="16" spans="1:2">
      <c r="A16" s="9" t="s">
        <v>4</v>
      </c>
    </row>
    <row r="17" spans="1:4" ht="15.75" thickBot="1">
      <c r="A17" s="10"/>
      <c r="B17" s="13" t="s">
        <v>414</v>
      </c>
    </row>
    <row r="19" spans="1:4" ht="15.75" thickBot="1">
      <c r="A19" s="7" t="s">
        <v>45</v>
      </c>
    </row>
    <row r="20" spans="1:4">
      <c r="A20" s="9" t="s">
        <v>120</v>
      </c>
    </row>
    <row r="21" spans="1:4" ht="15.75" thickBot="1">
      <c r="A21" s="12"/>
      <c r="B21" s="133" t="s">
        <v>415</v>
      </c>
    </row>
    <row r="25" spans="1:4" ht="15.75" thickBot="1"/>
    <row r="26" spans="1:4" ht="15.75" thickBot="1">
      <c r="A26" t="s">
        <v>151</v>
      </c>
      <c r="B26" s="203" t="s">
        <v>164</v>
      </c>
      <c r="C26" s="66">
        <v>0</v>
      </c>
      <c r="D26" t="str">
        <f>IF(C26&lt;12.1,"valid Test","Alarm Bell")</f>
        <v>valid Test</v>
      </c>
    </row>
    <row r="27" spans="1:4" ht="15.75" thickBot="1">
      <c r="A27" t="s">
        <v>165</v>
      </c>
      <c r="B27" s="203" t="s">
        <v>164</v>
      </c>
      <c r="C27" s="66">
        <v>0</v>
      </c>
      <c r="D27" t="str">
        <f>IF(C27&lt;12.1,"valid Test","Alarm Bell")</f>
        <v>valid Test</v>
      </c>
    </row>
    <row r="28" spans="1:4" ht="15.75" thickBot="1">
      <c r="A28" t="s">
        <v>166</v>
      </c>
      <c r="B28" s="203" t="s">
        <v>164</v>
      </c>
      <c r="C28" s="66">
        <v>0</v>
      </c>
      <c r="D28" t="str">
        <f>IF(C28&lt;12.1,"valid Test","Alarm Bell")</f>
        <v>valid Test</v>
      </c>
    </row>
    <row r="29" spans="1:4" ht="15.75" thickBot="1">
      <c r="A29" t="s">
        <v>167</v>
      </c>
      <c r="B29" s="203" t="s">
        <v>164</v>
      </c>
      <c r="C29" s="66">
        <v>0</v>
      </c>
      <c r="D29" t="str">
        <f>IF(C29&lt;12.1,"valid Test","Alarm Bell")</f>
        <v>valid Test</v>
      </c>
    </row>
    <row r="31" spans="1:4">
      <c r="A31" s="16" t="s">
        <v>37</v>
      </c>
    </row>
    <row r="32" spans="1:4">
      <c r="A32" s="18" t="s">
        <v>123</v>
      </c>
    </row>
    <row r="33" spans="1:1">
      <c r="A33" s="17" t="s">
        <v>121</v>
      </c>
    </row>
    <row r="34" spans="1:1">
      <c r="A34" s="17" t="s">
        <v>122</v>
      </c>
    </row>
    <row r="35" spans="1:1">
      <c r="A35" s="18" t="s">
        <v>8</v>
      </c>
    </row>
    <row r="36" spans="1:1">
      <c r="A36" s="8"/>
    </row>
  </sheetData>
  <conditionalFormatting sqref="D26:D29">
    <cfRule type="containsText" dxfId="8" priority="3" operator="containsText" text="Alarm Bell">
      <formula>NOT(ISERROR(SEARCH("Alarm Bell",D26)))</formula>
    </cfRule>
  </conditionalFormatting>
  <conditionalFormatting sqref="D26:D29">
    <cfRule type="containsText" dxfId="7" priority="2" operator="containsText" text="Alarm Bell">
      <formula>NOT(ISERROR(SEARCH("Alarm Bell",D26)))</formula>
    </cfRule>
  </conditionalFormatting>
  <conditionalFormatting sqref="D26:D29">
    <cfRule type="containsText" dxfId="6" priority="1" operator="containsText" text="Alarm Bell">
      <formula>NOT(ISERROR(SEARCH("Alarm Bell",D26)))</formula>
    </cfRule>
  </conditionalFormatting>
  <pageMargins left="0.70866141732283472" right="0.70866141732283472" top="0.74803149606299213" bottom="0.74803149606299213" header="0.31496062992125984" footer="0.31496062992125984"/>
  <pageSetup paperSize="9" scale="88" orientation="landscape" horizontalDpi="300" verticalDpi="0" copies="0" r:id="rId1"/>
</worksheet>
</file>

<file path=xl/worksheets/sheet9.xml><?xml version="1.0" encoding="utf-8"?>
<worksheet xmlns="http://schemas.openxmlformats.org/spreadsheetml/2006/main" xmlns:r="http://schemas.openxmlformats.org/officeDocument/2006/relationships">
  <sheetPr>
    <pageSetUpPr fitToPage="1"/>
  </sheetPr>
  <dimension ref="A2:D32"/>
  <sheetViews>
    <sheetView topLeftCell="A16" zoomScale="85" zoomScaleNormal="85" workbookViewId="0">
      <selection activeCell="A34" sqref="A34"/>
    </sheetView>
  </sheetViews>
  <sheetFormatPr baseColWidth="10" defaultRowHeight="15"/>
  <cols>
    <col min="1" max="1" width="25.28515625" customWidth="1"/>
    <col min="2" max="2" width="28.42578125" customWidth="1"/>
    <col min="4" max="4" width="28.7109375" customWidth="1"/>
  </cols>
  <sheetData>
    <row r="2" spans="1:1" ht="18.75">
      <c r="A2" s="151" t="s">
        <v>168</v>
      </c>
    </row>
    <row r="3" spans="1:1" ht="18.75">
      <c r="A3" s="151" t="s">
        <v>169</v>
      </c>
    </row>
    <row r="4" spans="1:1">
      <c r="A4" s="4"/>
    </row>
    <row r="5" spans="1:1">
      <c r="A5" s="14" t="s">
        <v>80</v>
      </c>
    </row>
    <row r="6" spans="1:1">
      <c r="A6" s="3"/>
    </row>
    <row r="7" spans="1:1" ht="16.5" thickBot="1">
      <c r="A7" s="136" t="s">
        <v>43</v>
      </c>
    </row>
    <row r="8" spans="1:1" ht="15.75">
      <c r="A8" s="137" t="s">
        <v>81</v>
      </c>
    </row>
    <row r="9" spans="1:1" ht="16.5" thickBot="1">
      <c r="A9" s="138"/>
    </row>
    <row r="10" spans="1:1" ht="15.75">
      <c r="A10" s="139"/>
    </row>
    <row r="11" spans="1:1" ht="16.5" thickBot="1">
      <c r="A11" s="140" t="s">
        <v>42</v>
      </c>
    </row>
    <row r="12" spans="1:1" ht="15.75">
      <c r="A12" s="137" t="s">
        <v>82</v>
      </c>
    </row>
    <row r="13" spans="1:1" ht="16.5" thickBot="1">
      <c r="A13" s="138"/>
    </row>
    <row r="14" spans="1:1" ht="15.75">
      <c r="A14" s="139"/>
    </row>
    <row r="15" spans="1:1" ht="16.5" thickBot="1">
      <c r="A15" s="141" t="s">
        <v>44</v>
      </c>
    </row>
    <row r="16" spans="1:1" ht="15.75">
      <c r="A16" s="137" t="s">
        <v>83</v>
      </c>
    </row>
    <row r="17" spans="1:4" ht="16.5" thickBot="1">
      <c r="A17" s="138"/>
    </row>
    <row r="18" spans="1:4" ht="15.75">
      <c r="A18" s="139"/>
    </row>
    <row r="19" spans="1:4" ht="16.5" thickBot="1">
      <c r="A19" s="141" t="s">
        <v>45</v>
      </c>
    </row>
    <row r="20" spans="1:4" ht="15.75">
      <c r="A20" s="137" t="s">
        <v>84</v>
      </c>
    </row>
    <row r="21" spans="1:4" ht="15.75" thickBot="1">
      <c r="A21" s="12"/>
    </row>
    <row r="23" spans="1:4" ht="15.75" thickBot="1"/>
    <row r="24" spans="1:4" ht="15.75" thickBot="1">
      <c r="A24" t="s">
        <v>151</v>
      </c>
      <c r="B24" s="203" t="s">
        <v>164</v>
      </c>
      <c r="C24" s="66">
        <v>0</v>
      </c>
      <c r="D24" t="str">
        <f>IF(C24&lt;12.1,"valid Test","Alarm Bell")</f>
        <v>valid Test</v>
      </c>
    </row>
    <row r="25" spans="1:4" ht="15.75" thickBot="1">
      <c r="A25" t="s">
        <v>165</v>
      </c>
      <c r="B25" s="203" t="s">
        <v>164</v>
      </c>
      <c r="C25" s="66">
        <v>0</v>
      </c>
      <c r="D25" t="str">
        <f>IF(C25&lt;12.1,"valid Test","Alarm Bell")</f>
        <v>valid Test</v>
      </c>
    </row>
    <row r="26" spans="1:4" ht="15.75" thickBot="1">
      <c r="A26" t="s">
        <v>166</v>
      </c>
      <c r="B26" s="203" t="s">
        <v>164</v>
      </c>
      <c r="C26" s="66">
        <v>0</v>
      </c>
      <c r="D26" t="str">
        <f>IF(C26&lt;12.1,"valid Test","Alarm Bell")</f>
        <v>valid Test</v>
      </c>
    </row>
    <row r="27" spans="1:4" ht="15.75" thickBot="1">
      <c r="A27" t="s">
        <v>167</v>
      </c>
      <c r="B27" s="203" t="s">
        <v>164</v>
      </c>
      <c r="C27" s="66">
        <v>0</v>
      </c>
      <c r="D27" t="str">
        <f>IF(C27&lt;12.1,"valid Test","Alarm Bell")</f>
        <v>valid Test</v>
      </c>
    </row>
    <row r="28" spans="1:4" ht="15.75" thickBot="1"/>
    <row r="29" spans="1:4">
      <c r="A29" s="142" t="s">
        <v>37</v>
      </c>
      <c r="B29" s="146"/>
      <c r="C29" s="146"/>
      <c r="D29" s="148"/>
    </row>
    <row r="30" spans="1:4">
      <c r="A30" s="143" t="s">
        <v>423</v>
      </c>
      <c r="D30" s="149"/>
    </row>
    <row r="31" spans="1:4">
      <c r="A31" s="144" t="s">
        <v>124</v>
      </c>
      <c r="D31" s="149"/>
    </row>
    <row r="32" spans="1:4" ht="15.75" thickBot="1">
      <c r="A32" s="145" t="s">
        <v>125</v>
      </c>
      <c r="B32" s="147"/>
      <c r="C32" s="147"/>
      <c r="D32" s="150"/>
    </row>
  </sheetData>
  <conditionalFormatting sqref="D24:D27">
    <cfRule type="containsText" dxfId="5" priority="3" operator="containsText" text="Alarm Bell">
      <formula>NOT(ISERROR(SEARCH("Alarm Bell",D24)))</formula>
    </cfRule>
  </conditionalFormatting>
  <conditionalFormatting sqref="D24:D27">
    <cfRule type="containsText" dxfId="4" priority="2" operator="containsText" text="Alarm Bell">
      <formula>NOT(ISERROR(SEARCH("Alarm Bell",D24)))</formula>
    </cfRule>
  </conditionalFormatting>
  <conditionalFormatting sqref="D24:D27">
    <cfRule type="containsText" dxfId="3" priority="1" operator="containsText" text="Alarm Bell">
      <formula>NOT(ISERROR(SEARCH("Alarm Bell",D24)))</formula>
    </cfRule>
  </conditionalFormatting>
  <pageMargins left="0.70866141732283472" right="0.70866141732283472" top="0.74803149606299213" bottom="0.74803149606299213" header="0.31496062992125984" footer="0.31496062992125984"/>
  <pageSetup paperSize="9" scale="94" orientation="landscape"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14</vt:i4>
      </vt:variant>
    </vt:vector>
  </HeadingPairs>
  <TitlesOfParts>
    <vt:vector size="26" baseType="lpstr">
      <vt:lpstr>Resultados</vt:lpstr>
      <vt:lpstr>Grado</vt:lpstr>
      <vt:lpstr>rapidez</vt:lpstr>
      <vt:lpstr>Probabilidad</vt:lpstr>
      <vt:lpstr>Criticidad</vt:lpstr>
      <vt:lpstr>T. Remed</vt:lpstr>
      <vt:lpstr>Med prev</vt:lpstr>
      <vt:lpstr>les. second.</vt:lpstr>
      <vt:lpstr>%PEM</vt:lpstr>
      <vt:lpstr>dif interven</vt:lpstr>
      <vt:lpstr>Tabla 2</vt:lpstr>
      <vt:lpstr>ISO 6241</vt:lpstr>
      <vt:lpstr>'Med prev'!a</vt:lpstr>
      <vt:lpstr>'%PEM'!Área_de_impresión</vt:lpstr>
      <vt:lpstr>Criticidad!Área_de_impresión</vt:lpstr>
      <vt:lpstr>'dif interven'!Área_de_impresión</vt:lpstr>
      <vt:lpstr>Grado!Área_de_impresión</vt:lpstr>
      <vt:lpstr>'ISO 6241'!Área_de_impresión</vt:lpstr>
      <vt:lpstr>'les. second.'!Área_de_impresión</vt:lpstr>
      <vt:lpstr>'Med prev'!Área_de_impresión</vt:lpstr>
      <vt:lpstr>Probabilidad!Área_de_impresión</vt:lpstr>
      <vt:lpstr>rapidez!Área_de_impresión</vt:lpstr>
      <vt:lpstr>Resultados!Área_de_impresión</vt:lpstr>
      <vt:lpstr>'T. Remed'!Área_de_impresión</vt:lpstr>
      <vt:lpstr>'Tabla 2'!Área_de_impresión</vt:lpstr>
      <vt:lpstr>'Med prev'!b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dc:creator>
  <cp:lastModifiedBy>JK</cp:lastModifiedBy>
  <cp:lastPrinted>2011-06-28T13:40:57Z</cp:lastPrinted>
  <dcterms:created xsi:type="dcterms:W3CDTF">2011-04-24T17:27:48Z</dcterms:created>
  <dcterms:modified xsi:type="dcterms:W3CDTF">2011-06-28T13:41:20Z</dcterms:modified>
</cp:coreProperties>
</file>