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vedues-my.sharepoint.com/personal/jlgomez_upv_edu_es/Documents/Inma Garcia/Artículos/propios/TFM/Stability of Biomimetically Functionalised Alginate_data/BIopolymers quantification/"/>
    </mc:Choice>
  </mc:AlternateContent>
  <xr:revisionPtr revIDLastSave="46" documentId="8_{4F4D5092-64F9-4D91-8A23-070D09E15641}" xr6:coauthVersionLast="47" xr6:coauthVersionMax="47" xr10:uidLastSave="{4104CBCB-D5BD-4736-823F-02A84FC41D85}"/>
  <bookViews>
    <workbookView xWindow="28680" yWindow="-120" windowWidth="29040" windowHeight="15840" xr2:uid="{E2EC747D-CDEA-4C15-9112-77EB4DE6F328}"/>
  </bookViews>
  <sheets>
    <sheet name="ninhidrina mo PLL-ALG" sheetId="2" r:id="rId1"/>
    <sheet name="curva calibrado PLL" sheetId="1" r:id="rId2"/>
  </sheets>
  <definedNames>
    <definedName name="DatosExternos_1" localSheetId="0" hidden="1">'ninhidrina mo PLL-ALG'!$A$1:$B$35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6" i="2" l="1"/>
  <c r="J7" i="2"/>
  <c r="J8" i="2"/>
  <c r="J3" i="2"/>
  <c r="J4" i="2"/>
  <c r="J5" i="2"/>
  <c r="H4" i="2"/>
  <c r="I4" i="2" s="1"/>
  <c r="K4" i="2" s="1"/>
  <c r="L4" i="2" s="1"/>
  <c r="M4" i="2" s="1"/>
  <c r="N4" i="2" s="1"/>
  <c r="O4" i="2" s="1"/>
  <c r="P4" i="2" s="1"/>
  <c r="Q4" i="2" s="1"/>
  <c r="H5" i="2"/>
  <c r="I5" i="2" s="1"/>
  <c r="K5" i="2" s="1"/>
  <c r="L5" i="2" s="1"/>
  <c r="M5" i="2" s="1"/>
  <c r="N5" i="2" s="1"/>
  <c r="O5" i="2" s="1"/>
  <c r="P5" i="2" s="1"/>
  <c r="Q5" i="2" s="1"/>
  <c r="H6" i="2"/>
  <c r="H7" i="2"/>
  <c r="H8" i="2"/>
  <c r="H3" i="2"/>
  <c r="I3" i="2" s="1"/>
  <c r="K3" i="2" s="1"/>
  <c r="L3" i="2" s="1"/>
  <c r="M3" i="2" s="1"/>
  <c r="N3" i="2" s="1"/>
  <c r="O3" i="2" s="1"/>
  <c r="P3" i="2" s="1"/>
  <c r="Q3" i="2" s="1"/>
  <c r="I5" i="1"/>
  <c r="I6" i="1"/>
  <c r="I7" i="1"/>
  <c r="I8" i="1"/>
  <c r="I9" i="1"/>
  <c r="H5" i="1"/>
  <c r="H6" i="1"/>
  <c r="H7" i="1"/>
  <c r="H8" i="1"/>
  <c r="H9" i="1"/>
  <c r="H4" i="1"/>
  <c r="I8" i="2" l="1"/>
  <c r="K8" i="2" s="1"/>
  <c r="L8" i="2" s="1"/>
  <c r="M8" i="2" s="1"/>
  <c r="N8" i="2" s="1"/>
  <c r="O8" i="2" s="1"/>
  <c r="P8" i="2" s="1"/>
  <c r="Q8" i="2" s="1"/>
  <c r="I7" i="2"/>
  <c r="K7" i="2" s="1"/>
  <c r="L7" i="2" s="1"/>
  <c r="M7" i="2" s="1"/>
  <c r="N7" i="2" s="1"/>
  <c r="O7" i="2" s="1"/>
  <c r="P7" i="2" s="1"/>
  <c r="Q7" i="2" s="1"/>
  <c r="I6" i="2"/>
  <c r="K6" i="2" s="1"/>
  <c r="L6" i="2" s="1"/>
  <c r="M6" i="2" s="1"/>
  <c r="N6" i="2" s="1"/>
  <c r="O6" i="2" s="1"/>
  <c r="P6" i="2" s="1"/>
  <c r="Q6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2A2690-8D3B-4604-BFD6-838EA6108030}" keepAlive="1" name="Consulta - ninhidrina" description="Conexión a la consulta 'ninhidrina' en el libro." type="5" refreshedVersion="7" background="1" saveData="1">
    <dbPr connection="Provider=Microsoft.Mashup.OleDb.1;Data Source=$Workbook$;Location=ninhidrina;Extended Properties=&quot;&quot;" command="SELECT * FROM [ninhidrina]"/>
  </connection>
</connections>
</file>

<file path=xl/sharedStrings.xml><?xml version="1.0" encoding="utf-8"?>
<sst xmlns="http://schemas.openxmlformats.org/spreadsheetml/2006/main" count="102" uniqueCount="95">
  <si>
    <t>Abs</t>
  </si>
  <si>
    <t>Zero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</si>
  <si>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</si>
  <si>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</si>
  <si>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</si>
  <si>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</si>
  <si>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</si>
  <si>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</si>
  <si>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</si>
  <si>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</si>
  <si>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</si>
  <si>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</si>
  <si>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</si>
  <si>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</si>
  <si>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</si>
  <si>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</si>
  <si>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</si>
  <si>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</si>
  <si>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</si>
  <si>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</si>
  <si>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</si>
  <si>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</si>
  <si>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</si>
  <si>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</si>
  <si>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</si>
  <si>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</si>
  <si>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</si>
  <si>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</si>
  <si>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</si>
  <si>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</si>
  <si>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</si>
  <si>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</si>
  <si>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</si>
  <si>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</si>
  <si>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</si>
  <si>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</si>
  <si>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</si>
  <si>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</si>
  <si>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</si>
  <si>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</si>
  <si>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</si>
  <si>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</si>
  <si>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</si>
  <si>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</si>
  <si>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</si>
  <si>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abs</t>
  </si>
  <si>
    <t>nº muestra</t>
  </si>
  <si>
    <t>media</t>
  </si>
  <si>
    <t>media-blanco</t>
  </si>
  <si>
    <t>[PLL] uM</t>
  </si>
  <si>
    <t>Muestra</t>
  </si>
  <si>
    <t>media (abs)</t>
  </si>
  <si>
    <t>Control1</t>
  </si>
  <si>
    <t>Control2</t>
  </si>
  <si>
    <t>Control3</t>
  </si>
  <si>
    <t>P-A-P-A1</t>
  </si>
  <si>
    <t>P-A-P-A2</t>
  </si>
  <si>
    <t>P-A-P-A3</t>
  </si>
  <si>
    <t>media (abs) - BLANCO (abs)</t>
  </si>
  <si>
    <t xml:space="preserve">Blanco = </t>
  </si>
  <si>
    <t>[PLL] (uM)</t>
  </si>
  <si>
    <t>[PLL] tras restar blanco (uM)</t>
  </si>
  <si>
    <t>mol PLL</t>
  </si>
  <si>
    <t>usamos esta a partir de este momento</t>
  </si>
  <si>
    <t>g PLL en 100 uL de microesferas</t>
  </si>
  <si>
    <t>ug PLL en 100 uL de muestra</t>
  </si>
  <si>
    <t>ug PLL/ UL muestra</t>
  </si>
  <si>
    <t>Yes</t>
  </si>
  <si>
    <t>ug alg/uL mo</t>
  </si>
  <si>
    <t>ug PLL/ ug mo</t>
  </si>
  <si>
    <t>ug PLL/ mg mo</t>
  </si>
  <si>
    <t>no hay outliers y ambas son de distribución normal, asique hacemos un t-test</t>
  </si>
  <si>
    <t>Unpaired t test</t>
  </si>
  <si>
    <t xml:space="preserve">    P value</t>
  </si>
  <si>
    <t>&lt;0,0001</t>
  </si>
  <si>
    <t xml:space="preserve">    P value summary</t>
  </si>
  <si>
    <t>****</t>
  </si>
  <si>
    <t xml:space="preserve">    Significantly different (P &lt; 0.05)?</t>
  </si>
  <si>
    <t xml:space="preserve">    One- or two-tailed P value?</t>
  </si>
  <si>
    <t>Two-tailed</t>
  </si>
  <si>
    <t xml:space="preserve">    t, df</t>
  </si>
  <si>
    <t>t=910,2, df=4</t>
  </si>
  <si>
    <t>How big is the difference?</t>
  </si>
  <si>
    <t xml:space="preserve">    Mean of column A</t>
  </si>
  <si>
    <t xml:space="preserve">    Mean of column B</t>
  </si>
  <si>
    <t xml:space="preserve">    Difference between means (B - A) ± SEM</t>
  </si>
  <si>
    <t>1,082 ± 0,001188</t>
  </si>
  <si>
    <t xml:space="preserve">    95% confidence interval</t>
  </si>
  <si>
    <t>1,078 to 1,085</t>
  </si>
  <si>
    <t xml:space="preserve">    R squared (eta squared)</t>
  </si>
  <si>
    <t>F test to compare variances</t>
  </si>
  <si>
    <t xml:space="preserve">    F, DFn, Dfd</t>
  </si>
  <si>
    <t>1,111, 2, 2</t>
  </si>
  <si>
    <t>ns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</si>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</sst>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20">
    <xf numFmtId="0" fontId="0" fillId="0" borderId="0" xfId="0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4" borderId="3" xfId="0" applyFill="1" applyBorder="1"/>
    <xf numFmtId="0" fontId="0" fillId="0" borderId="4" xfId="0" applyBorder="1"/>
    <xf numFmtId="0" fontId="0" fillId="5" borderId="3" xfId="0" applyFill="1" applyBorder="1"/>
    <xf numFmtId="0" fontId="0" fillId="0" borderId="4" xfId="0" applyBorder="1" applyAlignment="1">
      <alignment wrapText="1"/>
    </xf>
    <xf numFmtId="0" fontId="0" fillId="5" borderId="0" xfId="0" applyFill="1"/>
    <xf numFmtId="165" fontId="0" fillId="4" borderId="3" xfId="0" applyNumberForma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6" borderId="3" xfId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Curva calibrado PLL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88670166229222"/>
          <c:y val="0.18572554271423708"/>
          <c:w val="0.82844663167104116"/>
          <c:h val="0.611384420734865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4.2208442694663166E-2"/>
                  <c:y val="0.399254184115897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'curva calibrado PLL'!$D$4:$D$9</c:f>
              <c:numCache>
                <c:formatCode>General</c:formatCode>
                <c:ptCount val="6"/>
                <c:pt idx="0">
                  <c:v>50</c:v>
                </c:pt>
                <c:pt idx="1">
                  <c:v>25</c:v>
                </c:pt>
                <c:pt idx="2">
                  <c:v>12.5</c:v>
                </c:pt>
                <c:pt idx="3">
                  <c:v>6.75</c:v>
                </c:pt>
                <c:pt idx="4">
                  <c:v>3.125</c:v>
                </c:pt>
                <c:pt idx="5">
                  <c:v>0</c:v>
                </c:pt>
              </c:numCache>
            </c:numRef>
          </c:xVal>
          <c:yVal>
            <c:numRef>
              <c:f>'curva calibrado PLL'!$I$4:$I$9</c:f>
              <c:numCache>
                <c:formatCode>General</c:formatCode>
                <c:ptCount val="6"/>
                <c:pt idx="0">
                  <c:v>1.153612034926361</c:v>
                </c:pt>
                <c:pt idx="1">
                  <c:v>0.54639487200670678</c:v>
                </c:pt>
                <c:pt idx="2">
                  <c:v>0.29390401452655823</c:v>
                </c:pt>
                <c:pt idx="3">
                  <c:v>0.15051437643204529</c:v>
                </c:pt>
                <c:pt idx="4">
                  <c:v>6.7595857534713893E-2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03-4FC0-B7FF-FBB023BF5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961400"/>
        <c:axId val="530961720"/>
      </c:scatterChart>
      <c:valAx>
        <c:axId val="530961400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Concentración (uM)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961720"/>
        <c:crosses val="autoZero"/>
        <c:crossBetween val="midCat"/>
      </c:valAx>
      <c:valAx>
        <c:axId val="530961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961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31172</xdr:rowOff>
    </xdr:from>
    <xdr:to>
      <xdr:col>16</xdr:col>
      <xdr:colOff>586221</xdr:colOff>
      <xdr:row>31</xdr:row>
      <xdr:rowOff>129887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9FFAE6-AA78-407C-AEAA-BB2E4AC2C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182E-625A-44DF-8502-BAA989119FDA}">
  <dimension ref="A1:V35"/>
  <sheetViews>
    <sheetView tabSelected="1" topLeftCell="A3" workbookViewId="0">
      <selection activeCell="N19" sqref="N19"/>
    </sheetView>
  </sheetViews>
  <sheetFormatPr baseColWidth="10" defaultRowHeight="14.5" x14ac:dyDescent="0.35"/>
  <cols>
    <col min="1" max="2" width="12.08984375" bestFit="1" customWidth="1"/>
    <col min="4" max="4" width="15.7265625" customWidth="1"/>
    <col min="5" max="5" width="19.36328125" customWidth="1"/>
    <col min="9" max="9" width="15.90625" customWidth="1"/>
    <col min="10" max="10" width="14" customWidth="1"/>
    <col min="11" max="11" width="20.36328125" customWidth="1"/>
    <col min="12" max="12" width="12.453125" bestFit="1" customWidth="1"/>
    <col min="14" max="14" width="10.90625" customWidth="1"/>
  </cols>
  <sheetData>
    <row r="1" spans="1:22" x14ac:dyDescent="0.35">
      <c r="A1" t="s">
        <v>46</v>
      </c>
      <c r="B1" t="s">
        <v>0</v>
      </c>
    </row>
    <row r="2" spans="1:22" ht="27.5" customHeight="1" x14ac:dyDescent="0.35">
      <c r="D2" s="10" t="s">
        <v>50</v>
      </c>
      <c r="E2" s="18" t="s">
        <v>45</v>
      </c>
      <c r="F2" s="18"/>
      <c r="G2" s="18"/>
      <c r="H2" s="10" t="s">
        <v>51</v>
      </c>
      <c r="I2" s="12" t="s">
        <v>58</v>
      </c>
      <c r="J2" s="12" t="s">
        <v>60</v>
      </c>
      <c r="K2" s="16" t="s">
        <v>61</v>
      </c>
      <c r="L2" s="7" t="s">
        <v>62</v>
      </c>
      <c r="M2" s="16" t="s">
        <v>64</v>
      </c>
      <c r="N2" s="16" t="s">
        <v>65</v>
      </c>
      <c r="O2" s="16" t="s">
        <v>66</v>
      </c>
      <c r="P2" s="16" t="s">
        <v>69</v>
      </c>
      <c r="Q2" s="16" t="s">
        <v>70</v>
      </c>
      <c r="R2" s="16" t="s">
        <v>70</v>
      </c>
    </row>
    <row r="3" spans="1:22" x14ac:dyDescent="0.35">
      <c r="D3" s="9" t="s">
        <v>52</v>
      </c>
      <c r="E3" s="9">
        <v>6.7699999999999996E-2</v>
      </c>
      <c r="F3" s="9">
        <v>6.8599999999999994E-2</v>
      </c>
      <c r="G3" s="9">
        <v>6.9500000000000006E-2</v>
      </c>
      <c r="H3" s="9">
        <f>GEOMEAN(E3:G3)</f>
        <v>6.8596063914103847E-2</v>
      </c>
      <c r="I3" s="9">
        <f>H3-$E$10</f>
        <v>-6.1579995206018229E-3</v>
      </c>
      <c r="J3" s="14">
        <f t="shared" ref="J3:J4" si="0">(G3)/0.0229</f>
        <v>3.034934497816594</v>
      </c>
      <c r="K3" s="9">
        <f>(I3)/0.023</f>
        <v>-0.26773910959138358</v>
      </c>
      <c r="L3" s="9">
        <f>K3*0.0001*0.000001</f>
        <v>-2.6773910959138358E-11</v>
      </c>
      <c r="M3" s="9">
        <f>L3*47000</f>
        <v>-1.2583738150795028E-6</v>
      </c>
      <c r="N3" s="9">
        <f>M3*1000000</f>
        <v>-1.2583738150795027</v>
      </c>
      <c r="O3" s="7">
        <f>N3/100</f>
        <v>-1.2583738150795028E-2</v>
      </c>
      <c r="P3">
        <f>O3/$O$10</f>
        <v>-7.2320334199971431E-4</v>
      </c>
      <c r="Q3">
        <f>P3*1000</f>
        <v>-0.72320334199971426</v>
      </c>
      <c r="R3">
        <v>-0.72320334199971426</v>
      </c>
      <c r="T3">
        <v>-0.72320334199971426</v>
      </c>
      <c r="U3">
        <v>76.772688294997579</v>
      </c>
      <c r="V3">
        <v>132.34605578754278</v>
      </c>
    </row>
    <row r="4" spans="1:22" x14ac:dyDescent="0.35">
      <c r="D4" s="9" t="s">
        <v>53</v>
      </c>
      <c r="E4" s="9">
        <v>6.9800000000000001E-2</v>
      </c>
      <c r="F4" s="9">
        <v>7.9600000000000004E-2</v>
      </c>
      <c r="G4" s="9">
        <v>7.0499999999999993E-2</v>
      </c>
      <c r="H4" s="9">
        <f t="shared" ref="H4:H8" si="1">GEOMEAN(E4:G4)</f>
        <v>7.3167666152001126E-2</v>
      </c>
      <c r="I4" s="9">
        <f>H4-$E$10</f>
        <v>-1.5863972827045436E-3</v>
      </c>
      <c r="J4" s="14">
        <f t="shared" si="0"/>
        <v>3.0786026200873358</v>
      </c>
      <c r="K4" s="9">
        <f t="shared" ref="K4:K8" si="2">(I4)/0.023</f>
        <v>-6.8973794900197546E-2</v>
      </c>
      <c r="L4" s="9">
        <f t="shared" ref="L4:L8" si="3">K4*0.0001*0.000001</f>
        <v>-6.8973794900197545E-12</v>
      </c>
      <c r="M4" s="9">
        <f t="shared" ref="M4:M8" si="4">L4*47000</f>
        <v>-3.2417683603092845E-7</v>
      </c>
      <c r="N4" s="9">
        <f t="shared" ref="N4:N8" si="5">M4*1000000</f>
        <v>-0.32417683603092845</v>
      </c>
      <c r="O4" s="7">
        <f t="shared" ref="O4:O8" si="6">N4/100</f>
        <v>-3.2417683603092845E-3</v>
      </c>
      <c r="P4">
        <f>O4/$O$10</f>
        <v>-1.8630852645455659E-4</v>
      </c>
      <c r="Q4">
        <f t="shared" ref="Q4:Q8" si="7">P4*1000</f>
        <v>-0.18630852645455659</v>
      </c>
      <c r="R4">
        <v>-0.18630852645455659</v>
      </c>
      <c r="T4">
        <v>-0.18630852645455659</v>
      </c>
      <c r="U4">
        <v>72.587959017894704</v>
      </c>
      <c r="V4">
        <v>93.268229201037528</v>
      </c>
    </row>
    <row r="5" spans="1:22" x14ac:dyDescent="0.35">
      <c r="D5" s="9" t="s">
        <v>54</v>
      </c>
      <c r="E5" s="9">
        <v>6.8599999999999994E-2</v>
      </c>
      <c r="F5" s="9">
        <v>6.2100000000000002E-2</v>
      </c>
      <c r="G5" s="9">
        <v>6.1800000000000001E-2</v>
      </c>
      <c r="H5" s="9">
        <f t="shared" si="1"/>
        <v>6.4091641827089249E-2</v>
      </c>
      <c r="I5" s="9">
        <f>H5-$E$10</f>
        <v>-1.0662421607616421E-2</v>
      </c>
      <c r="J5" s="14">
        <f>(G5)/0.0229</f>
        <v>2.6986899563318776</v>
      </c>
      <c r="K5" s="9">
        <f t="shared" si="2"/>
        <v>-0.46358354815723568</v>
      </c>
      <c r="L5" s="9">
        <f t="shared" si="3"/>
        <v>-4.6358354815723568E-11</v>
      </c>
      <c r="M5" s="9">
        <f t="shared" si="4"/>
        <v>-2.1788426763390076E-6</v>
      </c>
      <c r="N5" s="9">
        <f t="shared" si="5"/>
        <v>-2.1788426763390074</v>
      </c>
      <c r="O5" s="7">
        <f t="shared" si="6"/>
        <v>-2.1788426763390073E-2</v>
      </c>
      <c r="P5">
        <f>O5/$O$10</f>
        <v>-1.2522084346775905E-3</v>
      </c>
      <c r="Q5">
        <f t="shared" si="7"/>
        <v>-1.2522084346775904</v>
      </c>
      <c r="R5">
        <v>-1.2522084346775904</v>
      </c>
      <c r="T5">
        <v>-1.2522084346775904</v>
      </c>
      <c r="U5">
        <v>82.730901832901168</v>
      </c>
      <c r="V5">
        <v>153.31712661890518</v>
      </c>
    </row>
    <row r="6" spans="1:22" x14ac:dyDescent="0.35">
      <c r="A6" t="s">
        <v>1</v>
      </c>
      <c r="B6">
        <v>2.4199999999999999E-2</v>
      </c>
      <c r="D6" s="11" t="s">
        <v>55</v>
      </c>
      <c r="E6" s="11">
        <v>1.2019</v>
      </c>
      <c r="F6" s="11">
        <v>1.2014</v>
      </c>
      <c r="G6" s="11">
        <v>1.2017</v>
      </c>
      <c r="H6" s="11">
        <f t="shared" si="1"/>
        <v>1.2016666490979953</v>
      </c>
      <c r="I6" s="11">
        <f>H6-$E$10</f>
        <v>1.1269125856632896</v>
      </c>
      <c r="J6" s="11">
        <f t="shared" ref="J6:J8" si="8">(G6)/0.0229</f>
        <v>52.47598253275109</v>
      </c>
      <c r="K6" s="11">
        <f t="shared" si="2"/>
        <v>48.996199376664762</v>
      </c>
      <c r="L6" s="11">
        <f t="shared" si="3"/>
        <v>4.8996199376664762E-9</v>
      </c>
      <c r="M6" s="11">
        <f t="shared" si="4"/>
        <v>2.3028213707032439E-4</v>
      </c>
      <c r="N6" s="11">
        <f t="shared" si="5"/>
        <v>230.28213707032438</v>
      </c>
      <c r="O6" s="17">
        <f t="shared" si="6"/>
        <v>2.3028213707032439</v>
      </c>
      <c r="P6">
        <f>O6/$O$10</f>
        <v>0.13234605578754277</v>
      </c>
      <c r="Q6">
        <f t="shared" si="7"/>
        <v>132.34605578754278</v>
      </c>
      <c r="R6">
        <v>132.34605578754278</v>
      </c>
    </row>
    <row r="7" spans="1:22" x14ac:dyDescent="0.35">
      <c r="A7" t="s">
        <v>2</v>
      </c>
      <c r="B7">
        <v>2.2366999999999999</v>
      </c>
      <c r="D7" s="11" t="s">
        <v>56</v>
      </c>
      <c r="E7" s="11">
        <v>0.8659</v>
      </c>
      <c r="F7" s="11">
        <v>0.87490000000000001</v>
      </c>
      <c r="G7" s="11">
        <v>0.86599999999999999</v>
      </c>
      <c r="H7" s="11">
        <f t="shared" si="1"/>
        <v>0.86892311292949764</v>
      </c>
      <c r="I7" s="11">
        <f>H7-$E$10</f>
        <v>0.79416904949479195</v>
      </c>
      <c r="J7" s="11">
        <f t="shared" si="8"/>
        <v>37.816593886462883</v>
      </c>
      <c r="K7" s="11">
        <f t="shared" si="2"/>
        <v>34.529089108469215</v>
      </c>
      <c r="L7" s="11">
        <f t="shared" si="3"/>
        <v>3.4529089108469214E-9</v>
      </c>
      <c r="M7" s="11">
        <f t="shared" si="4"/>
        <v>1.6228671880980531E-4</v>
      </c>
      <c r="N7" s="11">
        <f t="shared" si="5"/>
        <v>162.28671880980531</v>
      </c>
      <c r="O7" s="17">
        <f t="shared" si="6"/>
        <v>1.622867188098053</v>
      </c>
      <c r="P7">
        <f>O7/$O$10</f>
        <v>9.3268229201037528E-2</v>
      </c>
      <c r="Q7">
        <f t="shared" si="7"/>
        <v>93.268229201037528</v>
      </c>
      <c r="R7">
        <v>93.268229201037528</v>
      </c>
    </row>
    <row r="8" spans="1:22" x14ac:dyDescent="0.35">
      <c r="A8" t="s">
        <v>3</v>
      </c>
      <c r="B8">
        <v>1.1404000000000001</v>
      </c>
      <c r="D8" s="11" t="s">
        <v>57</v>
      </c>
      <c r="E8" s="11">
        <v>1.3814</v>
      </c>
      <c r="F8" s="11">
        <v>1.3795999999999999</v>
      </c>
      <c r="G8" s="11">
        <v>1.3796999999999999</v>
      </c>
      <c r="H8" s="11">
        <f t="shared" si="1"/>
        <v>1.3802330862620642</v>
      </c>
      <c r="I8" s="11">
        <f>H8-$E$10</f>
        <v>1.3054790228273585</v>
      </c>
      <c r="J8" s="11">
        <f t="shared" si="8"/>
        <v>60.248908296943227</v>
      </c>
      <c r="K8" s="11">
        <f t="shared" si="2"/>
        <v>56.75995751423298</v>
      </c>
      <c r="L8" s="11">
        <f t="shared" si="3"/>
        <v>5.6759957514232984E-9</v>
      </c>
      <c r="M8" s="11">
        <f t="shared" si="4"/>
        <v>2.6677180031689501E-4</v>
      </c>
      <c r="N8" s="11">
        <f t="shared" si="5"/>
        <v>266.771800316895</v>
      </c>
      <c r="O8" s="17">
        <f t="shared" si="6"/>
        <v>2.6677180031689498</v>
      </c>
      <c r="P8">
        <f>O8/$O$10</f>
        <v>0.15331712661890518</v>
      </c>
      <c r="Q8">
        <f t="shared" si="7"/>
        <v>153.31712661890518</v>
      </c>
      <c r="R8">
        <v>153.31712661890518</v>
      </c>
    </row>
    <row r="9" spans="1:22" ht="29" x14ac:dyDescent="0.35">
      <c r="A9" t="s">
        <v>4</v>
      </c>
      <c r="B9">
        <v>0.8659</v>
      </c>
      <c r="K9" s="15" t="s">
        <v>63</v>
      </c>
    </row>
    <row r="10" spans="1:22" x14ac:dyDescent="0.35">
      <c r="A10" t="s">
        <v>5</v>
      </c>
      <c r="B10">
        <v>0.87490000000000001</v>
      </c>
      <c r="D10" s="13" t="s">
        <v>59</v>
      </c>
      <c r="E10">
        <v>7.475406343470567E-2</v>
      </c>
      <c r="N10" t="s">
        <v>68</v>
      </c>
      <c r="O10">
        <v>17.399999999999999</v>
      </c>
    </row>
    <row r="11" spans="1:22" x14ac:dyDescent="0.35">
      <c r="A11" t="s">
        <v>6</v>
      </c>
      <c r="B11">
        <v>0.86599999999999999</v>
      </c>
    </row>
    <row r="12" spans="1:22" x14ac:dyDescent="0.35">
      <c r="A12" t="s">
        <v>7</v>
      </c>
      <c r="B12">
        <v>6.7699999999999996E-2</v>
      </c>
    </row>
    <row r="13" spans="1:22" x14ac:dyDescent="0.35">
      <c r="A13" t="s">
        <v>8</v>
      </c>
      <c r="B13">
        <v>6.8599999999999994E-2</v>
      </c>
      <c r="D13" t="s">
        <v>71</v>
      </c>
      <c r="L13" s="15"/>
    </row>
    <row r="14" spans="1:22" x14ac:dyDescent="0.35">
      <c r="A14" t="s">
        <v>9</v>
      </c>
      <c r="B14">
        <v>6.9500000000000006E-2</v>
      </c>
      <c r="D14" s="15"/>
    </row>
    <row r="15" spans="1:22" x14ac:dyDescent="0.35">
      <c r="A15" t="s">
        <v>10</v>
      </c>
      <c r="B15">
        <v>6.9800000000000001E-2</v>
      </c>
      <c r="D15" s="15" t="s">
        <v>72</v>
      </c>
      <c r="E15" s="15"/>
    </row>
    <row r="16" spans="1:22" x14ac:dyDescent="0.35">
      <c r="A16" t="s">
        <v>11</v>
      </c>
      <c r="B16">
        <v>7.9600000000000004E-2</v>
      </c>
      <c r="D16" s="15" t="s">
        <v>73</v>
      </c>
      <c r="E16" s="15" t="s">
        <v>74</v>
      </c>
    </row>
    <row r="17" spans="1:5" ht="29" x14ac:dyDescent="0.35">
      <c r="A17" t="s">
        <v>12</v>
      </c>
      <c r="B17">
        <v>7.0499999999999993E-2</v>
      </c>
      <c r="D17" s="15" t="s">
        <v>75</v>
      </c>
      <c r="E17" s="15" t="s">
        <v>76</v>
      </c>
    </row>
    <row r="18" spans="1:5" ht="43.5" x14ac:dyDescent="0.35">
      <c r="A18" t="s">
        <v>13</v>
      </c>
      <c r="B18">
        <v>6.8599999999999994E-2</v>
      </c>
      <c r="D18" s="15" t="s">
        <v>77</v>
      </c>
      <c r="E18" s="15" t="s">
        <v>67</v>
      </c>
    </row>
    <row r="19" spans="1:5" ht="29" x14ac:dyDescent="0.35">
      <c r="A19" t="s">
        <v>14</v>
      </c>
      <c r="B19">
        <v>6.2100000000000002E-2</v>
      </c>
      <c r="D19" s="15" t="s">
        <v>78</v>
      </c>
      <c r="E19" s="15" t="s">
        <v>79</v>
      </c>
    </row>
    <row r="20" spans="1:5" x14ac:dyDescent="0.35">
      <c r="A20" t="s">
        <v>15</v>
      </c>
      <c r="B20">
        <v>6.1800000000000001E-2</v>
      </c>
      <c r="D20" s="15" t="s">
        <v>80</v>
      </c>
      <c r="E20" s="15" t="s">
        <v>81</v>
      </c>
    </row>
    <row r="21" spans="1:5" x14ac:dyDescent="0.35">
      <c r="A21" t="s">
        <v>16</v>
      </c>
      <c r="B21">
        <v>0.72650000000000003</v>
      </c>
      <c r="D21" s="15"/>
      <c r="E21" s="15"/>
    </row>
    <row r="22" spans="1:5" ht="29" x14ac:dyDescent="0.35">
      <c r="A22" t="s">
        <v>17</v>
      </c>
      <c r="B22">
        <v>0.72940000000000005</v>
      </c>
      <c r="D22" s="15" t="s">
        <v>82</v>
      </c>
      <c r="E22" s="15"/>
    </row>
    <row r="23" spans="1:5" ht="29" x14ac:dyDescent="0.35">
      <c r="A23" t="s">
        <v>18</v>
      </c>
      <c r="B23">
        <v>0.72950000000000004</v>
      </c>
      <c r="D23" s="15" t="s">
        <v>83</v>
      </c>
      <c r="E23" s="15">
        <v>6.8690000000000001E-2</v>
      </c>
    </row>
    <row r="24" spans="1:5" ht="29" x14ac:dyDescent="0.35">
      <c r="A24" t="s">
        <v>19</v>
      </c>
      <c r="B24">
        <v>0.69199999999999995</v>
      </c>
      <c r="D24" s="15" t="s">
        <v>84</v>
      </c>
      <c r="E24" s="15">
        <v>1.1499999999999999</v>
      </c>
    </row>
    <row r="25" spans="1:5" ht="43.5" x14ac:dyDescent="0.35">
      <c r="A25" t="s">
        <v>20</v>
      </c>
      <c r="B25">
        <v>0.69399999999999995</v>
      </c>
      <c r="D25" s="15" t="s">
        <v>85</v>
      </c>
      <c r="E25" s="15" t="s">
        <v>86</v>
      </c>
    </row>
    <row r="26" spans="1:5" ht="29" x14ac:dyDescent="0.35">
      <c r="A26" t="s">
        <v>21</v>
      </c>
      <c r="B26">
        <v>0.6925</v>
      </c>
      <c r="D26" s="15" t="s">
        <v>87</v>
      </c>
      <c r="E26" s="15" t="s">
        <v>88</v>
      </c>
    </row>
    <row r="27" spans="1:5" ht="29" x14ac:dyDescent="0.35">
      <c r="A27" t="s">
        <v>22</v>
      </c>
      <c r="B27">
        <v>0.78049999999999997</v>
      </c>
      <c r="D27" s="15" t="s">
        <v>89</v>
      </c>
      <c r="E27" s="15">
        <v>1</v>
      </c>
    </row>
    <row r="28" spans="1:5" x14ac:dyDescent="0.35">
      <c r="A28" t="s">
        <v>23</v>
      </c>
      <c r="B28">
        <v>0.77739999999999998</v>
      </c>
      <c r="D28" s="15"/>
      <c r="E28" s="15"/>
    </row>
    <row r="29" spans="1:5" ht="29" x14ac:dyDescent="0.35">
      <c r="A29" t="s">
        <v>24</v>
      </c>
      <c r="B29">
        <v>0.77969999999999995</v>
      </c>
      <c r="D29" s="15" t="s">
        <v>90</v>
      </c>
      <c r="E29" s="15"/>
    </row>
    <row r="30" spans="1:5" ht="15.5" customHeight="1" x14ac:dyDescent="0.35">
      <c r="A30" t="s">
        <v>25</v>
      </c>
      <c r="B30">
        <v>1.2019</v>
      </c>
      <c r="D30" s="15" t="s">
        <v>91</v>
      </c>
      <c r="E30" s="15" t="s">
        <v>92</v>
      </c>
    </row>
    <row r="31" spans="1:5" x14ac:dyDescent="0.35">
      <c r="A31" t="s">
        <v>26</v>
      </c>
      <c r="B31">
        <v>1.2014</v>
      </c>
      <c r="D31" s="15" t="s">
        <v>73</v>
      </c>
      <c r="E31" s="15">
        <v>0.94750000000000001</v>
      </c>
    </row>
    <row r="32" spans="1:5" ht="29" x14ac:dyDescent="0.35">
      <c r="A32" t="s">
        <v>27</v>
      </c>
      <c r="B32">
        <v>1.2017</v>
      </c>
      <c r="D32" s="15" t="s">
        <v>75</v>
      </c>
      <c r="E32" s="15" t="s">
        <v>93</v>
      </c>
    </row>
    <row r="33" spans="1:5" ht="43.5" x14ac:dyDescent="0.35">
      <c r="A33" t="s">
        <v>28</v>
      </c>
      <c r="B33">
        <v>1.3814</v>
      </c>
      <c r="D33" s="15" t="s">
        <v>77</v>
      </c>
      <c r="E33" s="15" t="s">
        <v>94</v>
      </c>
    </row>
    <row r="34" spans="1:5" x14ac:dyDescent="0.35">
      <c r="A34" t="s">
        <v>29</v>
      </c>
      <c r="B34">
        <v>1.3795999999999999</v>
      </c>
    </row>
    <row r="35" spans="1:5" x14ac:dyDescent="0.35">
      <c r="A35" t="s">
        <v>30</v>
      </c>
      <c r="B35">
        <v>1.3796999999999999</v>
      </c>
    </row>
  </sheetData>
  <mergeCells count="1">
    <mergeCell ref="E2:G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FF8C-08D2-4F25-84E7-5BB03C080CFD}">
  <dimension ref="A1:I17"/>
  <sheetViews>
    <sheetView zoomScale="110" zoomScaleNormal="110" workbookViewId="0">
      <selection activeCell="K9" sqref="K9"/>
    </sheetView>
  </sheetViews>
  <sheetFormatPr baseColWidth="10" defaultRowHeight="14.5" x14ac:dyDescent="0.35"/>
  <cols>
    <col min="1" max="2" width="10.90625" style="5"/>
  </cols>
  <sheetData>
    <row r="1" spans="1:9" x14ac:dyDescent="0.35">
      <c r="A1" s="1" t="s">
        <v>46</v>
      </c>
      <c r="B1" s="2" t="s">
        <v>0</v>
      </c>
    </row>
    <row r="2" spans="1:9" x14ac:dyDescent="0.35">
      <c r="A2" s="3">
        <v>30</v>
      </c>
      <c r="B2" s="4">
        <v>1.38</v>
      </c>
    </row>
    <row r="3" spans="1:9" x14ac:dyDescent="0.35">
      <c r="A3" s="3" t="s">
        <v>31</v>
      </c>
      <c r="B3" s="4">
        <v>1.2266999999999999</v>
      </c>
      <c r="D3" s="7" t="s">
        <v>49</v>
      </c>
      <c r="E3" s="19" t="s">
        <v>45</v>
      </c>
      <c r="F3" s="19"/>
      <c r="G3" s="19"/>
      <c r="H3" s="7" t="s">
        <v>47</v>
      </c>
      <c r="I3" s="7" t="s">
        <v>48</v>
      </c>
    </row>
    <row r="4" spans="1:9" x14ac:dyDescent="0.35">
      <c r="A4" s="3" t="s">
        <v>32</v>
      </c>
      <c r="B4" s="4">
        <v>1.2293000000000001</v>
      </c>
      <c r="D4" s="7">
        <v>50</v>
      </c>
      <c r="E4" s="8">
        <v>1.2266999999999999</v>
      </c>
      <c r="F4" s="8">
        <v>1.2293000000000001</v>
      </c>
      <c r="G4" s="8">
        <v>1.2291000000000001</v>
      </c>
      <c r="H4" s="7">
        <f>GEOMEAN(E4:G4)</f>
        <v>1.2283660983610667</v>
      </c>
      <c r="I4" s="7">
        <f>H4-$H$9</f>
        <v>1.153612034926361</v>
      </c>
    </row>
    <row r="5" spans="1:9" x14ac:dyDescent="0.35">
      <c r="A5" s="3" t="s">
        <v>33</v>
      </c>
      <c r="B5" s="4">
        <v>1.2291000000000001</v>
      </c>
      <c r="D5" s="7">
        <v>25</v>
      </c>
      <c r="E5" s="8">
        <v>0.62</v>
      </c>
      <c r="F5" s="8">
        <v>0.62229999999999996</v>
      </c>
      <c r="G5" s="7"/>
      <c r="H5" s="7">
        <f t="shared" ref="H5:H9" si="0">GEOMEAN(E5:G5)</f>
        <v>0.62114893544141248</v>
      </c>
      <c r="I5" s="7">
        <f t="shared" ref="I5:I9" si="1">H5-$H$9</f>
        <v>0.54639487200670678</v>
      </c>
    </row>
    <row r="6" spans="1:9" x14ac:dyDescent="0.35">
      <c r="A6" s="3" t="s">
        <v>34</v>
      </c>
      <c r="B6" s="4">
        <v>0.35659999999999997</v>
      </c>
      <c r="D6" s="7">
        <v>12.5</v>
      </c>
      <c r="E6" s="8">
        <v>0.35659999999999997</v>
      </c>
      <c r="F6" s="8">
        <v>0.372</v>
      </c>
      <c r="G6" s="8">
        <v>0.37769999999999998</v>
      </c>
      <c r="H6" s="7">
        <f t="shared" si="0"/>
        <v>0.36865807796126387</v>
      </c>
      <c r="I6" s="7">
        <f t="shared" si="1"/>
        <v>0.29390401452655823</v>
      </c>
    </row>
    <row r="7" spans="1:9" x14ac:dyDescent="0.35">
      <c r="A7" s="3" t="s">
        <v>35</v>
      </c>
      <c r="B7" s="4">
        <v>0.372</v>
      </c>
      <c r="D7" s="7">
        <v>6.75</v>
      </c>
      <c r="E7" s="8">
        <v>0.2331</v>
      </c>
      <c r="F7" s="8">
        <v>0.2177</v>
      </c>
      <c r="G7" s="7"/>
      <c r="H7" s="7">
        <f t="shared" si="0"/>
        <v>0.22526843986675096</v>
      </c>
      <c r="I7" s="7">
        <f t="shared" si="1"/>
        <v>0.15051437643204529</v>
      </c>
    </row>
    <row r="8" spans="1:9" x14ac:dyDescent="0.35">
      <c r="A8" s="3" t="s">
        <v>36</v>
      </c>
      <c r="B8" s="4">
        <v>0.37769999999999998</v>
      </c>
      <c r="D8" s="7">
        <v>3.125</v>
      </c>
      <c r="E8" s="8">
        <v>0.14249999999999999</v>
      </c>
      <c r="F8" s="8">
        <v>0.14219999999999999</v>
      </c>
      <c r="G8" s="7"/>
      <c r="H8" s="7">
        <f t="shared" si="0"/>
        <v>0.14234992096941956</v>
      </c>
      <c r="I8" s="7">
        <f t="shared" si="1"/>
        <v>6.7595857534713893E-2</v>
      </c>
    </row>
    <row r="9" spans="1:9" x14ac:dyDescent="0.35">
      <c r="A9" s="3" t="s">
        <v>37</v>
      </c>
      <c r="B9" s="4">
        <v>0.62</v>
      </c>
      <c r="D9" s="7">
        <v>0</v>
      </c>
      <c r="E9" s="8">
        <v>8.2299999999999998E-2</v>
      </c>
      <c r="F9" s="8">
        <v>6.7900000000000002E-2</v>
      </c>
      <c r="G9" s="7"/>
      <c r="H9" s="7">
        <f t="shared" si="0"/>
        <v>7.475406343470567E-2</v>
      </c>
      <c r="I9" s="7">
        <f t="shared" si="1"/>
        <v>0</v>
      </c>
    </row>
    <row r="10" spans="1:9" x14ac:dyDescent="0.35">
      <c r="A10" s="3" t="s">
        <v>38</v>
      </c>
      <c r="B10" s="4">
        <v>0.62229999999999996</v>
      </c>
    </row>
    <row r="11" spans="1:9" x14ac:dyDescent="0.35">
      <c r="A11" s="3" t="s">
        <v>39</v>
      </c>
      <c r="B11" s="4">
        <v>0.2331</v>
      </c>
    </row>
    <row r="12" spans="1:9" x14ac:dyDescent="0.35">
      <c r="A12" s="3" t="s">
        <v>40</v>
      </c>
      <c r="B12" s="4">
        <v>0.2177</v>
      </c>
    </row>
    <row r="13" spans="1:9" x14ac:dyDescent="0.35">
      <c r="A13" s="3" t="s">
        <v>41</v>
      </c>
      <c r="B13" s="4">
        <v>0.14249999999999999</v>
      </c>
    </row>
    <row r="14" spans="1:9" x14ac:dyDescent="0.35">
      <c r="A14" s="3" t="s">
        <v>42</v>
      </c>
      <c r="B14" s="4">
        <v>0.14219999999999999</v>
      </c>
    </row>
    <row r="15" spans="1:9" x14ac:dyDescent="0.35">
      <c r="A15" s="3" t="s">
        <v>43</v>
      </c>
      <c r="B15" s="4">
        <v>8.2299999999999998E-2</v>
      </c>
    </row>
    <row r="16" spans="1:9" x14ac:dyDescent="0.35">
      <c r="A16" s="3" t="s">
        <v>44</v>
      </c>
      <c r="B16" s="4">
        <v>6.7900000000000002E-2</v>
      </c>
    </row>
    <row r="17" spans="2:2" x14ac:dyDescent="0.35">
      <c r="B17" s="6"/>
    </row>
  </sheetData>
  <mergeCells count="1">
    <mergeCell ref="E3:G3"/>
  </mergeCells>
  <pageMargins left="0.7" right="0.7" top="0.75" bottom="0.75" header="0.3" footer="0.3"/>
  <ignoredErrors>
    <ignoredError sqref="H5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q q V G V L T 5 3 j y l A A A A 9 g A A A B I A H A B D b 2 5 m a W c v U G F j a 2 F n Z S 5 4 b W w g o h g A K K A U A A A A A A A A A A A A A A A A A A A A A A A A A A A A h Y 9 B C s I w F E S v U r J v k l Y R K b / p Q t x Z E A r i N s R v G 2 x T a V L T u 7 n w S F 7 B i l b d u Z y Z N z B z v 9 4 g G 5 o 6 u G B n d W t S E l F O A j S q P W h T p q R 3 x 3 B J M g F b q U 6 y x G C E j U 0 G q 1 N S O X d O G P P e U z + j b V e y m P O I 7 f N N o S p s Z K i N d d I o J J / W 4 X + L C N i 9 x o i Y R p z T x X z c B G w y I d f m C 8 R j 9 k x / T F j 1 t e s 7 F G j D d Q F s k s D e H 8 Q D U E s D B B Q A A g A I A K q l R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p U Z U x m K Z X N k A A A B j A Q A A E w A c A E Z v c m 1 1 b G F z L 1 N l Y 3 R p b 2 4 x L m 0 g o h g A K K A U A A A A A A A A A A A A A A A A A A A A A A A A A A A A j Y 7 B a s M w D I b v g b y D 8 C 4 O h E A C u 6 z s 0 o a e C m O k x 1 2 8 W q w C R y 6 2 U h p K 3 3 1 u T L v r d J C Q 9 O v X F / E g 5 B m G X N t V W Z R F P J q A F p j 4 S D Y Q G 3 g H h 1 I W k O I j 0 A 9 y m u z N t 8 N m G / y 4 8 W 4 a O e r r j h j j M l q n q z D r L S X J x r M g S 9 S q f / v 6 M 2 3 k I q q q g S f n H r n t X r v q V t X 5 1 Y v q 6 U y W A h y W D w Z O P o B F R y O J s T 6 o J 8 Z w c i S Z Q 2 f C G l T u W 1 X D s h Y M W b f H i 6 z n P v t g 0 A q S 5 H P y g o P M d + B 4 T l z X x 3 1 z d 3 g 2 n b p V Z U H 8 X 8 T V L 1 B L A Q I t A B Q A A g A I A K q l R l S 0 + d 4 8 p Q A A A P Y A A A A S A A A A A A A A A A A A A A A A A A A A A A B D b 2 5 m a W c v U G F j a 2 F n Z S 5 4 b W x Q S w E C L Q A U A A I A C A C q p U Z U D 8 r p q 6 Q A A A D p A A A A E w A A A A A A A A A A A A A A A A D x A A A A W 0 N v b n R l b n R f V H l w Z X N d L n h t b F B L A Q I t A B Q A A g A I A K q l R l T G Y p l c 2 Q A A A G M B A A A T A A A A A A A A A A A A A A A A A O I B A A B G b 3 J t d W x h c y 9 T Z W N 0 a W 9 u M S 5 t U E s F B g A A A A A D A A M A w g A A A A g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I A A A A A A A A l A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5 o a W R y a W 5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u a W 5 o a W R y a W 5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A 2 V D E 5 O j Q 1 O j I x L j M 3 N z k 1 N T B a I i A v P j x F b n R y e S B U e X B l P S J G a W x s Q 2 9 s d W 1 u V H l w Z X M i I F Z h b H V l P S J z Q m d Z P S I g L z 4 8 R W 5 0 c n k g V H l w Z T 0 i R m l s b E N v b H V t b k 5 h b W V z I i B W Y W x 1 Z T 0 i c 1 s m c X V v d D t D b 2 x 1 b W 4 x L j E m c X V v d D s s J n F 1 b 3 Q 7 Q 2 9 s d W 1 u M S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l u a G l k c m l u Y S 9 B d X R v U m V t b 3 Z l Z E N v b H V t b n M x L n t D b 2 x 1 b W 4 x L j E s M H 0 m c X V v d D s s J n F 1 b 3 Q 7 U 2 V j d G l v b j E v b m l u a G l k c m l u Y S 9 B d X R v U m V t b 3 Z l Z E N v b H V t b n M x L n t D b 2 x 1 b W 4 x L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b m l u a G l k c m l u Y S 9 B d X R v U m V t b 3 Z l Z E N v b H V t b n M x L n t D b 2 x 1 b W 4 x L j E s M H 0 m c X V v d D s s J n F 1 b 3 Q 7 U 2 V j d G l v b j E v b m l u a G l k c m l u Y S 9 B d X R v U m V t b 3 Z l Z E N v b H V t b n M x L n t D b 2 x 1 b W 4 x L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5 p b m h p Z H J p b m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l u a G l k c m l u Y S 9 E a X Z p Z G l y J T I w Y 2 9 s d W 1 u Y S U y M H B v c i U y M G R l b G l t a X R h Z G 9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6 K b / n / 0 n 9 K s A e B V d W o X 7 w A A A A A A g A A A A A A E G Y A A A A B A A A g A A A A i I q Y s P V t q O C 0 s P u U 6 E / 4 L S 1 w j i P A 0 E i 2 O r l 2 N d 2 1 k H I A A A A A D o A A A A A C A A A g A A A A G 7 O + A X b 3 a 2 z X d F x x d / U 8 v E G 2 z 7 I W s D g L 0 B E q E D T l m a t Q A A A A c j v q u 7 5 i 5 z q n V c l B X Y u l 0 C d R t b B D G W K l + b X c 0 o I h V / l b Y M Z W O U X 4 C A 3 O 2 g w N + u N j n Z s C G W j g Z H 3 W m R 0 z f 1 W / s K w 1 A t f r j 9 6 / c S N 6 u M t 5 7 D R A A A A A b g 6 D H i E P i W W G 1 1 E o y 9 v C N i p / b 0 X W I 1 p a + G t 3 U B O a a W n O / y h C K 9 I u 0 S V k R H p Y W z g 6 E I s 5 p V n d E A 7 l x l 9 S + U m J h w = = < / D a t a M a s h u p > 
</file>

<file path=customXml/itemProps1.xml><?xml version="1.0" encoding="utf-8"?>
<ds:datastoreItem xmlns:ds="http://schemas.openxmlformats.org/officeDocument/2006/customXml" ds:itemID="{089C12C4-3945-4005-980E-FDADC926DD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ninhidrina mo PLL-ALG</vt:lpstr>
      <vt:lpstr>curva calibrado PLL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</dc:creator>
  <cp:lastModifiedBy>Maria Inmaculada Garcia Briega</cp:lastModifiedBy>
  <dcterms:created xsi:type="dcterms:W3CDTF">2022-02-06T19:20:51Z</dcterms:created>
  <dcterms:modified xsi:type="dcterms:W3CDTF">2022-10-06T13:51:36Z</dcterms:modified>
</cp:coreProperties>
</file>