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aGuillot/Desktop/Datos Paper 3D/Cell culture experiments/"/>
    </mc:Choice>
  </mc:AlternateContent>
  <xr:revisionPtr revIDLastSave="0" documentId="13_ncr:1_{D128E730-CDEA-8946-A289-67BBF65A2BDA}" xr6:coauthVersionLast="47" xr6:coauthVersionMax="47" xr10:uidLastSave="{00000000-0000-0000-0000-000000000000}"/>
  <bookViews>
    <workbookView xWindow="0" yWindow="460" windowWidth="28800" windowHeight="17540" xr2:uid="{382E59E4-27C1-C141-B222-3FACF0A8CB0A}"/>
  </bookViews>
  <sheets>
    <sheet name="ALP" sheetId="2" r:id="rId1"/>
    <sheet name="MTS for normalization" sheetId="4" r:id="rId2"/>
  </sheets>
  <calcPr calcId="191028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4" l="1"/>
  <c r="G5" i="4" s="1"/>
  <c r="K5" i="4"/>
  <c r="L5" i="4" s="1"/>
  <c r="P5" i="4"/>
  <c r="F6" i="4"/>
  <c r="K6" i="4"/>
  <c r="P6" i="4"/>
  <c r="F7" i="4"/>
  <c r="K7" i="4"/>
  <c r="P7" i="4"/>
  <c r="P8" i="4"/>
  <c r="F11" i="4"/>
  <c r="L6" i="4" s="1"/>
  <c r="F12" i="4"/>
  <c r="Q5" i="4" s="1"/>
  <c r="F17" i="4"/>
  <c r="G17" i="4" s="1"/>
  <c r="K17" i="4"/>
  <c r="P17" i="4"/>
  <c r="Q17" i="4" s="1"/>
  <c r="Q21" i="4" s="1"/>
  <c r="F18" i="4"/>
  <c r="K18" i="4"/>
  <c r="L18" i="4" s="1"/>
  <c r="P18" i="4"/>
  <c r="Q18" i="4"/>
  <c r="F19" i="4"/>
  <c r="G19" i="4" s="1"/>
  <c r="K19" i="4"/>
  <c r="P19" i="4"/>
  <c r="Q19" i="4" s="1"/>
  <c r="F20" i="4"/>
  <c r="K20" i="4"/>
  <c r="L20" i="4" s="1"/>
  <c r="P20" i="4"/>
  <c r="Q20" i="4"/>
  <c r="F22" i="4"/>
  <c r="L17" i="4" s="1"/>
  <c r="F23" i="4"/>
  <c r="G18" i="4" s="1"/>
  <c r="L21" i="4" l="1"/>
  <c r="G9" i="4"/>
  <c r="G20" i="4"/>
  <c r="G21" i="4" s="1"/>
  <c r="L19" i="4"/>
  <c r="Q8" i="4"/>
  <c r="L7" i="4"/>
  <c r="L9" i="4" s="1"/>
  <c r="Q6" i="4"/>
  <c r="Q9" i="4" s="1"/>
  <c r="G6" i="4"/>
  <c r="Q7" i="4"/>
  <c r="G7" i="4"/>
  <c r="R40" i="2"/>
  <c r="R39" i="2"/>
  <c r="U39" i="2"/>
  <c r="F39" i="2"/>
  <c r="V13" i="2"/>
  <c r="S13" i="2"/>
  <c r="O13" i="2"/>
  <c r="H4" i="2"/>
  <c r="G4" i="2"/>
  <c r="C7" i="2"/>
  <c r="C5" i="2"/>
  <c r="S40" i="2"/>
  <c r="M41" i="2"/>
  <c r="S41" i="2"/>
  <c r="T41" i="2"/>
  <c r="R41" i="2"/>
  <c r="T40" i="2"/>
  <c r="S39" i="2"/>
  <c r="T39" i="2"/>
  <c r="N41" i="2"/>
  <c r="O41" i="2"/>
  <c r="N40" i="2"/>
  <c r="P40" i="2" s="1"/>
  <c r="O40" i="2"/>
  <c r="M40" i="2"/>
  <c r="N39" i="2"/>
  <c r="O39" i="2"/>
  <c r="M39" i="2"/>
  <c r="Q39" i="2" s="1"/>
  <c r="V41" i="2"/>
  <c r="U41" i="2"/>
  <c r="V40" i="2"/>
  <c r="U40" i="2"/>
  <c r="Q40" i="2"/>
  <c r="V39" i="2"/>
  <c r="P39" i="2"/>
  <c r="K40" i="2"/>
  <c r="K39" i="2"/>
  <c r="Y24" i="2"/>
  <c r="W25" i="2"/>
  <c r="W26" i="2"/>
  <c r="V25" i="2"/>
  <c r="V26" i="2"/>
  <c r="U25" i="2"/>
  <c r="U26" i="2"/>
  <c r="V24" i="2"/>
  <c r="W24" i="2"/>
  <c r="U24" i="2"/>
  <c r="V15" i="2"/>
  <c r="W15" i="2"/>
  <c r="V14" i="2"/>
  <c r="W14" i="2"/>
  <c r="U14" i="2"/>
  <c r="U15" i="2"/>
  <c r="W13" i="2"/>
  <c r="L41" i="2"/>
  <c r="L39" i="2"/>
  <c r="K41" i="2"/>
  <c r="G40" i="2"/>
  <c r="G41" i="2"/>
  <c r="G39" i="2"/>
  <c r="F40" i="2"/>
  <c r="F41" i="2"/>
  <c r="L24" i="2"/>
  <c r="O24" i="2"/>
  <c r="R24" i="2" s="1"/>
  <c r="G30" i="2"/>
  <c r="G29" i="2"/>
  <c r="N26" i="2"/>
  <c r="Q26" i="2" s="1"/>
  <c r="T26" i="2" s="1"/>
  <c r="M26" i="2"/>
  <c r="P26" i="2" s="1"/>
  <c r="S26" i="2" s="1"/>
  <c r="L26" i="2"/>
  <c r="O26" i="2" s="1"/>
  <c r="R26" i="2" s="1"/>
  <c r="N25" i="2"/>
  <c r="Q25" i="2" s="1"/>
  <c r="T25" i="2" s="1"/>
  <c r="M25" i="2"/>
  <c r="P25" i="2" s="1"/>
  <c r="S25" i="2" s="1"/>
  <c r="L25" i="2"/>
  <c r="O25" i="2" s="1"/>
  <c r="R25" i="2" s="1"/>
  <c r="P24" i="2"/>
  <c r="S24" i="2" s="1"/>
  <c r="N24" i="2"/>
  <c r="Q24" i="2" s="1"/>
  <c r="T24" i="2" s="1"/>
  <c r="M24" i="2"/>
  <c r="L13" i="2"/>
  <c r="R13" i="2" s="1"/>
  <c r="U13" i="2" s="1"/>
  <c r="G18" i="2"/>
  <c r="N14" i="2"/>
  <c r="N15" i="2"/>
  <c r="N13" i="2"/>
  <c r="M14" i="2"/>
  <c r="M15" i="2"/>
  <c r="M13" i="2"/>
  <c r="L14" i="2"/>
  <c r="L15" i="2"/>
  <c r="G8" i="2"/>
  <c r="G9" i="2"/>
  <c r="G7" i="2"/>
  <c r="G6" i="2"/>
  <c r="G5" i="2"/>
  <c r="C9" i="2"/>
  <c r="C8" i="2"/>
  <c r="G19" i="2"/>
  <c r="P14" i="2" s="1"/>
  <c r="S14" i="2" s="1"/>
  <c r="C6" i="2"/>
  <c r="C4" i="2"/>
  <c r="H5" i="2" l="1"/>
  <c r="Q41" i="2"/>
  <c r="P41" i="2"/>
  <c r="L40" i="2"/>
  <c r="Y26" i="2"/>
  <c r="X26" i="2"/>
  <c r="Y25" i="2"/>
  <c r="X25" i="2"/>
  <c r="X24" i="2"/>
  <c r="P13" i="2"/>
  <c r="H9" i="2"/>
  <c r="H8" i="2"/>
  <c r="H6" i="2"/>
  <c r="H7" i="2"/>
  <c r="O14" i="2"/>
  <c r="R14" i="2" s="1"/>
  <c r="P15" i="2"/>
  <c r="S15" i="2" s="1"/>
  <c r="Q15" i="2"/>
  <c r="T15" i="2" s="1"/>
  <c r="O15" i="2"/>
  <c r="R15" i="2" s="1"/>
  <c r="Q14" i="2"/>
  <c r="T14" i="2" s="1"/>
  <c r="Q13" i="2"/>
  <c r="T13" i="2" s="1"/>
  <c r="Y14" i="2" l="1"/>
  <c r="X15" i="2"/>
  <c r="Y15" i="2"/>
  <c r="X14" i="2"/>
  <c r="Y13" i="2"/>
  <c r="X13" i="2"/>
</calcChain>
</file>

<file path=xl/sharedStrings.xml><?xml version="1.0" encoding="utf-8"?>
<sst xmlns="http://schemas.openxmlformats.org/spreadsheetml/2006/main" count="158" uniqueCount="48">
  <si>
    <t>30 min</t>
  </si>
  <si>
    <t>ALP</t>
  </si>
  <si>
    <t>Abs (u.a.)</t>
  </si>
  <si>
    <t>ng/mL</t>
  </si>
  <si>
    <t>ng/well</t>
  </si>
  <si>
    <t>R1</t>
  </si>
  <si>
    <t>R2</t>
  </si>
  <si>
    <t>R3</t>
  </si>
  <si>
    <t>Promedio</t>
  </si>
  <si>
    <t>uL</t>
  </si>
  <si>
    <t>7 días</t>
  </si>
  <si>
    <t>Promedio RT</t>
  </si>
  <si>
    <t>ng ALP/well</t>
  </si>
  <si>
    <t>DESVEST</t>
  </si>
  <si>
    <t>NS-CFO 7d</t>
  </si>
  <si>
    <t>S-PVDF 7d</t>
  </si>
  <si>
    <t>S-CFO 7d</t>
  </si>
  <si>
    <t>PVDF CTRL</t>
  </si>
  <si>
    <t>CFO CTRL</t>
  </si>
  <si>
    <t>14 días</t>
  </si>
  <si>
    <t>NS-CFO</t>
  </si>
  <si>
    <t xml:space="preserve">S-PVDF </t>
  </si>
  <si>
    <t xml:space="preserve">S-CFO </t>
  </si>
  <si>
    <t>Mean Value</t>
  </si>
  <si>
    <t>Abs-Blank</t>
  </si>
  <si>
    <t>Dilution 1:2</t>
  </si>
  <si>
    <t>7 days</t>
  </si>
  <si>
    <t>14 days</t>
  </si>
  <si>
    <t>Mean Value Technical Replicates</t>
  </si>
  <si>
    <t>Mean Value-Material Blak</t>
  </si>
  <si>
    <t>ng ALP total (dilution 1:2)</t>
  </si>
  <si>
    <t>Total volume</t>
  </si>
  <si>
    <t>Measured volume</t>
  </si>
  <si>
    <t>ng ALP total</t>
  </si>
  <si>
    <t>Material Blank</t>
  </si>
  <si>
    <t>ng ALP total normalized by MTS</t>
  </si>
  <si>
    <t>Abs (a.u.) MTS</t>
  </si>
  <si>
    <t>Slope</t>
  </si>
  <si>
    <t>CTRL CFO</t>
  </si>
  <si>
    <t>CTRL PVDF</t>
  </si>
  <si>
    <t>R4</t>
  </si>
  <si>
    <t>Promedio-Blanco</t>
  </si>
  <si>
    <t>L3</t>
  </si>
  <si>
    <t>L2</t>
  </si>
  <si>
    <t>L1</t>
  </si>
  <si>
    <t>S-CFO</t>
  </si>
  <si>
    <t>S-PVDF</t>
  </si>
  <si>
    <t>Absorbance (a.u)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</si>
</sst>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color rgb="FFC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164" fontId="0" fillId="0" borderId="1" xfId="0" applyNumberFormat="1" applyBorder="1"/>
    <xf numFmtId="164" fontId="0" fillId="0" borderId="0" xfId="0" applyNumberFormat="1"/>
    <xf numFmtId="0" fontId="1" fillId="2" borderId="0" xfId="0" applyFont="1" applyFill="1" applyAlignment="1">
      <alignment horizontal="center"/>
    </xf>
    <xf numFmtId="164" fontId="1" fillId="0" borderId="0" xfId="0" applyNumberFormat="1" applyFont="1"/>
    <xf numFmtId="0" fontId="0" fillId="0" borderId="1" xfId="0" applyBorder="1"/>
    <xf numFmtId="0" fontId="1" fillId="0" borderId="1" xfId="0" applyFont="1" applyBorder="1"/>
    <xf numFmtId="164" fontId="0" fillId="0" borderId="0" xfId="0" applyNumberFormat="1" applyBorder="1"/>
    <xf numFmtId="0" fontId="0" fillId="0" borderId="0" xfId="0" applyBorder="1"/>
    <xf numFmtId="0" fontId="1" fillId="0" borderId="0" xfId="0" applyFont="1" applyBorder="1"/>
    <xf numFmtId="0" fontId="1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5" borderId="0" xfId="0" applyFont="1" applyFill="1"/>
    <xf numFmtId="0" fontId="1" fillId="6" borderId="0" xfId="0" applyFont="1" applyFill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1" fillId="3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3" xfId="0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4" fontId="0" fillId="0" borderId="13" xfId="0" applyNumberFormat="1" applyBorder="1"/>
    <xf numFmtId="164" fontId="0" fillId="0" borderId="14" xfId="0" applyNumberFormat="1" applyBorder="1"/>
    <xf numFmtId="164" fontId="1" fillId="0" borderId="1" xfId="0" applyNumberFormat="1" applyFont="1" applyBorder="1" applyAlignment="1">
      <alignment horizontal="center"/>
    </xf>
    <xf numFmtId="164" fontId="0" fillId="0" borderId="15" xfId="0" applyNumberFormat="1" applyBorder="1"/>
    <xf numFmtId="164" fontId="1" fillId="0" borderId="16" xfId="0" applyNumberFormat="1" applyFont="1" applyBorder="1" applyAlignment="1">
      <alignment horizontal="center"/>
    </xf>
    <xf numFmtId="164" fontId="0" fillId="0" borderId="4" xfId="0" applyNumberFormat="1" applyBorder="1"/>
    <xf numFmtId="164" fontId="1" fillId="0" borderId="3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9" borderId="5" xfId="0" applyFont="1" applyFill="1" applyBorder="1" applyAlignment="1">
      <alignment horizontal="center"/>
    </xf>
    <xf numFmtId="0" fontId="1" fillId="9" borderId="18" xfId="0" applyFont="1" applyFill="1" applyBorder="1" applyAlignment="1">
      <alignment horizontal="center"/>
    </xf>
    <xf numFmtId="0" fontId="1" fillId="9" borderId="24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8" borderId="20" xfId="0" applyFont="1" applyFill="1" applyBorder="1" applyAlignment="1">
      <alignment horizontal="center"/>
    </xf>
    <xf numFmtId="0" fontId="1" fillId="8" borderId="19" xfId="0" applyFont="1" applyFill="1" applyBorder="1" applyAlignment="1">
      <alignment horizontal="center"/>
    </xf>
    <xf numFmtId="0" fontId="1" fillId="8" borderId="18" xfId="0" applyFont="1" applyFill="1" applyBorder="1" applyAlignment="1">
      <alignment horizontal="center"/>
    </xf>
    <xf numFmtId="0" fontId="1" fillId="8" borderId="1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3119860017497811"/>
                  <c:y val="8.842592592592592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ALP!$C$4:$C$9</c:f>
              <c:numCache>
                <c:formatCode>General</c:formatCode>
                <c:ptCount val="6"/>
                <c:pt idx="0">
                  <c:v>0</c:v>
                </c:pt>
                <c:pt idx="1">
                  <c:v>0.15500000000000003</c:v>
                </c:pt>
                <c:pt idx="2">
                  <c:v>0.31000000000000005</c:v>
                </c:pt>
                <c:pt idx="3">
                  <c:v>0.625</c:v>
                </c:pt>
                <c:pt idx="4">
                  <c:v>1.25</c:v>
                </c:pt>
                <c:pt idx="5">
                  <c:v>2.5</c:v>
                </c:pt>
              </c:numCache>
            </c:numRef>
          </c:xVal>
          <c:yVal>
            <c:numRef>
              <c:f>ALP!$H$4:$H$9</c:f>
              <c:numCache>
                <c:formatCode>0.000</c:formatCode>
                <c:ptCount val="6"/>
                <c:pt idx="0">
                  <c:v>0</c:v>
                </c:pt>
                <c:pt idx="1">
                  <c:v>8.8983974001886013E-2</c:v>
                </c:pt>
                <c:pt idx="2">
                  <c:v>0.16687714670309273</c:v>
                </c:pt>
                <c:pt idx="3">
                  <c:v>0.33957919367774503</c:v>
                </c:pt>
                <c:pt idx="4">
                  <c:v>0.64758399182551951</c:v>
                </c:pt>
                <c:pt idx="5">
                  <c:v>1.2607517574183253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E64-8349-897C-42ECB8B01A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0805599"/>
        <c:axId val="1247848095"/>
      </c:scatterChart>
      <c:valAx>
        <c:axId val="1140805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47848095"/>
        <c:crosses val="autoZero"/>
        <c:crossBetween val="midCat"/>
      </c:valAx>
      <c:valAx>
        <c:axId val="12478480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4080559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387350</xdr:colOff>
      <xdr:row>0</xdr:row>
      <xdr:rowOff>139700</xdr:rowOff>
    </xdr:from>
    <xdr:to>
      <xdr:col>14</xdr:col>
      <xdr:colOff>355600</xdr:colOff>
      <xdr:row>9</xdr:row>
      <xdr:rowOff>165100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C9251EB-CC27-884C-97DF-44EAA7FA08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00FF5-3E92-1647-8206-0A17409997E3}">
  <dimension ref="A2:AA47"/>
  <sheetViews>
    <sheetView tabSelected="1" topLeftCell="A12" zoomScale="113" workbookViewId="0">
      <selection activeCell="C43" sqref="C43:D43"/>
    </sheetView>
  </sheetViews>
  <sheetFormatPr baseColWidth="10" defaultColWidth="11" defaultRowHeight="16" x14ac:dyDescent="0.2"/>
  <cols>
    <col min="16" max="16" width="16.33203125" customWidth="1"/>
  </cols>
  <sheetData>
    <row r="2" spans="1:27" x14ac:dyDescent="0.2">
      <c r="A2" s="3" t="s">
        <v>0</v>
      </c>
      <c r="B2" s="56" t="s">
        <v>1</v>
      </c>
      <c r="C2" s="56"/>
      <c r="D2" s="56" t="s">
        <v>2</v>
      </c>
      <c r="E2" s="56"/>
      <c r="F2" s="56"/>
      <c r="G2" s="56"/>
      <c r="H2" s="56"/>
      <c r="I2" s="18"/>
      <c r="J2" s="18"/>
    </row>
    <row r="3" spans="1:27" x14ac:dyDescent="0.2">
      <c r="A3" s="20" t="s">
        <v>25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23</v>
      </c>
      <c r="H3" s="18" t="s">
        <v>24</v>
      </c>
      <c r="I3" s="18"/>
      <c r="J3" s="18"/>
      <c r="P3" t="s">
        <v>37</v>
      </c>
      <c r="Q3">
        <v>0.50929999999999997</v>
      </c>
    </row>
    <row r="4" spans="1:27" x14ac:dyDescent="0.2">
      <c r="B4" s="18">
        <v>0</v>
      </c>
      <c r="C4" s="18">
        <f t="shared" ref="C4:C9" si="0">B4*0.05</f>
        <v>0</v>
      </c>
      <c r="D4" s="1">
        <v>0.17953894201418458</v>
      </c>
      <c r="E4" s="1">
        <v>0.17614001716756972</v>
      </c>
      <c r="F4" s="1">
        <v>0.18280676127894541</v>
      </c>
      <c r="G4" s="2">
        <f>AVERAGE(D4:F4)</f>
        <v>0.17949524015356655</v>
      </c>
      <c r="H4" s="2">
        <f>G4-$G$4</f>
        <v>0</v>
      </c>
      <c r="I4" s="2"/>
      <c r="J4" s="2"/>
    </row>
    <row r="5" spans="1:27" x14ac:dyDescent="0.2">
      <c r="B5" s="18">
        <v>3.1</v>
      </c>
      <c r="C5" s="18">
        <f>B5*0.05</f>
        <v>0.15500000000000003</v>
      </c>
      <c r="D5" s="1">
        <v>0.26227772078862188</v>
      </c>
      <c r="E5" s="1">
        <v>0.27008827058747831</v>
      </c>
      <c r="F5" s="1">
        <v>0.27307165109025744</v>
      </c>
      <c r="G5" s="2">
        <f>AVERAGE(D5:F5)</f>
        <v>0.26847921415545256</v>
      </c>
      <c r="H5" s="2">
        <f t="shared" ref="H5:H9" si="1">G5-$G$4</f>
        <v>8.8983974001886013E-2</v>
      </c>
      <c r="I5" s="2"/>
      <c r="J5" s="2"/>
      <c r="P5" t="s">
        <v>31</v>
      </c>
      <c r="Q5">
        <v>300</v>
      </c>
      <c r="R5" t="s">
        <v>9</v>
      </c>
    </row>
    <row r="6" spans="1:27" x14ac:dyDescent="0.2">
      <c r="B6" s="18">
        <v>6.2</v>
      </c>
      <c r="C6" s="18">
        <f t="shared" si="0"/>
        <v>0.31000000000000005</v>
      </c>
      <c r="D6" s="1">
        <v>0.34475915488578279</v>
      </c>
      <c r="E6" s="1">
        <v>0.34586745842400535</v>
      </c>
      <c r="F6" s="1">
        <v>0.34849054726018958</v>
      </c>
      <c r="G6" s="2">
        <f>AVERAGE(D6:F6)</f>
        <v>0.34637238685665928</v>
      </c>
      <c r="H6" s="2">
        <f t="shared" si="1"/>
        <v>0.16687714670309273</v>
      </c>
      <c r="I6" s="2"/>
      <c r="J6" s="2"/>
      <c r="P6" t="s">
        <v>32</v>
      </c>
      <c r="Q6">
        <v>50</v>
      </c>
      <c r="R6" t="s">
        <v>9</v>
      </c>
    </row>
    <row r="7" spans="1:27" x14ac:dyDescent="0.2">
      <c r="B7" s="18">
        <v>12.5</v>
      </c>
      <c r="C7" s="18">
        <f>B7*0.05</f>
        <v>0.625</v>
      </c>
      <c r="D7" s="1">
        <v>0.51872796430804768</v>
      </c>
      <c r="E7" s="1">
        <v>0.51446046171482485</v>
      </c>
      <c r="F7" s="1">
        <v>0.5240348754710622</v>
      </c>
      <c r="G7" s="2">
        <f>AVERAGE(D7:F7)</f>
        <v>0.51907443383131158</v>
      </c>
      <c r="H7" s="2">
        <f t="shared" si="1"/>
        <v>0.33957919367774503</v>
      </c>
      <c r="I7" s="2"/>
      <c r="J7" s="2"/>
      <c r="K7" s="2"/>
    </row>
    <row r="8" spans="1:27" x14ac:dyDescent="0.2">
      <c r="B8" s="18">
        <v>25</v>
      </c>
      <c r="C8" s="18">
        <f t="shared" si="0"/>
        <v>1.25</v>
      </c>
      <c r="D8" s="1">
        <v>0.82462236150625456</v>
      </c>
      <c r="E8" s="1">
        <v>0.81135781359744963</v>
      </c>
      <c r="F8" s="1">
        <v>0.84525752083355399</v>
      </c>
      <c r="G8" s="2">
        <f t="shared" ref="G8:G9" si="2">AVERAGE(D8:F8)</f>
        <v>0.82707923197908606</v>
      </c>
      <c r="H8" s="2">
        <f t="shared" si="1"/>
        <v>0.64758399182551951</v>
      </c>
      <c r="I8" s="2"/>
      <c r="J8" s="2"/>
      <c r="K8" s="2"/>
    </row>
    <row r="9" spans="1:27" x14ac:dyDescent="0.2">
      <c r="B9" s="18">
        <v>50</v>
      </c>
      <c r="C9" s="18">
        <f t="shared" si="0"/>
        <v>2.5</v>
      </c>
      <c r="D9" s="1">
        <v>1.4380717924633089</v>
      </c>
      <c r="E9" s="1">
        <v>1.3771093607873652</v>
      </c>
      <c r="F9" s="1">
        <v>1.5055598394650009</v>
      </c>
      <c r="G9" s="2">
        <f t="shared" si="2"/>
        <v>1.4402469975718919</v>
      </c>
      <c r="H9" s="2">
        <f t="shared" si="1"/>
        <v>1.2607517574183253</v>
      </c>
      <c r="I9" s="2"/>
      <c r="J9" s="2"/>
      <c r="K9" s="2"/>
    </row>
    <row r="11" spans="1:27" x14ac:dyDescent="0.2">
      <c r="A11" s="21" t="s">
        <v>26</v>
      </c>
      <c r="L11" s="62" t="s">
        <v>28</v>
      </c>
      <c r="M11" s="62"/>
      <c r="N11" s="62"/>
      <c r="O11" s="62" t="s">
        <v>29</v>
      </c>
      <c r="P11" s="62"/>
      <c r="Q11" s="62"/>
      <c r="R11" s="62" t="s">
        <v>12</v>
      </c>
      <c r="S11" s="62"/>
      <c r="T11" s="62"/>
      <c r="U11" s="62" t="s">
        <v>30</v>
      </c>
      <c r="V11" s="62"/>
      <c r="W11" s="62"/>
      <c r="X11" s="62"/>
      <c r="Y11" s="62"/>
    </row>
    <row r="12" spans="1:27" x14ac:dyDescent="0.2">
      <c r="C12" s="63" t="s">
        <v>5</v>
      </c>
      <c r="D12" s="63"/>
      <c r="E12" s="63"/>
      <c r="F12" s="63" t="s">
        <v>6</v>
      </c>
      <c r="G12" s="63"/>
      <c r="H12" s="63"/>
      <c r="I12" s="63" t="s">
        <v>7</v>
      </c>
      <c r="J12" s="63"/>
      <c r="K12" s="63"/>
      <c r="L12" s="18" t="s">
        <v>5</v>
      </c>
      <c r="M12" s="18" t="s">
        <v>6</v>
      </c>
      <c r="N12" s="18" t="s">
        <v>7</v>
      </c>
      <c r="O12" s="18" t="s">
        <v>5</v>
      </c>
      <c r="P12" s="18" t="s">
        <v>6</v>
      </c>
      <c r="Q12" s="18" t="s">
        <v>7</v>
      </c>
      <c r="R12" s="18" t="s">
        <v>5</v>
      </c>
      <c r="S12" s="18" t="s">
        <v>6</v>
      </c>
      <c r="T12" s="18" t="s">
        <v>7</v>
      </c>
      <c r="U12" s="18" t="s">
        <v>5</v>
      </c>
      <c r="V12" s="18" t="s">
        <v>6</v>
      </c>
      <c r="W12" s="18" t="s">
        <v>7</v>
      </c>
      <c r="X12" s="10" t="s">
        <v>8</v>
      </c>
      <c r="Y12" s="10" t="s">
        <v>13</v>
      </c>
    </row>
    <row r="13" spans="1:27" x14ac:dyDescent="0.2">
      <c r="B13" s="25" t="s">
        <v>14</v>
      </c>
      <c r="C13" s="1">
        <v>0.68705407375340899</v>
      </c>
      <c r="D13" s="1">
        <v>0.62539133757650756</v>
      </c>
      <c r="E13" s="1">
        <v>0.60737141119621352</v>
      </c>
      <c r="F13" s="1">
        <v>0.67345033224806916</v>
      </c>
      <c r="G13" s="1">
        <v>0.63206894991803697</v>
      </c>
      <c r="H13" s="1">
        <v>0.68057793513791676</v>
      </c>
      <c r="I13" s="1">
        <v>0.64116384280404715</v>
      </c>
      <c r="J13" s="1">
        <v>0.63962849794784715</v>
      </c>
      <c r="K13" s="1">
        <v>0.64743088181259545</v>
      </c>
      <c r="L13" s="1">
        <f>AVERAGE(C13:E13)</f>
        <v>0.63993894084204339</v>
      </c>
      <c r="M13" s="1">
        <f>AVERAGE(F13:H13)</f>
        <v>0.66203240576800759</v>
      </c>
      <c r="N13" s="1">
        <f>AVERAGE(I13:K13)</f>
        <v>0.64274107418816318</v>
      </c>
      <c r="O13" s="1">
        <f>L13-$G$18</f>
        <v>0.42279596128093688</v>
      </c>
      <c r="P13" s="1">
        <f>M13-$G$18</f>
        <v>0.44488942620690108</v>
      </c>
      <c r="Q13" s="1">
        <f>N13-$G$18</f>
        <v>0.42559809462705667</v>
      </c>
      <c r="R13" s="1">
        <f>O13/$Q$3</f>
        <v>0.8301511118808893</v>
      </c>
      <c r="S13" s="1">
        <f>P13/$Q$3</f>
        <v>0.87353117260337931</v>
      </c>
      <c r="T13" s="1">
        <f t="shared" ref="S13:T15" si="3">Q13/$Q$3</f>
        <v>0.83565304266062579</v>
      </c>
      <c r="U13" s="5">
        <f>(R13*$Q$5/$Q$6)*2</f>
        <v>9.9618133425706716</v>
      </c>
      <c r="V13" s="5">
        <f>(S13*$Q$5/$Q$6)*2</f>
        <v>10.482374071240551</v>
      </c>
      <c r="W13" s="5">
        <f t="shared" ref="V13:W15" si="4">(T13*$Q$5/$Q$6)*2</f>
        <v>10.027836511927511</v>
      </c>
      <c r="X13" s="6">
        <f>AVERAGE(U13:W13)</f>
        <v>10.157341308579577</v>
      </c>
      <c r="Y13" s="6">
        <f>STDEV(U13:W13)</f>
        <v>0.28341574995975255</v>
      </c>
      <c r="Z13" s="8"/>
      <c r="AA13" s="8"/>
    </row>
    <row r="14" spans="1:27" x14ac:dyDescent="0.2">
      <c r="B14" s="21" t="s">
        <v>15</v>
      </c>
      <c r="C14" s="1">
        <v>0.63066754161418037</v>
      </c>
      <c r="D14" s="1">
        <v>0.63014383141957286</v>
      </c>
      <c r="E14" s="1">
        <v>0.62250186090138804</v>
      </c>
      <c r="F14" s="1">
        <v>0.58675328864402232</v>
      </c>
      <c r="G14" s="1">
        <v>0.59187488564631685</v>
      </c>
      <c r="H14" s="1">
        <v>0.5847473714251481</v>
      </c>
      <c r="I14" s="1">
        <v>0.571979198575709</v>
      </c>
      <c r="J14" s="1">
        <v>0.57339147995230366</v>
      </c>
      <c r="K14" s="1">
        <v>0.58232852589799144</v>
      </c>
      <c r="L14" s="1">
        <f t="shared" ref="L14:L15" si="5">AVERAGE(C14:E14)</f>
        <v>0.62777107797838039</v>
      </c>
      <c r="M14" s="1">
        <f t="shared" ref="M14:M15" si="6">AVERAGE(F14:H14)</f>
        <v>0.58779184857182909</v>
      </c>
      <c r="N14" s="1">
        <f t="shared" ref="N14:N15" si="7">AVERAGE(I14:K14)</f>
        <v>0.57589973480866796</v>
      </c>
      <c r="O14" s="1">
        <f>L14-$G$19</f>
        <v>0.41241161863494302</v>
      </c>
      <c r="P14" s="1">
        <f>M14-$G$19</f>
        <v>0.37243238922839172</v>
      </c>
      <c r="Q14" s="1">
        <f>N14-$G$19</f>
        <v>0.3605402754652306</v>
      </c>
      <c r="R14" s="1">
        <f>O14/$Q$3</f>
        <v>0.80976167020408996</v>
      </c>
      <c r="S14" s="1">
        <f t="shared" si="3"/>
        <v>0.73126328142232822</v>
      </c>
      <c r="T14" s="1">
        <f t="shared" si="3"/>
        <v>0.70791336239000713</v>
      </c>
      <c r="U14" s="5">
        <f t="shared" ref="U14:U15" si="8">(R14*$Q$5/$Q$6)*2</f>
        <v>9.7171400424490795</v>
      </c>
      <c r="V14" s="5">
        <f t="shared" si="4"/>
        <v>8.7751593770679381</v>
      </c>
      <c r="W14" s="5">
        <f t="shared" si="4"/>
        <v>8.4949603486800864</v>
      </c>
      <c r="X14" s="6">
        <f>AVERAGE(U14:W14)</f>
        <v>8.9957532560657025</v>
      </c>
      <c r="Y14" s="6">
        <f>STDEV(U14:W14)</f>
        <v>0.64025545335731204</v>
      </c>
      <c r="Z14" s="9"/>
      <c r="AA14" s="8"/>
    </row>
    <row r="15" spans="1:27" x14ac:dyDescent="0.2">
      <c r="B15" s="26" t="s">
        <v>16</v>
      </c>
      <c r="C15" s="1">
        <v>0.61736908825768355</v>
      </c>
      <c r="D15" s="1">
        <v>0.60931520122400729</v>
      </c>
      <c r="E15" s="1">
        <v>0.60659235847869486</v>
      </c>
      <c r="F15" s="1">
        <v>0.57534320304381248</v>
      </c>
      <c r="G15" s="1">
        <v>0.58862340919611011</v>
      </c>
      <c r="H15" s="1">
        <v>0.56678247379741864</v>
      </c>
      <c r="I15" s="1">
        <v>0.53351916216224593</v>
      </c>
      <c r="J15" s="1">
        <v>0.5372431518095836</v>
      </c>
      <c r="K15" s="1">
        <v>0.51810881534247333</v>
      </c>
      <c r="L15" s="1">
        <f t="shared" si="5"/>
        <v>0.6110922159867952</v>
      </c>
      <c r="M15" s="1">
        <f t="shared" si="6"/>
        <v>0.576916362012447</v>
      </c>
      <c r="N15" s="1">
        <f t="shared" si="7"/>
        <v>0.52962370977143436</v>
      </c>
      <c r="O15" s="1">
        <f>L15-$G$19</f>
        <v>0.39573275664335783</v>
      </c>
      <c r="P15" s="1">
        <f>M15-$G$19</f>
        <v>0.36155690266900964</v>
      </c>
      <c r="Q15" s="1">
        <f t="shared" ref="Q15" si="9">N15-$G$19</f>
        <v>0.31426425042799699</v>
      </c>
      <c r="R15" s="1">
        <f>O15/$Q$3</f>
        <v>0.77701307018134269</v>
      </c>
      <c r="S15" s="1">
        <f t="shared" si="3"/>
        <v>0.7099094888454931</v>
      </c>
      <c r="T15" s="1">
        <f t="shared" si="3"/>
        <v>0.61705134582367371</v>
      </c>
      <c r="U15" s="5">
        <f t="shared" si="8"/>
        <v>9.3241568421761123</v>
      </c>
      <c r="V15" s="5">
        <f t="shared" si="4"/>
        <v>8.5189138661459172</v>
      </c>
      <c r="W15" s="5">
        <f t="shared" si="4"/>
        <v>7.4046161498840846</v>
      </c>
      <c r="X15" s="6">
        <f>AVERAGE(U15:W15)</f>
        <v>8.415895619402038</v>
      </c>
      <c r="Y15" s="6">
        <f>STDEV(U15:W15)</f>
        <v>0.96390802814006915</v>
      </c>
    </row>
    <row r="17" spans="1:25" x14ac:dyDescent="0.2">
      <c r="L17" s="7"/>
      <c r="M17" s="7"/>
    </row>
    <row r="18" spans="1:25" x14ac:dyDescent="0.2">
      <c r="A18" s="55" t="s">
        <v>34</v>
      </c>
      <c r="B18" t="s">
        <v>17</v>
      </c>
      <c r="C18" s="1">
        <v>0.21904046278832381</v>
      </c>
      <c r="D18" s="1">
        <v>0.2122651170350614</v>
      </c>
      <c r="E18" s="1">
        <v>0.22012335885993412</v>
      </c>
      <c r="F18" s="1"/>
      <c r="G18" s="4">
        <f>AVERAGE(C18:F18)</f>
        <v>0.21714297956110648</v>
      </c>
      <c r="L18" s="7"/>
      <c r="M18" s="7"/>
    </row>
    <row r="19" spans="1:25" x14ac:dyDescent="0.2">
      <c r="A19" s="55"/>
      <c r="B19" t="s">
        <v>18</v>
      </c>
      <c r="C19" s="1">
        <v>0.2173984007548872</v>
      </c>
      <c r="D19" s="1">
        <v>0.21590365303339895</v>
      </c>
      <c r="E19" s="1">
        <v>0.21277632424202608</v>
      </c>
      <c r="F19" s="1"/>
      <c r="G19" s="4">
        <f>AVERAGE(C19:F19)</f>
        <v>0.21535945934343739</v>
      </c>
      <c r="L19" s="7"/>
      <c r="M19" s="7"/>
    </row>
    <row r="21" spans="1:25" x14ac:dyDescent="0.2">
      <c r="H21" s="22"/>
      <c r="I21" s="23"/>
      <c r="J21" s="23"/>
      <c r="K21" s="24"/>
    </row>
    <row r="22" spans="1:25" x14ac:dyDescent="0.2">
      <c r="A22" s="21" t="s">
        <v>27</v>
      </c>
      <c r="L22" s="62" t="s">
        <v>28</v>
      </c>
      <c r="M22" s="62"/>
      <c r="N22" s="62"/>
      <c r="O22" s="62" t="s">
        <v>29</v>
      </c>
      <c r="P22" s="62"/>
      <c r="Q22" s="62"/>
      <c r="R22" s="62" t="s">
        <v>12</v>
      </c>
      <c r="S22" s="62"/>
      <c r="T22" s="62"/>
      <c r="U22" s="62" t="s">
        <v>33</v>
      </c>
      <c r="V22" s="62"/>
      <c r="W22" s="62"/>
      <c r="X22" s="62"/>
      <c r="Y22" s="62"/>
    </row>
    <row r="23" spans="1:25" x14ac:dyDescent="0.2">
      <c r="C23" s="63" t="s">
        <v>5</v>
      </c>
      <c r="D23" s="63"/>
      <c r="E23" s="63"/>
      <c r="F23" s="63" t="s">
        <v>6</v>
      </c>
      <c r="G23" s="63"/>
      <c r="H23" s="63"/>
      <c r="I23" s="63" t="s">
        <v>7</v>
      </c>
      <c r="J23" s="63"/>
      <c r="K23" s="63"/>
      <c r="L23" s="18" t="s">
        <v>5</v>
      </c>
      <c r="M23" s="18" t="s">
        <v>6</v>
      </c>
      <c r="N23" s="18" t="s">
        <v>7</v>
      </c>
      <c r="O23" s="18" t="s">
        <v>5</v>
      </c>
      <c r="P23" s="18" t="s">
        <v>6</v>
      </c>
      <c r="Q23" s="18" t="s">
        <v>7</v>
      </c>
      <c r="R23" s="18" t="s">
        <v>5</v>
      </c>
      <c r="S23" s="18" t="s">
        <v>6</v>
      </c>
      <c r="T23" s="18" t="s">
        <v>7</v>
      </c>
      <c r="U23" s="18" t="s">
        <v>5</v>
      </c>
      <c r="V23" s="18" t="s">
        <v>6</v>
      </c>
      <c r="W23" s="18" t="s">
        <v>7</v>
      </c>
      <c r="X23" s="10" t="s">
        <v>8</v>
      </c>
      <c r="Y23" s="10" t="s">
        <v>13</v>
      </c>
    </row>
    <row r="24" spans="1:25" x14ac:dyDescent="0.2">
      <c r="B24" s="25" t="s">
        <v>14</v>
      </c>
      <c r="C24" s="1">
        <v>1.2291501088398458</v>
      </c>
      <c r="D24" s="1">
        <v>1.2035487860017406</v>
      </c>
      <c r="E24" s="1">
        <v>1.2566545709659644</v>
      </c>
      <c r="F24" s="1">
        <v>1.0626968045144625</v>
      </c>
      <c r="G24" s="1">
        <v>1.0919818965625427</v>
      </c>
      <c r="H24" s="1">
        <v>1.0540752387509249</v>
      </c>
      <c r="I24" s="1">
        <v>1.1805238645311393</v>
      </c>
      <c r="J24" s="1">
        <v>1.1745888834399336</v>
      </c>
      <c r="K24" s="1">
        <v>1.2050507043805403</v>
      </c>
      <c r="L24" s="1">
        <f>AVERAGE(C24:E24)</f>
        <v>1.2297844886025169</v>
      </c>
      <c r="M24" s="1">
        <f>AVERAGE(F24:H24)</f>
        <v>1.06958464660931</v>
      </c>
      <c r="N24" s="1">
        <f>AVERAGE(I24:K24)</f>
        <v>1.1867211507838711</v>
      </c>
      <c r="O24" s="1">
        <f>L24-$G$18</f>
        <v>1.0126415090414105</v>
      </c>
      <c r="P24" s="1">
        <f>M24-$G$18</f>
        <v>0.85244166704820346</v>
      </c>
      <c r="Q24" s="1">
        <f>N24-$G$18</f>
        <v>0.96957817122276457</v>
      </c>
      <c r="R24" s="1">
        <f>O24/$Q$3</f>
        <v>1.9883006264312006</v>
      </c>
      <c r="S24" s="1">
        <f t="shared" ref="S24:S26" si="10">P24/$Q$3</f>
        <v>1.6737515551702404</v>
      </c>
      <c r="T24" s="1">
        <f t="shared" ref="T24:T26" si="11">Q24/$Q$3</f>
        <v>1.9037466546686916</v>
      </c>
      <c r="U24" s="5">
        <f>(R24*$Q$5/$Q$6)*2</f>
        <v>23.85960751717441</v>
      </c>
      <c r="V24" s="5">
        <f t="shared" ref="V24:W26" si="12">(S24*$Q$5/$Q$6)*2</f>
        <v>20.085018662042884</v>
      </c>
      <c r="W24" s="5">
        <f t="shared" si="12"/>
        <v>22.844959856024296</v>
      </c>
      <c r="X24" s="6">
        <f>AVERAGE(U24:W24)</f>
        <v>22.263195345080533</v>
      </c>
      <c r="Y24" s="6">
        <f>STDEV(U24:W24)</f>
        <v>1.953386217819203</v>
      </c>
    </row>
    <row r="25" spans="1:25" x14ac:dyDescent="0.2">
      <c r="B25" s="21" t="s">
        <v>15</v>
      </c>
      <c r="C25" s="1">
        <v>0.88259968292779123</v>
      </c>
      <c r="D25" s="1">
        <v>0.87375603074061925</v>
      </c>
      <c r="E25" s="1">
        <v>0.87203063084460264</v>
      </c>
      <c r="F25" s="1">
        <v>0.89071545386495465</v>
      </c>
      <c r="G25" s="1">
        <v>0.89335560818213833</v>
      </c>
      <c r="H25" s="1">
        <v>0.89856315998841241</v>
      </c>
      <c r="I25" s="1">
        <v>0.88901172019061347</v>
      </c>
      <c r="J25" s="1">
        <v>0.86530469691569656</v>
      </c>
      <c r="K25" s="1">
        <v>0.88559118549661686</v>
      </c>
      <c r="L25" s="1">
        <f t="shared" ref="L25:L26" si="13">AVERAGE(C25:E25)</f>
        <v>0.87612878150433771</v>
      </c>
      <c r="M25" s="1">
        <f t="shared" ref="M25:M26" si="14">AVERAGE(F25:H25)</f>
        <v>0.89421140734516846</v>
      </c>
      <c r="N25" s="1">
        <f t="shared" ref="N25:N26" si="15">AVERAGE(I25:K25)</f>
        <v>0.87996920086764241</v>
      </c>
      <c r="O25" s="1">
        <f>L25-$G$19</f>
        <v>0.66076932216090034</v>
      </c>
      <c r="P25" s="1">
        <f>M25-$G$19</f>
        <v>0.6788519480017311</v>
      </c>
      <c r="Q25" s="1">
        <f>N25-$G$19</f>
        <v>0.66460974152420504</v>
      </c>
      <c r="R25" s="1">
        <f>O25/$Q$3</f>
        <v>1.2974068764203817</v>
      </c>
      <c r="S25" s="1">
        <f t="shared" si="10"/>
        <v>1.3329117376825665</v>
      </c>
      <c r="T25" s="1">
        <f t="shared" si="11"/>
        <v>1.3049474602870705</v>
      </c>
      <c r="U25" s="5">
        <f t="shared" ref="U25:U26" si="16">(R25*$Q$5/$Q$6)*2</f>
        <v>15.56888251704458</v>
      </c>
      <c r="V25" s="5">
        <f t="shared" si="12"/>
        <v>15.994940852190798</v>
      </c>
      <c r="W25" s="5">
        <f t="shared" si="12"/>
        <v>15.659369523444845</v>
      </c>
      <c r="X25" s="6">
        <f>AVERAGE(U25:W25)</f>
        <v>15.741064297560074</v>
      </c>
      <c r="Y25" s="6">
        <f>STDEV(U25:W25)</f>
        <v>0.2244703840714749</v>
      </c>
    </row>
    <row r="26" spans="1:25" x14ac:dyDescent="0.2">
      <c r="B26" s="26" t="s">
        <v>16</v>
      </c>
      <c r="C26" s="1">
        <v>0.94807162834499847</v>
      </c>
      <c r="D26" s="1">
        <v>0.9700245112926219</v>
      </c>
      <c r="E26" s="1">
        <v>0.9356852870219613</v>
      </c>
      <c r="F26" s="1">
        <v>0.90081701493988509</v>
      </c>
      <c r="G26" s="1">
        <v>0.8998371225018581</v>
      </c>
      <c r="H26" s="1">
        <v>0.87008464122237361</v>
      </c>
      <c r="I26" s="1">
        <v>0.94646931439708581</v>
      </c>
      <c r="J26" s="1">
        <v>0.95658909558880367</v>
      </c>
      <c r="K26" s="1">
        <v>0.97994750581028689</v>
      </c>
      <c r="L26" s="1">
        <f t="shared" si="13"/>
        <v>0.95126047555319382</v>
      </c>
      <c r="M26" s="1">
        <f t="shared" si="14"/>
        <v>0.8902462595547056</v>
      </c>
      <c r="N26" s="1">
        <f t="shared" si="15"/>
        <v>0.96100197193205883</v>
      </c>
      <c r="O26" s="1">
        <f>L26-$G$19</f>
        <v>0.73590101620975645</v>
      </c>
      <c r="P26" s="1">
        <f>M26-$G$19</f>
        <v>0.67488680021126823</v>
      </c>
      <c r="Q26" s="1">
        <f t="shared" ref="Q26" si="17">N26-$G$19</f>
        <v>0.74564251258862146</v>
      </c>
      <c r="R26" s="1">
        <f>O26/$Q$3</f>
        <v>1.4449264013543226</v>
      </c>
      <c r="S26" s="1">
        <f t="shared" si="10"/>
        <v>1.3251262521328653</v>
      </c>
      <c r="T26" s="1">
        <f t="shared" si="11"/>
        <v>1.464053627701986</v>
      </c>
      <c r="U26" s="5">
        <f t="shared" si="16"/>
        <v>17.33911681625187</v>
      </c>
      <c r="V26" s="5">
        <f t="shared" si="12"/>
        <v>15.901515025594383</v>
      </c>
      <c r="W26" s="5">
        <f t="shared" si="12"/>
        <v>17.568643532423831</v>
      </c>
      <c r="X26" s="6">
        <f>AVERAGE(U26:W26)</f>
        <v>16.936425124756695</v>
      </c>
      <c r="Y26" s="6">
        <f>STDEV(U26:W26)</f>
        <v>0.9035761248341394</v>
      </c>
    </row>
    <row r="28" spans="1:25" x14ac:dyDescent="0.2">
      <c r="L28" s="7"/>
      <c r="M28" s="7"/>
    </row>
    <row r="29" spans="1:25" x14ac:dyDescent="0.2">
      <c r="A29" s="56" t="s">
        <v>34</v>
      </c>
      <c r="B29" t="s">
        <v>17</v>
      </c>
      <c r="C29" s="1">
        <v>0.20696654733609474</v>
      </c>
      <c r="D29" s="1">
        <v>0.2128123615395805</v>
      </c>
      <c r="E29" s="1">
        <v>0.21423019711133146</v>
      </c>
      <c r="F29" s="1"/>
      <c r="G29" s="4">
        <f>AVERAGE(C29:F29)</f>
        <v>0.2113363686623356</v>
      </c>
      <c r="L29" s="7"/>
      <c r="M29" s="7"/>
    </row>
    <row r="30" spans="1:25" x14ac:dyDescent="0.2">
      <c r="A30" s="56"/>
      <c r="B30" t="s">
        <v>18</v>
      </c>
      <c r="C30" s="1">
        <v>0.20942792593734519</v>
      </c>
      <c r="D30" s="1">
        <v>0.20464771980334556</v>
      </c>
      <c r="E30" s="1">
        <v>0.2122731156442087</v>
      </c>
      <c r="F30" s="1"/>
      <c r="G30" s="4">
        <f>AVERAGE(C30:F30)</f>
        <v>0.20878292046163316</v>
      </c>
      <c r="L30" s="7"/>
      <c r="M30" s="7"/>
    </row>
    <row r="36" spans="2:22" ht="17" thickBot="1" x14ac:dyDescent="0.25">
      <c r="C36" s="57" t="s">
        <v>33</v>
      </c>
      <c r="D36" s="58"/>
      <c r="E36" s="58"/>
      <c r="F36" s="58"/>
      <c r="G36" s="58"/>
      <c r="H36" s="58"/>
      <c r="I36" s="58"/>
      <c r="J36" s="58"/>
      <c r="K36" s="58"/>
      <c r="L36" s="58"/>
      <c r="M36" s="57" t="s">
        <v>35</v>
      </c>
      <c r="N36" s="58"/>
      <c r="O36" s="58"/>
      <c r="P36" s="58"/>
      <c r="Q36" s="58"/>
      <c r="R36" s="58"/>
      <c r="S36" s="58"/>
      <c r="T36" s="58"/>
      <c r="U36" s="58"/>
      <c r="V36" s="58"/>
    </row>
    <row r="37" spans="2:22" x14ac:dyDescent="0.2">
      <c r="B37" s="11"/>
      <c r="C37" s="59" t="s">
        <v>10</v>
      </c>
      <c r="D37" s="60"/>
      <c r="E37" s="60"/>
      <c r="F37" s="60"/>
      <c r="G37" s="61"/>
      <c r="H37" s="59" t="s">
        <v>19</v>
      </c>
      <c r="I37" s="60"/>
      <c r="J37" s="60"/>
      <c r="K37" s="60"/>
      <c r="L37" s="61"/>
      <c r="M37" s="59" t="s">
        <v>10</v>
      </c>
      <c r="N37" s="60"/>
      <c r="O37" s="60"/>
      <c r="P37" s="60"/>
      <c r="Q37" s="61"/>
      <c r="R37" s="59" t="s">
        <v>19</v>
      </c>
      <c r="S37" s="60"/>
      <c r="T37" s="60"/>
      <c r="U37" s="60"/>
      <c r="V37" s="61"/>
    </row>
    <row r="38" spans="2:22" x14ac:dyDescent="0.2">
      <c r="B38" s="12"/>
      <c r="C38" s="13" t="s">
        <v>5</v>
      </c>
      <c r="D38" s="13" t="s">
        <v>6</v>
      </c>
      <c r="E38" s="13" t="s">
        <v>7</v>
      </c>
      <c r="F38" s="14" t="s">
        <v>23</v>
      </c>
      <c r="G38" s="14" t="s">
        <v>13</v>
      </c>
      <c r="H38" s="19" t="s">
        <v>5</v>
      </c>
      <c r="I38" s="19" t="s">
        <v>6</v>
      </c>
      <c r="J38" s="19" t="s">
        <v>7</v>
      </c>
      <c r="K38" s="14" t="s">
        <v>23</v>
      </c>
      <c r="L38" s="28" t="s">
        <v>13</v>
      </c>
      <c r="M38" s="13" t="s">
        <v>5</v>
      </c>
      <c r="N38" s="13" t="s">
        <v>6</v>
      </c>
      <c r="O38" s="13" t="s">
        <v>7</v>
      </c>
      <c r="P38" s="14" t="s">
        <v>23</v>
      </c>
      <c r="Q38" s="14" t="s">
        <v>13</v>
      </c>
      <c r="R38" s="19" t="s">
        <v>5</v>
      </c>
      <c r="S38" s="19" t="s">
        <v>6</v>
      </c>
      <c r="T38" s="19" t="s">
        <v>7</v>
      </c>
      <c r="U38" s="14" t="s">
        <v>23</v>
      </c>
      <c r="V38" s="28" t="s">
        <v>13</v>
      </c>
    </row>
    <row r="39" spans="2:22" x14ac:dyDescent="0.2">
      <c r="B39" s="25" t="s">
        <v>14</v>
      </c>
      <c r="C39" s="15">
        <v>9.9618133425706699</v>
      </c>
      <c r="D39" s="15">
        <v>10.482374071240551</v>
      </c>
      <c r="E39" s="15">
        <v>10.027836511927511</v>
      </c>
      <c r="F39" s="16">
        <f>AVERAGE(C39:E39)</f>
        <v>10.157341308579577</v>
      </c>
      <c r="G39" s="27">
        <f>STDEV(C39:E39)</f>
        <v>0.28341574995975316</v>
      </c>
      <c r="H39" s="15">
        <v>23.85960751717441</v>
      </c>
      <c r="I39" s="15">
        <v>20.085018662042884</v>
      </c>
      <c r="J39" s="15">
        <v>22.844959856024296</v>
      </c>
      <c r="K39" s="16">
        <f>AVERAGE(H39:J39)</f>
        <v>22.263195345080533</v>
      </c>
      <c r="L39" s="28">
        <f>STDEV(H39:J39)</f>
        <v>1.953386217819203</v>
      </c>
      <c r="M39" s="15">
        <f>C39/$C$45</f>
        <v>107.11627250075989</v>
      </c>
      <c r="N39" s="15">
        <f t="shared" ref="N39:O39" si="18">D39/$C$45</f>
        <v>112.71369969075862</v>
      </c>
      <c r="O39" s="15">
        <f t="shared" si="18"/>
        <v>107.82619905298399</v>
      </c>
      <c r="P39" s="16">
        <f>AVERAGE(M39:O39)</f>
        <v>109.21872374816751</v>
      </c>
      <c r="Q39" s="27">
        <f>STDEV(M39:O39)</f>
        <v>3.0474811823629353</v>
      </c>
      <c r="R39" s="15">
        <f>H39/$D$45</f>
        <v>253.82561188483416</v>
      </c>
      <c r="S39" s="15">
        <f t="shared" ref="S39:T39" si="19">I39/$D$45</f>
        <v>213.67041129832856</v>
      </c>
      <c r="T39" s="15">
        <f t="shared" si="19"/>
        <v>243.03148783004571</v>
      </c>
      <c r="U39" s="16">
        <f>AVERAGE(R39:T39)</f>
        <v>236.84250367106947</v>
      </c>
      <c r="V39" s="28">
        <f>STDEV(R39:T39)</f>
        <v>20.780704444885139</v>
      </c>
    </row>
    <row r="40" spans="2:22" x14ac:dyDescent="0.2">
      <c r="B40" s="21" t="s">
        <v>15</v>
      </c>
      <c r="C40" s="15">
        <v>9.7171400424490795</v>
      </c>
      <c r="D40" s="15">
        <v>8.7751593770679381</v>
      </c>
      <c r="E40" s="15">
        <v>8.4949603486800864</v>
      </c>
      <c r="F40" s="16">
        <f t="shared" ref="F40:F41" si="20">AVERAGE(C40:E40)</f>
        <v>8.9957532560657025</v>
      </c>
      <c r="G40" s="27">
        <f t="shared" ref="G40:G41" si="21">STDEV(C40:E40)</f>
        <v>0.64025545335731204</v>
      </c>
      <c r="H40" s="15">
        <v>15.56888251704458</v>
      </c>
      <c r="I40" s="15">
        <v>15.994940852190798</v>
      </c>
      <c r="J40" s="15">
        <v>15.659369523444845</v>
      </c>
      <c r="K40" s="16">
        <f t="shared" ref="K40:K41" si="22">AVERAGE(H40:J40)</f>
        <v>15.741064297560074</v>
      </c>
      <c r="L40" s="28">
        <f t="shared" ref="L40:L41" si="23">STDEV(H40:J40)</f>
        <v>0.2244703840714749</v>
      </c>
      <c r="M40" s="15">
        <f>C40/$C$46</f>
        <v>92.544190880467426</v>
      </c>
      <c r="N40" s="15">
        <f t="shared" ref="N40:O40" si="24">D40/$C$46</f>
        <v>83.57294644826608</v>
      </c>
      <c r="O40" s="15">
        <f t="shared" si="24"/>
        <v>80.904384273143677</v>
      </c>
      <c r="P40" s="16">
        <f t="shared" ref="P40:P41" si="25">AVERAGE(M40:O40)</f>
        <v>85.67384053395908</v>
      </c>
      <c r="Q40" s="27">
        <f t="shared" ref="Q40:Q41" si="26">STDEV(M40:O40)</f>
        <v>6.0976709843553554</v>
      </c>
      <c r="R40" s="15">
        <f>H40/$D$46</f>
        <v>162.17585955254771</v>
      </c>
      <c r="S40" s="15">
        <f>I40/$C$46</f>
        <v>152.33277002086476</v>
      </c>
      <c r="T40" s="15">
        <f t="shared" ref="T40" si="27">J40/$C$46</f>
        <v>149.13685260423662</v>
      </c>
      <c r="U40" s="16">
        <f t="shared" ref="U40:U41" si="28">AVERAGE(R40:T40)</f>
        <v>154.54849405921638</v>
      </c>
      <c r="V40" s="28">
        <f t="shared" ref="V40:V41" si="29">STDEV(R40:T40)</f>
        <v>6.7960282746706575</v>
      </c>
    </row>
    <row r="41" spans="2:22" ht="17" thickBot="1" x14ac:dyDescent="0.25">
      <c r="B41" s="26" t="s">
        <v>16</v>
      </c>
      <c r="C41" s="17">
        <v>9.3241568421761123</v>
      </c>
      <c r="D41" s="17">
        <v>8.5189138661459172</v>
      </c>
      <c r="E41" s="17">
        <v>7.4046161498840846</v>
      </c>
      <c r="F41" s="16">
        <f t="shared" si="20"/>
        <v>8.415895619402038</v>
      </c>
      <c r="G41" s="27">
        <f t="shared" si="21"/>
        <v>0.96390802814006915</v>
      </c>
      <c r="H41" s="15">
        <v>17.33911681625187</v>
      </c>
      <c r="I41" s="15">
        <v>15.901515025594383</v>
      </c>
      <c r="J41" s="15">
        <v>17.568643532423831</v>
      </c>
      <c r="K41" s="16">
        <f t="shared" si="22"/>
        <v>16.936425124756695</v>
      </c>
      <c r="L41" s="28">
        <f t="shared" si="23"/>
        <v>0.9035761248341394</v>
      </c>
      <c r="M41" s="17">
        <f>C41/$C$47</f>
        <v>102.46326200193531</v>
      </c>
      <c r="N41" s="17">
        <f t="shared" ref="N41:O41" si="30">D41/$C$47</f>
        <v>93.614438089515573</v>
      </c>
      <c r="O41" s="17">
        <f t="shared" si="30"/>
        <v>81.369408240484447</v>
      </c>
      <c r="P41" s="16">
        <f t="shared" si="25"/>
        <v>92.482369443978442</v>
      </c>
      <c r="Q41" s="27">
        <f t="shared" si="26"/>
        <v>10.592395913627136</v>
      </c>
      <c r="R41" s="15">
        <f>H41/$D$47</f>
        <v>178.75378161084402</v>
      </c>
      <c r="S41" s="15">
        <f t="shared" ref="S41:T41" si="31">I41/$D$47</f>
        <v>163.93314459375654</v>
      </c>
      <c r="T41" s="15">
        <f t="shared" si="31"/>
        <v>181.12003641674053</v>
      </c>
      <c r="U41" s="16">
        <f t="shared" si="28"/>
        <v>174.60232087378037</v>
      </c>
      <c r="V41" s="28">
        <f t="shared" si="29"/>
        <v>9.315217781795246</v>
      </c>
    </row>
    <row r="43" spans="2:22" x14ac:dyDescent="0.2">
      <c r="C43" s="56" t="s">
        <v>36</v>
      </c>
      <c r="D43" s="56"/>
    </row>
    <row r="44" spans="2:22" ht="17" thickBot="1" x14ac:dyDescent="0.25">
      <c r="C44" s="33" t="s">
        <v>26</v>
      </c>
      <c r="D44" s="33" t="s">
        <v>27</v>
      </c>
    </row>
    <row r="45" spans="2:22" ht="17" thickBot="1" x14ac:dyDescent="0.25">
      <c r="B45" s="25" t="s">
        <v>20</v>
      </c>
      <c r="C45" s="29">
        <v>9.2999999999999999E-2</v>
      </c>
      <c r="D45" s="31">
        <v>9.4E-2</v>
      </c>
    </row>
    <row r="46" spans="2:22" ht="17" thickBot="1" x14ac:dyDescent="0.25">
      <c r="B46" s="21" t="s">
        <v>21</v>
      </c>
      <c r="C46" s="30">
        <v>0.105</v>
      </c>
      <c r="D46" s="31">
        <v>9.6000000000000002E-2</v>
      </c>
    </row>
    <row r="47" spans="2:22" ht="17" thickBot="1" x14ac:dyDescent="0.25">
      <c r="B47" s="26" t="s">
        <v>22</v>
      </c>
      <c r="C47" s="30">
        <v>9.0999999999999998E-2</v>
      </c>
      <c r="D47" s="31">
        <v>9.7000000000000003E-2</v>
      </c>
    </row>
  </sheetData>
  <mergeCells count="25">
    <mergeCell ref="U11:Y11"/>
    <mergeCell ref="B2:C2"/>
    <mergeCell ref="D2:H2"/>
    <mergeCell ref="L11:N11"/>
    <mergeCell ref="C12:E12"/>
    <mergeCell ref="F12:H12"/>
    <mergeCell ref="I12:K12"/>
    <mergeCell ref="O11:Q11"/>
    <mergeCell ref="R11:T11"/>
    <mergeCell ref="A18:A19"/>
    <mergeCell ref="A29:A30"/>
    <mergeCell ref="C43:D43"/>
    <mergeCell ref="M36:V36"/>
    <mergeCell ref="M37:Q37"/>
    <mergeCell ref="R37:V37"/>
    <mergeCell ref="O22:Q22"/>
    <mergeCell ref="R22:T22"/>
    <mergeCell ref="U22:Y22"/>
    <mergeCell ref="C37:G37"/>
    <mergeCell ref="H37:L37"/>
    <mergeCell ref="C36:L36"/>
    <mergeCell ref="C23:E23"/>
    <mergeCell ref="F23:H23"/>
    <mergeCell ref="I23:K23"/>
    <mergeCell ref="L22:N2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7873B-54CF-D94E-A97A-7E56ABB07301}">
  <dimension ref="A1:Q23"/>
  <sheetViews>
    <sheetView workbookViewId="0">
      <selection activeCell="B8" sqref="B8"/>
    </sheetView>
  </sheetViews>
  <sheetFormatPr baseColWidth="10" defaultColWidth="11" defaultRowHeight="16" x14ac:dyDescent="0.2"/>
  <cols>
    <col min="6" max="6" width="12.1640625" customWidth="1"/>
    <col min="7" max="7" width="14.83203125" customWidth="1"/>
    <col min="11" max="11" width="12.5" customWidth="1"/>
    <col min="12" max="12" width="16.1640625" customWidth="1"/>
    <col min="17" max="17" width="14.5" customWidth="1"/>
  </cols>
  <sheetData>
    <row r="1" spans="1:17" x14ac:dyDescent="0.2">
      <c r="C1" s="56" t="s">
        <v>47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17" thickBot="1" x14ac:dyDescent="0.25">
      <c r="A2" s="25" t="s">
        <v>10</v>
      </c>
    </row>
    <row r="3" spans="1:17" ht="17" thickBot="1" x14ac:dyDescent="0.25">
      <c r="C3" s="64" t="s">
        <v>20</v>
      </c>
      <c r="D3" s="65"/>
      <c r="E3" s="65"/>
      <c r="F3" s="65"/>
      <c r="G3" s="66"/>
      <c r="H3" s="67" t="s">
        <v>46</v>
      </c>
      <c r="I3" s="68"/>
      <c r="J3" s="68"/>
      <c r="K3" s="68"/>
      <c r="L3" s="69"/>
      <c r="M3" s="70" t="s">
        <v>45</v>
      </c>
      <c r="N3" s="71"/>
      <c r="O3" s="71"/>
      <c r="P3" s="72"/>
      <c r="Q3" s="73"/>
    </row>
    <row r="4" spans="1:17" x14ac:dyDescent="0.2">
      <c r="C4" s="32" t="s">
        <v>44</v>
      </c>
      <c r="D4" s="32" t="s">
        <v>43</v>
      </c>
      <c r="E4" s="32" t="s">
        <v>42</v>
      </c>
      <c r="F4" s="28" t="s">
        <v>11</v>
      </c>
      <c r="G4" s="32" t="s">
        <v>41</v>
      </c>
      <c r="H4" s="32" t="s">
        <v>44</v>
      </c>
      <c r="I4" s="32" t="s">
        <v>43</v>
      </c>
      <c r="J4" s="32" t="s">
        <v>42</v>
      </c>
      <c r="K4" s="32" t="s">
        <v>11</v>
      </c>
      <c r="L4" s="32" t="s">
        <v>41</v>
      </c>
      <c r="M4" s="45" t="s">
        <v>44</v>
      </c>
      <c r="N4" s="45" t="s">
        <v>43</v>
      </c>
      <c r="O4" s="45" t="s">
        <v>42</v>
      </c>
      <c r="P4" s="32" t="s">
        <v>11</v>
      </c>
      <c r="Q4" s="45" t="s">
        <v>41</v>
      </c>
    </row>
    <row r="5" spans="1:17" x14ac:dyDescent="0.2">
      <c r="B5" t="s">
        <v>5</v>
      </c>
      <c r="C5" s="53">
        <v>0.14488297585422402</v>
      </c>
      <c r="D5" s="53">
        <v>0.15135929538465775</v>
      </c>
      <c r="E5" s="53">
        <v>0.15415753920776223</v>
      </c>
      <c r="F5" s="44">
        <f>AVERAGE(C5:E5)</f>
        <v>0.15013327014888134</v>
      </c>
      <c r="G5" s="41">
        <f>F5-$F$12</f>
        <v>9.344294274918899E-2</v>
      </c>
      <c r="H5" s="54">
        <v>0.16005369483492413</v>
      </c>
      <c r="I5" s="53">
        <v>0.17521223592673807</v>
      </c>
      <c r="J5" s="53">
        <v>0.17091699654142326</v>
      </c>
      <c r="K5" s="38">
        <f>AVERAGE(H5:J5)</f>
        <v>0.16872764243436181</v>
      </c>
      <c r="L5" s="41">
        <f>K5-$F$11</f>
        <v>0.11312583815351007</v>
      </c>
      <c r="M5" s="52">
        <v>0.19132932226949451</v>
      </c>
      <c r="N5" s="52">
        <v>0.20057593628654713</v>
      </c>
      <c r="O5" s="52">
        <v>0.19944282513080891</v>
      </c>
      <c r="P5" s="51">
        <f>AVERAGE(M5:O5)</f>
        <v>0.19711602789561686</v>
      </c>
      <c r="Q5" s="41">
        <f>P5-$F$12</f>
        <v>0.14042570049592451</v>
      </c>
    </row>
    <row r="6" spans="1:17" x14ac:dyDescent="0.2">
      <c r="B6" t="s">
        <v>6</v>
      </c>
      <c r="C6" s="46">
        <v>0.15100756838959303</v>
      </c>
      <c r="D6" s="46">
        <v>0.15383828019470941</v>
      </c>
      <c r="E6" s="46">
        <v>0.15840451679255776</v>
      </c>
      <c r="F6" s="42">
        <f>AVERAGE(C6:E6)</f>
        <v>0.15441678845895337</v>
      </c>
      <c r="G6" s="1">
        <f>F6-$F$12</f>
        <v>9.7726461059261027E-2</v>
      </c>
      <c r="H6" s="50">
        <v>0.16795476997593309</v>
      </c>
      <c r="I6" s="46">
        <v>0.17624549805269946</v>
      </c>
      <c r="J6" s="46">
        <v>0.17428558287536641</v>
      </c>
      <c r="K6" s="38">
        <f>AVERAGE(H6:J6)</f>
        <v>0.17282861696799967</v>
      </c>
      <c r="L6" s="1">
        <f>K6-$F$11</f>
        <v>0.11722681268714794</v>
      </c>
      <c r="M6" s="46">
        <v>0.14155027770581854</v>
      </c>
      <c r="N6" s="46">
        <v>0.13908871181360438</v>
      </c>
      <c r="O6" s="46">
        <v>0.13731484134513944</v>
      </c>
      <c r="P6" s="38">
        <f>AVERAGE(M6:O6)</f>
        <v>0.13931794362152078</v>
      </c>
      <c r="Q6" s="41">
        <f>P6-$F$12</f>
        <v>8.2627616221828432E-2</v>
      </c>
    </row>
    <row r="7" spans="1:17" x14ac:dyDescent="0.2">
      <c r="B7" t="s">
        <v>7</v>
      </c>
      <c r="C7" s="46">
        <v>0.1325891197318495</v>
      </c>
      <c r="D7" s="46">
        <v>0.14726945293187518</v>
      </c>
      <c r="E7" s="46">
        <v>0.1493011643849407</v>
      </c>
      <c r="F7" s="40">
        <f>AVERAGE(C7:E7)</f>
        <v>0.14305324568288846</v>
      </c>
      <c r="G7" s="1">
        <f>F7-$F$12</f>
        <v>8.6362918283196116E-2</v>
      </c>
      <c r="H7" s="50">
        <v>0.13765331236813289</v>
      </c>
      <c r="I7" s="46">
        <v>0.14105731780978631</v>
      </c>
      <c r="J7" s="46">
        <v>0.14118285957793797</v>
      </c>
      <c r="K7" s="38">
        <f>AVERAGE(H7:J7)</f>
        <v>0.13996449658528573</v>
      </c>
      <c r="L7" s="37">
        <f>K7-$F$11</f>
        <v>8.4362692304433995E-2</v>
      </c>
      <c r="M7" s="46">
        <v>0.15152642536567654</v>
      </c>
      <c r="N7" s="46">
        <v>0.15724419807107606</v>
      </c>
      <c r="O7" s="46">
        <v>0.1566452754894806</v>
      </c>
      <c r="P7" s="38">
        <f>AVERAGE(M7:O7)</f>
        <v>0.15513863297541106</v>
      </c>
      <c r="Q7" s="41">
        <f>P7-$F$12</f>
        <v>9.8448305575718709E-2</v>
      </c>
    </row>
    <row r="8" spans="1:17" ht="17" thickBot="1" x14ac:dyDescent="0.25">
      <c r="B8" t="s">
        <v>40</v>
      </c>
      <c r="C8" s="34"/>
      <c r="D8" s="34"/>
      <c r="E8" s="34"/>
      <c r="F8" s="48"/>
      <c r="G8" s="2"/>
      <c r="H8" s="34"/>
      <c r="I8" s="34"/>
      <c r="J8" s="34"/>
      <c r="K8" s="48"/>
      <c r="L8" s="2"/>
      <c r="M8" s="46">
        <v>0.1438805593360355</v>
      </c>
      <c r="N8" s="46">
        <v>0.15124128810223758</v>
      </c>
      <c r="O8" s="46">
        <v>0.15303686454214985</v>
      </c>
      <c r="P8" s="48">
        <f>AVERAGE(M8:O8)</f>
        <v>0.14938623732680764</v>
      </c>
      <c r="Q8" s="2">
        <f>P8-F12</f>
        <v>9.2695909927115294E-2</v>
      </c>
    </row>
    <row r="9" spans="1:17" ht="17" thickBot="1" x14ac:dyDescent="0.25">
      <c r="C9" s="33"/>
      <c r="D9" s="33"/>
      <c r="E9" s="33"/>
      <c r="F9" s="48"/>
      <c r="G9" s="49">
        <f>AVERAGE(G5:G7)</f>
        <v>9.2510774030548706E-2</v>
      </c>
      <c r="H9" s="33"/>
      <c r="I9" s="33"/>
      <c r="J9" s="33"/>
      <c r="K9" s="48"/>
      <c r="L9" s="47">
        <f>AVERAGE(L5:L7)</f>
        <v>0.10490511438169732</v>
      </c>
      <c r="M9" s="33"/>
      <c r="N9" s="33"/>
      <c r="O9" s="33"/>
      <c r="P9" s="48"/>
      <c r="Q9" s="47">
        <f>AVERAGE(Q6:Q8)</f>
        <v>9.1257277241554149E-2</v>
      </c>
    </row>
    <row r="11" spans="1:17" x14ac:dyDescent="0.2">
      <c r="B11" s="35" t="s">
        <v>39</v>
      </c>
      <c r="C11" s="46">
        <v>5.4563855902308799E-2</v>
      </c>
      <c r="D11" s="46">
        <v>5.5941745950066513E-2</v>
      </c>
      <c r="E11" s="46">
        <v>5.6299810990179867E-2</v>
      </c>
      <c r="F11" s="34">
        <f>AVERAGE(C11:E11)</f>
        <v>5.5601804280851728E-2</v>
      </c>
    </row>
    <row r="12" spans="1:17" x14ac:dyDescent="0.2">
      <c r="B12" s="35" t="s">
        <v>38</v>
      </c>
      <c r="C12" s="46">
        <v>5.6928913550060169E-2</v>
      </c>
      <c r="D12" s="46">
        <v>5.6797075329882644E-2</v>
      </c>
      <c r="E12" s="46">
        <v>5.6344993319134257E-2</v>
      </c>
      <c r="F12" s="34">
        <f>AVERAGE(C12:E12)</f>
        <v>5.6690327399692354E-2</v>
      </c>
    </row>
    <row r="14" spans="1:17" ht="17" thickBot="1" x14ac:dyDescent="0.25">
      <c r="A14" s="25" t="s">
        <v>19</v>
      </c>
    </row>
    <row r="15" spans="1:17" ht="17" thickBot="1" x14ac:dyDescent="0.25">
      <c r="C15" s="64" t="s">
        <v>20</v>
      </c>
      <c r="D15" s="65"/>
      <c r="E15" s="65"/>
      <c r="F15" s="65"/>
      <c r="G15" s="66"/>
      <c r="H15" s="67" t="s">
        <v>46</v>
      </c>
      <c r="I15" s="68"/>
      <c r="J15" s="68"/>
      <c r="K15" s="68"/>
      <c r="L15" s="69"/>
      <c r="M15" s="70" t="s">
        <v>45</v>
      </c>
      <c r="N15" s="71"/>
      <c r="O15" s="71"/>
      <c r="P15" s="72"/>
      <c r="Q15" s="73"/>
    </row>
    <row r="16" spans="1:17" x14ac:dyDescent="0.2">
      <c r="C16" s="32" t="s">
        <v>44</v>
      </c>
      <c r="D16" s="32" t="s">
        <v>43</v>
      </c>
      <c r="E16" s="32" t="s">
        <v>42</v>
      </c>
      <c r="F16" s="28" t="s">
        <v>11</v>
      </c>
      <c r="G16" s="32" t="s">
        <v>41</v>
      </c>
      <c r="H16" s="32" t="s">
        <v>44</v>
      </c>
      <c r="I16" s="32" t="s">
        <v>43</v>
      </c>
      <c r="J16" s="32" t="s">
        <v>42</v>
      </c>
      <c r="K16" s="32" t="s">
        <v>11</v>
      </c>
      <c r="L16" s="32" t="s">
        <v>41</v>
      </c>
      <c r="M16" s="45" t="s">
        <v>44</v>
      </c>
      <c r="N16" s="45" t="s">
        <v>43</v>
      </c>
      <c r="O16" s="45" t="s">
        <v>42</v>
      </c>
      <c r="P16" s="32" t="s">
        <v>11</v>
      </c>
      <c r="Q16" s="45" t="s">
        <v>41</v>
      </c>
    </row>
    <row r="17" spans="2:17" x14ac:dyDescent="0.2">
      <c r="B17" t="s">
        <v>5</v>
      </c>
      <c r="C17" s="1">
        <v>0.15014860693684409</v>
      </c>
      <c r="D17" s="1">
        <v>0.15287435376908703</v>
      </c>
      <c r="E17" s="1">
        <v>0.15496959150130246</v>
      </c>
      <c r="F17" s="44">
        <f>AVERAGE(C17:E17)</f>
        <v>0.15266418406907786</v>
      </c>
      <c r="G17" s="41">
        <f>F17-$F$23</f>
        <v>9.4125803947767289E-2</v>
      </c>
      <c r="H17" s="1">
        <v>0.14369422375023921</v>
      </c>
      <c r="I17" s="1">
        <v>0.1416156819229836</v>
      </c>
      <c r="J17" s="1">
        <v>0.14547552833111629</v>
      </c>
      <c r="K17" s="38">
        <f>AVERAGE(H17:J17)</f>
        <v>0.14359514466811305</v>
      </c>
      <c r="L17" s="41">
        <f>K17-$F$22</f>
        <v>8.6297085487831382E-2</v>
      </c>
      <c r="M17" s="1">
        <v>0.14542328866281451</v>
      </c>
      <c r="N17" s="1">
        <v>0.14024800672547186</v>
      </c>
      <c r="O17" s="1">
        <v>0.14716959540609506</v>
      </c>
      <c r="P17" s="43">
        <f>AVERAGE(M17:O17)</f>
        <v>0.14428029693146049</v>
      </c>
      <c r="Q17" s="41">
        <f>P17-$F$23</f>
        <v>8.5741916810149921E-2</v>
      </c>
    </row>
    <row r="18" spans="2:17" x14ac:dyDescent="0.2">
      <c r="B18" t="s">
        <v>6</v>
      </c>
      <c r="C18" s="1">
        <v>0.14154194012354071</v>
      </c>
      <c r="D18" s="1">
        <v>0.1540264521633766</v>
      </c>
      <c r="E18" s="1">
        <v>0.15516137926482773</v>
      </c>
      <c r="F18" s="42">
        <f>AVERAGE(C18:E18)</f>
        <v>0.15024325718391504</v>
      </c>
      <c r="G18" s="41">
        <f>F18-$F$23</f>
        <v>9.1704877062604467E-2</v>
      </c>
      <c r="H18" s="1">
        <v>0.17121782444604208</v>
      </c>
      <c r="I18" s="1">
        <v>0.15997644165007879</v>
      </c>
      <c r="J18" s="1">
        <v>0.17327033047507365</v>
      </c>
      <c r="K18" s="38">
        <f>AVERAGE(H18:J18)</f>
        <v>0.16815486552373152</v>
      </c>
      <c r="L18" s="41">
        <f>K18-$F$22</f>
        <v>0.11085680634344985</v>
      </c>
      <c r="M18" s="1">
        <v>0.16472797617605256</v>
      </c>
      <c r="N18" s="1">
        <v>0.16436240283913409</v>
      </c>
      <c r="O18" s="1">
        <v>0.16311086854748977</v>
      </c>
      <c r="P18" s="38">
        <f>AVERAGE(M18:O18)</f>
        <v>0.16406708252089217</v>
      </c>
      <c r="Q18" s="1">
        <f>P18-$F$11</f>
        <v>0.10846527824004043</v>
      </c>
    </row>
    <row r="19" spans="2:17" x14ac:dyDescent="0.2">
      <c r="B19" t="s">
        <v>7</v>
      </c>
      <c r="C19" s="1">
        <v>0.14761164649093206</v>
      </c>
      <c r="D19" s="1">
        <v>0.16288752389985547</v>
      </c>
      <c r="E19" s="1">
        <v>0.16227906007686582</v>
      </c>
      <c r="F19" s="40">
        <f>AVERAGE(C19:E19)</f>
        <v>0.15759274348921778</v>
      </c>
      <c r="G19" s="41">
        <f>F19-$F$23</f>
        <v>9.9054363367907211E-2</v>
      </c>
      <c r="H19" s="1">
        <v>0.13539035956696086</v>
      </c>
      <c r="I19" s="1">
        <v>0.1454114168872212</v>
      </c>
      <c r="J19" s="1">
        <v>0.14265960761971763</v>
      </c>
      <c r="K19" s="38">
        <f>AVERAGE(H19:J19)</f>
        <v>0.14115379469129988</v>
      </c>
      <c r="L19" s="41">
        <f>K19-$F$22</f>
        <v>8.3855735511018215E-2</v>
      </c>
      <c r="M19" s="1">
        <v>0.15856122283211183</v>
      </c>
      <c r="N19" s="1">
        <v>0.1579465666256076</v>
      </c>
      <c r="O19" s="1">
        <v>0.16130925792594877</v>
      </c>
      <c r="P19" s="38">
        <f>AVERAGE(M19:O19)</f>
        <v>0.15927234912788937</v>
      </c>
      <c r="Q19" s="37">
        <f>P19-$F$11</f>
        <v>0.10367054484703764</v>
      </c>
    </row>
    <row r="20" spans="2:17" ht="17" thickBot="1" x14ac:dyDescent="0.25">
      <c r="B20" t="s">
        <v>40</v>
      </c>
      <c r="C20" s="1">
        <v>0.14726496404661862</v>
      </c>
      <c r="D20" s="1">
        <v>0.1485369568292724</v>
      </c>
      <c r="E20" s="1">
        <v>0.14809794512564825</v>
      </c>
      <c r="F20" s="40">
        <f>AVERAGE(C20:E20)</f>
        <v>0.14796662200051311</v>
      </c>
      <c r="G20" s="39">
        <f>F20-$F$23</f>
        <v>8.9428241879202536E-2</v>
      </c>
      <c r="H20" s="1">
        <v>0.16190814268530868</v>
      </c>
      <c r="I20" s="1">
        <v>0.15852043619483835</v>
      </c>
      <c r="J20" s="1">
        <v>0.15692217253162336</v>
      </c>
      <c r="K20" s="38">
        <f>AVERAGE(H20:J20)</f>
        <v>0.15911691713725681</v>
      </c>
      <c r="L20" s="39">
        <f>K20-$F$22</f>
        <v>0.10181885795697515</v>
      </c>
      <c r="M20" s="1">
        <v>0.14006738219209697</v>
      </c>
      <c r="N20" s="1">
        <v>0.14764903475189742</v>
      </c>
      <c r="O20" s="1">
        <v>0.14895327241300685</v>
      </c>
      <c r="P20" s="38">
        <f>AVERAGE(M20:O20)</f>
        <v>0.14555656311900042</v>
      </c>
      <c r="Q20" s="37">
        <f>P20-$F$11</f>
        <v>8.9954758838148685E-2</v>
      </c>
    </row>
    <row r="21" spans="2:17" ht="17" thickBot="1" x14ac:dyDescent="0.25">
      <c r="G21" s="36">
        <f>AVERAGE(G17:G20)</f>
        <v>9.3578321564370376E-2</v>
      </c>
      <c r="L21" s="36">
        <f>AVERAGE(L17:L20)</f>
        <v>9.570712132481865E-2</v>
      </c>
      <c r="Q21" s="36">
        <f>AVERAGE(Q17:Q20)</f>
        <v>9.6958124683844168E-2</v>
      </c>
    </row>
    <row r="22" spans="2:17" x14ac:dyDescent="0.2">
      <c r="B22" s="35" t="s">
        <v>39</v>
      </c>
      <c r="C22" s="1">
        <v>5.6362271345439661E-2</v>
      </c>
      <c r="D22" s="1">
        <v>5.7438993463422405E-2</v>
      </c>
      <c r="E22" s="1">
        <v>5.8092912731982894E-2</v>
      </c>
      <c r="F22" s="34">
        <f>AVERAGE(C22:E22)</f>
        <v>5.7298059180281656E-2</v>
      </c>
    </row>
    <row r="23" spans="2:17" x14ac:dyDescent="0.2">
      <c r="B23" s="35" t="s">
        <v>38</v>
      </c>
      <c r="C23" s="1">
        <v>5.6740885401210903E-2</v>
      </c>
      <c r="D23" s="1">
        <v>5.8528110674528476E-2</v>
      </c>
      <c r="E23" s="1">
        <v>6.0346144288192356E-2</v>
      </c>
      <c r="F23" s="34">
        <f>AVERAGE(C23:E23)</f>
        <v>5.8538380121310574E-2</v>
      </c>
    </row>
  </sheetData>
  <mergeCells count="7">
    <mergeCell ref="C1:Q1"/>
    <mergeCell ref="C3:G3"/>
    <mergeCell ref="H3:L3"/>
    <mergeCell ref="M3:Q3"/>
    <mergeCell ref="C15:G15"/>
    <mergeCell ref="H15:L15"/>
    <mergeCell ref="M15:Q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ALP</vt:lpstr>
      <vt:lpstr>MTS for normalization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Guillot</dc:creator>
  <cp:keywords/>
  <dc:description/>
  <cp:lastModifiedBy>Maria Guillot</cp:lastModifiedBy>
  <cp:revision/>
  <dcterms:created xsi:type="dcterms:W3CDTF">2021-07-14T11:31:33Z</dcterms:created>
  <dcterms:modified xsi:type="dcterms:W3CDTF">2022-10-19T08:59:00Z</dcterms:modified>
  <cp:category/>
  <cp:contentStatus/>
</cp:coreProperties>
</file>