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oni\Dropbox\casa\UPV-CASA_DROPBOX\PROVISIONAL_casa\Sexenios Dioni_manda casa\Tramo 3\2015-2023 dioni\Datasets_llevar el de 2023 a mi carpeta\Nanomaterials 2022\para Dataset\"/>
    </mc:Choice>
  </mc:AlternateContent>
  <bookViews>
    <workbookView xWindow="0" yWindow="0" windowWidth="20490" windowHeight="7650" activeTab="1"/>
  </bookViews>
  <sheets>
    <sheet name="Calibrate" sheetId="3" r:id="rId1"/>
    <sheet name="Intermediate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9" i="4"/>
  <c r="D10" i="4"/>
  <c r="D11" i="4"/>
  <c r="F6" i="4" l="1"/>
  <c r="F7" i="4"/>
  <c r="F8" i="4"/>
  <c r="F9" i="4"/>
  <c r="F10" i="4"/>
  <c r="F11" i="4"/>
  <c r="F12" i="4"/>
  <c r="F4" i="4"/>
  <c r="F5" i="4"/>
  <c r="C7" i="4"/>
  <c r="C8" i="4"/>
  <c r="C9" i="4"/>
  <c r="C10" i="4"/>
  <c r="C11" i="4"/>
  <c r="C12" i="4"/>
  <c r="G9" i="4" l="1"/>
  <c r="G8" i="4"/>
  <c r="G7" i="4"/>
  <c r="G6" i="4"/>
  <c r="H6" i="4" s="1"/>
  <c r="G12" i="4"/>
  <c r="H12" i="4" s="1"/>
  <c r="G5" i="4"/>
  <c r="H5" i="4" s="1"/>
  <c r="H4" i="4" l="1"/>
  <c r="H3" i="4"/>
  <c r="H7" i="4"/>
  <c r="H10" i="4"/>
  <c r="H11" i="4"/>
  <c r="H8" i="4"/>
  <c r="H9" i="4"/>
  <c r="B17" i="3" l="1"/>
</calcChain>
</file>

<file path=xl/sharedStrings.xml><?xml version="1.0" encoding="utf-8"?>
<sst xmlns="http://schemas.openxmlformats.org/spreadsheetml/2006/main" count="16" uniqueCount="16">
  <si>
    <t xml:space="preserve">PESTICIDA: </t>
  </si>
  <si>
    <t>Fecha Nanoestructura</t>
  </si>
  <si>
    <t>Fecha Degradación</t>
  </si>
  <si>
    <t xml:space="preserve">Recta calibrado </t>
  </si>
  <si>
    <t>Concentración (ppm)</t>
  </si>
  <si>
    <t>Área (cuentas)</t>
  </si>
  <si>
    <t>y=</t>
  </si>
  <si>
    <t>x</t>
  </si>
  <si>
    <t>R=</t>
  </si>
  <si>
    <t>Blank</t>
  </si>
  <si>
    <t>DAD</t>
  </si>
  <si>
    <t>Area</t>
  </si>
  <si>
    <t>Deg (%)</t>
  </si>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</sst>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Recta calibrado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3192703412073491"/>
                  <c:y val="-2.8194444444444466E-2"/>
                </c:manualLayout>
              </c:layout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trendlineLbl>
          </c:trendline>
          <c:xVal>
            <c:numRef>
              <c:f>Calibrate!$A$8:$A$14</c:f>
              <c:numCache>
                <c:formatCode>General</c:formatCode>
                <c:ptCount val="7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8</c:v>
                </c:pt>
                <c:pt idx="6">
                  <c:v>10</c:v>
                </c:pt>
              </c:numCache>
            </c:numRef>
          </c:xVal>
          <c:yVal>
            <c:numRef>
              <c:f>Calibrate!$B$8:$B$14</c:f>
              <c:numCache>
                <c:formatCode>General</c:formatCode>
                <c:ptCount val="7"/>
                <c:pt idx="0">
                  <c:v>0</c:v>
                </c:pt>
                <c:pt idx="1">
                  <c:v>5251727</c:v>
                </c:pt>
                <c:pt idx="2">
                  <c:v>9209622</c:v>
                </c:pt>
                <c:pt idx="3">
                  <c:v>15146875</c:v>
                </c:pt>
                <c:pt idx="4">
                  <c:v>30358971</c:v>
                </c:pt>
                <c:pt idx="5">
                  <c:v>46906243</c:v>
                </c:pt>
                <c:pt idx="6">
                  <c:v>55747948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89-4292-8B45-E125B9B9E8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1108544"/>
        <c:axId val="1781111040"/>
      </c:scatterChart>
      <c:valAx>
        <c:axId val="1781108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Concentración</a:t>
                </a:r>
                <a:r>
                  <a:rPr lang="es-ES" baseline="0"/>
                  <a:t> (ppm)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81111040"/>
        <c:crosses val="autoZero"/>
        <c:crossBetween val="midCat"/>
      </c:valAx>
      <c:valAx>
        <c:axId val="178111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Área</a:t>
                </a:r>
                <a:r>
                  <a:rPr lang="es-ES" baseline="0"/>
                  <a:t> (cuentas)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81108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48381452318459"/>
          <c:y val="4.7743055555555552E-2"/>
          <c:w val="0.76865507436570424"/>
          <c:h val="0.75953425743657044"/>
        </c:manualLayout>
      </c:layout>
      <c:scatterChart>
        <c:scatterStyle val="smoothMarker"/>
        <c:varyColors val="0"/>
        <c:ser>
          <c:idx val="0"/>
          <c:order val="0"/>
          <c:tx>
            <c:strRef>
              <c:f>Intermediates!$B$1</c:f>
              <c:strCache>
                <c:ptCount val="1"/>
                <c:pt idx="0">
                  <c:v>136,8914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Intermediates!$A$4:$A$12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24</c:v>
                </c:pt>
              </c:numCache>
            </c:numRef>
          </c:xVal>
          <c:yVal>
            <c:numRef>
              <c:f>Intermediates!$B$4:$B$12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60193</c:v>
                </c:pt>
                <c:pt idx="4">
                  <c:v>101221</c:v>
                </c:pt>
                <c:pt idx="5">
                  <c:v>117756</c:v>
                </c:pt>
                <c:pt idx="6">
                  <c:v>191869</c:v>
                </c:pt>
                <c:pt idx="7">
                  <c:v>279783.59999999998</c:v>
                </c:pt>
                <c:pt idx="8">
                  <c:v>1193188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DAA-46AB-8F51-9ED57AFEE0F4}"/>
            </c:ext>
          </c:extLst>
        </c:ser>
        <c:ser>
          <c:idx val="1"/>
          <c:order val="1"/>
          <c:tx>
            <c:strRef>
              <c:f>Intermediates!$E$1</c:f>
              <c:strCache>
                <c:ptCount val="1"/>
                <c:pt idx="0">
                  <c:v>185,0013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Intermediates!$A$4:$A$12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24</c:v>
                </c:pt>
              </c:numCache>
            </c:numRef>
          </c:xVal>
          <c:yVal>
            <c:numRef>
              <c:f>Intermediates!$E$4:$E$12</c:f>
              <c:numCache>
                <c:formatCode>0</c:formatCode>
                <c:ptCount val="9"/>
                <c:pt idx="0">
                  <c:v>0</c:v>
                </c:pt>
                <c:pt idx="1">
                  <c:v>37783972</c:v>
                </c:pt>
                <c:pt idx="2">
                  <c:v>42171202</c:v>
                </c:pt>
                <c:pt idx="3">
                  <c:v>33039272</c:v>
                </c:pt>
                <c:pt idx="4">
                  <c:v>15896513</c:v>
                </c:pt>
                <c:pt idx="5">
                  <c:v>5420023</c:v>
                </c:pt>
                <c:pt idx="6">
                  <c:v>160408</c:v>
                </c:pt>
                <c:pt idx="7">
                  <c:v>74493</c:v>
                </c:pt>
                <c:pt idx="8">
                  <c:v>37322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DAA-46AB-8F51-9ED57AFEE0F4}"/>
            </c:ext>
          </c:extLst>
        </c:ser>
        <c:ser>
          <c:idx val="2"/>
          <c:order val="2"/>
          <c:tx>
            <c:strRef>
              <c:f>Intermediates!$G$1</c:f>
              <c:strCache>
                <c:ptCount val="1"/>
                <c:pt idx="0">
                  <c:v>220,9586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Intermediates!$A$4:$A$12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24</c:v>
                </c:pt>
              </c:numCache>
            </c:numRef>
          </c:xVal>
          <c:yVal>
            <c:numRef>
              <c:f>Intermediates!$G$4:$G$12</c:f>
              <c:numCache>
                <c:formatCode>0</c:formatCode>
                <c:ptCount val="9"/>
                <c:pt idx="0">
                  <c:v>0</c:v>
                </c:pt>
                <c:pt idx="1">
                  <c:v>5605823.5999999996</c:v>
                </c:pt>
                <c:pt idx="2">
                  <c:v>11191515.699999999</c:v>
                </c:pt>
                <c:pt idx="3">
                  <c:v>12349156.699999999</c:v>
                </c:pt>
                <c:pt idx="4">
                  <c:v>10293942.5</c:v>
                </c:pt>
                <c:pt idx="5">
                  <c:v>6891223.9500000002</c:v>
                </c:pt>
                <c:pt idx="6">
                  <c:v>1364999.8</c:v>
                </c:pt>
                <c:pt idx="7">
                  <c:v>192985.7</c:v>
                </c:pt>
                <c:pt idx="8">
                  <c:v>148587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DAA-46AB-8F51-9ED57AFEE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46480"/>
        <c:axId val="13653968"/>
      </c:scatterChart>
      <c:valAx>
        <c:axId val="13646480"/>
        <c:scaling>
          <c:orientation val="minMax"/>
          <c:max val="2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Time / h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653968"/>
        <c:crosses val="autoZero"/>
        <c:crossBetween val="midCat"/>
      </c:valAx>
      <c:valAx>
        <c:axId val="13653968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Number of counts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64648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2"/>
          <c:order val="0"/>
          <c:tx>
            <c:strRef>
              <c:f>Intermediates!$G$1</c:f>
              <c:strCache>
                <c:ptCount val="1"/>
                <c:pt idx="0">
                  <c:v>220,9586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Intermediates!$A$4:$A$12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24</c:v>
                </c:pt>
              </c:numCache>
            </c:numRef>
          </c:xVal>
          <c:yVal>
            <c:numRef>
              <c:f>Intermediates!$G$4:$G$12</c:f>
              <c:numCache>
                <c:formatCode>0</c:formatCode>
                <c:ptCount val="9"/>
                <c:pt idx="0">
                  <c:v>0</c:v>
                </c:pt>
                <c:pt idx="1">
                  <c:v>5605823.5999999996</c:v>
                </c:pt>
                <c:pt idx="2">
                  <c:v>11191515.699999999</c:v>
                </c:pt>
                <c:pt idx="3">
                  <c:v>12349156.699999999</c:v>
                </c:pt>
                <c:pt idx="4">
                  <c:v>10293942.5</c:v>
                </c:pt>
                <c:pt idx="5">
                  <c:v>6891223.9500000002</c:v>
                </c:pt>
                <c:pt idx="6">
                  <c:v>1364999.8</c:v>
                </c:pt>
                <c:pt idx="7">
                  <c:v>192985.7</c:v>
                </c:pt>
                <c:pt idx="8">
                  <c:v>148587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B4E-4BC0-806B-AFEBF7E3F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46480"/>
        <c:axId val="13653968"/>
      </c:scatterChart>
      <c:valAx>
        <c:axId val="13646480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Tiempo</a:t>
                </a:r>
                <a:r>
                  <a:rPr lang="es-ES" baseline="0"/>
                  <a:t> (horas)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653968"/>
        <c:crosses val="autoZero"/>
        <c:crossBetween val="midCat"/>
      </c:valAx>
      <c:valAx>
        <c:axId val="136539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Cuentas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646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(A)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Intermediates!$B$1</c:f>
              <c:strCache>
                <c:ptCount val="1"/>
                <c:pt idx="0">
                  <c:v>136,8914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Intermediates!$A$4:$A$12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24</c:v>
                </c:pt>
              </c:numCache>
            </c:numRef>
          </c:xVal>
          <c:yVal>
            <c:numRef>
              <c:f>Intermediates!$B$4:$B$12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60193</c:v>
                </c:pt>
                <c:pt idx="4">
                  <c:v>101221</c:v>
                </c:pt>
                <c:pt idx="5">
                  <c:v>117756</c:v>
                </c:pt>
                <c:pt idx="6">
                  <c:v>191869</c:v>
                </c:pt>
                <c:pt idx="7">
                  <c:v>279783.59999999998</c:v>
                </c:pt>
                <c:pt idx="8">
                  <c:v>1193188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4F-4E91-A6C8-CD945553AB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46480"/>
        <c:axId val="13653968"/>
      </c:scatterChart>
      <c:valAx>
        <c:axId val="13646480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Tiempo</a:t>
                </a:r>
                <a:r>
                  <a:rPr lang="es-ES" baseline="0"/>
                  <a:t> (horas)</a:t>
                </a:r>
                <a:endParaRPr lang="es-E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653968"/>
        <c:crosses val="autoZero"/>
        <c:crossBetween val="midCat"/>
      </c:valAx>
      <c:valAx>
        <c:axId val="136539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Cuentas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646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Intermediates!$E$1</c:f>
              <c:strCache>
                <c:ptCount val="1"/>
                <c:pt idx="0">
                  <c:v>185,0013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Intermediates!$A$4:$A$12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24</c:v>
                </c:pt>
              </c:numCache>
            </c:numRef>
          </c:xVal>
          <c:yVal>
            <c:numRef>
              <c:f>Intermediates!$E$4:$E$12</c:f>
              <c:numCache>
                <c:formatCode>0</c:formatCode>
                <c:ptCount val="9"/>
                <c:pt idx="0">
                  <c:v>0</c:v>
                </c:pt>
                <c:pt idx="1">
                  <c:v>37783972</c:v>
                </c:pt>
                <c:pt idx="2">
                  <c:v>42171202</c:v>
                </c:pt>
                <c:pt idx="3">
                  <c:v>33039272</c:v>
                </c:pt>
                <c:pt idx="4">
                  <c:v>15896513</c:v>
                </c:pt>
                <c:pt idx="5">
                  <c:v>5420023</c:v>
                </c:pt>
                <c:pt idx="6">
                  <c:v>160408</c:v>
                </c:pt>
                <c:pt idx="7">
                  <c:v>74493</c:v>
                </c:pt>
                <c:pt idx="8">
                  <c:v>37322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D3E-400A-AE19-B10C20F8F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646480"/>
        <c:axId val="13653968"/>
      </c:scatterChart>
      <c:valAx>
        <c:axId val="13646480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Tiempo</a:t>
                </a:r>
                <a:r>
                  <a:rPr lang="es-ES" baseline="0"/>
                  <a:t> (horas)</a:t>
                </a:r>
                <a:endParaRPr lang="es-E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653968"/>
        <c:crosses val="autoZero"/>
        <c:crossBetween val="midCat"/>
      </c:valAx>
      <c:valAx>
        <c:axId val="136539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/>
                  <a:t>Cuentas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36464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(a) - Intermediate 1</a:t>
            </a:r>
          </a:p>
        </c:rich>
      </c:tx>
      <c:layout>
        <c:manualLayout>
          <c:xMode val="edge"/>
          <c:yMode val="edge"/>
          <c:x val="0.6499930008748906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815048118985127"/>
          <c:y val="6.5231481481481501E-2"/>
          <c:w val="0.81862729658792655"/>
          <c:h val="0.72919765237678613"/>
        </c:manualLayout>
      </c:layout>
      <c:scatterChart>
        <c:scatterStyle val="smoothMarker"/>
        <c:varyColors val="0"/>
        <c:ser>
          <c:idx val="2"/>
          <c:order val="0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Intermediates!$A$4:$A$12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24</c:v>
                </c:pt>
              </c:numCache>
            </c:numRef>
          </c:xVal>
          <c:yVal>
            <c:numRef>
              <c:f>Intermediates!$D$4:$D$12</c:f>
              <c:numCache>
                <c:formatCode>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5.0447205302098244</c:v>
                </c:pt>
                <c:pt idx="4">
                  <c:v>8.4832398582620669</c:v>
                </c:pt>
                <c:pt idx="5">
                  <c:v>9.8690231547752738</c:v>
                </c:pt>
                <c:pt idx="6">
                  <c:v>16.080366212197909</c:v>
                </c:pt>
                <c:pt idx="7">
                  <c:v>23.448408800624879</c:v>
                </c:pt>
                <c:pt idx="8">
                  <c:v>100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FAE-4318-89E6-4FF2CBBB2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1056752"/>
        <c:axId val="1981059664"/>
      </c:scatterChart>
      <c:valAx>
        <c:axId val="198105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Time (h)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81059664"/>
        <c:crosses val="autoZero"/>
        <c:crossBetween val="midCat"/>
      </c:valAx>
      <c:valAx>
        <c:axId val="1981059664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Concentration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81056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(b) - Intermediate 1</a:t>
            </a:r>
          </a:p>
        </c:rich>
      </c:tx>
      <c:layout>
        <c:manualLayout>
          <c:xMode val="edge"/>
          <c:yMode val="edge"/>
          <c:x val="0.6499930008748906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815048118985127"/>
          <c:y val="6.5231481481481501E-2"/>
          <c:w val="0.81862729658792655"/>
          <c:h val="0.72919765237678613"/>
        </c:manualLayout>
      </c:layout>
      <c:scatterChart>
        <c:scatterStyle val="smoothMarker"/>
        <c:varyColors val="0"/>
        <c:ser>
          <c:idx val="2"/>
          <c:order val="0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Intermediates!$A$4:$A$12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24</c:v>
                </c:pt>
              </c:numCache>
            </c:numRef>
          </c:xVal>
          <c:yVal>
            <c:numRef>
              <c:f>Intermediates!$F$4:$F$12</c:f>
              <c:numCache>
                <c:formatCode>0</c:formatCode>
                <c:ptCount val="9"/>
                <c:pt idx="0">
                  <c:v>0</c:v>
                </c:pt>
                <c:pt idx="1">
                  <c:v>89.596620935775078</c:v>
                </c:pt>
                <c:pt idx="2">
                  <c:v>100</c:v>
                </c:pt>
                <c:pt idx="3">
                  <c:v>78.345578103275315</c:v>
                </c:pt>
                <c:pt idx="4">
                  <c:v>37.695185923322747</c:v>
                </c:pt>
                <c:pt idx="5">
                  <c:v>12.852427113649737</c:v>
                </c:pt>
                <c:pt idx="6">
                  <c:v>0.38037331731734847</c:v>
                </c:pt>
                <c:pt idx="7">
                  <c:v>0.17664424172685428</c:v>
                </c:pt>
                <c:pt idx="8">
                  <c:v>8.8501152990611925E-2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CE7-4F9A-BF68-A77001795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1056752"/>
        <c:axId val="1981059664"/>
      </c:scatterChart>
      <c:valAx>
        <c:axId val="198105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81059664"/>
        <c:crosses val="autoZero"/>
        <c:crossBetween val="midCat"/>
      </c:valAx>
      <c:valAx>
        <c:axId val="1981059664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Concentration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81056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>
                <a:solidFill>
                  <a:sysClr val="windowText" lastClr="000000"/>
                </a:solidFill>
              </a:rPr>
              <a:t>(C) - Intermediate 1</a:t>
            </a:r>
          </a:p>
        </c:rich>
      </c:tx>
      <c:layout>
        <c:manualLayout>
          <c:xMode val="edge"/>
          <c:yMode val="edge"/>
          <c:x val="0.64999300087489065"/>
          <c:y val="5.09259259259259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13815048118985127"/>
          <c:y val="6.5231481481481501E-2"/>
          <c:w val="0.81862729658792655"/>
          <c:h val="0.72919765237678613"/>
        </c:manualLayout>
      </c:layout>
      <c:scatterChart>
        <c:scatterStyle val="smoothMarker"/>
        <c:varyColors val="0"/>
        <c:ser>
          <c:idx val="2"/>
          <c:order val="0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Intermediates!$A$4:$A$12</c:f>
              <c:numCache>
                <c:formatCode>General</c:formatCode>
                <c:ptCount val="9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8</c:v>
                </c:pt>
                <c:pt idx="8">
                  <c:v>24</c:v>
                </c:pt>
              </c:numCache>
            </c:numRef>
          </c:xVal>
          <c:yVal>
            <c:numRef>
              <c:f>Intermediates!$H$4:$H$12</c:f>
              <c:numCache>
                <c:formatCode>0</c:formatCode>
                <c:ptCount val="9"/>
                <c:pt idx="0">
                  <c:v>0</c:v>
                </c:pt>
                <c:pt idx="1">
                  <c:v>45.39438389343622</c:v>
                </c:pt>
                <c:pt idx="2">
                  <c:v>90.62574855819912</c:v>
                </c:pt>
                <c:pt idx="3">
                  <c:v>100</c:v>
                </c:pt>
                <c:pt idx="4">
                  <c:v>83.357453063981296</c:v>
                </c:pt>
                <c:pt idx="5">
                  <c:v>55.803194642432551</c:v>
                </c:pt>
                <c:pt idx="6">
                  <c:v>11.053384722213462</c:v>
                </c:pt>
                <c:pt idx="7">
                  <c:v>1.5627439564355032</c:v>
                </c:pt>
                <c:pt idx="8">
                  <c:v>1.2032157629030653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EAA-4A40-B1F3-142F038F7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81056752"/>
        <c:axId val="1981059664"/>
      </c:scatterChart>
      <c:valAx>
        <c:axId val="1981056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Time (h)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81059664"/>
        <c:crosses val="autoZero"/>
        <c:crossBetween val="midCat"/>
      </c:valAx>
      <c:valAx>
        <c:axId val="1981059664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ES">
                    <a:solidFill>
                      <a:sysClr val="windowText" lastClr="000000"/>
                    </a:solidFill>
                  </a:rPr>
                  <a:t>Concentration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981056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</xdr:colOff>
      <xdr:row>2</xdr:row>
      <xdr:rowOff>179070</xdr:rowOff>
    </xdr:from>
    <xdr:to>
      <xdr:col>8</xdr:col>
      <xdr:colOff>419100</xdr:colOff>
      <xdr:row>17</xdr:row>
      <xdr:rowOff>83820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220980</xdr:colOff>
      <xdr:row>2</xdr:row>
      <xdr:rowOff>38100</xdr:rowOff>
    </xdr:from>
    <xdr:to>
      <xdr:col>16</xdr:col>
      <xdr:colOff>38100</xdr:colOff>
      <xdr:row>18</xdr:row>
      <xdr:rowOff>38100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640080</xdr:colOff>
      <xdr:row>44</xdr:row>
      <xdr:rowOff>83820</xdr:rowOff>
    </xdr:from>
    <xdr:to>
      <xdr:col>12</xdr:col>
      <xdr:colOff>320040</xdr:colOff>
      <xdr:row>59</xdr:row>
      <xdr:rowOff>83820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16</xdr:row>
      <xdr:rowOff>114300</xdr:rowOff>
    </xdr:from>
    <xdr:to>
      <xdr:col>4</xdr:col>
      <xdr:colOff>693420</xdr:colOff>
      <xdr:row>31</xdr:row>
      <xdr:rowOff>114300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472440</xdr:colOff>
      <xdr:row>29</xdr:row>
      <xdr:rowOff>137160</xdr:rowOff>
    </xdr:from>
    <xdr:to>
      <xdr:col>12</xdr:col>
      <xdr:colOff>152400</xdr:colOff>
      <xdr:row>44</xdr:row>
      <xdr:rowOff>137160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198120</xdr:colOff>
      <xdr:row>17</xdr:row>
      <xdr:rowOff>53340</xdr:rowOff>
    </xdr:from>
    <xdr:to>
      <xdr:col>10</xdr:col>
      <xdr:colOff>739140</xdr:colOff>
      <xdr:row>32</xdr:row>
      <xdr:rowOff>53340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26D3171-A4BA-4B9A-B6EA-28C8935850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190500</xdr:colOff>
      <xdr:row>32</xdr:row>
      <xdr:rowOff>144780</xdr:rowOff>
    </xdr:from>
    <xdr:to>
      <xdr:col>6</xdr:col>
      <xdr:colOff>76200</xdr:colOff>
      <xdr:row>47</xdr:row>
      <xdr:rowOff>144780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B1166A35-5F4D-43BC-86C4-F1E9B525EB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91440</xdr:colOff>
      <xdr:row>46</xdr:row>
      <xdr:rowOff>144780</xdr:rowOff>
    </xdr:from>
    <xdr:to>
      <xdr:col>5</xdr:col>
      <xdr:colOff>769620</xdr:colOff>
      <xdr:row>61</xdr:row>
      <xdr:rowOff>144780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F10B5B61-9899-4602-80D8-23995D34B7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23" sqref="C23"/>
    </sheetView>
  </sheetViews>
  <sheetFormatPr baseColWidth="10" defaultColWidth="11.5703125" defaultRowHeight="15" x14ac:dyDescent="0.25"/>
  <cols>
    <col min="1" max="1" width="14.28515625" customWidth="1"/>
    <col min="6" max="6" width="10.140625" customWidth="1"/>
  </cols>
  <sheetData>
    <row r="1" spans="1:3" x14ac:dyDescent="0.25">
      <c r="A1" t="s">
        <v>0</v>
      </c>
    </row>
    <row r="2" spans="1:3" x14ac:dyDescent="0.25">
      <c r="A2" t="s">
        <v>1</v>
      </c>
    </row>
    <row r="3" spans="1:3" x14ac:dyDescent="0.25">
      <c r="A3" t="s">
        <v>2</v>
      </c>
    </row>
    <row r="5" spans="1:3" x14ac:dyDescent="0.25">
      <c r="A5" t="s">
        <v>3</v>
      </c>
    </row>
    <row r="7" spans="1:3" x14ac:dyDescent="0.25">
      <c r="A7" s="1" t="s">
        <v>4</v>
      </c>
      <c r="B7" s="1" t="s">
        <v>5</v>
      </c>
    </row>
    <row r="8" spans="1:3" x14ac:dyDescent="0.25">
      <c r="A8" s="1">
        <v>0</v>
      </c>
      <c r="B8" s="1">
        <v>0</v>
      </c>
    </row>
    <row r="9" spans="1:3" x14ac:dyDescent="0.25">
      <c r="A9" s="1">
        <v>0.5</v>
      </c>
      <c r="B9" s="1">
        <v>5251727</v>
      </c>
    </row>
    <row r="10" spans="1:3" x14ac:dyDescent="0.25">
      <c r="A10" s="1">
        <v>1</v>
      </c>
      <c r="B10" s="1">
        <v>9209622</v>
      </c>
    </row>
    <row r="11" spans="1:3" x14ac:dyDescent="0.25">
      <c r="A11" s="1">
        <v>2</v>
      </c>
      <c r="B11" s="1">
        <v>15146875</v>
      </c>
    </row>
    <row r="12" spans="1:3" x14ac:dyDescent="0.25">
      <c r="A12" s="1">
        <v>5</v>
      </c>
      <c r="B12" s="1">
        <v>30358971</v>
      </c>
    </row>
    <row r="13" spans="1:3" x14ac:dyDescent="0.25">
      <c r="A13" s="1">
        <v>8</v>
      </c>
      <c r="B13" s="1">
        <v>46906243</v>
      </c>
    </row>
    <row r="14" spans="1:3" x14ac:dyDescent="0.25">
      <c r="A14" s="1">
        <v>10</v>
      </c>
      <c r="B14" s="1">
        <v>55747948</v>
      </c>
    </row>
    <row r="16" spans="1:3" x14ac:dyDescent="0.25">
      <c r="A16" t="s">
        <v>6</v>
      </c>
      <c r="B16">
        <v>5800018.0899999999</v>
      </c>
      <c r="C16" t="s">
        <v>7</v>
      </c>
    </row>
    <row r="17" spans="1:2" x14ac:dyDescent="0.25">
      <c r="A17" t="s">
        <v>8</v>
      </c>
      <c r="B17">
        <f>0.99</f>
        <v>0.99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G15" sqref="G15"/>
    </sheetView>
  </sheetViews>
  <sheetFormatPr baseColWidth="10" defaultRowHeight="15" x14ac:dyDescent="0.25"/>
  <cols>
    <col min="8" max="8" width="13.5703125" bestFit="1" customWidth="1"/>
  </cols>
  <sheetData>
    <row r="1" spans="1:9" x14ac:dyDescent="0.25">
      <c r="B1">
        <v>136.8914</v>
      </c>
      <c r="D1" t="s">
        <v>13</v>
      </c>
      <c r="E1">
        <v>185.00129999999999</v>
      </c>
      <c r="F1" t="s">
        <v>14</v>
      </c>
      <c r="G1">
        <v>220.95859999999999</v>
      </c>
      <c r="H1" t="s">
        <v>15</v>
      </c>
      <c r="I1" t="s">
        <v>10</v>
      </c>
    </row>
    <row r="2" spans="1:9" x14ac:dyDescent="0.25">
      <c r="B2" t="s">
        <v>11</v>
      </c>
      <c r="D2" t="s">
        <v>12</v>
      </c>
    </row>
    <row r="3" spans="1:9" x14ac:dyDescent="0.25">
      <c r="A3" t="s">
        <v>9</v>
      </c>
      <c r="B3" s="2">
        <v>0</v>
      </c>
      <c r="C3" s="2"/>
      <c r="D3" s="2"/>
      <c r="E3" s="2">
        <v>0</v>
      </c>
      <c r="F3" s="2"/>
      <c r="G3" s="2">
        <v>0</v>
      </c>
      <c r="H3" s="2">
        <f>G3/$G$7*100</f>
        <v>0</v>
      </c>
    </row>
    <row r="4" spans="1:9" x14ac:dyDescent="0.25">
      <c r="A4">
        <v>0</v>
      </c>
      <c r="B4" s="2">
        <v>0</v>
      </c>
      <c r="C4" s="2"/>
      <c r="D4" s="2">
        <f t="shared" ref="D4:D10" si="0">B4*100/$B$12</f>
        <v>0</v>
      </c>
      <c r="E4" s="2">
        <v>0</v>
      </c>
      <c r="F4" s="2">
        <f>E4/$E$6*100</f>
        <v>0</v>
      </c>
      <c r="G4" s="2">
        <v>0</v>
      </c>
      <c r="H4" s="2">
        <f t="shared" ref="H4:H12" si="1">G4/$G$7*100</f>
        <v>0</v>
      </c>
    </row>
    <row r="5" spans="1:9" x14ac:dyDescent="0.25">
      <c r="A5">
        <v>1</v>
      </c>
      <c r="B5" s="2">
        <v>0</v>
      </c>
      <c r="C5" s="2"/>
      <c r="D5" s="2">
        <f t="shared" si="0"/>
        <v>0</v>
      </c>
      <c r="E5" s="2">
        <v>37783972</v>
      </c>
      <c r="F5" s="2">
        <f>E5/$E$6*100</f>
        <v>89.596620935775078</v>
      </c>
      <c r="G5" s="2">
        <f>90352.6+5515471</f>
        <v>5605823.5999999996</v>
      </c>
      <c r="H5" s="2">
        <f t="shared" si="1"/>
        <v>45.39438389343622</v>
      </c>
      <c r="I5">
        <v>4.8600000000000003</v>
      </c>
    </row>
    <row r="6" spans="1:9" x14ac:dyDescent="0.25">
      <c r="A6">
        <v>2</v>
      </c>
      <c r="B6" s="2">
        <v>0</v>
      </c>
      <c r="C6" s="2"/>
      <c r="D6" s="2">
        <f t="shared" si="0"/>
        <v>0</v>
      </c>
      <c r="E6" s="2">
        <v>42171202</v>
      </c>
      <c r="F6" s="2">
        <f t="shared" ref="F6:F12" si="2">E6/$E$6*100</f>
        <v>100</v>
      </c>
      <c r="G6" s="2">
        <f>252879.7+10938636</f>
        <v>11191515.699999999</v>
      </c>
      <c r="H6" s="2">
        <f t="shared" si="1"/>
        <v>90.62574855819912</v>
      </c>
      <c r="I6">
        <v>11.03</v>
      </c>
    </row>
    <row r="7" spans="1:9" x14ac:dyDescent="0.25">
      <c r="A7">
        <v>3</v>
      </c>
      <c r="B7" s="2">
        <v>60193</v>
      </c>
      <c r="C7" s="2">
        <f>B7/B12*100</f>
        <v>5.0447205302098244</v>
      </c>
      <c r="D7" s="2">
        <f t="shared" si="0"/>
        <v>5.0447205302098244</v>
      </c>
      <c r="E7" s="2">
        <v>33039272</v>
      </c>
      <c r="F7" s="2">
        <f t="shared" si="2"/>
        <v>78.345578103275315</v>
      </c>
      <c r="G7" s="2">
        <f>414456+11934700.7</f>
        <v>12349156.699999999</v>
      </c>
      <c r="H7" s="2">
        <f t="shared" si="1"/>
        <v>100</v>
      </c>
      <c r="I7">
        <v>12.39</v>
      </c>
    </row>
    <row r="8" spans="1:9" x14ac:dyDescent="0.25">
      <c r="A8">
        <v>4</v>
      </c>
      <c r="B8" s="2">
        <v>101221</v>
      </c>
      <c r="C8" s="2">
        <f>B8/B12*100</f>
        <v>8.4832398582620669</v>
      </c>
      <c r="D8" s="2">
        <f t="shared" si="0"/>
        <v>8.4832398582620669</v>
      </c>
      <c r="E8" s="2">
        <v>15896513</v>
      </c>
      <c r="F8" s="2">
        <f t="shared" si="2"/>
        <v>37.695185923322747</v>
      </c>
      <c r="G8" s="2">
        <f>331976+9961966.5</f>
        <v>10293942.5</v>
      </c>
      <c r="H8" s="2">
        <f t="shared" si="1"/>
        <v>83.357453063981296</v>
      </c>
      <c r="I8">
        <v>8.6199999999999992</v>
      </c>
    </row>
    <row r="9" spans="1:9" x14ac:dyDescent="0.25">
      <c r="A9">
        <v>5</v>
      </c>
      <c r="B9" s="2">
        <v>117756</v>
      </c>
      <c r="C9" s="2">
        <f>B9/B12*100</f>
        <v>9.8690231547752756</v>
      </c>
      <c r="D9" s="2">
        <f t="shared" si="0"/>
        <v>9.8690231547752738</v>
      </c>
      <c r="E9" s="2">
        <v>5420023</v>
      </c>
      <c r="F9" s="2">
        <f t="shared" si="2"/>
        <v>12.852427113649737</v>
      </c>
      <c r="G9" s="2">
        <f>131667.95+6759556</f>
        <v>6891223.9500000002</v>
      </c>
      <c r="H9" s="2">
        <f t="shared" si="1"/>
        <v>55.803194642432551</v>
      </c>
      <c r="I9">
        <v>5.16</v>
      </c>
    </row>
    <row r="10" spans="1:9" x14ac:dyDescent="0.25">
      <c r="A10">
        <v>6</v>
      </c>
      <c r="B10" s="2">
        <v>191869</v>
      </c>
      <c r="C10" s="2">
        <f>B10/B12*100</f>
        <v>16.080366212197912</v>
      </c>
      <c r="D10" s="2">
        <f t="shared" si="0"/>
        <v>16.080366212197909</v>
      </c>
      <c r="E10" s="2">
        <v>160408</v>
      </c>
      <c r="F10" s="2">
        <f t="shared" si="2"/>
        <v>0.38037331731734847</v>
      </c>
      <c r="G10" s="2">
        <v>1364999.8</v>
      </c>
      <c r="H10" s="2">
        <f t="shared" si="1"/>
        <v>11.053384722213462</v>
      </c>
      <c r="I10">
        <v>0.79</v>
      </c>
    </row>
    <row r="11" spans="1:9" x14ac:dyDescent="0.25">
      <c r="A11">
        <v>8</v>
      </c>
      <c r="B11" s="2">
        <v>279783.59999999998</v>
      </c>
      <c r="C11" s="2">
        <f>B11/B12*100</f>
        <v>23.448408800624879</v>
      </c>
      <c r="D11" s="2">
        <f>B11*100/$B$12</f>
        <v>23.448408800624879</v>
      </c>
      <c r="E11" s="2">
        <v>74493</v>
      </c>
      <c r="F11" s="2">
        <f t="shared" si="2"/>
        <v>0.17664424172685428</v>
      </c>
      <c r="G11" s="2">
        <v>192985.7</v>
      </c>
      <c r="H11" s="2">
        <f t="shared" si="1"/>
        <v>1.5627439564355032</v>
      </c>
      <c r="I11">
        <v>0</v>
      </c>
    </row>
    <row r="12" spans="1:9" x14ac:dyDescent="0.25">
      <c r="A12">
        <v>24</v>
      </c>
      <c r="B12" s="2">
        <v>1193188</v>
      </c>
      <c r="C12" s="2">
        <f>100</f>
        <v>100</v>
      </c>
      <c r="D12" s="2">
        <v>100</v>
      </c>
      <c r="E12" s="2">
        <v>37322</v>
      </c>
      <c r="F12" s="2">
        <f t="shared" si="2"/>
        <v>8.8501152990611925E-2</v>
      </c>
      <c r="G12" s="2">
        <f>11031+137556</f>
        <v>148587</v>
      </c>
      <c r="H12" s="2">
        <f t="shared" si="1"/>
        <v>1.2032157629030653</v>
      </c>
      <c r="I12">
        <v>0</v>
      </c>
    </row>
    <row r="16" spans="1:9" x14ac:dyDescent="0.25">
      <c r="B16" s="2">
        <v>117756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Calibrate</vt:lpstr>
      <vt:lpstr>Intermediates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Mireia</dc:creator>
  <cp:keywords/>
  <dc:description/>
  <cp:lastModifiedBy>Dioni</cp:lastModifiedBy>
  <cp:revision/>
  <dcterms:created xsi:type="dcterms:W3CDTF">2022-02-21T09:40:24Z</dcterms:created>
  <dcterms:modified xsi:type="dcterms:W3CDTF">2023-11-21T18:51:55Z</dcterms:modified>
  <cp:category/>
  <cp:contentStatus/>
</cp:coreProperties>
</file>