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au\Documents\5 TELECAU\TFG TELECO PAU MAYOR BORONAT\TFG\"/>
    </mc:Choice>
  </mc:AlternateContent>
  <xr:revisionPtr revIDLastSave="0" documentId="13_ncr:1_{9F537475-7A3F-48AD-A406-F3860F333DBA}" xr6:coauthVersionLast="47" xr6:coauthVersionMax="47" xr10:uidLastSave="{00000000-0000-0000-0000-000000000000}"/>
  <bookViews>
    <workbookView xWindow="-108" yWindow="-108" windowWidth="23256" windowHeight="12456" xr2:uid="{BCE2F720-912A-4EDB-9FE6-8CE5DE4BB6E8}"/>
  </bookViews>
  <sheets>
    <sheet name="REVERB DIRECTO ISO 3741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62" i="9" l="1"/>
  <c r="AG50" i="9" l="1"/>
  <c r="AG51" i="9"/>
  <c r="AG52" i="9"/>
  <c r="AG53" i="9"/>
  <c r="AG54" i="9"/>
  <c r="AG55" i="9"/>
  <c r="AG56" i="9"/>
  <c r="AG57" i="9"/>
  <c r="AG58" i="9"/>
  <c r="AG59" i="9"/>
  <c r="AG60" i="9"/>
  <c r="AG61" i="9"/>
  <c r="AG62" i="9"/>
  <c r="AG63" i="9"/>
  <c r="AG64" i="9"/>
  <c r="AG65" i="9"/>
  <c r="AG66" i="9"/>
  <c r="AG67" i="9"/>
  <c r="AG68" i="9"/>
  <c r="AG69" i="9"/>
  <c r="AG49" i="9"/>
  <c r="AE63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49" i="9"/>
  <c r="BS28" i="9"/>
  <c r="BU28" i="9"/>
  <c r="BR29" i="9"/>
  <c r="BT29" i="9"/>
  <c r="BP32" i="9"/>
  <c r="BS32" i="9"/>
  <c r="BR35" i="9"/>
  <c r="BS36" i="9"/>
  <c r="BU36" i="9"/>
  <c r="BR37" i="9"/>
  <c r="BT37" i="9"/>
  <c r="BP40" i="9"/>
  <c r="BS40" i="9"/>
  <c r="BR43" i="9"/>
  <c r="BS44" i="9"/>
  <c r="BU44" i="9"/>
  <c r="BR45" i="9"/>
  <c r="BT45" i="9"/>
  <c r="BM37" i="9"/>
  <c r="BM34" i="9"/>
  <c r="BK45" i="9"/>
  <c r="BN45" i="9" s="1"/>
  <c r="BK44" i="9"/>
  <c r="BQ44" i="9" s="1"/>
  <c r="BK43" i="9"/>
  <c r="BS43" i="9" s="1"/>
  <c r="BK42" i="9"/>
  <c r="BN42" i="9" s="1"/>
  <c r="BK41" i="9"/>
  <c r="BQ41" i="9" s="1"/>
  <c r="BK40" i="9"/>
  <c r="BT40" i="9" s="1"/>
  <c r="BK39" i="9"/>
  <c r="BO39" i="9" s="1"/>
  <c r="BK38" i="9"/>
  <c r="BR38" i="9" s="1"/>
  <c r="BK37" i="9"/>
  <c r="BN37" i="9" s="1"/>
  <c r="BK36" i="9"/>
  <c r="BQ36" i="9" s="1"/>
  <c r="BK35" i="9"/>
  <c r="BS35" i="9" s="1"/>
  <c r="BK34" i="9"/>
  <c r="BN34" i="9" s="1"/>
  <c r="BK33" i="9"/>
  <c r="BQ33" i="9" s="1"/>
  <c r="BK32" i="9"/>
  <c r="BT32" i="9" s="1"/>
  <c r="BK31" i="9"/>
  <c r="BO31" i="9" s="1"/>
  <c r="BK30" i="9"/>
  <c r="BR30" i="9" s="1"/>
  <c r="BK29" i="9"/>
  <c r="BN29" i="9" s="1"/>
  <c r="BK28" i="9"/>
  <c r="BQ28" i="9" s="1"/>
  <c r="BK27" i="9"/>
  <c r="BS27" i="9" s="1"/>
  <c r="BK26" i="9"/>
  <c r="BN26" i="9" s="1"/>
  <c r="BK25" i="9"/>
  <c r="BQ25" i="9" s="1"/>
  <c r="BN48" i="9"/>
  <c r="BP48" i="9" s="1"/>
  <c r="BN49" i="9"/>
  <c r="BV49" i="9" s="1"/>
  <c r="BE22" i="9"/>
  <c r="BK22" i="9" s="1"/>
  <c r="BE21" i="9"/>
  <c r="BH21" i="9" s="1"/>
  <c r="BE20" i="9"/>
  <c r="BG20" i="9" s="1"/>
  <c r="BE19" i="9"/>
  <c r="BJ19" i="9" s="1"/>
  <c r="BE18" i="9"/>
  <c r="BH18" i="9" s="1"/>
  <c r="BE17" i="9"/>
  <c r="BL17" i="9" s="1"/>
  <c r="BE16" i="9"/>
  <c r="BI16" i="9" s="1"/>
  <c r="BE15" i="9"/>
  <c r="BG15" i="9" s="1"/>
  <c r="BE14" i="9"/>
  <c r="BK14" i="9" s="1"/>
  <c r="BE13" i="9"/>
  <c r="BH13" i="9" s="1"/>
  <c r="BE12" i="9"/>
  <c r="BH12" i="9" s="1"/>
  <c r="BE11" i="9"/>
  <c r="BJ11" i="9" s="1"/>
  <c r="BE10" i="9"/>
  <c r="BH10" i="9" s="1"/>
  <c r="BE9" i="9"/>
  <c r="BL9" i="9" s="1"/>
  <c r="BE8" i="9"/>
  <c r="BI8" i="9" s="1"/>
  <c r="BE7" i="9"/>
  <c r="BG7" i="9" s="1"/>
  <c r="BE6" i="9"/>
  <c r="BK6" i="9" s="1"/>
  <c r="BE5" i="9"/>
  <c r="BH5" i="9" s="1"/>
  <c r="BE4" i="9"/>
  <c r="BH4" i="9" s="1"/>
  <c r="BE3" i="9"/>
  <c r="BJ3" i="9" s="1"/>
  <c r="BE2" i="9"/>
  <c r="BH2" i="9" s="1"/>
  <c r="BN68" i="9"/>
  <c r="BQ68" i="9" s="1"/>
  <c r="BN67" i="9"/>
  <c r="BW67" i="9" s="1"/>
  <c r="BN66" i="9"/>
  <c r="BU66" i="9" s="1"/>
  <c r="BN65" i="9"/>
  <c r="BS65" i="9" s="1"/>
  <c r="BN64" i="9"/>
  <c r="BQ64" i="9" s="1"/>
  <c r="BN63" i="9"/>
  <c r="BW63" i="9" s="1"/>
  <c r="BN62" i="9"/>
  <c r="BU62" i="9" s="1"/>
  <c r="BN61" i="9"/>
  <c r="BS61" i="9" s="1"/>
  <c r="BN60" i="9"/>
  <c r="BQ60" i="9" s="1"/>
  <c r="BN59" i="9"/>
  <c r="BW59" i="9" s="1"/>
  <c r="BN58" i="9"/>
  <c r="BU58" i="9" s="1"/>
  <c r="BN57" i="9"/>
  <c r="BS57" i="9" s="1"/>
  <c r="BN56" i="9"/>
  <c r="BQ56" i="9" s="1"/>
  <c r="BN55" i="9"/>
  <c r="BW55" i="9" s="1"/>
  <c r="BN54" i="9"/>
  <c r="BU54" i="9" s="1"/>
  <c r="BN53" i="9"/>
  <c r="BS53" i="9" s="1"/>
  <c r="BN52" i="9"/>
  <c r="BQ52" i="9" s="1"/>
  <c r="BN51" i="9"/>
  <c r="BW51" i="9" s="1"/>
  <c r="BN50" i="9"/>
  <c r="BU50" i="9" s="1"/>
  <c r="C89" i="9"/>
  <c r="D89" i="9"/>
  <c r="E89" i="9"/>
  <c r="F89" i="9"/>
  <c r="G89" i="9"/>
  <c r="H89" i="9"/>
  <c r="I89" i="9"/>
  <c r="J89" i="9"/>
  <c r="K89" i="9"/>
  <c r="L89" i="9"/>
  <c r="M89" i="9"/>
  <c r="N89" i="9"/>
  <c r="O89" i="9"/>
  <c r="P89" i="9"/>
  <c r="C90" i="9"/>
  <c r="D90" i="9"/>
  <c r="E90" i="9"/>
  <c r="F90" i="9"/>
  <c r="G90" i="9"/>
  <c r="H90" i="9"/>
  <c r="I90" i="9"/>
  <c r="J90" i="9"/>
  <c r="K90" i="9"/>
  <c r="L90" i="9"/>
  <c r="M90" i="9"/>
  <c r="N90" i="9"/>
  <c r="O90" i="9"/>
  <c r="P90" i="9"/>
  <c r="C91" i="9"/>
  <c r="D91" i="9"/>
  <c r="E91" i="9"/>
  <c r="F91" i="9"/>
  <c r="G91" i="9"/>
  <c r="H91" i="9"/>
  <c r="I91" i="9"/>
  <c r="J91" i="9"/>
  <c r="K91" i="9"/>
  <c r="L91" i="9"/>
  <c r="M91" i="9"/>
  <c r="N91" i="9"/>
  <c r="O91" i="9"/>
  <c r="P91" i="9"/>
  <c r="C92" i="9"/>
  <c r="D92" i="9"/>
  <c r="E92" i="9"/>
  <c r="F92" i="9"/>
  <c r="G92" i="9"/>
  <c r="H92" i="9"/>
  <c r="I92" i="9"/>
  <c r="J92" i="9"/>
  <c r="K92" i="9"/>
  <c r="L92" i="9"/>
  <c r="M92" i="9"/>
  <c r="N92" i="9"/>
  <c r="O92" i="9"/>
  <c r="P92" i="9"/>
  <c r="C93" i="9"/>
  <c r="D93" i="9"/>
  <c r="E93" i="9"/>
  <c r="F93" i="9"/>
  <c r="G93" i="9"/>
  <c r="H93" i="9"/>
  <c r="I93" i="9"/>
  <c r="J93" i="9"/>
  <c r="K93" i="9"/>
  <c r="L93" i="9"/>
  <c r="M93" i="9"/>
  <c r="N93" i="9"/>
  <c r="O93" i="9"/>
  <c r="P93" i="9"/>
  <c r="C94" i="9"/>
  <c r="D94" i="9"/>
  <c r="E94" i="9"/>
  <c r="F94" i="9"/>
  <c r="G94" i="9"/>
  <c r="H94" i="9"/>
  <c r="I94" i="9"/>
  <c r="J94" i="9"/>
  <c r="K94" i="9"/>
  <c r="L94" i="9"/>
  <c r="M94" i="9"/>
  <c r="N94" i="9"/>
  <c r="O94" i="9"/>
  <c r="P94" i="9"/>
  <c r="C95" i="9"/>
  <c r="D95" i="9"/>
  <c r="E95" i="9"/>
  <c r="F95" i="9"/>
  <c r="G95" i="9"/>
  <c r="H95" i="9"/>
  <c r="I95" i="9"/>
  <c r="J95" i="9"/>
  <c r="K95" i="9"/>
  <c r="L95" i="9"/>
  <c r="M95" i="9"/>
  <c r="N95" i="9"/>
  <c r="O95" i="9"/>
  <c r="P95" i="9"/>
  <c r="C96" i="9"/>
  <c r="D96" i="9"/>
  <c r="E96" i="9"/>
  <c r="F96" i="9"/>
  <c r="G96" i="9"/>
  <c r="H96" i="9"/>
  <c r="I96" i="9"/>
  <c r="J96" i="9"/>
  <c r="K96" i="9"/>
  <c r="L96" i="9"/>
  <c r="M96" i="9"/>
  <c r="N96" i="9"/>
  <c r="O96" i="9"/>
  <c r="P96" i="9"/>
  <c r="C97" i="9"/>
  <c r="D97" i="9"/>
  <c r="E97" i="9"/>
  <c r="F97" i="9"/>
  <c r="G97" i="9"/>
  <c r="H97" i="9"/>
  <c r="I97" i="9"/>
  <c r="J97" i="9"/>
  <c r="K97" i="9"/>
  <c r="L97" i="9"/>
  <c r="M97" i="9"/>
  <c r="N97" i="9"/>
  <c r="O97" i="9"/>
  <c r="P97" i="9"/>
  <c r="C98" i="9"/>
  <c r="D98" i="9"/>
  <c r="E98" i="9"/>
  <c r="F98" i="9"/>
  <c r="G98" i="9"/>
  <c r="H98" i="9"/>
  <c r="I98" i="9"/>
  <c r="J98" i="9"/>
  <c r="K98" i="9"/>
  <c r="L98" i="9"/>
  <c r="M98" i="9"/>
  <c r="N98" i="9"/>
  <c r="O98" i="9"/>
  <c r="P98" i="9"/>
  <c r="C99" i="9"/>
  <c r="D99" i="9"/>
  <c r="E99" i="9"/>
  <c r="F99" i="9"/>
  <c r="G99" i="9"/>
  <c r="H99" i="9"/>
  <c r="I99" i="9"/>
  <c r="J99" i="9"/>
  <c r="K99" i="9"/>
  <c r="L99" i="9"/>
  <c r="M99" i="9"/>
  <c r="N99" i="9"/>
  <c r="O99" i="9"/>
  <c r="P99" i="9"/>
  <c r="C100" i="9"/>
  <c r="D100" i="9"/>
  <c r="E100" i="9"/>
  <c r="F100" i="9"/>
  <c r="G100" i="9"/>
  <c r="H100" i="9"/>
  <c r="I100" i="9"/>
  <c r="J100" i="9"/>
  <c r="K100" i="9"/>
  <c r="L100" i="9"/>
  <c r="M100" i="9"/>
  <c r="N100" i="9"/>
  <c r="O100" i="9"/>
  <c r="P100" i="9"/>
  <c r="C101" i="9"/>
  <c r="D101" i="9"/>
  <c r="E101" i="9"/>
  <c r="F101" i="9"/>
  <c r="G101" i="9"/>
  <c r="H101" i="9"/>
  <c r="I101" i="9"/>
  <c r="J101" i="9"/>
  <c r="K101" i="9"/>
  <c r="L101" i="9"/>
  <c r="M101" i="9"/>
  <c r="N101" i="9"/>
  <c r="O101" i="9"/>
  <c r="P101" i="9"/>
  <c r="C102" i="9"/>
  <c r="D102" i="9"/>
  <c r="E102" i="9"/>
  <c r="F102" i="9"/>
  <c r="G102" i="9"/>
  <c r="H102" i="9"/>
  <c r="I102" i="9"/>
  <c r="J102" i="9"/>
  <c r="K102" i="9"/>
  <c r="L102" i="9"/>
  <c r="M102" i="9"/>
  <c r="N102" i="9"/>
  <c r="O102" i="9"/>
  <c r="P102" i="9"/>
  <c r="C103" i="9"/>
  <c r="D103" i="9"/>
  <c r="E103" i="9"/>
  <c r="F103" i="9"/>
  <c r="G103" i="9"/>
  <c r="H103" i="9"/>
  <c r="I103" i="9"/>
  <c r="J103" i="9"/>
  <c r="K103" i="9"/>
  <c r="L103" i="9"/>
  <c r="M103" i="9"/>
  <c r="N103" i="9"/>
  <c r="O103" i="9"/>
  <c r="P103" i="9"/>
  <c r="C104" i="9"/>
  <c r="D104" i="9"/>
  <c r="E104" i="9"/>
  <c r="F104" i="9"/>
  <c r="G104" i="9"/>
  <c r="H104" i="9"/>
  <c r="I104" i="9"/>
  <c r="J104" i="9"/>
  <c r="K104" i="9"/>
  <c r="L104" i="9"/>
  <c r="M104" i="9"/>
  <c r="N104" i="9"/>
  <c r="O104" i="9"/>
  <c r="P104" i="9"/>
  <c r="C105" i="9"/>
  <c r="D105" i="9"/>
  <c r="E105" i="9"/>
  <c r="F105" i="9"/>
  <c r="G105" i="9"/>
  <c r="H105" i="9"/>
  <c r="I105" i="9"/>
  <c r="J105" i="9"/>
  <c r="K105" i="9"/>
  <c r="L105" i="9"/>
  <c r="M105" i="9"/>
  <c r="N105" i="9"/>
  <c r="O105" i="9"/>
  <c r="P105" i="9"/>
  <c r="C106" i="9"/>
  <c r="D106" i="9"/>
  <c r="E106" i="9"/>
  <c r="F106" i="9"/>
  <c r="G106" i="9"/>
  <c r="H106" i="9"/>
  <c r="I106" i="9"/>
  <c r="J106" i="9"/>
  <c r="K106" i="9"/>
  <c r="L106" i="9"/>
  <c r="M106" i="9"/>
  <c r="N106" i="9"/>
  <c r="O106" i="9"/>
  <c r="P106" i="9"/>
  <c r="C107" i="9"/>
  <c r="D107" i="9"/>
  <c r="E107" i="9"/>
  <c r="F107" i="9"/>
  <c r="G107" i="9"/>
  <c r="H107" i="9"/>
  <c r="I107" i="9"/>
  <c r="J107" i="9"/>
  <c r="K107" i="9"/>
  <c r="L107" i="9"/>
  <c r="M107" i="9"/>
  <c r="N107" i="9"/>
  <c r="O107" i="9"/>
  <c r="P107" i="9"/>
  <c r="C108" i="9"/>
  <c r="D108" i="9"/>
  <c r="E108" i="9"/>
  <c r="F108" i="9"/>
  <c r="G108" i="9"/>
  <c r="H108" i="9"/>
  <c r="I108" i="9"/>
  <c r="J108" i="9"/>
  <c r="K108" i="9"/>
  <c r="L108" i="9"/>
  <c r="M108" i="9"/>
  <c r="N108" i="9"/>
  <c r="O108" i="9"/>
  <c r="P108" i="9"/>
  <c r="C109" i="9"/>
  <c r="D109" i="9"/>
  <c r="E109" i="9"/>
  <c r="F109" i="9"/>
  <c r="G109" i="9"/>
  <c r="H109" i="9"/>
  <c r="I109" i="9"/>
  <c r="J109" i="9"/>
  <c r="K109" i="9"/>
  <c r="L109" i="9"/>
  <c r="M109" i="9"/>
  <c r="N109" i="9"/>
  <c r="O109" i="9"/>
  <c r="P109" i="9"/>
  <c r="B90" i="9"/>
  <c r="B91" i="9"/>
  <c r="B92" i="9"/>
  <c r="B93" i="9"/>
  <c r="B94" i="9"/>
  <c r="B95" i="9"/>
  <c r="B96" i="9"/>
  <c r="B97" i="9"/>
  <c r="B98" i="9"/>
  <c r="B99" i="9"/>
  <c r="B100" i="9"/>
  <c r="B101" i="9"/>
  <c r="B102" i="9"/>
  <c r="B103" i="9"/>
  <c r="B104" i="9"/>
  <c r="B105" i="9"/>
  <c r="B106" i="9"/>
  <c r="B107" i="9"/>
  <c r="B108" i="9"/>
  <c r="B109" i="9"/>
  <c r="B89" i="9"/>
  <c r="AE58" i="9"/>
  <c r="R64" i="9"/>
  <c r="R65" i="9"/>
  <c r="R66" i="9"/>
  <c r="R67" i="9"/>
  <c r="R68" i="9"/>
  <c r="R69" i="9"/>
  <c r="R70" i="9"/>
  <c r="R71" i="9"/>
  <c r="R72" i="9"/>
  <c r="R73" i="9"/>
  <c r="R74" i="9"/>
  <c r="R75" i="9"/>
  <c r="R76" i="9"/>
  <c r="R77" i="9"/>
  <c r="R78" i="9"/>
  <c r="R79" i="9"/>
  <c r="R80" i="9"/>
  <c r="R81" i="9"/>
  <c r="R82" i="9"/>
  <c r="R83" i="9"/>
  <c r="R63" i="9"/>
  <c r="R39" i="9"/>
  <c r="R40" i="9"/>
  <c r="T51" i="9" s="1"/>
  <c r="R41" i="9"/>
  <c r="R42" i="9"/>
  <c r="X53" i="9" s="1"/>
  <c r="R43" i="9"/>
  <c r="R44" i="9"/>
  <c r="X55" i="9" s="1"/>
  <c r="R45" i="9"/>
  <c r="X56" i="9" s="1"/>
  <c r="R46" i="9"/>
  <c r="R47" i="9"/>
  <c r="X58" i="9" s="1"/>
  <c r="R48" i="9"/>
  <c r="T59" i="9" s="1"/>
  <c r="R49" i="9"/>
  <c r="R50" i="9"/>
  <c r="R51" i="9"/>
  <c r="R52" i="9"/>
  <c r="X63" i="9" s="1"/>
  <c r="R53" i="9"/>
  <c r="X64" i="9" s="1"/>
  <c r="R54" i="9"/>
  <c r="X65" i="9" s="1"/>
  <c r="R55" i="9"/>
  <c r="X66" i="9" s="1"/>
  <c r="R56" i="9"/>
  <c r="T67" i="9" s="1"/>
  <c r="R57" i="9"/>
  <c r="R58" i="9"/>
  <c r="R38" i="9"/>
  <c r="X49" i="9" s="1"/>
  <c r="BR27" i="9" l="1"/>
  <c r="BM36" i="9"/>
  <c r="BS45" i="9"/>
  <c r="BT44" i="9"/>
  <c r="BP43" i="9"/>
  <c r="BQ40" i="9"/>
  <c r="BS37" i="9"/>
  <c r="BT36" i="9"/>
  <c r="BP35" i="9"/>
  <c r="BQ32" i="9"/>
  <c r="BS29" i="9"/>
  <c r="BT28" i="9"/>
  <c r="BP27" i="9"/>
  <c r="T68" i="9"/>
  <c r="T60" i="9"/>
  <c r="T52" i="9"/>
  <c r="BM42" i="9"/>
  <c r="BQ45" i="9"/>
  <c r="BP44" i="9"/>
  <c r="BU42" i="9"/>
  <c r="BW38" i="9"/>
  <c r="BQ37" i="9"/>
  <c r="BP36" i="9"/>
  <c r="BU34" i="9"/>
  <c r="BW30" i="9"/>
  <c r="BQ29" i="9"/>
  <c r="BP28" i="9"/>
  <c r="BU26" i="9"/>
  <c r="BO35" i="9"/>
  <c r="BO27" i="9"/>
  <c r="BG2" i="9"/>
  <c r="BM44" i="9"/>
  <c r="BP45" i="9"/>
  <c r="BO44" i="9"/>
  <c r="BS42" i="9"/>
  <c r="BQ38" i="9"/>
  <c r="BP37" i="9"/>
  <c r="BO36" i="9"/>
  <c r="BS34" i="9"/>
  <c r="BQ30" i="9"/>
  <c r="BP29" i="9"/>
  <c r="BO28" i="9"/>
  <c r="BS26" i="9"/>
  <c r="BK11" i="9"/>
  <c r="BM26" i="9"/>
  <c r="BM45" i="9"/>
  <c r="BX44" i="9"/>
  <c r="BN44" i="9"/>
  <c r="BX41" i="9"/>
  <c r="BO38" i="9"/>
  <c r="BX36" i="9"/>
  <c r="BN36" i="9"/>
  <c r="BX33" i="9"/>
  <c r="BO30" i="9"/>
  <c r="BX28" i="9"/>
  <c r="BN28" i="9"/>
  <c r="BX25" i="9"/>
  <c r="BM28" i="9"/>
  <c r="BX45" i="9"/>
  <c r="BW44" i="9"/>
  <c r="BX43" i="9"/>
  <c r="BP41" i="9"/>
  <c r="BX37" i="9"/>
  <c r="BW36" i="9"/>
  <c r="BX35" i="9"/>
  <c r="BP33" i="9"/>
  <c r="BX29" i="9"/>
  <c r="BW28" i="9"/>
  <c r="BX27" i="9"/>
  <c r="BP25" i="9"/>
  <c r="BO43" i="9"/>
  <c r="BM29" i="9"/>
  <c r="BU45" i="9"/>
  <c r="BV44" i="9"/>
  <c r="BW43" i="9"/>
  <c r="BX40" i="9"/>
  <c r="BU37" i="9"/>
  <c r="BV36" i="9"/>
  <c r="BW35" i="9"/>
  <c r="BX32" i="9"/>
  <c r="BU29" i="9"/>
  <c r="BV28" i="9"/>
  <c r="BW27" i="9"/>
  <c r="BV39" i="9"/>
  <c r="BN39" i="9"/>
  <c r="BN31" i="9"/>
  <c r="BM27" i="9"/>
  <c r="BM35" i="9"/>
  <c r="BM43" i="9"/>
  <c r="BQ43" i="9"/>
  <c r="BT42" i="9"/>
  <c r="BW41" i="9"/>
  <c r="BO41" i="9"/>
  <c r="BR40" i="9"/>
  <c r="BU39" i="9"/>
  <c r="BX38" i="9"/>
  <c r="BP38" i="9"/>
  <c r="BQ35" i="9"/>
  <c r="BT34" i="9"/>
  <c r="BW33" i="9"/>
  <c r="BO33" i="9"/>
  <c r="BR32" i="9"/>
  <c r="BU31" i="9"/>
  <c r="BX30" i="9"/>
  <c r="BP30" i="9"/>
  <c r="BQ27" i="9"/>
  <c r="BT26" i="9"/>
  <c r="BW25" i="9"/>
  <c r="BO25" i="9"/>
  <c r="BV41" i="9"/>
  <c r="BN41" i="9"/>
  <c r="BT39" i="9"/>
  <c r="BV33" i="9"/>
  <c r="BN33" i="9"/>
  <c r="BT31" i="9"/>
  <c r="BV25" i="9"/>
  <c r="BN25" i="9"/>
  <c r="BL16" i="9"/>
  <c r="BR42" i="9"/>
  <c r="BU41" i="9"/>
  <c r="BS39" i="9"/>
  <c r="BV38" i="9"/>
  <c r="BN38" i="9"/>
  <c r="BR34" i="9"/>
  <c r="BU33" i="9"/>
  <c r="BS31" i="9"/>
  <c r="BV30" i="9"/>
  <c r="BN30" i="9"/>
  <c r="BR26" i="9"/>
  <c r="BU25" i="9"/>
  <c r="BM30" i="9"/>
  <c r="BM38" i="9"/>
  <c r="BV43" i="9"/>
  <c r="BN43" i="9"/>
  <c r="BQ42" i="9"/>
  <c r="BT41" i="9"/>
  <c r="BW40" i="9"/>
  <c r="BO40" i="9"/>
  <c r="BR39" i="9"/>
  <c r="BU38" i="9"/>
  <c r="BV35" i="9"/>
  <c r="BN35" i="9"/>
  <c r="BQ34" i="9"/>
  <c r="BT33" i="9"/>
  <c r="BW32" i="9"/>
  <c r="BO32" i="9"/>
  <c r="BR31" i="9"/>
  <c r="BU30" i="9"/>
  <c r="BV27" i="9"/>
  <c r="BN27" i="9"/>
  <c r="BQ26" i="9"/>
  <c r="BT25" i="9"/>
  <c r="BH8" i="9"/>
  <c r="BM31" i="9"/>
  <c r="BM39" i="9"/>
  <c r="BW45" i="9"/>
  <c r="BO45" i="9"/>
  <c r="BR44" i="9"/>
  <c r="BU43" i="9"/>
  <c r="BX42" i="9"/>
  <c r="BP42" i="9"/>
  <c r="BS41" i="9"/>
  <c r="BV40" i="9"/>
  <c r="BN40" i="9"/>
  <c r="BQ39" i="9"/>
  <c r="BT38" i="9"/>
  <c r="BW37" i="9"/>
  <c r="BO37" i="9"/>
  <c r="BR36" i="9"/>
  <c r="BU35" i="9"/>
  <c r="BX34" i="9"/>
  <c r="BP34" i="9"/>
  <c r="BS33" i="9"/>
  <c r="BV32" i="9"/>
  <c r="BN32" i="9"/>
  <c r="BQ31" i="9"/>
  <c r="BT30" i="9"/>
  <c r="BW29" i="9"/>
  <c r="BO29" i="9"/>
  <c r="BR28" i="9"/>
  <c r="BU27" i="9"/>
  <c r="BX26" i="9"/>
  <c r="BP26" i="9"/>
  <c r="BS25" i="9"/>
  <c r="BV31" i="9"/>
  <c r="CC49" i="9"/>
  <c r="BM32" i="9"/>
  <c r="BM40" i="9"/>
  <c r="BV45" i="9"/>
  <c r="BT43" i="9"/>
  <c r="BW42" i="9"/>
  <c r="BO42" i="9"/>
  <c r="BR41" i="9"/>
  <c r="BU40" i="9"/>
  <c r="BX39" i="9"/>
  <c r="BP39" i="9"/>
  <c r="BS38" i="9"/>
  <c r="BV37" i="9"/>
  <c r="BT35" i="9"/>
  <c r="BW34" i="9"/>
  <c r="BO34" i="9"/>
  <c r="BR33" i="9"/>
  <c r="BU32" i="9"/>
  <c r="BX31" i="9"/>
  <c r="BP31" i="9"/>
  <c r="BS30" i="9"/>
  <c r="BV29" i="9"/>
  <c r="BT27" i="9"/>
  <c r="BW26" i="9"/>
  <c r="BO26" i="9"/>
  <c r="BR25" i="9"/>
  <c r="BR49" i="9"/>
  <c r="BM25" i="9"/>
  <c r="BM33" i="9"/>
  <c r="BM41" i="9"/>
  <c r="BV42" i="9"/>
  <c r="BW39" i="9"/>
  <c r="BV34" i="9"/>
  <c r="BW31" i="9"/>
  <c r="BV26" i="9"/>
  <c r="BG17" i="9"/>
  <c r="BL8" i="9"/>
  <c r="BI21" i="9"/>
  <c r="BK5" i="9"/>
  <c r="BK21" i="9"/>
  <c r="BH19" i="9"/>
  <c r="BI3" i="9"/>
  <c r="T69" i="9"/>
  <c r="T61" i="9"/>
  <c r="BJ17" i="9"/>
  <c r="CD49" i="9"/>
  <c r="BI13" i="9"/>
  <c r="BT49" i="9"/>
  <c r="BG18" i="9"/>
  <c r="BK17" i="9"/>
  <c r="BL12" i="9"/>
  <c r="BJ8" i="9"/>
  <c r="BH3" i="9"/>
  <c r="BS49" i="9"/>
  <c r="T57" i="9"/>
  <c r="BG5" i="9"/>
  <c r="BL20" i="9"/>
  <c r="BJ16" i="9"/>
  <c r="BI11" i="9"/>
  <c r="BI5" i="9"/>
  <c r="CB49" i="9"/>
  <c r="CC48" i="9"/>
  <c r="BW60" i="9"/>
  <c r="BG9" i="9"/>
  <c r="BK20" i="9"/>
  <c r="BH16" i="9"/>
  <c r="BH11" i="9"/>
  <c r="BL4" i="9"/>
  <c r="CA49" i="9"/>
  <c r="CB48" i="9"/>
  <c r="BG10" i="9"/>
  <c r="BK19" i="9"/>
  <c r="BL15" i="9"/>
  <c r="BK9" i="9"/>
  <c r="BK4" i="9"/>
  <c r="BX49" i="9"/>
  <c r="CA48" i="9"/>
  <c r="BK12" i="9"/>
  <c r="BG13" i="9"/>
  <c r="BI19" i="9"/>
  <c r="BK13" i="9"/>
  <c r="BJ9" i="9"/>
  <c r="BK3" i="9"/>
  <c r="BU49" i="9"/>
  <c r="BZ48" i="9"/>
  <c r="BP67" i="9"/>
  <c r="CD51" i="9"/>
  <c r="BP68" i="9"/>
  <c r="BZ49" i="9"/>
  <c r="BQ49" i="9"/>
  <c r="BW48" i="9"/>
  <c r="CC67" i="9"/>
  <c r="BY49" i="9"/>
  <c r="BP49" i="9"/>
  <c r="BV48" i="9"/>
  <c r="BZ64" i="9"/>
  <c r="BU48" i="9"/>
  <c r="BW52" i="9"/>
  <c r="BX64" i="9"/>
  <c r="BW49" i="9"/>
  <c r="CD48" i="9"/>
  <c r="BT48" i="9"/>
  <c r="BX60" i="9"/>
  <c r="BJ22" i="9"/>
  <c r="BJ14" i="9"/>
  <c r="BI22" i="9"/>
  <c r="BI14" i="9"/>
  <c r="BL7" i="9"/>
  <c r="BG3" i="9"/>
  <c r="BG11" i="9"/>
  <c r="BG19" i="9"/>
  <c r="BH22" i="9"/>
  <c r="BJ20" i="9"/>
  <c r="BL18" i="9"/>
  <c r="BI17" i="9"/>
  <c r="BK15" i="9"/>
  <c r="BH14" i="9"/>
  <c r="BJ12" i="9"/>
  <c r="BL10" i="9"/>
  <c r="BI9" i="9"/>
  <c r="BK7" i="9"/>
  <c r="BH6" i="9"/>
  <c r="BJ4" i="9"/>
  <c r="BL2" i="9"/>
  <c r="BI6" i="9"/>
  <c r="BG4" i="9"/>
  <c r="BG12" i="9"/>
  <c r="BG21" i="9"/>
  <c r="BL21" i="9"/>
  <c r="BI20" i="9"/>
  <c r="BK18" i="9"/>
  <c r="BH17" i="9"/>
  <c r="BJ15" i="9"/>
  <c r="BL13" i="9"/>
  <c r="BI12" i="9"/>
  <c r="BK10" i="9"/>
  <c r="BH9" i="9"/>
  <c r="BJ7" i="9"/>
  <c r="BL5" i="9"/>
  <c r="BI4" i="9"/>
  <c r="BK2" i="9"/>
  <c r="BG22" i="9"/>
  <c r="BH20" i="9"/>
  <c r="BJ18" i="9"/>
  <c r="BI15" i="9"/>
  <c r="BJ10" i="9"/>
  <c r="BI7" i="9"/>
  <c r="BJ2" i="9"/>
  <c r="BG6" i="9"/>
  <c r="BG14" i="9"/>
  <c r="BJ21" i="9"/>
  <c r="BL19" i="9"/>
  <c r="BI18" i="9"/>
  <c r="BK16" i="9"/>
  <c r="BH15" i="9"/>
  <c r="BJ13" i="9"/>
  <c r="BL11" i="9"/>
  <c r="BI10" i="9"/>
  <c r="BK8" i="9"/>
  <c r="BH7" i="9"/>
  <c r="BJ5" i="9"/>
  <c r="BL3" i="9"/>
  <c r="BI2" i="9"/>
  <c r="BJ6" i="9"/>
  <c r="BL22" i="9"/>
  <c r="BL14" i="9"/>
  <c r="BL6" i="9"/>
  <c r="BG8" i="9"/>
  <c r="BG16" i="9"/>
  <c r="BS48" i="9"/>
  <c r="BR48" i="9"/>
  <c r="BY48" i="9"/>
  <c r="BQ48" i="9"/>
  <c r="BX48" i="9"/>
  <c r="BU63" i="9"/>
  <c r="BP51" i="9"/>
  <c r="CD62" i="9"/>
  <c r="CD59" i="9"/>
  <c r="CC51" i="9"/>
  <c r="CD67" i="9"/>
  <c r="BT62" i="9"/>
  <c r="BW56" i="9"/>
  <c r="BV51" i="9"/>
  <c r="BS62" i="9"/>
  <c r="CA54" i="9"/>
  <c r="T62" i="9"/>
  <c r="CA67" i="9"/>
  <c r="BQ62" i="9"/>
  <c r="BT54" i="9"/>
  <c r="T54" i="9"/>
  <c r="T63" i="9"/>
  <c r="X57" i="9"/>
  <c r="BX67" i="9"/>
  <c r="CB61" i="9"/>
  <c r="BS54" i="9"/>
  <c r="BP62" i="9"/>
  <c r="BQ61" i="9"/>
  <c r="BZ53" i="9"/>
  <c r="T50" i="9"/>
  <c r="CD55" i="9"/>
  <c r="BP54" i="9"/>
  <c r="BV67" i="9"/>
  <c r="BW64" i="9"/>
  <c r="CB62" i="9"/>
  <c r="BZ61" i="9"/>
  <c r="CC59" i="9"/>
  <c r="CC55" i="9"/>
  <c r="BY53" i="9"/>
  <c r="BU51" i="9"/>
  <c r="X50" i="9"/>
  <c r="BP56" i="9"/>
  <c r="BU67" i="9"/>
  <c r="BU64" i="9"/>
  <c r="CA62" i="9"/>
  <c r="BY61" i="9"/>
  <c r="BV59" i="9"/>
  <c r="BV55" i="9"/>
  <c r="BR53" i="9"/>
  <c r="CB50" i="9"/>
  <c r="BP59" i="9"/>
  <c r="BX68" i="9"/>
  <c r="BS67" i="9"/>
  <c r="BR64" i="9"/>
  <c r="BY62" i="9"/>
  <c r="BT61" i="9"/>
  <c r="BU59" i="9"/>
  <c r="BU55" i="9"/>
  <c r="BQ53" i="9"/>
  <c r="BT50" i="9"/>
  <c r="BP60" i="9"/>
  <c r="BW68" i="9"/>
  <c r="CB66" i="9"/>
  <c r="CD63" i="9"/>
  <c r="BV62" i="9"/>
  <c r="BR61" i="9"/>
  <c r="CB58" i="9"/>
  <c r="CB54" i="9"/>
  <c r="BX52" i="9"/>
  <c r="X59" i="9"/>
  <c r="BT66" i="9"/>
  <c r="CC63" i="9"/>
  <c r="BT58" i="9"/>
  <c r="T55" i="9"/>
  <c r="CC64" i="9"/>
  <c r="BV63" i="9"/>
  <c r="BX56" i="9"/>
  <c r="BY65" i="9"/>
  <c r="BS58" i="9"/>
  <c r="BY57" i="9"/>
  <c r="BQ57" i="9"/>
  <c r="BP61" i="9"/>
  <c r="BP50" i="9"/>
  <c r="CD68" i="9"/>
  <c r="BV68" i="9"/>
  <c r="CB67" i="9"/>
  <c r="BT67" i="9"/>
  <c r="BZ66" i="9"/>
  <c r="BR66" i="9"/>
  <c r="BX65" i="9"/>
  <c r="CD64" i="9"/>
  <c r="BV64" i="9"/>
  <c r="CB63" i="9"/>
  <c r="BT63" i="9"/>
  <c r="BZ62" i="9"/>
  <c r="BR62" i="9"/>
  <c r="BX61" i="9"/>
  <c r="CD60" i="9"/>
  <c r="BV60" i="9"/>
  <c r="CB59" i="9"/>
  <c r="BT59" i="9"/>
  <c r="BZ58" i="9"/>
  <c r="BR58" i="9"/>
  <c r="BX57" i="9"/>
  <c r="CD56" i="9"/>
  <c r="BV56" i="9"/>
  <c r="CB55" i="9"/>
  <c r="BT55" i="9"/>
  <c r="BZ54" i="9"/>
  <c r="BR54" i="9"/>
  <c r="BX53" i="9"/>
  <c r="CD52" i="9"/>
  <c r="BV52" i="9"/>
  <c r="CB51" i="9"/>
  <c r="BT51" i="9"/>
  <c r="BZ50" i="9"/>
  <c r="BR50" i="9"/>
  <c r="BR57" i="9"/>
  <c r="CA66" i="9"/>
  <c r="BQ65" i="9"/>
  <c r="CA58" i="9"/>
  <c r="BS50" i="9"/>
  <c r="CC68" i="9"/>
  <c r="BU68" i="9"/>
  <c r="BY66" i="9"/>
  <c r="BQ66" i="9"/>
  <c r="BW65" i="9"/>
  <c r="CA63" i="9"/>
  <c r="BS63" i="9"/>
  <c r="BW61" i="9"/>
  <c r="CC60" i="9"/>
  <c r="BU60" i="9"/>
  <c r="CA59" i="9"/>
  <c r="BS59" i="9"/>
  <c r="BY58" i="9"/>
  <c r="BQ58" i="9"/>
  <c r="BW57" i="9"/>
  <c r="CC56" i="9"/>
  <c r="BU56" i="9"/>
  <c r="CA55" i="9"/>
  <c r="BS55" i="9"/>
  <c r="BY54" i="9"/>
  <c r="BQ54" i="9"/>
  <c r="BW53" i="9"/>
  <c r="CC52" i="9"/>
  <c r="BU52" i="9"/>
  <c r="CA51" i="9"/>
  <c r="BS51" i="9"/>
  <c r="BY50" i="9"/>
  <c r="BQ50" i="9"/>
  <c r="BZ57" i="9"/>
  <c r="BP63" i="9"/>
  <c r="BP52" i="9"/>
  <c r="CB68" i="9"/>
  <c r="BT68" i="9"/>
  <c r="BZ67" i="9"/>
  <c r="BR67" i="9"/>
  <c r="BX66" i="9"/>
  <c r="CD65" i="9"/>
  <c r="BV65" i="9"/>
  <c r="CB64" i="9"/>
  <c r="BT64" i="9"/>
  <c r="BZ63" i="9"/>
  <c r="BR63" i="9"/>
  <c r="BX62" i="9"/>
  <c r="CD61" i="9"/>
  <c r="BV61" i="9"/>
  <c r="CB60" i="9"/>
  <c r="BT60" i="9"/>
  <c r="BZ59" i="9"/>
  <c r="BR59" i="9"/>
  <c r="BX58" i="9"/>
  <c r="CD57" i="9"/>
  <c r="BV57" i="9"/>
  <c r="CB56" i="9"/>
  <c r="BT56" i="9"/>
  <c r="BZ55" i="9"/>
  <c r="BR55" i="9"/>
  <c r="BX54" i="9"/>
  <c r="CD53" i="9"/>
  <c r="BV53" i="9"/>
  <c r="CB52" i="9"/>
  <c r="BT52" i="9"/>
  <c r="BZ51" i="9"/>
  <c r="BR51" i="9"/>
  <c r="BX50" i="9"/>
  <c r="BR65" i="9"/>
  <c r="CA50" i="9"/>
  <c r="BP64" i="9"/>
  <c r="BP53" i="9"/>
  <c r="CA68" i="9"/>
  <c r="BS68" i="9"/>
  <c r="BY67" i="9"/>
  <c r="BQ67" i="9"/>
  <c r="BW66" i="9"/>
  <c r="CC65" i="9"/>
  <c r="BU65" i="9"/>
  <c r="CA64" i="9"/>
  <c r="BS64" i="9"/>
  <c r="BY63" i="9"/>
  <c r="BQ63" i="9"/>
  <c r="BW62" i="9"/>
  <c r="CC61" i="9"/>
  <c r="BU61" i="9"/>
  <c r="CA60" i="9"/>
  <c r="BS60" i="9"/>
  <c r="BY59" i="9"/>
  <c r="BQ59" i="9"/>
  <c r="BW58" i="9"/>
  <c r="CC57" i="9"/>
  <c r="BU57" i="9"/>
  <c r="CA56" i="9"/>
  <c r="BS56" i="9"/>
  <c r="BY55" i="9"/>
  <c r="BQ55" i="9"/>
  <c r="BW54" i="9"/>
  <c r="CC53" i="9"/>
  <c r="BU53" i="9"/>
  <c r="CA52" i="9"/>
  <c r="BS52" i="9"/>
  <c r="BY51" i="9"/>
  <c r="BQ51" i="9"/>
  <c r="BW50" i="9"/>
  <c r="BS66" i="9"/>
  <c r="BP65" i="9"/>
  <c r="BZ68" i="9"/>
  <c r="BR68" i="9"/>
  <c r="CD66" i="9"/>
  <c r="BV66" i="9"/>
  <c r="CB65" i="9"/>
  <c r="BT65" i="9"/>
  <c r="BX63" i="9"/>
  <c r="BZ60" i="9"/>
  <c r="BR60" i="9"/>
  <c r="BX59" i="9"/>
  <c r="CD58" i="9"/>
  <c r="BV58" i="9"/>
  <c r="CB57" i="9"/>
  <c r="BT57" i="9"/>
  <c r="BZ56" i="9"/>
  <c r="BR56" i="9"/>
  <c r="BX55" i="9"/>
  <c r="CD54" i="9"/>
  <c r="BV54" i="9"/>
  <c r="CB53" i="9"/>
  <c r="BT53" i="9"/>
  <c r="BZ52" i="9"/>
  <c r="BR52" i="9"/>
  <c r="BX51" i="9"/>
  <c r="CD50" i="9"/>
  <c r="BV50" i="9"/>
  <c r="BZ65" i="9"/>
  <c r="BP57" i="9"/>
  <c r="BP58" i="9"/>
  <c r="BP66" i="9"/>
  <c r="BP55" i="9"/>
  <c r="BY68" i="9"/>
  <c r="CC66" i="9"/>
  <c r="CA65" i="9"/>
  <c r="BY64" i="9"/>
  <c r="CC62" i="9"/>
  <c r="CA61" i="9"/>
  <c r="BY60" i="9"/>
  <c r="CC58" i="9"/>
  <c r="CA57" i="9"/>
  <c r="BY56" i="9"/>
  <c r="CC54" i="9"/>
  <c r="CA53" i="9"/>
  <c r="BY52" i="9"/>
  <c r="CC50" i="9"/>
  <c r="T56" i="9"/>
  <c r="T64" i="9"/>
  <c r="X54" i="9"/>
  <c r="X67" i="9"/>
  <c r="T49" i="9"/>
  <c r="T65" i="9"/>
  <c r="X51" i="9"/>
  <c r="X60" i="9"/>
  <c r="T58" i="9"/>
  <c r="T66" i="9"/>
  <c r="X68" i="9"/>
  <c r="X52" i="9"/>
  <c r="X61" i="9"/>
  <c r="X69" i="9"/>
  <c r="T53" i="9"/>
  <c r="X62" i="9"/>
  <c r="BN18" i="9" l="1"/>
  <c r="BP18" i="9" s="1"/>
  <c r="BZ40" i="9"/>
  <c r="CB40" i="9" s="1"/>
  <c r="BZ32" i="9"/>
  <c r="CB32" i="9" s="1"/>
  <c r="BN8" i="9"/>
  <c r="BP8" i="9" s="1"/>
  <c r="BZ39" i="9"/>
  <c r="CB39" i="9" s="1"/>
  <c r="BZ43" i="9"/>
  <c r="CB43" i="9" s="1"/>
  <c r="BZ35" i="9"/>
  <c r="CB35" i="9" s="1"/>
  <c r="BZ31" i="9"/>
  <c r="CB31" i="9" s="1"/>
  <c r="BZ27" i="9"/>
  <c r="CB27" i="9" s="1"/>
  <c r="BZ42" i="9"/>
  <c r="CB42" i="9" s="1"/>
  <c r="BZ34" i="9"/>
  <c r="CB34" i="9" s="1"/>
  <c r="BZ26" i="9"/>
  <c r="CB26" i="9" s="1"/>
  <c r="BN10" i="9"/>
  <c r="BP10" i="9" s="1"/>
  <c r="BN4" i="9"/>
  <c r="BP4" i="9" s="1"/>
  <c r="BZ45" i="9"/>
  <c r="CB45" i="9" s="1"/>
  <c r="CF49" i="9"/>
  <c r="CH49" i="9" s="1"/>
  <c r="BZ30" i="9"/>
  <c r="CB30" i="9" s="1"/>
  <c r="BZ41" i="9"/>
  <c r="CB41" i="9" s="1"/>
  <c r="CF48" i="9"/>
  <c r="CH48" i="9" s="1"/>
  <c r="BZ44" i="9"/>
  <c r="CB44" i="9" s="1"/>
  <c r="CF57" i="9"/>
  <c r="CH57" i="9" s="1"/>
  <c r="BZ33" i="9"/>
  <c r="CB33" i="9" s="1"/>
  <c r="BZ25" i="9"/>
  <c r="CB25" i="9" s="1"/>
  <c r="BZ37" i="9"/>
  <c r="CB37" i="9" s="1"/>
  <c r="BZ28" i="9"/>
  <c r="CB28" i="9" s="1"/>
  <c r="BZ36" i="9"/>
  <c r="CB36" i="9" s="1"/>
  <c r="BZ38" i="9"/>
  <c r="CB38" i="9" s="1"/>
  <c r="BZ29" i="9"/>
  <c r="CB29" i="9" s="1"/>
  <c r="BN6" i="9"/>
  <c r="BP6" i="9" s="1"/>
  <c r="BN12" i="9"/>
  <c r="BP12" i="9" s="1"/>
  <c r="BN13" i="9"/>
  <c r="BP13" i="9" s="1"/>
  <c r="BN5" i="9"/>
  <c r="BP5" i="9" s="1"/>
  <c r="CF68" i="9"/>
  <c r="CH68" i="9" s="1"/>
  <c r="BN22" i="9"/>
  <c r="BP22" i="9" s="1"/>
  <c r="BN16" i="9"/>
  <c r="BP16" i="9" s="1"/>
  <c r="BN14" i="9"/>
  <c r="BP14" i="9" s="1"/>
  <c r="BN2" i="9"/>
  <c r="BP2" i="9" s="1"/>
  <c r="CF66" i="9"/>
  <c r="CH66" i="9" s="1"/>
  <c r="BN17" i="9"/>
  <c r="BP17" i="9" s="1"/>
  <c r="CF56" i="9"/>
  <c r="CH56" i="9" s="1"/>
  <c r="CF50" i="9"/>
  <c r="CH50" i="9" s="1"/>
  <c r="BN19" i="9"/>
  <c r="BP19" i="9" s="1"/>
  <c r="BN7" i="9"/>
  <c r="BP7" i="9" s="1"/>
  <c r="BN21" i="9"/>
  <c r="BP21" i="9" s="1"/>
  <c r="CF53" i="9"/>
  <c r="CH53" i="9" s="1"/>
  <c r="CF65" i="9"/>
  <c r="CH65" i="9" s="1"/>
  <c r="CF62" i="9"/>
  <c r="CH62" i="9" s="1"/>
  <c r="CF60" i="9"/>
  <c r="CH60" i="9" s="1"/>
  <c r="CF61" i="9"/>
  <c r="CH61" i="9" s="1"/>
  <c r="BN15" i="9"/>
  <c r="BP15" i="9" s="1"/>
  <c r="BN20" i="9"/>
  <c r="BP20" i="9" s="1"/>
  <c r="CF52" i="9"/>
  <c r="CH52" i="9" s="1"/>
  <c r="CF59" i="9"/>
  <c r="CH59" i="9" s="1"/>
  <c r="CF55" i="9"/>
  <c r="CH55" i="9" s="1"/>
  <c r="BN3" i="9"/>
  <c r="BP3" i="9" s="1"/>
  <c r="BN11" i="9"/>
  <c r="BP11" i="9" s="1"/>
  <c r="BN9" i="9"/>
  <c r="BP9" i="9" s="1"/>
  <c r="CF58" i="9"/>
  <c r="CH58" i="9" s="1"/>
  <c r="CF67" i="9"/>
  <c r="CH67" i="9" s="1"/>
  <c r="CF63" i="9"/>
  <c r="CH63" i="9" s="1"/>
  <c r="CF64" i="9"/>
  <c r="CH64" i="9" s="1"/>
  <c r="CF54" i="9"/>
  <c r="CH54" i="9" s="1"/>
  <c r="CF51" i="9"/>
  <c r="CH51" i="9" s="1"/>
  <c r="R102" i="9" l="1"/>
  <c r="R98" i="9"/>
  <c r="R109" i="9"/>
  <c r="R101" i="9"/>
  <c r="R93" i="9"/>
  <c r="R108" i="9"/>
  <c r="R100" i="9"/>
  <c r="R92" i="9"/>
  <c r="R89" i="9"/>
  <c r="R95" i="9"/>
  <c r="R94" i="9"/>
  <c r="R106" i="9"/>
  <c r="R90" i="9"/>
  <c r="R107" i="9"/>
  <c r="R99" i="9"/>
  <c r="R91" i="9"/>
  <c r="R105" i="9"/>
  <c r="R97" i="9"/>
  <c r="R104" i="9"/>
  <c r="R96" i="9"/>
  <c r="R103" i="9"/>
  <c r="U92" i="9" l="1"/>
  <c r="AI92" i="9"/>
  <c r="AG92" i="9"/>
  <c r="AH92" i="9"/>
  <c r="X100" i="9"/>
  <c r="AI100" i="9"/>
  <c r="AH100" i="9"/>
  <c r="AG100" i="9"/>
  <c r="AH107" i="9"/>
  <c r="AG107" i="9"/>
  <c r="AI107" i="9"/>
  <c r="Y108" i="9"/>
  <c r="AI108" i="9"/>
  <c r="AG108" i="9"/>
  <c r="AH108" i="9"/>
  <c r="U93" i="9"/>
  <c r="AI93" i="9"/>
  <c r="AH93" i="9"/>
  <c r="AG93" i="9"/>
  <c r="Y103" i="9"/>
  <c r="AI103" i="9"/>
  <c r="AH103" i="9"/>
  <c r="AG103" i="9"/>
  <c r="V94" i="9"/>
  <c r="AH94" i="9"/>
  <c r="AI94" i="9"/>
  <c r="AG94" i="9"/>
  <c r="AC91" i="9"/>
  <c r="AG91" i="9"/>
  <c r="AI91" i="9"/>
  <c r="AH91" i="9"/>
  <c r="Z90" i="9"/>
  <c r="AI90" i="9"/>
  <c r="AG90" i="9"/>
  <c r="AH90" i="9"/>
  <c r="U96" i="9"/>
  <c r="AH96" i="9"/>
  <c r="AG96" i="9"/>
  <c r="AI96" i="9"/>
  <c r="W106" i="9"/>
  <c r="AI106" i="9"/>
  <c r="AG106" i="9"/>
  <c r="AH106" i="9"/>
  <c r="AC101" i="9"/>
  <c r="AI101" i="9"/>
  <c r="AG101" i="9"/>
  <c r="AH101" i="9"/>
  <c r="V104" i="9"/>
  <c r="AH104" i="9"/>
  <c r="AI104" i="9"/>
  <c r="AG104" i="9"/>
  <c r="AC109" i="9"/>
  <c r="AG109" i="9"/>
  <c r="AI109" i="9"/>
  <c r="AH109" i="9"/>
  <c r="U97" i="9"/>
  <c r="AG97" i="9"/>
  <c r="AH97" i="9"/>
  <c r="AI97" i="9"/>
  <c r="AE95" i="9"/>
  <c r="AG95" i="9"/>
  <c r="AI95" i="9"/>
  <c r="AH95" i="9"/>
  <c r="U98" i="9"/>
  <c r="AI98" i="9"/>
  <c r="AG98" i="9"/>
  <c r="AH98" i="9"/>
  <c r="X99" i="9"/>
  <c r="AI99" i="9"/>
  <c r="AH99" i="9"/>
  <c r="AG99" i="9"/>
  <c r="AB105" i="9"/>
  <c r="AG105" i="9"/>
  <c r="AI105" i="9"/>
  <c r="AH105" i="9"/>
  <c r="U89" i="9"/>
  <c r="AG89" i="9"/>
  <c r="AI89" i="9"/>
  <c r="AH89" i="9"/>
  <c r="AB102" i="9"/>
  <c r="AH102" i="9"/>
  <c r="AI102" i="9"/>
  <c r="AG102" i="9"/>
  <c r="V106" i="9"/>
  <c r="W92" i="9"/>
  <c r="V105" i="9"/>
  <c r="Z109" i="9"/>
  <c r="V90" i="9"/>
  <c r="AD95" i="9"/>
  <c r="AC108" i="9"/>
  <c r="AE109" i="9"/>
  <c r="V96" i="9"/>
  <c r="W90" i="9"/>
  <c r="AD109" i="9"/>
  <c r="X97" i="9"/>
  <c r="V92" i="9"/>
  <c r="AC96" i="9"/>
  <c r="W109" i="9"/>
  <c r="U108" i="9"/>
  <c r="Y95" i="9"/>
  <c r="Z93" i="9"/>
  <c r="W101" i="9"/>
  <c r="AF109" i="9"/>
  <c r="W94" i="9"/>
  <c r="U105" i="9"/>
  <c r="AA95" i="9"/>
  <c r="V97" i="9"/>
  <c r="AE94" i="9"/>
  <c r="AD94" i="9"/>
  <c r="AB96" i="9"/>
  <c r="AB94" i="9"/>
  <c r="W91" i="9"/>
  <c r="AA96" i="9"/>
  <c r="Z97" i="9"/>
  <c r="AD96" i="9"/>
  <c r="Y93" i="9"/>
  <c r="Y97" i="9"/>
  <c r="AC104" i="9"/>
  <c r="Y90" i="9"/>
  <c r="AB99" i="9"/>
  <c r="AA99" i="9"/>
  <c r="X93" i="9"/>
  <c r="AD92" i="9"/>
  <c r="U90" i="9"/>
  <c r="AF97" i="9"/>
  <c r="AF103" i="9"/>
  <c r="AD91" i="9"/>
  <c r="Y101" i="9"/>
  <c r="W103" i="9"/>
  <c r="AE93" i="9"/>
  <c r="AD99" i="9"/>
  <c r="W100" i="9"/>
  <c r="AB95" i="9"/>
  <c r="AA93" i="9"/>
  <c r="V91" i="9"/>
  <c r="AD104" i="9"/>
  <c r="Z99" i="9"/>
  <c r="V99" i="9"/>
  <c r="AF104" i="9"/>
  <c r="AB104" i="9"/>
  <c r="AA97" i="9"/>
  <c r="X96" i="9"/>
  <c r="AF99" i="9"/>
  <c r="X94" i="9"/>
  <c r="AC94" i="9"/>
  <c r="X109" i="9"/>
  <c r="AE90" i="9"/>
  <c r="AA100" i="9"/>
  <c r="Y109" i="9"/>
  <c r="Y105" i="9"/>
  <c r="AC99" i="9"/>
  <c r="AC97" i="9"/>
  <c r="U99" i="9"/>
  <c r="Z101" i="9"/>
  <c r="AE97" i="9"/>
  <c r="Z95" i="9"/>
  <c r="AC90" i="9"/>
  <c r="AB91" i="9"/>
  <c r="V109" i="9"/>
  <c r="AF101" i="9"/>
  <c r="AD90" i="9"/>
  <c r="AE101" i="9"/>
  <c r="W99" i="9"/>
  <c r="Y104" i="9"/>
  <c r="Y99" i="9"/>
  <c r="AE104" i="9"/>
  <c r="Z91" i="9"/>
  <c r="V93" i="9"/>
  <c r="W93" i="9"/>
  <c r="W104" i="9"/>
  <c r="AA91" i="9"/>
  <c r="U94" i="9"/>
  <c r="AE99" i="9"/>
  <c r="X89" i="9"/>
  <c r="AE103" i="9"/>
  <c r="V98" i="9"/>
  <c r="X92" i="9"/>
  <c r="X103" i="9"/>
  <c r="AC106" i="9"/>
  <c r="AB106" i="9"/>
  <c r="V108" i="9"/>
  <c r="AD108" i="9"/>
  <c r="AE108" i="9"/>
  <c r="W108" i="9"/>
  <c r="AA90" i="9"/>
  <c r="Y96" i="9"/>
  <c r="AB103" i="9"/>
  <c r="W89" i="9"/>
  <c r="AF94" i="9"/>
  <c r="Z105" i="9"/>
  <c r="X101" i="9"/>
  <c r="AF96" i="9"/>
  <c r="AE91" i="9"/>
  <c r="AE92" i="9"/>
  <c r="AC98" i="9"/>
  <c r="AD93" i="9"/>
  <c r="Z100" i="9"/>
  <c r="AF93" i="9"/>
  <c r="Y106" i="9"/>
  <c r="Z106" i="9"/>
  <c r="AC93" i="9"/>
  <c r="AD106" i="9"/>
  <c r="AD102" i="9"/>
  <c r="Z107" i="9"/>
  <c r="Y107" i="9"/>
  <c r="U107" i="9"/>
  <c r="X107" i="9"/>
  <c r="W107" i="9"/>
  <c r="V103" i="9"/>
  <c r="AC103" i="9"/>
  <c r="AD103" i="9"/>
  <c r="AF107" i="9"/>
  <c r="Y92" i="9"/>
  <c r="AB107" i="9"/>
  <c r="AD98" i="9"/>
  <c r="U100" i="9"/>
  <c r="V100" i="9"/>
  <c r="Y100" i="9"/>
  <c r="AC100" i="9"/>
  <c r="AD100" i="9"/>
  <c r="AE102" i="9"/>
  <c r="Y98" i="9"/>
  <c r="AE98" i="9"/>
  <c r="AA92" i="9"/>
  <c r="AF92" i="9"/>
  <c r="U91" i="9"/>
  <c r="W105" i="9"/>
  <c r="AE105" i="9"/>
  <c r="AF105" i="9"/>
  <c r="X105" i="9"/>
  <c r="X91" i="9"/>
  <c r="AD97" i="9"/>
  <c r="AE89" i="9"/>
  <c r="AC95" i="9"/>
  <c r="AA89" i="9"/>
  <c r="AA105" i="9"/>
  <c r="AC102" i="9"/>
  <c r="AB100" i="9"/>
  <c r="Z98" i="9"/>
  <c r="AB93" i="9"/>
  <c r="AA94" i="9"/>
  <c r="V101" i="9"/>
  <c r="U95" i="9"/>
  <c r="W96" i="9"/>
  <c r="AD107" i="9"/>
  <c r="Z94" i="9"/>
  <c r="AF100" i="9"/>
  <c r="AA107" i="9"/>
  <c r="AE106" i="9"/>
  <c r="AF106" i="9"/>
  <c r="AA108" i="9"/>
  <c r="AC105" i="9"/>
  <c r="Y102" i="9"/>
  <c r="X102" i="9"/>
  <c r="AF102" i="9"/>
  <c r="AB98" i="9"/>
  <c r="AF89" i="9"/>
  <c r="AB89" i="9"/>
  <c r="W102" i="9"/>
  <c r="X98" i="9"/>
  <c r="W98" i="9"/>
  <c r="Z103" i="9"/>
  <c r="AF91" i="9"/>
  <c r="Z96" i="9"/>
  <c r="AC107" i="9"/>
  <c r="V102" i="9"/>
  <c r="AA103" i="9"/>
  <c r="AE100" i="9"/>
  <c r="X95" i="9"/>
  <c r="AD101" i="9"/>
  <c r="X90" i="9"/>
  <c r="X106" i="9"/>
  <c r="AE96" i="9"/>
  <c r="U106" i="9"/>
  <c r="W95" i="9"/>
  <c r="X108" i="9"/>
  <c r="AC89" i="9"/>
  <c r="AB108" i="9"/>
  <c r="V89" i="9"/>
  <c r="AB92" i="9"/>
  <c r="AD89" i="9"/>
  <c r="AF98" i="9"/>
  <c r="AA101" i="9"/>
  <c r="U101" i="9"/>
  <c r="AB101" i="9"/>
  <c r="AA98" i="9"/>
  <c r="AD105" i="9"/>
  <c r="AB90" i="9"/>
  <c r="AF90" i="9"/>
  <c r="Y94" i="9"/>
  <c r="Z104" i="9"/>
  <c r="AA104" i="9"/>
  <c r="U102" i="9"/>
  <c r="AA109" i="9"/>
  <c r="U109" i="9"/>
  <c r="AB109" i="9"/>
  <c r="AC92" i="9"/>
  <c r="AA106" i="9"/>
  <c r="Y91" i="9"/>
  <c r="W97" i="9"/>
  <c r="Z92" i="9"/>
  <c r="V107" i="9"/>
  <c r="X104" i="9"/>
  <c r="AE107" i="9"/>
  <c r="V95" i="9"/>
  <c r="Z89" i="9"/>
  <c r="AF95" i="9"/>
  <c r="AA102" i="9"/>
  <c r="Z108" i="9"/>
  <c r="AB97" i="9"/>
  <c r="Y89" i="9"/>
  <c r="Z102" i="9"/>
  <c r="AF108" i="9"/>
  <c r="U103" i="9"/>
  <c r="U104" i="9"/>
  <c r="AL101" i="9" l="1"/>
  <c r="AL103" i="9"/>
  <c r="AN103" i="9" s="1"/>
  <c r="AO103" i="9" s="1"/>
  <c r="AL91" i="9"/>
  <c r="AN91" i="9" s="1"/>
  <c r="AO91" i="9" s="1"/>
  <c r="AL97" i="9"/>
  <c r="AN97" i="9" s="1"/>
  <c r="AO97" i="9" s="1"/>
  <c r="AL93" i="9"/>
  <c r="AL109" i="9"/>
  <c r="AL100" i="9"/>
  <c r="AN100" i="9" s="1"/>
  <c r="AO100" i="9" s="1"/>
  <c r="AL107" i="9"/>
  <c r="AN107" i="9" s="1"/>
  <c r="AO107" i="9" s="1"/>
  <c r="AL98" i="9"/>
  <c r="AN98" i="9" s="1"/>
  <c r="AO98" i="9" s="1"/>
  <c r="AL102" i="9"/>
  <c r="AL94" i="9"/>
  <c r="AN94" i="9" s="1"/>
  <c r="AO94" i="9" s="1"/>
  <c r="AL90" i="9"/>
  <c r="AN90" i="9" s="1"/>
  <c r="AO90" i="9" s="1"/>
  <c r="AL89" i="9"/>
  <c r="AN89" i="9" s="1"/>
  <c r="AO89" i="9" s="1"/>
  <c r="AL96" i="9"/>
  <c r="AL104" i="9"/>
  <c r="AN104" i="9" s="1"/>
  <c r="AO104" i="9" s="1"/>
  <c r="AL95" i="9"/>
  <c r="AN95" i="9" s="1"/>
  <c r="AO95" i="9" s="1"/>
  <c r="AL108" i="9"/>
  <c r="AN108" i="9" s="1"/>
  <c r="AO108" i="9" s="1"/>
  <c r="AL106" i="9"/>
  <c r="AL99" i="9"/>
  <c r="AN99" i="9" s="1"/>
  <c r="AO99" i="9" s="1"/>
  <c r="AL105" i="9"/>
  <c r="AL92" i="9"/>
  <c r="AN92" i="9" s="1"/>
  <c r="AO92" i="9" s="1"/>
  <c r="AN93" i="9"/>
  <c r="AO93" i="9" s="1"/>
  <c r="AN105" i="9"/>
  <c r="AO105" i="9" s="1"/>
  <c r="AN96" i="9"/>
  <c r="AO96" i="9" s="1"/>
  <c r="AN102" i="9"/>
  <c r="AO102" i="9" s="1"/>
  <c r="AN106" i="9"/>
  <c r="AO106" i="9" s="1"/>
  <c r="AN109" i="9"/>
  <c r="AO109" i="9" s="1"/>
  <c r="AN101" i="9"/>
  <c r="AO101" i="9" s="1"/>
</calcChain>
</file>

<file path=xl/sharedStrings.xml><?xml version="1.0" encoding="utf-8"?>
<sst xmlns="http://schemas.openxmlformats.org/spreadsheetml/2006/main" count="417" uniqueCount="143">
  <si>
    <t>Project Name</t>
  </si>
  <si>
    <t>LZeq 100Hz</t>
  </si>
  <si>
    <t>LZeq 125Hz</t>
  </si>
  <si>
    <t>LZeq 160Hz</t>
  </si>
  <si>
    <t>LZeq 200Hz</t>
  </si>
  <si>
    <t>LZeq 250Hz</t>
  </si>
  <si>
    <t>LZeq 315Hz</t>
  </si>
  <si>
    <t>LZeq 400Hz</t>
  </si>
  <si>
    <t>LZeq 500Hz</t>
  </si>
  <si>
    <t>LZeq 630Hz</t>
  </si>
  <si>
    <t>LZeq 800Hz</t>
  </si>
  <si>
    <t>LZeq 1kHz</t>
  </si>
  <si>
    <t>LZeq 1.25kHz</t>
  </si>
  <si>
    <t>LZeq 1.6kHz</t>
  </si>
  <si>
    <t>LZeq 2kHz</t>
  </si>
  <si>
    <t>LZeq 2.5kHz</t>
  </si>
  <si>
    <t>LZeq 3.15kHz</t>
  </si>
  <si>
    <t>LZeq 4kHz</t>
  </si>
  <si>
    <t>LZeq 5kHz</t>
  </si>
  <si>
    <t>LZeq 6.3kHz</t>
  </si>
  <si>
    <t>LZeq 8kHz</t>
  </si>
  <si>
    <t>LZeq 10kHz</t>
  </si>
  <si>
    <t>M1.2</t>
  </si>
  <si>
    <t>M2.2</t>
  </si>
  <si>
    <t>M3.2</t>
  </si>
  <si>
    <t>M4.2</t>
  </si>
  <si>
    <t>M5.2</t>
  </si>
  <si>
    <t>M6.2</t>
  </si>
  <si>
    <t>RF1.2</t>
  </si>
  <si>
    <t>RF2.2</t>
  </si>
  <si>
    <t>RF3.2</t>
  </si>
  <si>
    <t>RF4.2</t>
  </si>
  <si>
    <t>RF5.2</t>
  </si>
  <si>
    <t>RFF6.2</t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</si>
  <si>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</si>
  <si>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</si>
  <si>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</si>
  <si>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</si>
  <si>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</si>
  <si>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</si>
  <si>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</si>
  <si>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</si>
  <si>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</si>
  <si>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RF7</t>
  </si>
  <si>
    <t>RF8</t>
  </si>
  <si>
    <t>RF9</t>
  </si>
  <si>
    <t>RF1</t>
  </si>
  <si>
    <t>RF2</t>
  </si>
  <si>
    <t>RF3</t>
  </si>
  <si>
    <t>RF4</t>
  </si>
  <si>
    <t>RF5</t>
  </si>
  <si>
    <t>RF6</t>
  </si>
  <si>
    <t>Ao</t>
  </si>
  <si>
    <t>Superficie de la cámara</t>
  </si>
  <si>
    <t>Volumen de la cámara</t>
  </si>
  <si>
    <t>Temperatura</t>
  </si>
  <si>
    <t>Presión atmosférica</t>
  </si>
  <si>
    <t>Bo</t>
  </si>
  <si>
    <t>Velocidad de sonido</t>
  </si>
  <si>
    <t>TR</t>
  </si>
  <si>
    <t>A. ABSORCIÓN</t>
  </si>
  <si>
    <t>LW</t>
  </si>
  <si>
    <t>EQ</t>
  </si>
  <si>
    <t>LP</t>
  </si>
  <si>
    <t>K</t>
  </si>
  <si>
    <t>LP FINAL</t>
  </si>
  <si>
    <t>Δlpi</t>
  </si>
  <si>
    <t>σomc</t>
  </si>
  <si>
    <t>σR0</t>
  </si>
  <si>
    <t>σtot</t>
  </si>
  <si>
    <t>U</t>
  </si>
  <si>
    <t>1.2</t>
  </si>
  <si>
    <t>2.2</t>
  </si>
  <si>
    <t>3.2</t>
  </si>
  <si>
    <t>4.2</t>
  </si>
  <si>
    <t>5.2</t>
  </si>
  <si>
    <t>6.2</t>
  </si>
  <si>
    <t>PROMEDIO</t>
  </si>
  <si>
    <t>K=2</t>
  </si>
  <si>
    <t>100 Hz</t>
  </si>
  <si>
    <t>125 Hz</t>
  </si>
  <si>
    <t>160 Hz</t>
  </si>
  <si>
    <t>200 Hz</t>
  </si>
  <si>
    <t>250 Hz</t>
  </si>
  <si>
    <t>315 Hz</t>
  </si>
  <si>
    <t>400 Hz</t>
  </si>
  <si>
    <t>500 Hz</t>
  </si>
  <si>
    <t>630 Hz</t>
  </si>
  <si>
    <t>800 Hz</t>
  </si>
  <si>
    <t>1000 Hz</t>
  </si>
  <si>
    <t>1250 Hz</t>
  </si>
  <si>
    <t>1600 Hz</t>
  </si>
  <si>
    <t>2000 Hz</t>
  </si>
  <si>
    <t>2500 Hz</t>
  </si>
  <si>
    <t>3150 Hz</t>
  </si>
  <si>
    <t>4000 Hz</t>
  </si>
  <si>
    <t>5000 Hz</t>
  </si>
  <si>
    <t>6300 Hz</t>
  </si>
  <si>
    <t>8000 Hz</t>
  </si>
  <si>
    <t>10000 Hz</t>
  </si>
  <si>
    <t>L'pm</t>
  </si>
  <si>
    <t>((L'pi-L'pm)^2)/5 1</t>
  </si>
  <si>
    <t>((L'pi-L'pm)^2)/5 2</t>
  </si>
  <si>
    <t>((L'pi-L'pm)^2)/5 3</t>
  </si>
  <si>
    <t>((L'pi-L'pm)^2)/5 4</t>
  </si>
  <si>
    <t>((L'pi-L'pm)^2)/5 5</t>
  </si>
  <si>
    <t>((L'pi-L'pm)^2)/5 6</t>
  </si>
  <si>
    <t>SUMA</t>
  </si>
  <si>
    <t>SM</t>
  </si>
  <si>
    <t>((L'pi-L'pm)^2)/14 1</t>
  </si>
  <si>
    <t>((L'pi-L'pm)^2)/14 2</t>
  </si>
  <si>
    <t>((L'pi-L'pm)^2)/14 3</t>
  </si>
  <si>
    <t>((L'pi-L'pm)^2)/14 4</t>
  </si>
  <si>
    <t>((L'pi-L'pm)^2)/14 5</t>
  </si>
  <si>
    <t>((L'pi-L'pm)^2)/14 6</t>
  </si>
  <si>
    <t>((L'pi-L'pm)^2)/14 7</t>
  </si>
  <si>
    <t>((L'pi-L'pm)^2)/14 8</t>
  </si>
  <si>
    <t>((L'pi-L'pm)^2)/14 9</t>
  </si>
  <si>
    <t>((L'pi-L'pm)^2)/14 10</t>
  </si>
  <si>
    <t>((L'pi-L'pm)^2)/14 11</t>
  </si>
  <si>
    <t>((L'pi-L'pm)^2)/14 12</t>
  </si>
  <si>
    <t>((L'pi-L'pm)^2)/14 13</t>
  </si>
  <si>
    <t>((L'pi-L'pm)^2)/14 14</t>
  </si>
  <si>
    <t>((L'pi-L'pm)^2)/14 15</t>
  </si>
  <si>
    <t>((L'pi-L'pm)^2)/11 1</t>
  </si>
  <si>
    <t>((L'pi-L'pm)^2)/11 2</t>
  </si>
  <si>
    <t>((L'pi-L'pm)^2)/11 3</t>
  </si>
  <si>
    <t>((L'pi-L'pm)^2)/11 4</t>
  </si>
  <si>
    <t>((L'pi-L'pm)^2)/11 5</t>
  </si>
  <si>
    <t>((L'pi-L'pm)^2)/11 6</t>
  </si>
  <si>
    <t>((L'pi-L'pm)^2)/11 7</t>
  </si>
  <si>
    <t>((L'pi-L'pm)^2)/11 8</t>
  </si>
  <si>
    <t>((L'pi-L'pm)^2)/11 9</t>
  </si>
  <si>
    <t>((L'pi-L'pm)^2)/11 10</t>
  </si>
  <si>
    <t>((L'pi-L'pm)^2)/11 11</t>
  </si>
  <si>
    <t>((L'pi-L'pm)^2)/11 12</t>
  </si>
  <si>
    <t>CÁLCULO DE SM CON 6 POSICIONES</t>
  </si>
  <si>
    <t>CÁLCULO DE SM CON 12 POSICIONES</t>
  </si>
  <si>
    <t>CÁLCULO DE SM CON 15 POSICIONES</t>
  </si>
  <si>
    <r>
      <rPr>
        <sz val="11"/>
        <color theme="1"/>
        <rFont val="Aptos Narrow"/>
        <family val="2"/>
      </rPr>
      <t>θ</t>
    </r>
    <r>
      <rPr>
        <sz val="7.6"/>
        <color theme="1"/>
        <rFont val="Calibri"/>
        <family val="2"/>
      </rPr>
      <t>o</t>
    </r>
  </si>
  <si>
    <t>θ1</t>
  </si>
  <si>
    <t>C1</t>
  </si>
  <si>
    <t>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</si>
</sst>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sz val="11"/>
      <color theme="1"/>
      <name val="Aptos Narrow"/>
      <family val="2"/>
    </font>
    <font>
      <sz val="7.6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0" fontId="0" fillId="7" borderId="1" xfId="0" applyFill="1" applyBorder="1"/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8" borderId="2" xfId="0" quotePrefix="1" applyFill="1" applyBorder="1" applyAlignment="1">
      <alignment horizontal="center" vertical="center"/>
    </xf>
    <xf numFmtId="0" fontId="0" fillId="8" borderId="1" xfId="0" quotePrefix="1" applyFill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64" fontId="0" fillId="6" borderId="1" xfId="0" applyNumberFormat="1" applyFill="1" applyBorder="1" applyAlignment="1">
      <alignment horizontal="center" vertical="center"/>
    </xf>
    <xf numFmtId="0" fontId="2" fillId="7" borderId="1" xfId="0" applyFont="1" applyFill="1" applyBorder="1"/>
    <xf numFmtId="0" fontId="5" fillId="7" borderId="1" xfId="0" applyFont="1" applyFill="1" applyBorder="1"/>
    <xf numFmtId="165" fontId="0" fillId="0" borderId="1" xfId="0" applyNumberFormat="1" applyBorder="1" applyAlignment="1">
      <alignment horizontal="center" vertical="center"/>
    </xf>
    <xf numFmtId="0" fontId="4" fillId="0" borderId="0" xfId="0" applyFont="1" applyAlignment="1">
      <alignment horizontal="center" vertical="center" textRotation="90"/>
    </xf>
    <xf numFmtId="0" fontId="3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17</xdr:col>
      <xdr:colOff>437223</xdr:colOff>
      <xdr:row>113</xdr:row>
      <xdr:rowOff>120297</xdr:rowOff>
    </xdr:from>
    <xdr:to>
      <xdr:col>21</xdr:col>
      <xdr:colOff>27755</xdr:colOff>
      <xdr:row>117</xdr:row>
      <xdr:rowOff>144050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0A6509-C91E-451E-B675-6062AB6519A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032907" y="20513823"/>
          <a:ext cx="2798953" cy="745648"/>
        </a:xfrm>
        <a:prstGeom prst="rect">
          <a:avLst/>
        </a:prstGeom>
      </xdr:spPr>
    </xdr:pic>
    <xdr:clientData/>
  </xdr:twoCellAnchor>
  <xdr:twoCellAnchor editAs="oneCell">
    <xdr:from>
      <xdr:col>15</xdr:col>
      <xdr:colOff>717960</xdr:colOff>
      <xdr:row>119</xdr:row>
      <xdr:rowOff>160421</xdr:rowOff>
    </xdr:from>
    <xdr:to>
      <xdr:col>28</xdr:col>
      <xdr:colOff>380971</xdr:colOff>
      <xdr:row>149</xdr:row>
      <xdr:rowOff>16404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D39F4565-E091-4BAB-9509-A952DE98C4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709434" y="21636789"/>
          <a:ext cx="10310958" cy="5270194"/>
        </a:xfrm>
        <a:prstGeom prst="rect">
          <a:avLst/>
        </a:prstGeom>
      </xdr:spPr>
    </xdr:pic>
    <xdr:clientData/>
  </xdr:twoCellAnchor>
  <xdr:twoCellAnchor editAs="oneCell">
    <xdr:from>
      <xdr:col>21</xdr:col>
      <xdr:colOff>448476</xdr:colOff>
      <xdr:row>112</xdr:row>
      <xdr:rowOff>121000</xdr:rowOff>
    </xdr:from>
    <xdr:to>
      <xdr:col>24</xdr:col>
      <xdr:colOff>388558</xdr:colOff>
      <xdr:row>117</xdr:row>
      <xdr:rowOff>11737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0227050C-29FD-4CFF-9121-1932103614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7252581" y="20334053"/>
          <a:ext cx="2346398" cy="793105"/>
        </a:xfrm>
        <a:prstGeom prst="rect">
          <a:avLst/>
        </a:prstGeom>
      </xdr:spPr>
    </xdr:pic>
    <xdr:clientData/>
  </xdr:twoCellAnchor>
  <xdr:twoCellAnchor editAs="oneCell">
    <xdr:from>
      <xdr:col>25</xdr:col>
      <xdr:colOff>319361</xdr:colOff>
      <xdr:row>114</xdr:row>
      <xdr:rowOff>100263</xdr:rowOff>
    </xdr:from>
    <xdr:to>
      <xdr:col>27</xdr:col>
      <xdr:colOff>66797</xdr:colOff>
      <xdr:row>117</xdr:row>
      <xdr:rowOff>133349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468FF7C2-8538-418C-B727-0E6863944D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20472256" y="20674263"/>
          <a:ext cx="1351646" cy="574507"/>
        </a:xfrm>
        <a:prstGeom prst="rect">
          <a:avLst/>
        </a:prstGeom>
      </xdr:spPr>
    </xdr:pic>
    <xdr:clientData/>
  </xdr:twoCellAnchor>
  <xdr:twoCellAnchor editAs="oneCell">
    <xdr:from>
      <xdr:col>69</xdr:col>
      <xdr:colOff>304800</xdr:colOff>
      <xdr:row>8</xdr:row>
      <xdr:rowOff>0</xdr:rowOff>
    </xdr:from>
    <xdr:to>
      <xdr:col>73</xdr:col>
      <xdr:colOff>1214126</xdr:colOff>
      <xdr:row>17</xdr:row>
      <xdr:rowOff>76466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26848D3B-3318-4828-9624-1B8B9053E0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62382400" y="1625600"/>
          <a:ext cx="5639587" cy="1905266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70</xdr:row>
      <xdr:rowOff>0</xdr:rowOff>
    </xdr:from>
    <xdr:to>
      <xdr:col>29</xdr:col>
      <xdr:colOff>1209927</xdr:colOff>
      <xdr:row>74</xdr:row>
      <xdr:rowOff>20676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33B3D517-C8C5-544B-1A43-6AB92F746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0783826" y="13141739"/>
          <a:ext cx="3696216" cy="771633"/>
        </a:xfrm>
        <a:prstGeom prst="rect">
          <a:avLst/>
        </a:prstGeom>
      </xdr:spPr>
    </xdr:pic>
    <xdr:clientData/>
  </xdr:twoCellAnchor>
  <xdr:twoCellAnchor editAs="oneCell">
    <xdr:from>
      <xdr:col>26</xdr:col>
      <xdr:colOff>0</xdr:colOff>
      <xdr:row>75</xdr:row>
      <xdr:rowOff>0</xdr:rowOff>
    </xdr:from>
    <xdr:to>
      <xdr:col>30</xdr:col>
      <xdr:colOff>245137</xdr:colOff>
      <xdr:row>79</xdr:row>
      <xdr:rowOff>96887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D0B97713-A8B9-0D4B-33D6-8415D3C691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20783826" y="14080435"/>
          <a:ext cx="4115374" cy="8478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ACD19A-38B4-4D8D-9683-5605C93464E4}">
  <dimension ref="A1:CH109"/>
  <sheetViews>
    <sheetView tabSelected="1" topLeftCell="G43" zoomScale="63" workbookViewId="0">
      <selection activeCell="R63" sqref="R63:R83"/>
    </sheetView>
  </sheetViews>
  <sheetFormatPr baseColWidth="10" defaultRowHeight="14.4" x14ac:dyDescent="0.3"/>
  <cols>
    <col min="3" max="3" width="11.109375" bestFit="1" customWidth="1"/>
    <col min="25" max="25" width="13.6640625" bestFit="1" customWidth="1"/>
    <col min="28" max="28" width="13" bestFit="1" customWidth="1"/>
    <col min="30" max="30" width="20.21875" bestFit="1" customWidth="1"/>
    <col min="59" max="64" width="16.44140625" bestFit="1" customWidth="1"/>
    <col min="65" max="73" width="17.21875" bestFit="1" customWidth="1"/>
    <col min="74" max="76" width="18.33203125" bestFit="1" customWidth="1"/>
    <col min="77" max="77" width="19.6640625" bestFit="1" customWidth="1"/>
    <col min="78" max="78" width="19.109375" bestFit="1" customWidth="1"/>
    <col min="79" max="82" width="19.6640625" bestFit="1" customWidth="1"/>
  </cols>
  <sheetData>
    <row r="1" spans="1:68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Y1" s="1" t="s">
        <v>0</v>
      </c>
      <c r="Z1" s="1" t="s">
        <v>1</v>
      </c>
      <c r="AA1" s="1" t="s">
        <v>2</v>
      </c>
      <c r="AB1" s="1" t="s">
        <v>3</v>
      </c>
      <c r="AC1" s="1" t="s">
        <v>4</v>
      </c>
      <c r="AD1" s="1" t="s">
        <v>5</v>
      </c>
      <c r="AE1" s="1" t="s">
        <v>6</v>
      </c>
      <c r="AF1" s="1" t="s">
        <v>7</v>
      </c>
      <c r="AG1" s="1" t="s">
        <v>8</v>
      </c>
      <c r="AH1" s="1" t="s">
        <v>9</v>
      </c>
      <c r="AI1" s="1" t="s">
        <v>10</v>
      </c>
      <c r="AJ1" s="1" t="s">
        <v>11</v>
      </c>
      <c r="AK1" s="1" t="s">
        <v>12</v>
      </c>
      <c r="AL1" s="1" t="s">
        <v>13</v>
      </c>
      <c r="AM1" s="1" t="s">
        <v>14</v>
      </c>
      <c r="AN1" s="1" t="s">
        <v>15</v>
      </c>
      <c r="AO1" s="1" t="s">
        <v>16</v>
      </c>
      <c r="AP1" s="1" t="s">
        <v>17</v>
      </c>
      <c r="AQ1" s="1" t="s">
        <v>18</v>
      </c>
      <c r="AR1" s="1" t="s">
        <v>19</v>
      </c>
      <c r="AS1" s="1" t="s">
        <v>20</v>
      </c>
      <c r="AT1" s="1" t="s">
        <v>21</v>
      </c>
      <c r="AV1" s="24" t="s">
        <v>136</v>
      </c>
      <c r="AX1" s="3" t="s">
        <v>34</v>
      </c>
      <c r="AY1" s="3" t="s">
        <v>35</v>
      </c>
      <c r="AZ1" s="3" t="s">
        <v>36</v>
      </c>
      <c r="BA1" s="3" t="s">
        <v>37</v>
      </c>
      <c r="BB1" s="3" t="s">
        <v>38</v>
      </c>
      <c r="BC1" s="3" t="s">
        <v>39</v>
      </c>
      <c r="BE1" s="3" t="s">
        <v>100</v>
      </c>
      <c r="BG1" s="3" t="s">
        <v>101</v>
      </c>
      <c r="BH1" s="3" t="s">
        <v>102</v>
      </c>
      <c r="BI1" s="3" t="s">
        <v>103</v>
      </c>
      <c r="BJ1" s="3" t="s">
        <v>104</v>
      </c>
      <c r="BK1" s="3" t="s">
        <v>105</v>
      </c>
      <c r="BL1" s="3" t="s">
        <v>106</v>
      </c>
      <c r="BN1" s="3" t="s">
        <v>107</v>
      </c>
      <c r="BP1" s="3" t="s">
        <v>108</v>
      </c>
    </row>
    <row r="2" spans="1:68" x14ac:dyDescent="0.3">
      <c r="A2" s="3" t="s">
        <v>22</v>
      </c>
      <c r="B2" s="5">
        <v>100.64</v>
      </c>
      <c r="C2" s="5">
        <v>102.11</v>
      </c>
      <c r="D2" s="5">
        <v>98.79</v>
      </c>
      <c r="E2" s="5">
        <v>99.5</v>
      </c>
      <c r="F2" s="5">
        <v>101.17</v>
      </c>
      <c r="G2" s="5">
        <v>101.74</v>
      </c>
      <c r="H2" s="5">
        <v>104.6</v>
      </c>
      <c r="I2" s="5">
        <v>104</v>
      </c>
      <c r="J2" s="5">
        <v>103.12</v>
      </c>
      <c r="K2" s="5">
        <v>100.99</v>
      </c>
      <c r="L2" s="5">
        <v>101.45</v>
      </c>
      <c r="M2" s="5">
        <v>98.61</v>
      </c>
      <c r="N2" s="5">
        <v>100.5</v>
      </c>
      <c r="O2" s="5">
        <v>99.05</v>
      </c>
      <c r="P2" s="5">
        <v>95.44</v>
      </c>
      <c r="Q2" s="5">
        <v>93.41</v>
      </c>
      <c r="R2" s="5">
        <v>94.35</v>
      </c>
      <c r="S2" s="5">
        <v>92.77</v>
      </c>
      <c r="T2" s="5">
        <v>90.35</v>
      </c>
      <c r="U2" s="5">
        <v>89.21</v>
      </c>
      <c r="V2" s="5">
        <v>86.59</v>
      </c>
      <c r="Y2" s="3" t="s">
        <v>34</v>
      </c>
      <c r="Z2" s="5">
        <v>99.69</v>
      </c>
      <c r="AA2" s="5">
        <v>98.41</v>
      </c>
      <c r="AB2" s="5">
        <v>98.63</v>
      </c>
      <c r="AC2" s="5">
        <v>99.52</v>
      </c>
      <c r="AD2" s="5">
        <v>100.49</v>
      </c>
      <c r="AE2" s="5">
        <v>101.49</v>
      </c>
      <c r="AF2" s="5">
        <v>102.82</v>
      </c>
      <c r="AG2" s="5">
        <v>104.48</v>
      </c>
      <c r="AH2" s="5">
        <v>102.84</v>
      </c>
      <c r="AI2" s="5">
        <v>100.69</v>
      </c>
      <c r="AJ2" s="5">
        <v>101.22</v>
      </c>
      <c r="AK2" s="5">
        <v>97.72</v>
      </c>
      <c r="AL2" s="5">
        <v>99.13</v>
      </c>
      <c r="AM2" s="5">
        <v>97.94</v>
      </c>
      <c r="AN2" s="5">
        <v>94.68</v>
      </c>
      <c r="AO2" s="5">
        <v>92.83</v>
      </c>
      <c r="AP2" s="5">
        <v>93.39</v>
      </c>
      <c r="AQ2" s="5">
        <v>90.28</v>
      </c>
      <c r="AR2" s="5">
        <v>87.5</v>
      </c>
      <c r="AS2" s="5">
        <v>85.25</v>
      </c>
      <c r="AT2" s="5">
        <v>81.06</v>
      </c>
      <c r="AV2" s="24"/>
      <c r="AW2" s="1" t="s">
        <v>79</v>
      </c>
      <c r="AX2" s="20">
        <v>99.69</v>
      </c>
      <c r="AY2" s="20">
        <v>96.4</v>
      </c>
      <c r="AZ2" s="20">
        <v>99.29</v>
      </c>
      <c r="BA2" s="20">
        <v>98.72</v>
      </c>
      <c r="BB2" s="20">
        <v>96.97</v>
      </c>
      <c r="BC2" s="20">
        <v>97.22</v>
      </c>
      <c r="BE2" s="20">
        <f t="shared" ref="BE2:BE22" si="0">AVERAGE(AX2:BC2)</f>
        <v>98.048333333333346</v>
      </c>
      <c r="BG2" s="20">
        <f t="shared" ref="BG2:BL2" si="1">((AX2-$BE$2)^2)/5</f>
        <v>0.53901388888887891</v>
      </c>
      <c r="BH2" s="20">
        <f t="shared" si="1"/>
        <v>0.54340055555556033</v>
      </c>
      <c r="BI2" s="20">
        <f t="shared" si="1"/>
        <v>0.30834722222221889</v>
      </c>
      <c r="BJ2" s="20">
        <f t="shared" si="1"/>
        <v>9.0227222222218448E-2</v>
      </c>
      <c r="BK2" s="20">
        <f t="shared" si="1"/>
        <v>0.2325605555555616</v>
      </c>
      <c r="BL2" s="20">
        <f t="shared" si="1"/>
        <v>0.13722722222222689</v>
      </c>
      <c r="BN2" s="20">
        <f t="shared" ref="BN2:BN22" si="2">SUM(BG2:BL2)</f>
        <v>1.8507766666666652</v>
      </c>
      <c r="BP2" s="20">
        <f>SQRT(BN2)</f>
        <v>1.3604325292592299</v>
      </c>
    </row>
    <row r="3" spans="1:68" x14ac:dyDescent="0.3">
      <c r="A3" s="3" t="s">
        <v>23</v>
      </c>
      <c r="B3" s="5">
        <v>97.67</v>
      </c>
      <c r="C3" s="5">
        <v>101.33</v>
      </c>
      <c r="D3" s="5">
        <v>99.03</v>
      </c>
      <c r="E3" s="5">
        <v>100.5</v>
      </c>
      <c r="F3" s="5">
        <v>100.33</v>
      </c>
      <c r="G3" s="5">
        <v>101.18</v>
      </c>
      <c r="H3" s="5">
        <v>103.5</v>
      </c>
      <c r="I3" s="5">
        <v>103.03</v>
      </c>
      <c r="J3" s="5">
        <v>103.82</v>
      </c>
      <c r="K3" s="5">
        <v>100.52</v>
      </c>
      <c r="L3" s="5">
        <v>100.99</v>
      </c>
      <c r="M3" s="5">
        <v>97.82</v>
      </c>
      <c r="N3" s="5">
        <v>99.84</v>
      </c>
      <c r="O3" s="5">
        <v>98.5</v>
      </c>
      <c r="P3" s="5">
        <v>94.88</v>
      </c>
      <c r="Q3" s="5">
        <v>93.21</v>
      </c>
      <c r="R3" s="5">
        <v>94.1</v>
      </c>
      <c r="S3" s="5">
        <v>90.89</v>
      </c>
      <c r="T3" s="5">
        <v>89</v>
      </c>
      <c r="U3" s="5">
        <v>87.25</v>
      </c>
      <c r="V3" s="5">
        <v>83.98</v>
      </c>
      <c r="Y3" s="3" t="s">
        <v>35</v>
      </c>
      <c r="Z3" s="5">
        <v>96.4</v>
      </c>
      <c r="AA3" s="5">
        <v>100.89</v>
      </c>
      <c r="AB3" s="5">
        <v>100.34</v>
      </c>
      <c r="AC3" s="5">
        <v>100.98</v>
      </c>
      <c r="AD3" s="5">
        <v>100.26</v>
      </c>
      <c r="AE3" s="5">
        <v>101.61</v>
      </c>
      <c r="AF3" s="5">
        <v>102.52</v>
      </c>
      <c r="AG3" s="5">
        <v>104.31</v>
      </c>
      <c r="AH3" s="5">
        <v>102.43</v>
      </c>
      <c r="AI3" s="5">
        <v>100.74</v>
      </c>
      <c r="AJ3" s="5">
        <v>101.06</v>
      </c>
      <c r="AK3" s="5">
        <v>98.19</v>
      </c>
      <c r="AL3" s="5">
        <v>99.26</v>
      </c>
      <c r="AM3" s="5">
        <v>98.42</v>
      </c>
      <c r="AN3" s="5">
        <v>94.93</v>
      </c>
      <c r="AO3" s="5">
        <v>93.14</v>
      </c>
      <c r="AP3" s="5">
        <v>93.73</v>
      </c>
      <c r="AQ3" s="5">
        <v>90.85</v>
      </c>
      <c r="AR3" s="5">
        <v>87.83</v>
      </c>
      <c r="AS3" s="5">
        <v>85.4</v>
      </c>
      <c r="AT3" s="5">
        <v>81.680000000000007</v>
      </c>
      <c r="AV3" s="24"/>
      <c r="AW3" s="1" t="s">
        <v>80</v>
      </c>
      <c r="AX3" s="20">
        <v>98.41</v>
      </c>
      <c r="AY3" s="20">
        <v>100.89</v>
      </c>
      <c r="AZ3" s="20">
        <v>99.95</v>
      </c>
      <c r="BA3" s="20">
        <v>102.2</v>
      </c>
      <c r="BB3" s="20">
        <v>99.6</v>
      </c>
      <c r="BC3" s="20">
        <v>98.31</v>
      </c>
      <c r="BE3" s="20">
        <f t="shared" si="0"/>
        <v>99.893333333333317</v>
      </c>
      <c r="BG3" s="20">
        <f t="shared" ref="BG3:BL3" si="3">((AX3-$BE$3)^2)/5</f>
        <v>0.44005555555554771</v>
      </c>
      <c r="BH3" s="20">
        <f t="shared" si="3"/>
        <v>0.19866888888889575</v>
      </c>
      <c r="BI3" s="20">
        <f t="shared" si="3"/>
        <v>6.4222222222266455E-4</v>
      </c>
      <c r="BJ3" s="20">
        <f t="shared" si="3"/>
        <v>1.0641422222222403</v>
      </c>
      <c r="BK3" s="20">
        <f t="shared" si="3"/>
        <v>1.7208888888887601E-2</v>
      </c>
      <c r="BL3" s="20">
        <f t="shared" si="3"/>
        <v>0.50138888888887689</v>
      </c>
      <c r="BN3" s="20">
        <f t="shared" si="2"/>
        <v>2.2221066666666704</v>
      </c>
      <c r="BP3" s="20">
        <f t="shared" ref="BP3:BP22" si="4">SQRT(BN3)</f>
        <v>1.4906732259843773</v>
      </c>
    </row>
    <row r="4" spans="1:68" x14ac:dyDescent="0.3">
      <c r="A4" s="3" t="s">
        <v>24</v>
      </c>
      <c r="B4" s="5">
        <v>100.7</v>
      </c>
      <c r="C4" s="5">
        <v>98.46</v>
      </c>
      <c r="D4" s="5">
        <v>97.4</v>
      </c>
      <c r="E4" s="5">
        <v>99.56</v>
      </c>
      <c r="F4" s="5">
        <v>101.86</v>
      </c>
      <c r="G4" s="5">
        <v>101.55</v>
      </c>
      <c r="H4" s="5">
        <v>104.24</v>
      </c>
      <c r="I4" s="5">
        <v>104.88</v>
      </c>
      <c r="J4" s="5">
        <v>103.16</v>
      </c>
      <c r="K4" s="5">
        <v>100.99</v>
      </c>
      <c r="L4" s="5">
        <v>101.68</v>
      </c>
      <c r="M4" s="5">
        <v>97.82</v>
      </c>
      <c r="N4" s="5">
        <v>99.98</v>
      </c>
      <c r="O4" s="5">
        <v>98.73</v>
      </c>
      <c r="P4" s="5">
        <v>95.14</v>
      </c>
      <c r="Q4" s="5">
        <v>93.24</v>
      </c>
      <c r="R4" s="5">
        <v>93.94</v>
      </c>
      <c r="S4" s="5">
        <v>91.38</v>
      </c>
      <c r="T4" s="5">
        <v>88.34</v>
      </c>
      <c r="U4" s="5">
        <v>86.82</v>
      </c>
      <c r="V4" s="5">
        <v>82.71</v>
      </c>
      <c r="Y4" s="3" t="s">
        <v>36</v>
      </c>
      <c r="Z4" s="5">
        <v>99.29</v>
      </c>
      <c r="AA4" s="5">
        <v>99.95</v>
      </c>
      <c r="AB4" s="5">
        <v>101.43</v>
      </c>
      <c r="AC4" s="5">
        <v>100.88</v>
      </c>
      <c r="AD4" s="5">
        <v>101.21</v>
      </c>
      <c r="AE4" s="5">
        <v>101.58</v>
      </c>
      <c r="AF4" s="5">
        <v>103.68</v>
      </c>
      <c r="AG4" s="5">
        <v>104.65</v>
      </c>
      <c r="AH4" s="5">
        <v>103.13</v>
      </c>
      <c r="AI4" s="5">
        <v>101.55</v>
      </c>
      <c r="AJ4" s="5">
        <v>101.88</v>
      </c>
      <c r="AK4" s="5">
        <v>98.69</v>
      </c>
      <c r="AL4" s="5">
        <v>100.65</v>
      </c>
      <c r="AM4" s="5">
        <v>99.35</v>
      </c>
      <c r="AN4" s="5">
        <v>95.68</v>
      </c>
      <c r="AO4" s="5">
        <v>93.58</v>
      </c>
      <c r="AP4" s="5">
        <v>94.64</v>
      </c>
      <c r="AQ4" s="5">
        <v>93</v>
      </c>
      <c r="AR4" s="5">
        <v>90.75</v>
      </c>
      <c r="AS4" s="5">
        <v>90.1</v>
      </c>
      <c r="AT4" s="5">
        <v>88.29</v>
      </c>
      <c r="AV4" s="24"/>
      <c r="AW4" s="1" t="s">
        <v>81</v>
      </c>
      <c r="AX4" s="20">
        <v>98.63</v>
      </c>
      <c r="AY4" s="20">
        <v>100.34</v>
      </c>
      <c r="AZ4" s="20">
        <v>101.43</v>
      </c>
      <c r="BA4" s="20">
        <v>100.37</v>
      </c>
      <c r="BB4" s="20">
        <v>99.01</v>
      </c>
      <c r="BC4" s="20">
        <v>100.43</v>
      </c>
      <c r="BE4" s="20">
        <f t="shared" si="0"/>
        <v>100.03500000000001</v>
      </c>
      <c r="BG4" s="20">
        <f t="shared" ref="BG4:BL4" si="5">((AX4-$BE$4)^2)/5</f>
        <v>0.39480500000000862</v>
      </c>
      <c r="BH4" s="20">
        <f t="shared" si="5"/>
        <v>1.8604999999999098E-2</v>
      </c>
      <c r="BI4" s="20">
        <f t="shared" si="5"/>
        <v>0.38920499999999775</v>
      </c>
      <c r="BJ4" s="20">
        <f t="shared" si="5"/>
        <v>2.2444999999999164E-2</v>
      </c>
      <c r="BK4" s="20">
        <f t="shared" si="5"/>
        <v>0.21012500000000234</v>
      </c>
      <c r="BL4" s="20">
        <f t="shared" si="5"/>
        <v>3.1204999999999372E-2</v>
      </c>
      <c r="BN4" s="20">
        <f t="shared" si="2"/>
        <v>1.0663900000000064</v>
      </c>
      <c r="BP4" s="20">
        <f t="shared" si="4"/>
        <v>1.032661609628249</v>
      </c>
    </row>
    <row r="5" spans="1:68" x14ac:dyDescent="0.3">
      <c r="A5" s="3" t="s">
        <v>25</v>
      </c>
      <c r="B5" s="5">
        <v>99.73</v>
      </c>
      <c r="C5" s="5">
        <v>96.48</v>
      </c>
      <c r="D5" s="5">
        <v>97.71</v>
      </c>
      <c r="E5" s="5">
        <v>99.84</v>
      </c>
      <c r="F5" s="5">
        <v>99.87</v>
      </c>
      <c r="G5" s="5">
        <v>101.1</v>
      </c>
      <c r="H5" s="5">
        <v>102.98</v>
      </c>
      <c r="I5" s="5">
        <v>103.33</v>
      </c>
      <c r="J5" s="5">
        <v>102.81</v>
      </c>
      <c r="K5" s="5">
        <v>100.82</v>
      </c>
      <c r="L5" s="5">
        <v>101.02</v>
      </c>
      <c r="M5" s="5">
        <v>97.92</v>
      </c>
      <c r="N5" s="5">
        <v>99.33</v>
      </c>
      <c r="O5" s="5">
        <v>98.38</v>
      </c>
      <c r="P5" s="5">
        <v>94.56</v>
      </c>
      <c r="Q5" s="5">
        <v>92.75</v>
      </c>
      <c r="R5" s="5">
        <v>93.26</v>
      </c>
      <c r="S5" s="5">
        <v>90.88</v>
      </c>
      <c r="T5" s="5">
        <v>88.16</v>
      </c>
      <c r="U5" s="5">
        <v>85.58</v>
      </c>
      <c r="V5" s="5">
        <v>81.42</v>
      </c>
      <c r="Y5" s="3" t="s">
        <v>37</v>
      </c>
      <c r="Z5" s="5">
        <v>98.72</v>
      </c>
      <c r="AA5" s="5">
        <v>102.2</v>
      </c>
      <c r="AB5" s="5">
        <v>100.37</v>
      </c>
      <c r="AC5" s="5">
        <v>99.92</v>
      </c>
      <c r="AD5" s="5">
        <v>101.04</v>
      </c>
      <c r="AE5" s="5">
        <v>101.36</v>
      </c>
      <c r="AF5" s="5">
        <v>103.61</v>
      </c>
      <c r="AG5" s="5">
        <v>104.15</v>
      </c>
      <c r="AH5" s="5">
        <v>103.36</v>
      </c>
      <c r="AI5" s="5">
        <v>101.09</v>
      </c>
      <c r="AJ5" s="5">
        <v>102.08</v>
      </c>
      <c r="AK5" s="5">
        <v>98.38</v>
      </c>
      <c r="AL5" s="5">
        <v>100.47</v>
      </c>
      <c r="AM5" s="5">
        <v>99.33</v>
      </c>
      <c r="AN5" s="5">
        <v>95.27</v>
      </c>
      <c r="AO5" s="5">
        <v>93.7</v>
      </c>
      <c r="AP5" s="5">
        <v>94.16</v>
      </c>
      <c r="AQ5" s="5">
        <v>92.69</v>
      </c>
      <c r="AR5" s="5">
        <v>90.38</v>
      </c>
      <c r="AS5" s="5">
        <v>88.82</v>
      </c>
      <c r="AT5" s="5">
        <v>86.1</v>
      </c>
      <c r="AV5" s="24"/>
      <c r="AW5" s="1" t="s">
        <v>82</v>
      </c>
      <c r="AX5" s="20">
        <v>99.52</v>
      </c>
      <c r="AY5" s="20">
        <v>100.98</v>
      </c>
      <c r="AZ5" s="20">
        <v>100.88</v>
      </c>
      <c r="BA5" s="20">
        <v>99.92</v>
      </c>
      <c r="BB5" s="20">
        <v>98.87</v>
      </c>
      <c r="BC5" s="20">
        <v>100.65</v>
      </c>
      <c r="BE5" s="20">
        <f t="shared" si="0"/>
        <v>100.13666666666667</v>
      </c>
      <c r="BG5" s="20">
        <f t="shared" ref="BG5:BL5" si="6">((AX5-$BE$5)^2)/5</f>
        <v>7.605555555555743E-2</v>
      </c>
      <c r="BH5" s="20">
        <f t="shared" si="6"/>
        <v>0.14224222222222235</v>
      </c>
      <c r="BI5" s="20">
        <f t="shared" si="6"/>
        <v>0.11050888888888646</v>
      </c>
      <c r="BJ5" s="20">
        <f t="shared" si="6"/>
        <v>9.3888888888890541E-3</v>
      </c>
      <c r="BK5" s="20">
        <f t="shared" si="6"/>
        <v>0.32088888888888845</v>
      </c>
      <c r="BL5" s="20">
        <f t="shared" si="6"/>
        <v>5.270222222222265E-2</v>
      </c>
      <c r="BN5" s="20">
        <f t="shared" si="2"/>
        <v>0.71178666666666635</v>
      </c>
      <c r="BP5" s="20">
        <f t="shared" si="4"/>
        <v>0.84367450279516354</v>
      </c>
    </row>
    <row r="6" spans="1:68" x14ac:dyDescent="0.3">
      <c r="A6" s="3" t="s">
        <v>26</v>
      </c>
      <c r="B6" s="5">
        <v>101.69</v>
      </c>
      <c r="C6" s="5">
        <v>99.05</v>
      </c>
      <c r="D6" s="5">
        <v>98.26</v>
      </c>
      <c r="E6" s="5">
        <v>100.2</v>
      </c>
      <c r="F6" s="5">
        <v>99.68</v>
      </c>
      <c r="G6" s="5">
        <v>101.15</v>
      </c>
      <c r="H6" s="5">
        <v>103.53</v>
      </c>
      <c r="I6" s="5">
        <v>104.28</v>
      </c>
      <c r="J6" s="5">
        <v>103.23</v>
      </c>
      <c r="K6" s="5">
        <v>100.31</v>
      </c>
      <c r="L6" s="5">
        <v>100.63</v>
      </c>
      <c r="M6" s="5">
        <v>97.78</v>
      </c>
      <c r="N6" s="5">
        <v>99.34</v>
      </c>
      <c r="O6" s="5">
        <v>98.45</v>
      </c>
      <c r="P6" s="5">
        <v>94.7</v>
      </c>
      <c r="Q6" s="5">
        <v>93.18</v>
      </c>
      <c r="R6" s="5">
        <v>93.53</v>
      </c>
      <c r="S6" s="5">
        <v>90.25</v>
      </c>
      <c r="T6" s="5">
        <v>87.83</v>
      </c>
      <c r="U6" s="5">
        <v>85.19</v>
      </c>
      <c r="V6" s="5">
        <v>81.27</v>
      </c>
      <c r="Y6" s="3" t="s">
        <v>38</v>
      </c>
      <c r="Z6" s="5">
        <v>96.97</v>
      </c>
      <c r="AA6" s="5">
        <v>99.6</v>
      </c>
      <c r="AB6" s="5">
        <v>99.01</v>
      </c>
      <c r="AC6" s="5">
        <v>98.87</v>
      </c>
      <c r="AD6" s="5">
        <v>100.91</v>
      </c>
      <c r="AE6" s="5">
        <v>100.67</v>
      </c>
      <c r="AF6" s="5">
        <v>103.39</v>
      </c>
      <c r="AG6" s="5">
        <v>104.53</v>
      </c>
      <c r="AH6" s="5">
        <v>102.42</v>
      </c>
      <c r="AI6" s="5">
        <v>100.28</v>
      </c>
      <c r="AJ6" s="5">
        <v>100.56</v>
      </c>
      <c r="AK6" s="5">
        <v>97.55</v>
      </c>
      <c r="AL6" s="5">
        <v>99.66</v>
      </c>
      <c r="AM6" s="5">
        <v>98.18</v>
      </c>
      <c r="AN6" s="5">
        <v>94.08</v>
      </c>
      <c r="AO6" s="5">
        <v>92.5</v>
      </c>
      <c r="AP6" s="5">
        <v>93.02</v>
      </c>
      <c r="AQ6" s="5">
        <v>90.1</v>
      </c>
      <c r="AR6" s="5">
        <v>86.89</v>
      </c>
      <c r="AS6" s="5">
        <v>83.72</v>
      </c>
      <c r="AT6" s="5">
        <v>79.739999999999995</v>
      </c>
      <c r="AV6" s="24"/>
      <c r="AW6" s="1" t="s">
        <v>83</v>
      </c>
      <c r="AX6" s="20">
        <v>100.49</v>
      </c>
      <c r="AY6" s="20">
        <v>100.26</v>
      </c>
      <c r="AZ6" s="20">
        <v>101.21</v>
      </c>
      <c r="BA6" s="20">
        <v>101.04</v>
      </c>
      <c r="BB6" s="20">
        <v>100.91</v>
      </c>
      <c r="BC6" s="20">
        <v>99.82</v>
      </c>
      <c r="BE6" s="20">
        <f t="shared" si="0"/>
        <v>100.62166666666667</v>
      </c>
      <c r="BG6" s="20">
        <f t="shared" ref="BG6:BL6" si="7">((AX6-$BE$6)^2)/5</f>
        <v>3.4672222222226511E-3</v>
      </c>
      <c r="BH6" s="20">
        <f t="shared" si="7"/>
        <v>2.6160555555555253E-2</v>
      </c>
      <c r="BI6" s="20">
        <f t="shared" si="7"/>
        <v>6.9227222222220039E-2</v>
      </c>
      <c r="BJ6" s="20">
        <f t="shared" si="7"/>
        <v>3.5000555555556097E-2</v>
      </c>
      <c r="BK6" s="20">
        <f t="shared" si="7"/>
        <v>1.6627222222221481E-2</v>
      </c>
      <c r="BL6" s="20">
        <f t="shared" si="7"/>
        <v>0.12853388888889206</v>
      </c>
      <c r="BN6" s="20">
        <f t="shared" si="2"/>
        <v>0.27901666666666758</v>
      </c>
      <c r="BP6" s="20">
        <f t="shared" si="4"/>
        <v>0.52822028233178209</v>
      </c>
    </row>
    <row r="7" spans="1:68" x14ac:dyDescent="0.3">
      <c r="A7" s="3" t="s">
        <v>27</v>
      </c>
      <c r="B7" s="5">
        <v>100.48</v>
      </c>
      <c r="C7" s="5">
        <v>99.06</v>
      </c>
      <c r="D7" s="5">
        <v>99.94</v>
      </c>
      <c r="E7" s="5">
        <v>100.31</v>
      </c>
      <c r="F7" s="5">
        <v>100.27</v>
      </c>
      <c r="G7" s="5">
        <v>101.16</v>
      </c>
      <c r="H7" s="5">
        <v>103.29</v>
      </c>
      <c r="I7" s="5">
        <v>104.04</v>
      </c>
      <c r="J7" s="5">
        <v>103.12</v>
      </c>
      <c r="K7" s="5">
        <v>101</v>
      </c>
      <c r="L7" s="5">
        <v>100.94</v>
      </c>
      <c r="M7" s="5">
        <v>98.06</v>
      </c>
      <c r="N7" s="5">
        <v>99.21</v>
      </c>
      <c r="O7" s="5">
        <v>98.22</v>
      </c>
      <c r="P7" s="5">
        <v>94.54</v>
      </c>
      <c r="Q7" s="5">
        <v>93.35</v>
      </c>
      <c r="R7" s="5">
        <v>93.98</v>
      </c>
      <c r="S7" s="5">
        <v>90.61</v>
      </c>
      <c r="T7" s="5">
        <v>88.09</v>
      </c>
      <c r="U7" s="5">
        <v>84.83</v>
      </c>
      <c r="V7" s="5">
        <v>81.569999999999993</v>
      </c>
      <c r="Y7" s="3" t="s">
        <v>39</v>
      </c>
      <c r="Z7" s="5">
        <v>97.22</v>
      </c>
      <c r="AA7" s="5">
        <v>98.31</v>
      </c>
      <c r="AB7" s="5">
        <v>100.43</v>
      </c>
      <c r="AC7" s="5">
        <v>100.65</v>
      </c>
      <c r="AD7" s="5">
        <v>99.82</v>
      </c>
      <c r="AE7" s="5">
        <v>101.86</v>
      </c>
      <c r="AF7" s="5">
        <v>104.19</v>
      </c>
      <c r="AG7" s="5">
        <v>103.58</v>
      </c>
      <c r="AH7" s="5">
        <v>102.72</v>
      </c>
      <c r="AI7" s="5">
        <v>100.19</v>
      </c>
      <c r="AJ7" s="5">
        <v>101.08</v>
      </c>
      <c r="AK7" s="5">
        <v>97.51</v>
      </c>
      <c r="AL7" s="5">
        <v>99.35</v>
      </c>
      <c r="AM7" s="5">
        <v>97.66</v>
      </c>
      <c r="AN7" s="5">
        <v>94.35</v>
      </c>
      <c r="AO7" s="5">
        <v>92.36</v>
      </c>
      <c r="AP7" s="5">
        <v>93.39</v>
      </c>
      <c r="AQ7" s="5">
        <v>90.12</v>
      </c>
      <c r="AR7" s="5">
        <v>87.11</v>
      </c>
      <c r="AS7" s="5">
        <v>84.76</v>
      </c>
      <c r="AT7" s="5">
        <v>80.12</v>
      </c>
      <c r="AV7" s="24"/>
      <c r="AW7" s="1" t="s">
        <v>84</v>
      </c>
      <c r="AX7" s="20">
        <v>101.49</v>
      </c>
      <c r="AY7" s="20">
        <v>101.61</v>
      </c>
      <c r="AZ7" s="20">
        <v>101.58</v>
      </c>
      <c r="BA7" s="20">
        <v>101.36</v>
      </c>
      <c r="BB7" s="20">
        <v>100.67</v>
      </c>
      <c r="BC7" s="20">
        <v>101.86</v>
      </c>
      <c r="BE7" s="20">
        <f t="shared" si="0"/>
        <v>101.42833333333334</v>
      </c>
      <c r="BG7" s="20">
        <f t="shared" ref="BG7:BL7" si="8">((AX7-$BE$7)^2)/5</f>
        <v>7.6055555555522368E-4</v>
      </c>
      <c r="BH7" s="20">
        <f t="shared" si="8"/>
        <v>6.6005555555549086E-3</v>
      </c>
      <c r="BI7" s="20">
        <f t="shared" si="8"/>
        <v>4.6005555555549468E-3</v>
      </c>
      <c r="BJ7" s="20">
        <f t="shared" si="8"/>
        <v>9.3388888888913234E-4</v>
      </c>
      <c r="BK7" s="20">
        <f t="shared" si="8"/>
        <v>0.1150138888888909</v>
      </c>
      <c r="BL7" s="20">
        <f t="shared" si="8"/>
        <v>3.7267222222220689E-2</v>
      </c>
      <c r="BN7" s="20">
        <f t="shared" si="2"/>
        <v>0.16517666666666581</v>
      </c>
      <c r="BP7" s="20">
        <f t="shared" si="4"/>
        <v>0.40641932368757494</v>
      </c>
    </row>
    <row r="8" spans="1:68" x14ac:dyDescent="0.3">
      <c r="A8" s="2" t="s">
        <v>28</v>
      </c>
      <c r="B8" s="4">
        <v>25.59</v>
      </c>
      <c r="C8" s="4">
        <v>19.87</v>
      </c>
      <c r="D8" s="4">
        <v>18.7</v>
      </c>
      <c r="E8" s="4">
        <v>18.420000000000002</v>
      </c>
      <c r="F8" s="4">
        <v>14.92</v>
      </c>
      <c r="G8" s="4">
        <v>13.2</v>
      </c>
      <c r="H8" s="4">
        <v>10.38</v>
      </c>
      <c r="I8" s="4">
        <v>6.53</v>
      </c>
      <c r="J8" s="4">
        <v>4.68</v>
      </c>
      <c r="K8" s="4">
        <v>3.53</v>
      </c>
      <c r="L8" s="4">
        <v>3.51</v>
      </c>
      <c r="M8" s="4">
        <v>3.64</v>
      </c>
      <c r="N8" s="4">
        <v>4.6399999999999997</v>
      </c>
      <c r="O8" s="4">
        <v>5.31</v>
      </c>
      <c r="P8" s="4">
        <v>5.81</v>
      </c>
      <c r="Q8" s="4">
        <v>6.43</v>
      </c>
      <c r="R8" s="4">
        <v>7.32</v>
      </c>
      <c r="S8" s="4">
        <v>7.94</v>
      </c>
      <c r="T8" s="4">
        <v>8.39</v>
      </c>
      <c r="U8" s="4">
        <v>8.6</v>
      </c>
      <c r="V8" s="4">
        <v>8.5500000000000007</v>
      </c>
      <c r="Y8" s="3" t="s">
        <v>22</v>
      </c>
      <c r="Z8" s="5">
        <v>100.64</v>
      </c>
      <c r="AA8" s="5">
        <v>102.11</v>
      </c>
      <c r="AB8" s="5">
        <v>98.79</v>
      </c>
      <c r="AC8" s="5">
        <v>99.5</v>
      </c>
      <c r="AD8" s="5">
        <v>101.17</v>
      </c>
      <c r="AE8" s="5">
        <v>101.74</v>
      </c>
      <c r="AF8" s="5">
        <v>104.6</v>
      </c>
      <c r="AG8" s="5">
        <v>104</v>
      </c>
      <c r="AH8" s="5">
        <v>103.12</v>
      </c>
      <c r="AI8" s="5">
        <v>100.99</v>
      </c>
      <c r="AJ8" s="5">
        <v>101.45</v>
      </c>
      <c r="AK8" s="5">
        <v>98.61</v>
      </c>
      <c r="AL8" s="5">
        <v>100.5</v>
      </c>
      <c r="AM8" s="5">
        <v>99.05</v>
      </c>
      <c r="AN8" s="5">
        <v>95.44</v>
      </c>
      <c r="AO8" s="5">
        <v>93.41</v>
      </c>
      <c r="AP8" s="5">
        <v>94.35</v>
      </c>
      <c r="AQ8" s="5">
        <v>92.77</v>
      </c>
      <c r="AR8" s="5">
        <v>90.35</v>
      </c>
      <c r="AS8" s="5">
        <v>89.21</v>
      </c>
      <c r="AT8" s="5">
        <v>86.59</v>
      </c>
      <c r="AV8" s="24"/>
      <c r="AW8" s="1" t="s">
        <v>85</v>
      </c>
      <c r="AX8" s="20">
        <v>102.82</v>
      </c>
      <c r="AY8" s="20">
        <v>102.52</v>
      </c>
      <c r="AZ8" s="20">
        <v>103.68</v>
      </c>
      <c r="BA8" s="20">
        <v>103.61</v>
      </c>
      <c r="BB8" s="20">
        <v>103.39</v>
      </c>
      <c r="BC8" s="20">
        <v>104.19</v>
      </c>
      <c r="BE8" s="20">
        <f t="shared" si="0"/>
        <v>103.36833333333334</v>
      </c>
      <c r="BG8" s="20">
        <f t="shared" ref="BG8:BL8" si="9">((AX8-$BE$8)^2)/5</f>
        <v>6.0133888888891721E-2</v>
      </c>
      <c r="BH8" s="20">
        <f t="shared" si="9"/>
        <v>0.1439338888888923</v>
      </c>
      <c r="BI8" s="20">
        <f t="shared" si="9"/>
        <v>1.9427222222222318E-2</v>
      </c>
      <c r="BJ8" s="20">
        <f t="shared" si="9"/>
        <v>1.1680555555554913E-2</v>
      </c>
      <c r="BK8" s="20">
        <f t="shared" si="9"/>
        <v>9.3888888888841269E-5</v>
      </c>
      <c r="BL8" s="20">
        <f t="shared" si="9"/>
        <v>0.13502722222221947</v>
      </c>
      <c r="BN8" s="20">
        <f t="shared" si="2"/>
        <v>0.37029666666666955</v>
      </c>
      <c r="BP8" s="20">
        <f t="shared" si="4"/>
        <v>0.60852006266570169</v>
      </c>
    </row>
    <row r="9" spans="1:68" x14ac:dyDescent="0.3">
      <c r="A9" s="2" t="s">
        <v>29</v>
      </c>
      <c r="B9" s="4">
        <v>34.94</v>
      </c>
      <c r="C9" s="4">
        <v>33.92</v>
      </c>
      <c r="D9" s="4">
        <v>22.38</v>
      </c>
      <c r="E9" s="4">
        <v>26.88</v>
      </c>
      <c r="F9" s="4">
        <v>26.9</v>
      </c>
      <c r="G9" s="4">
        <v>17.850000000000001</v>
      </c>
      <c r="H9" s="4">
        <v>16.75</v>
      </c>
      <c r="I9" s="4">
        <v>11.43</v>
      </c>
      <c r="J9" s="4">
        <v>9.0399999999999991</v>
      </c>
      <c r="K9" s="4">
        <v>5.53</v>
      </c>
      <c r="L9" s="4">
        <v>4.4400000000000004</v>
      </c>
      <c r="M9" s="4">
        <v>3.72</v>
      </c>
      <c r="N9" s="4">
        <v>5.0599999999999996</v>
      </c>
      <c r="O9" s="4">
        <v>5.31</v>
      </c>
      <c r="P9" s="4">
        <v>6.51</v>
      </c>
      <c r="Q9" s="4">
        <v>6.96</v>
      </c>
      <c r="R9" s="4">
        <v>7.47</v>
      </c>
      <c r="S9" s="4">
        <v>7.89</v>
      </c>
      <c r="T9" s="4">
        <v>8.32</v>
      </c>
      <c r="U9" s="4">
        <v>8.56</v>
      </c>
      <c r="V9" s="4">
        <v>8.5</v>
      </c>
      <c r="Y9" s="3" t="s">
        <v>23</v>
      </c>
      <c r="Z9" s="5">
        <v>97.67</v>
      </c>
      <c r="AA9" s="5">
        <v>101.33</v>
      </c>
      <c r="AB9" s="5">
        <v>99.03</v>
      </c>
      <c r="AC9" s="5">
        <v>100.5</v>
      </c>
      <c r="AD9" s="5">
        <v>100.33</v>
      </c>
      <c r="AE9" s="5">
        <v>101.18</v>
      </c>
      <c r="AF9" s="5">
        <v>103.5</v>
      </c>
      <c r="AG9" s="5">
        <v>103.03</v>
      </c>
      <c r="AH9" s="5">
        <v>103.82</v>
      </c>
      <c r="AI9" s="5">
        <v>100.52</v>
      </c>
      <c r="AJ9" s="5">
        <v>100.99</v>
      </c>
      <c r="AK9" s="5">
        <v>97.82</v>
      </c>
      <c r="AL9" s="5">
        <v>99.84</v>
      </c>
      <c r="AM9" s="5">
        <v>98.5</v>
      </c>
      <c r="AN9" s="5">
        <v>94.88</v>
      </c>
      <c r="AO9" s="5">
        <v>93.21</v>
      </c>
      <c r="AP9" s="5">
        <v>94.1</v>
      </c>
      <c r="AQ9" s="5">
        <v>90.89</v>
      </c>
      <c r="AR9" s="5">
        <v>89</v>
      </c>
      <c r="AS9" s="5">
        <v>87.25</v>
      </c>
      <c r="AT9" s="5">
        <v>83.98</v>
      </c>
      <c r="AV9" s="24"/>
      <c r="AW9" s="1" t="s">
        <v>86</v>
      </c>
      <c r="AX9" s="20">
        <v>104.48</v>
      </c>
      <c r="AY9" s="20">
        <v>104.31</v>
      </c>
      <c r="AZ9" s="20">
        <v>104.65</v>
      </c>
      <c r="BA9" s="20">
        <v>104.15</v>
      </c>
      <c r="BB9" s="20">
        <v>104.53</v>
      </c>
      <c r="BC9" s="20">
        <v>103.58</v>
      </c>
      <c r="BE9" s="20">
        <f t="shared" si="0"/>
        <v>104.28333333333335</v>
      </c>
      <c r="BG9" s="20">
        <f t="shared" ref="BG9:BL9" si="10">((AX9-$BE$9)^2)/5</f>
        <v>7.7355555555549006E-3</v>
      </c>
      <c r="BH9" s="20">
        <f t="shared" si="10"/>
        <v>1.4222222222211512E-4</v>
      </c>
      <c r="BI9" s="20">
        <f t="shared" si="10"/>
        <v>2.6888888888887918E-2</v>
      </c>
      <c r="BJ9" s="20">
        <f t="shared" si="10"/>
        <v>3.5555555555559096E-3</v>
      </c>
      <c r="BK9" s="20">
        <f t="shared" si="10"/>
        <v>1.2168888888887786E-2</v>
      </c>
      <c r="BL9" s="20">
        <f t="shared" si="10"/>
        <v>9.8935555555559496E-2</v>
      </c>
      <c r="BN9" s="20">
        <f t="shared" si="2"/>
        <v>0.14942666666666812</v>
      </c>
      <c r="BP9" s="20">
        <f t="shared" si="4"/>
        <v>0.38655745584151929</v>
      </c>
    </row>
    <row r="10" spans="1:68" x14ac:dyDescent="0.3">
      <c r="A10" s="2" t="s">
        <v>30</v>
      </c>
      <c r="B10" s="4">
        <v>31.68</v>
      </c>
      <c r="C10" s="4">
        <v>23.16</v>
      </c>
      <c r="D10" s="4">
        <v>22.04</v>
      </c>
      <c r="E10" s="4">
        <v>21.6</v>
      </c>
      <c r="F10" s="4">
        <v>18.47</v>
      </c>
      <c r="G10" s="4">
        <v>15</v>
      </c>
      <c r="H10" s="4">
        <v>12.61</v>
      </c>
      <c r="I10" s="4">
        <v>8.64</v>
      </c>
      <c r="J10" s="4">
        <v>6.21</v>
      </c>
      <c r="K10" s="4">
        <v>4.3499999999999996</v>
      </c>
      <c r="L10" s="4">
        <v>3.69</v>
      </c>
      <c r="M10" s="4">
        <v>3.66</v>
      </c>
      <c r="N10" s="4">
        <v>4.6399999999999997</v>
      </c>
      <c r="O10" s="4">
        <v>5.15</v>
      </c>
      <c r="P10" s="4">
        <v>5.71</v>
      </c>
      <c r="Q10" s="4">
        <v>6.52</v>
      </c>
      <c r="R10" s="4">
        <v>7.22</v>
      </c>
      <c r="S10" s="4">
        <v>7.84</v>
      </c>
      <c r="T10" s="4">
        <v>8.32</v>
      </c>
      <c r="U10" s="4">
        <v>8.5</v>
      </c>
      <c r="V10" s="4">
        <v>8.51</v>
      </c>
      <c r="Y10" s="3" t="s">
        <v>24</v>
      </c>
      <c r="Z10" s="5">
        <v>100.7</v>
      </c>
      <c r="AA10" s="5">
        <v>98.46</v>
      </c>
      <c r="AB10" s="5">
        <v>97.4</v>
      </c>
      <c r="AC10" s="5">
        <v>99.56</v>
      </c>
      <c r="AD10" s="5">
        <v>101.86</v>
      </c>
      <c r="AE10" s="5">
        <v>101.55</v>
      </c>
      <c r="AF10" s="5">
        <v>104.24</v>
      </c>
      <c r="AG10" s="5">
        <v>104.88</v>
      </c>
      <c r="AH10" s="5">
        <v>103.16</v>
      </c>
      <c r="AI10" s="5">
        <v>100.99</v>
      </c>
      <c r="AJ10" s="5">
        <v>101.68</v>
      </c>
      <c r="AK10" s="5">
        <v>97.82</v>
      </c>
      <c r="AL10" s="5">
        <v>99.98</v>
      </c>
      <c r="AM10" s="5">
        <v>98.73</v>
      </c>
      <c r="AN10" s="5">
        <v>95.14</v>
      </c>
      <c r="AO10" s="5">
        <v>93.24</v>
      </c>
      <c r="AP10" s="5">
        <v>93.94</v>
      </c>
      <c r="AQ10" s="5">
        <v>91.38</v>
      </c>
      <c r="AR10" s="5">
        <v>88.34</v>
      </c>
      <c r="AS10" s="5">
        <v>86.82</v>
      </c>
      <c r="AT10" s="5">
        <v>82.71</v>
      </c>
      <c r="AV10" s="24"/>
      <c r="AW10" s="1" t="s">
        <v>87</v>
      </c>
      <c r="AX10" s="20">
        <v>102.84</v>
      </c>
      <c r="AY10" s="20">
        <v>102.43</v>
      </c>
      <c r="AZ10" s="20">
        <v>103.13</v>
      </c>
      <c r="BA10" s="20">
        <v>103.36</v>
      </c>
      <c r="BB10" s="20">
        <v>102.42</v>
      </c>
      <c r="BC10" s="20">
        <v>102.72</v>
      </c>
      <c r="BE10" s="20">
        <f t="shared" si="0"/>
        <v>102.81666666666666</v>
      </c>
      <c r="BG10" s="20">
        <f t="shared" ref="BG10:BL10" si="11">((AX10-$BE$10)^2)/5</f>
        <v>1.088888888889561E-4</v>
      </c>
      <c r="BH10" s="20">
        <f t="shared" si="11"/>
        <v>2.9902222222220581E-2</v>
      </c>
      <c r="BI10" s="20">
        <f t="shared" si="11"/>
        <v>1.9635555555555462E-2</v>
      </c>
      <c r="BJ10" s="20">
        <f t="shared" si="11"/>
        <v>5.9042222222222919E-2</v>
      </c>
      <c r="BK10" s="20">
        <f t="shared" si="11"/>
        <v>3.1468888888888019E-2</v>
      </c>
      <c r="BL10" s="20">
        <f t="shared" si="11"/>
        <v>1.8688888888887863E-3</v>
      </c>
      <c r="BN10" s="20">
        <f t="shared" si="2"/>
        <v>0.14202666666666472</v>
      </c>
      <c r="BP10" s="20">
        <f t="shared" si="4"/>
        <v>0.37686425496014442</v>
      </c>
    </row>
    <row r="11" spans="1:68" x14ac:dyDescent="0.3">
      <c r="A11" s="2" t="s">
        <v>31</v>
      </c>
      <c r="B11" s="4">
        <v>36.840000000000003</v>
      </c>
      <c r="C11" s="4">
        <v>33.67</v>
      </c>
      <c r="D11" s="4">
        <v>29.92</v>
      </c>
      <c r="E11" s="4">
        <v>28.2</v>
      </c>
      <c r="F11" s="4">
        <v>25.06</v>
      </c>
      <c r="G11" s="4">
        <v>17.18</v>
      </c>
      <c r="H11" s="4">
        <v>13.2</v>
      </c>
      <c r="I11" s="4">
        <v>11.59</v>
      </c>
      <c r="J11" s="4">
        <v>9.1300000000000008</v>
      </c>
      <c r="K11" s="4">
        <v>7.21</v>
      </c>
      <c r="L11" s="4">
        <v>5.91</v>
      </c>
      <c r="M11" s="4">
        <v>4.67</v>
      </c>
      <c r="N11" s="4">
        <v>5.14</v>
      </c>
      <c r="O11" s="4">
        <v>5.31</v>
      </c>
      <c r="P11" s="4">
        <v>5.72</v>
      </c>
      <c r="Q11" s="4">
        <v>6.53</v>
      </c>
      <c r="R11" s="4">
        <v>7.23</v>
      </c>
      <c r="S11" s="4">
        <v>7.86</v>
      </c>
      <c r="T11" s="4">
        <v>8.3000000000000007</v>
      </c>
      <c r="U11" s="4">
        <v>8.52</v>
      </c>
      <c r="V11" s="4">
        <v>8.5</v>
      </c>
      <c r="Y11" s="3" t="s">
        <v>25</v>
      </c>
      <c r="Z11" s="5">
        <v>99.73</v>
      </c>
      <c r="AA11" s="5">
        <v>96.48</v>
      </c>
      <c r="AB11" s="5">
        <v>97.71</v>
      </c>
      <c r="AC11" s="5">
        <v>99.84</v>
      </c>
      <c r="AD11" s="5">
        <v>99.87</v>
      </c>
      <c r="AE11" s="5">
        <v>101.1</v>
      </c>
      <c r="AF11" s="5">
        <v>102.98</v>
      </c>
      <c r="AG11" s="5">
        <v>103.33</v>
      </c>
      <c r="AH11" s="5">
        <v>102.81</v>
      </c>
      <c r="AI11" s="5">
        <v>100.82</v>
      </c>
      <c r="AJ11" s="5">
        <v>101.02</v>
      </c>
      <c r="AK11" s="5">
        <v>97.92</v>
      </c>
      <c r="AL11" s="5">
        <v>99.33</v>
      </c>
      <c r="AM11" s="5">
        <v>98.38</v>
      </c>
      <c r="AN11" s="5">
        <v>94.56</v>
      </c>
      <c r="AO11" s="5">
        <v>92.75</v>
      </c>
      <c r="AP11" s="5">
        <v>93.26</v>
      </c>
      <c r="AQ11" s="5">
        <v>90.88</v>
      </c>
      <c r="AR11" s="5">
        <v>88.16</v>
      </c>
      <c r="AS11" s="5">
        <v>85.58</v>
      </c>
      <c r="AT11" s="5">
        <v>81.42</v>
      </c>
      <c r="AV11" s="24"/>
      <c r="AW11" s="1" t="s">
        <v>88</v>
      </c>
      <c r="AX11" s="20">
        <v>100.69</v>
      </c>
      <c r="AY11" s="20">
        <v>100.74</v>
      </c>
      <c r="AZ11" s="20">
        <v>101.55</v>
      </c>
      <c r="BA11" s="20">
        <v>101.09</v>
      </c>
      <c r="BB11" s="20">
        <v>100.28</v>
      </c>
      <c r="BC11" s="20">
        <v>100.19</v>
      </c>
      <c r="BE11" s="20">
        <f t="shared" si="0"/>
        <v>100.75666666666666</v>
      </c>
      <c r="BG11" s="20">
        <f t="shared" ref="BG11:BL11" si="12">((AX11-$BE$11)^2)/5</f>
        <v>8.8888888888878778E-4</v>
      </c>
      <c r="BH11" s="20">
        <f t="shared" si="12"/>
        <v>5.5555555555549236E-5</v>
      </c>
      <c r="BI11" s="20">
        <f t="shared" si="12"/>
        <v>0.12587555555555657</v>
      </c>
      <c r="BJ11" s="20">
        <f t="shared" si="12"/>
        <v>2.2222222222223486E-2</v>
      </c>
      <c r="BK11" s="20">
        <f t="shared" si="12"/>
        <v>4.544222222222085E-2</v>
      </c>
      <c r="BL11" s="20">
        <f t="shared" si="12"/>
        <v>6.4222222222221362E-2</v>
      </c>
      <c r="BN11" s="20">
        <f t="shared" si="2"/>
        <v>0.25870666666666658</v>
      </c>
      <c r="BP11" s="20">
        <f t="shared" si="4"/>
        <v>0.50863215260801842</v>
      </c>
    </row>
    <row r="12" spans="1:68" x14ac:dyDescent="0.3">
      <c r="A12" s="2" t="s">
        <v>32</v>
      </c>
      <c r="B12" s="4">
        <v>23.68</v>
      </c>
      <c r="C12" s="4">
        <v>21.95</v>
      </c>
      <c r="D12" s="4">
        <v>17.77</v>
      </c>
      <c r="E12" s="4">
        <v>17.98</v>
      </c>
      <c r="F12" s="4">
        <v>13.53</v>
      </c>
      <c r="G12" s="4">
        <v>10.68</v>
      </c>
      <c r="H12" s="4">
        <v>8.26</v>
      </c>
      <c r="I12" s="4">
        <v>5.91</v>
      </c>
      <c r="J12" s="4">
        <v>3.95</v>
      </c>
      <c r="K12" s="4">
        <v>2.92</v>
      </c>
      <c r="L12" s="4">
        <v>3.41</v>
      </c>
      <c r="M12" s="4">
        <v>3.47</v>
      </c>
      <c r="N12" s="4">
        <v>4.45</v>
      </c>
      <c r="O12" s="4">
        <v>5.27</v>
      </c>
      <c r="P12" s="4">
        <v>5.76</v>
      </c>
      <c r="Q12" s="4">
        <v>6.52</v>
      </c>
      <c r="R12" s="4">
        <v>7.27</v>
      </c>
      <c r="S12" s="4">
        <v>7.84</v>
      </c>
      <c r="T12" s="4">
        <v>8.32</v>
      </c>
      <c r="U12" s="4">
        <v>8.5</v>
      </c>
      <c r="V12" s="4">
        <v>8.44</v>
      </c>
      <c r="Y12" s="3" t="s">
        <v>26</v>
      </c>
      <c r="Z12" s="5">
        <v>101.69</v>
      </c>
      <c r="AA12" s="5">
        <v>99.05</v>
      </c>
      <c r="AB12" s="5">
        <v>98.26</v>
      </c>
      <c r="AC12" s="5">
        <v>100.2</v>
      </c>
      <c r="AD12" s="5">
        <v>99.68</v>
      </c>
      <c r="AE12" s="5">
        <v>101.15</v>
      </c>
      <c r="AF12" s="5">
        <v>103.53</v>
      </c>
      <c r="AG12" s="5">
        <v>104.28</v>
      </c>
      <c r="AH12" s="5">
        <v>103.23</v>
      </c>
      <c r="AI12" s="5">
        <v>100.31</v>
      </c>
      <c r="AJ12" s="5">
        <v>100.63</v>
      </c>
      <c r="AK12" s="5">
        <v>97.78</v>
      </c>
      <c r="AL12" s="5">
        <v>99.34</v>
      </c>
      <c r="AM12" s="5">
        <v>98.45</v>
      </c>
      <c r="AN12" s="5">
        <v>94.7</v>
      </c>
      <c r="AO12" s="5">
        <v>93.18</v>
      </c>
      <c r="AP12" s="5">
        <v>93.53</v>
      </c>
      <c r="AQ12" s="5">
        <v>90.25</v>
      </c>
      <c r="AR12" s="5">
        <v>87.83</v>
      </c>
      <c r="AS12" s="5">
        <v>85.19</v>
      </c>
      <c r="AT12" s="5">
        <v>81.27</v>
      </c>
      <c r="AV12" s="24"/>
      <c r="AW12" s="1" t="s">
        <v>89</v>
      </c>
      <c r="AX12" s="20">
        <v>101.22</v>
      </c>
      <c r="AY12" s="20">
        <v>101.06</v>
      </c>
      <c r="AZ12" s="20">
        <v>101.88</v>
      </c>
      <c r="BA12" s="20">
        <v>102.08</v>
      </c>
      <c r="BB12" s="20">
        <v>100.56</v>
      </c>
      <c r="BC12" s="20">
        <v>101.08</v>
      </c>
      <c r="BE12" s="20">
        <f t="shared" si="0"/>
        <v>101.31333333333333</v>
      </c>
      <c r="BG12" s="20">
        <f t="shared" ref="BG12:BL12" si="13">((AX12-$BE$12)^2)/5</f>
        <v>1.7422222222222364E-3</v>
      </c>
      <c r="BH12" s="20">
        <f t="shared" si="13"/>
        <v>1.2835555555555248E-2</v>
      </c>
      <c r="BI12" s="20">
        <f t="shared" si="13"/>
        <v>6.4222222222221362E-2</v>
      </c>
      <c r="BJ12" s="20">
        <f t="shared" si="13"/>
        <v>0.11755555555555526</v>
      </c>
      <c r="BK12" s="20">
        <f t="shared" si="13"/>
        <v>0.11350222222222131</v>
      </c>
      <c r="BL12" s="20">
        <f t="shared" si="13"/>
        <v>1.0888888888888977E-2</v>
      </c>
      <c r="BN12" s="20">
        <f t="shared" si="2"/>
        <v>0.32074666666666446</v>
      </c>
      <c r="BP12" s="20">
        <f t="shared" si="4"/>
        <v>0.5663450067464747</v>
      </c>
    </row>
    <row r="13" spans="1:68" x14ac:dyDescent="0.3">
      <c r="A13" s="2" t="s">
        <v>33</v>
      </c>
      <c r="B13" s="4">
        <v>24.77</v>
      </c>
      <c r="C13" s="4">
        <v>22.42</v>
      </c>
      <c r="D13" s="4">
        <v>19.05</v>
      </c>
      <c r="E13" s="4">
        <v>18.79</v>
      </c>
      <c r="F13" s="4">
        <v>15.35</v>
      </c>
      <c r="G13" s="4">
        <v>13.07</v>
      </c>
      <c r="H13" s="4">
        <v>9.59</v>
      </c>
      <c r="I13" s="4">
        <v>8.09</v>
      </c>
      <c r="J13" s="4">
        <v>5.41</v>
      </c>
      <c r="K13" s="4">
        <v>3.39</v>
      </c>
      <c r="L13" s="4">
        <v>3.43</v>
      </c>
      <c r="M13" s="4">
        <v>3.6</v>
      </c>
      <c r="N13" s="4">
        <v>4.5199999999999996</v>
      </c>
      <c r="O13" s="4">
        <v>5.22</v>
      </c>
      <c r="P13" s="4">
        <v>5.82</v>
      </c>
      <c r="Q13" s="4">
        <v>6.55</v>
      </c>
      <c r="R13" s="4">
        <v>7.3</v>
      </c>
      <c r="S13" s="4">
        <v>7.87</v>
      </c>
      <c r="T13" s="4">
        <v>8.3800000000000008</v>
      </c>
      <c r="U13" s="4">
        <v>8.49</v>
      </c>
      <c r="V13" s="4">
        <v>8.5</v>
      </c>
      <c r="Y13" s="3" t="s">
        <v>27</v>
      </c>
      <c r="Z13" s="5">
        <v>100.48</v>
      </c>
      <c r="AA13" s="5">
        <v>99.06</v>
      </c>
      <c r="AB13" s="5">
        <v>99.94</v>
      </c>
      <c r="AC13" s="5">
        <v>100.31</v>
      </c>
      <c r="AD13" s="5">
        <v>100.27</v>
      </c>
      <c r="AE13" s="5">
        <v>101.16</v>
      </c>
      <c r="AF13" s="5">
        <v>103.29</v>
      </c>
      <c r="AG13" s="5">
        <v>104.04</v>
      </c>
      <c r="AH13" s="5">
        <v>103.12</v>
      </c>
      <c r="AI13" s="5">
        <v>101</v>
      </c>
      <c r="AJ13" s="5">
        <v>100.94</v>
      </c>
      <c r="AK13" s="5">
        <v>98.06</v>
      </c>
      <c r="AL13" s="5">
        <v>99.21</v>
      </c>
      <c r="AM13" s="5">
        <v>98.22</v>
      </c>
      <c r="AN13" s="5">
        <v>94.54</v>
      </c>
      <c r="AO13" s="5">
        <v>93.35</v>
      </c>
      <c r="AP13" s="5">
        <v>93.98</v>
      </c>
      <c r="AQ13" s="5">
        <v>90.61</v>
      </c>
      <c r="AR13" s="5">
        <v>88.09</v>
      </c>
      <c r="AS13" s="5">
        <v>84.83</v>
      </c>
      <c r="AT13" s="5">
        <v>81.569999999999993</v>
      </c>
      <c r="AV13" s="24"/>
      <c r="AW13" s="1" t="s">
        <v>90</v>
      </c>
      <c r="AX13" s="20">
        <v>97.72</v>
      </c>
      <c r="AY13" s="20">
        <v>98.19</v>
      </c>
      <c r="AZ13" s="20">
        <v>98.69</v>
      </c>
      <c r="BA13" s="20">
        <v>98.38</v>
      </c>
      <c r="BB13" s="20">
        <v>97.55</v>
      </c>
      <c r="BC13" s="20">
        <v>97.51</v>
      </c>
      <c r="BE13" s="20">
        <f t="shared" si="0"/>
        <v>98.006666666666675</v>
      </c>
      <c r="BG13" s="20">
        <f t="shared" ref="BG13:BL13" si="14">((AX13-$BE$13)^2)/5</f>
        <v>1.6435555555556619E-2</v>
      </c>
      <c r="BH13" s="20">
        <f t="shared" si="14"/>
        <v>6.7222222222214582E-3</v>
      </c>
      <c r="BI13" s="20">
        <f t="shared" si="14"/>
        <v>9.3388888888886051E-2</v>
      </c>
      <c r="BJ13" s="20">
        <f t="shared" si="14"/>
        <v>2.7875555555553662E-2</v>
      </c>
      <c r="BK13" s="20">
        <f t="shared" si="14"/>
        <v>4.1708888888890891E-2</v>
      </c>
      <c r="BL13" s="20">
        <f t="shared" si="14"/>
        <v>4.933555555555616E-2</v>
      </c>
      <c r="BN13" s="20">
        <f t="shared" si="2"/>
        <v>0.23546666666666485</v>
      </c>
      <c r="BP13" s="20">
        <f t="shared" si="4"/>
        <v>0.48524907693540731</v>
      </c>
    </row>
    <row r="14" spans="1:68" x14ac:dyDescent="0.3">
      <c r="Y14" s="3" t="s">
        <v>40</v>
      </c>
      <c r="Z14" s="5">
        <v>98.63</v>
      </c>
      <c r="AA14" s="5">
        <v>100.14</v>
      </c>
      <c r="AB14" s="5">
        <v>98.12</v>
      </c>
      <c r="AC14" s="5">
        <v>99.04</v>
      </c>
      <c r="AD14" s="5">
        <v>101.29</v>
      </c>
      <c r="AE14" s="5">
        <v>101.12</v>
      </c>
      <c r="AF14" s="5">
        <v>103.67</v>
      </c>
      <c r="AG14" s="5">
        <v>104.17</v>
      </c>
      <c r="AH14" s="5">
        <v>102.84</v>
      </c>
      <c r="AI14" s="5">
        <v>100.8</v>
      </c>
      <c r="AJ14" s="5">
        <v>100.93</v>
      </c>
      <c r="AK14" s="5">
        <v>97.87</v>
      </c>
      <c r="AL14" s="5">
        <v>100.11</v>
      </c>
      <c r="AM14" s="5">
        <v>98.88</v>
      </c>
      <c r="AN14" s="5">
        <v>95.02</v>
      </c>
      <c r="AO14" s="5">
        <v>93.43</v>
      </c>
      <c r="AP14" s="5">
        <v>93.43</v>
      </c>
      <c r="AQ14" s="5">
        <v>91.92</v>
      </c>
      <c r="AR14" s="5">
        <v>89.02</v>
      </c>
      <c r="AS14" s="5">
        <v>87.79</v>
      </c>
      <c r="AT14" s="5">
        <v>84.87</v>
      </c>
      <c r="AV14" s="24"/>
      <c r="AW14" s="1" t="s">
        <v>91</v>
      </c>
      <c r="AX14" s="20">
        <v>99.13</v>
      </c>
      <c r="AY14" s="20">
        <v>99.26</v>
      </c>
      <c r="AZ14" s="20">
        <v>100.65</v>
      </c>
      <c r="BA14" s="20">
        <v>100.47</v>
      </c>
      <c r="BB14" s="20">
        <v>99.66</v>
      </c>
      <c r="BC14" s="20">
        <v>99.35</v>
      </c>
      <c r="BE14" s="20">
        <f t="shared" si="0"/>
        <v>99.75333333333333</v>
      </c>
      <c r="BG14" s="20">
        <f t="shared" ref="BG14:BL14" si="15">((AX14-$BE$14)^2)/5</f>
        <v>7.7708888888889271E-2</v>
      </c>
      <c r="BH14" s="20">
        <f t="shared" si="15"/>
        <v>4.8675555555553945E-2</v>
      </c>
      <c r="BI14" s="20">
        <f t="shared" si="15"/>
        <v>0.16080222222222534</v>
      </c>
      <c r="BJ14" s="20">
        <f t="shared" si="15"/>
        <v>0.10272222222222276</v>
      </c>
      <c r="BK14" s="20">
        <f t="shared" si="15"/>
        <v>1.7422222222222364E-3</v>
      </c>
      <c r="BL14" s="20">
        <f t="shared" si="15"/>
        <v>3.2535555555555984E-2</v>
      </c>
      <c r="BN14" s="20">
        <f t="shared" si="2"/>
        <v>0.4241866666666696</v>
      </c>
      <c r="BP14" s="20">
        <f t="shared" si="4"/>
        <v>0.65129614359880073</v>
      </c>
    </row>
    <row r="15" spans="1:68" x14ac:dyDescent="0.3">
      <c r="A15" s="3" t="s">
        <v>40</v>
      </c>
      <c r="B15" s="5">
        <v>98.63</v>
      </c>
      <c r="C15" s="5">
        <v>100.14</v>
      </c>
      <c r="D15" s="5">
        <v>98.12</v>
      </c>
      <c r="E15" s="5">
        <v>99.04</v>
      </c>
      <c r="F15" s="5">
        <v>101.29</v>
      </c>
      <c r="G15" s="5">
        <v>101.12</v>
      </c>
      <c r="H15" s="5">
        <v>103.67</v>
      </c>
      <c r="I15" s="5">
        <v>104.17</v>
      </c>
      <c r="J15" s="5">
        <v>102.84</v>
      </c>
      <c r="K15" s="5">
        <v>100.8</v>
      </c>
      <c r="L15" s="5">
        <v>100.93</v>
      </c>
      <c r="M15" s="5">
        <v>97.87</v>
      </c>
      <c r="N15" s="5">
        <v>100.11</v>
      </c>
      <c r="O15" s="5">
        <v>98.88</v>
      </c>
      <c r="P15" s="5">
        <v>95.02</v>
      </c>
      <c r="Q15" s="5">
        <v>93.43</v>
      </c>
      <c r="R15" s="5">
        <v>93.43</v>
      </c>
      <c r="S15" s="5">
        <v>91.92</v>
      </c>
      <c r="T15" s="5">
        <v>89.02</v>
      </c>
      <c r="U15" s="5">
        <v>87.79</v>
      </c>
      <c r="V15" s="5">
        <v>84.87</v>
      </c>
      <c r="Y15" s="3" t="s">
        <v>41</v>
      </c>
      <c r="Z15" s="5">
        <v>100</v>
      </c>
      <c r="AA15" s="5">
        <v>101.2</v>
      </c>
      <c r="AB15" s="5">
        <v>98.46</v>
      </c>
      <c r="AC15" s="5">
        <v>100.98</v>
      </c>
      <c r="AD15" s="5">
        <v>100.62</v>
      </c>
      <c r="AE15" s="5">
        <v>102.05</v>
      </c>
      <c r="AF15" s="5">
        <v>104.42</v>
      </c>
      <c r="AG15" s="5">
        <v>104.18</v>
      </c>
      <c r="AH15" s="5">
        <v>103.21</v>
      </c>
      <c r="AI15" s="5">
        <v>101</v>
      </c>
      <c r="AJ15" s="5">
        <v>101.24</v>
      </c>
      <c r="AK15" s="5">
        <v>97.38</v>
      </c>
      <c r="AL15" s="5">
        <v>99.79</v>
      </c>
      <c r="AM15" s="5">
        <v>98.38</v>
      </c>
      <c r="AN15" s="5">
        <v>94.98</v>
      </c>
      <c r="AO15" s="5">
        <v>93.41</v>
      </c>
      <c r="AP15" s="5">
        <v>93.41</v>
      </c>
      <c r="AQ15" s="5">
        <v>90.69</v>
      </c>
      <c r="AR15" s="5">
        <v>88.54</v>
      </c>
      <c r="AS15" s="5">
        <v>85.67</v>
      </c>
      <c r="AT15" s="5">
        <v>82.1</v>
      </c>
      <c r="AV15" s="24"/>
      <c r="AW15" s="1" t="s">
        <v>92</v>
      </c>
      <c r="AX15" s="20">
        <v>97.94</v>
      </c>
      <c r="AY15" s="20">
        <v>98.42</v>
      </c>
      <c r="AZ15" s="20">
        <v>99.35</v>
      </c>
      <c r="BA15" s="20">
        <v>99.33</v>
      </c>
      <c r="BB15" s="20">
        <v>98.18</v>
      </c>
      <c r="BC15" s="20">
        <v>97.66</v>
      </c>
      <c r="BE15" s="20">
        <f t="shared" si="0"/>
        <v>98.48</v>
      </c>
      <c r="BG15" s="20">
        <f t="shared" ref="BG15:BL15" si="16">((AX15-$BE$15)^2)/5</f>
        <v>5.832000000000135E-2</v>
      </c>
      <c r="BH15" s="20">
        <f t="shared" si="16"/>
        <v>7.2000000000005458E-4</v>
      </c>
      <c r="BI15" s="20">
        <f t="shared" si="16"/>
        <v>0.15137999999999663</v>
      </c>
      <c r="BJ15" s="20">
        <f t="shared" si="16"/>
        <v>0.14449999999999807</v>
      </c>
      <c r="BK15" s="20">
        <f t="shared" si="16"/>
        <v>1.7999999999999659E-2</v>
      </c>
      <c r="BL15" s="20">
        <f t="shared" si="16"/>
        <v>0.13448000000000243</v>
      </c>
      <c r="BN15" s="20">
        <f t="shared" si="2"/>
        <v>0.5073999999999983</v>
      </c>
      <c r="BP15" s="20">
        <f t="shared" si="4"/>
        <v>0.7123201527403239</v>
      </c>
    </row>
    <row r="16" spans="1:68" x14ac:dyDescent="0.3">
      <c r="A16" s="3" t="s">
        <v>41</v>
      </c>
      <c r="B16" s="5">
        <v>100</v>
      </c>
      <c r="C16" s="5">
        <v>101.2</v>
      </c>
      <c r="D16" s="5">
        <v>98.46</v>
      </c>
      <c r="E16" s="5">
        <v>100.98</v>
      </c>
      <c r="F16" s="5">
        <v>100.62</v>
      </c>
      <c r="G16" s="5">
        <v>102.05</v>
      </c>
      <c r="H16" s="5">
        <v>104.42</v>
      </c>
      <c r="I16" s="5">
        <v>104.18</v>
      </c>
      <c r="J16" s="5">
        <v>103.21</v>
      </c>
      <c r="K16" s="5">
        <v>101</v>
      </c>
      <c r="L16" s="5">
        <v>101.24</v>
      </c>
      <c r="M16" s="5">
        <v>97.38</v>
      </c>
      <c r="N16" s="5">
        <v>99.79</v>
      </c>
      <c r="O16" s="5">
        <v>98.38</v>
      </c>
      <c r="P16" s="5">
        <v>94.98</v>
      </c>
      <c r="Q16" s="5">
        <v>93.41</v>
      </c>
      <c r="R16" s="5">
        <v>93.41</v>
      </c>
      <c r="S16" s="5">
        <v>90.69</v>
      </c>
      <c r="T16" s="5">
        <v>88.54</v>
      </c>
      <c r="U16" s="5">
        <v>85.67</v>
      </c>
      <c r="V16" s="5">
        <v>82.1</v>
      </c>
      <c r="Y16" s="3" t="s">
        <v>42</v>
      </c>
      <c r="Z16" s="5">
        <v>97.08</v>
      </c>
      <c r="AA16" s="5">
        <v>98.2</v>
      </c>
      <c r="AB16" s="5">
        <v>99.18</v>
      </c>
      <c r="AC16" s="5">
        <v>100.58</v>
      </c>
      <c r="AD16" s="5">
        <v>99.98</v>
      </c>
      <c r="AE16" s="5">
        <v>101.3</v>
      </c>
      <c r="AF16" s="5">
        <v>103.17</v>
      </c>
      <c r="AG16" s="5">
        <v>103.57</v>
      </c>
      <c r="AH16" s="5">
        <v>102.76</v>
      </c>
      <c r="AI16" s="5">
        <v>100.39</v>
      </c>
      <c r="AJ16" s="5">
        <v>100.39</v>
      </c>
      <c r="AK16" s="5">
        <v>97.65</v>
      </c>
      <c r="AL16" s="5">
        <v>99.64</v>
      </c>
      <c r="AM16" s="5">
        <v>98.24</v>
      </c>
      <c r="AN16" s="5">
        <v>94.47</v>
      </c>
      <c r="AO16" s="5">
        <v>92.95</v>
      </c>
      <c r="AP16" s="5">
        <v>93.75</v>
      </c>
      <c r="AQ16" s="5">
        <v>90.68</v>
      </c>
      <c r="AR16" s="5">
        <v>88.05</v>
      </c>
      <c r="AS16" s="5">
        <v>85.41</v>
      </c>
      <c r="AT16" s="5">
        <v>81.44</v>
      </c>
      <c r="AV16" s="24"/>
      <c r="AW16" s="1" t="s">
        <v>93</v>
      </c>
      <c r="AX16" s="20">
        <v>94.68</v>
      </c>
      <c r="AY16" s="20">
        <v>94.93</v>
      </c>
      <c r="AZ16" s="20">
        <v>95.68</v>
      </c>
      <c r="BA16" s="20">
        <v>95.27</v>
      </c>
      <c r="BB16" s="20">
        <v>94.08</v>
      </c>
      <c r="BC16" s="20">
        <v>94.35</v>
      </c>
      <c r="BE16" s="20">
        <f t="shared" si="0"/>
        <v>94.831666666666663</v>
      </c>
      <c r="BG16" s="20">
        <f t="shared" ref="BG16:BL16" si="17">((AX16-$BE$16)^2)/5</f>
        <v>4.6005555555549468E-3</v>
      </c>
      <c r="BH16" s="20">
        <f t="shared" si="17"/>
        <v>1.9338888888892839E-3</v>
      </c>
      <c r="BI16" s="20">
        <f t="shared" si="17"/>
        <v>0.1439338888888923</v>
      </c>
      <c r="BJ16" s="20">
        <f t="shared" si="17"/>
        <v>3.8427222222222092E-2</v>
      </c>
      <c r="BK16" s="20">
        <f t="shared" si="17"/>
        <v>0.1130005555555551</v>
      </c>
      <c r="BL16" s="20">
        <f t="shared" si="17"/>
        <v>4.6400555555556028E-2</v>
      </c>
      <c r="BN16" s="20">
        <f t="shared" si="2"/>
        <v>0.3482966666666697</v>
      </c>
      <c r="BP16" s="20">
        <f t="shared" si="4"/>
        <v>0.59016664313282707</v>
      </c>
    </row>
    <row r="17" spans="1:80" x14ac:dyDescent="0.3">
      <c r="A17" s="3" t="s">
        <v>42</v>
      </c>
      <c r="B17" s="5">
        <v>97.08</v>
      </c>
      <c r="C17" s="5">
        <v>98.2</v>
      </c>
      <c r="D17" s="5">
        <v>99.18</v>
      </c>
      <c r="E17" s="5">
        <v>100.58</v>
      </c>
      <c r="F17" s="5">
        <v>99.98</v>
      </c>
      <c r="G17" s="5">
        <v>101.3</v>
      </c>
      <c r="H17" s="5">
        <v>103.17</v>
      </c>
      <c r="I17" s="5">
        <v>103.57</v>
      </c>
      <c r="J17" s="5">
        <v>102.76</v>
      </c>
      <c r="K17" s="5">
        <v>100.39</v>
      </c>
      <c r="L17" s="5">
        <v>100.39</v>
      </c>
      <c r="M17" s="5">
        <v>97.65</v>
      </c>
      <c r="N17" s="5">
        <v>99.64</v>
      </c>
      <c r="O17" s="5">
        <v>98.24</v>
      </c>
      <c r="P17" s="5">
        <v>94.47</v>
      </c>
      <c r="Q17" s="5">
        <v>92.95</v>
      </c>
      <c r="R17" s="5">
        <v>93.75</v>
      </c>
      <c r="S17" s="5">
        <v>90.68</v>
      </c>
      <c r="T17" s="5">
        <v>88.05</v>
      </c>
      <c r="U17" s="5">
        <v>85.41</v>
      </c>
      <c r="V17" s="5">
        <v>81.44</v>
      </c>
      <c r="Y17" s="2" t="s">
        <v>46</v>
      </c>
      <c r="Z17" s="4">
        <v>25.34</v>
      </c>
      <c r="AA17" s="4">
        <v>20.13</v>
      </c>
      <c r="AB17" s="4">
        <v>17.48</v>
      </c>
      <c r="AC17" s="4">
        <v>16.16</v>
      </c>
      <c r="AD17" s="4">
        <v>12.97</v>
      </c>
      <c r="AE17" s="4">
        <v>11.44</v>
      </c>
      <c r="AF17" s="4">
        <v>7.52</v>
      </c>
      <c r="AG17" s="4">
        <v>5.68</v>
      </c>
      <c r="AH17" s="4">
        <v>5.03</v>
      </c>
      <c r="AI17" s="4">
        <v>3.42</v>
      </c>
      <c r="AJ17" s="4">
        <v>3.57</v>
      </c>
      <c r="AK17" s="4">
        <v>3.5</v>
      </c>
      <c r="AL17" s="4">
        <v>4.58</v>
      </c>
      <c r="AM17" s="4">
        <v>5.1100000000000003</v>
      </c>
      <c r="AN17" s="4">
        <v>5.72</v>
      </c>
      <c r="AO17" s="4">
        <v>6.48</v>
      </c>
      <c r="AP17" s="4">
        <v>7.21</v>
      </c>
      <c r="AQ17" s="4">
        <v>7.81</v>
      </c>
      <c r="AR17" s="4">
        <v>8.3000000000000007</v>
      </c>
      <c r="AS17" s="4">
        <v>8.5500000000000007</v>
      </c>
      <c r="AT17" s="4">
        <v>8.49</v>
      </c>
      <c r="AV17" s="24"/>
      <c r="AW17" s="1" t="s">
        <v>94</v>
      </c>
      <c r="AX17" s="20">
        <v>92.83</v>
      </c>
      <c r="AY17" s="20">
        <v>93.14</v>
      </c>
      <c r="AZ17" s="20">
        <v>93.58</v>
      </c>
      <c r="BA17" s="20">
        <v>93.7</v>
      </c>
      <c r="BB17" s="20">
        <v>92.5</v>
      </c>
      <c r="BC17" s="20">
        <v>92.36</v>
      </c>
      <c r="BE17" s="20">
        <f t="shared" si="0"/>
        <v>93.018333333333331</v>
      </c>
      <c r="BG17" s="20">
        <f t="shared" ref="BG17:BL17" si="18">((AX17-$BE$17)^2)/5</f>
        <v>7.0938888888888319E-3</v>
      </c>
      <c r="BH17" s="20">
        <f t="shared" si="18"/>
        <v>2.9605555555557031E-3</v>
      </c>
      <c r="BI17" s="20">
        <f t="shared" si="18"/>
        <v>6.309388888888906E-2</v>
      </c>
      <c r="BJ17" s="20">
        <f t="shared" si="18"/>
        <v>9.2933888888890342E-2</v>
      </c>
      <c r="BK17" s="20">
        <f t="shared" si="18"/>
        <v>5.373388888888838E-2</v>
      </c>
      <c r="BL17" s="20">
        <f t="shared" si="18"/>
        <v>8.6680555555555067E-2</v>
      </c>
      <c r="BN17" s="20">
        <f t="shared" si="2"/>
        <v>0.30649666666666742</v>
      </c>
      <c r="BP17" s="20">
        <f t="shared" si="4"/>
        <v>0.55362141095397255</v>
      </c>
    </row>
    <row r="18" spans="1:80" x14ac:dyDescent="0.3">
      <c r="A18" s="2" t="s">
        <v>43</v>
      </c>
      <c r="B18" s="4">
        <v>23.53</v>
      </c>
      <c r="C18" s="4">
        <v>23.56</v>
      </c>
      <c r="D18" s="4">
        <v>16.14</v>
      </c>
      <c r="E18" s="4">
        <v>16.2</v>
      </c>
      <c r="F18" s="4">
        <v>14.47</v>
      </c>
      <c r="G18" s="4">
        <v>8.74</v>
      </c>
      <c r="H18" s="4">
        <v>6.34</v>
      </c>
      <c r="I18" s="4">
        <v>5.92</v>
      </c>
      <c r="J18" s="4">
        <v>4.55</v>
      </c>
      <c r="K18" s="4">
        <v>2.93</v>
      </c>
      <c r="L18" s="4">
        <v>3.3</v>
      </c>
      <c r="M18" s="4">
        <v>3.5</v>
      </c>
      <c r="N18" s="4">
        <v>4.46</v>
      </c>
      <c r="O18" s="4">
        <v>5.26</v>
      </c>
      <c r="P18" s="4">
        <v>5.8</v>
      </c>
      <c r="Q18" s="4">
        <v>6.5</v>
      </c>
      <c r="R18" s="4">
        <v>7.3</v>
      </c>
      <c r="S18" s="4">
        <v>7.91</v>
      </c>
      <c r="T18" s="4">
        <v>8.3000000000000007</v>
      </c>
      <c r="U18" s="4">
        <v>8.5500000000000007</v>
      </c>
      <c r="V18" s="4">
        <v>8.5</v>
      </c>
      <c r="Y18" s="2" t="s">
        <v>47</v>
      </c>
      <c r="Z18" s="4">
        <v>24.49</v>
      </c>
      <c r="AA18" s="4">
        <v>23.26</v>
      </c>
      <c r="AB18" s="4">
        <v>17.57</v>
      </c>
      <c r="AC18" s="4">
        <v>16.05</v>
      </c>
      <c r="AD18" s="4">
        <v>11.61</v>
      </c>
      <c r="AE18" s="4">
        <v>9.39</v>
      </c>
      <c r="AF18" s="4">
        <v>9.34</v>
      </c>
      <c r="AG18" s="4">
        <v>7.01</v>
      </c>
      <c r="AH18" s="4">
        <v>3.89</v>
      </c>
      <c r="AI18" s="4">
        <v>2.86</v>
      </c>
      <c r="AJ18" s="4">
        <v>3.34</v>
      </c>
      <c r="AK18" s="4">
        <v>3.53</v>
      </c>
      <c r="AL18" s="4">
        <v>4.46</v>
      </c>
      <c r="AM18" s="4">
        <v>5.19</v>
      </c>
      <c r="AN18" s="4">
        <v>5.74</v>
      </c>
      <c r="AO18" s="4">
        <v>6.57</v>
      </c>
      <c r="AP18" s="4">
        <v>7.34</v>
      </c>
      <c r="AQ18" s="4">
        <v>7.83</v>
      </c>
      <c r="AR18" s="4">
        <v>8.3000000000000007</v>
      </c>
      <c r="AS18" s="4">
        <v>8.51</v>
      </c>
      <c r="AT18" s="4">
        <v>8.51</v>
      </c>
      <c r="AV18" s="24"/>
      <c r="AW18" s="1" t="s">
        <v>95</v>
      </c>
      <c r="AX18" s="20">
        <v>93.39</v>
      </c>
      <c r="AY18" s="20">
        <v>93.73</v>
      </c>
      <c r="AZ18" s="20">
        <v>94.64</v>
      </c>
      <c r="BA18" s="20">
        <v>94.16</v>
      </c>
      <c r="BB18" s="20">
        <v>93.02</v>
      </c>
      <c r="BC18" s="20">
        <v>93.39</v>
      </c>
      <c r="BE18" s="20">
        <f t="shared" si="0"/>
        <v>93.72166666666665</v>
      </c>
      <c r="BG18" s="20">
        <f t="shared" ref="BG18:BL18" si="19">((AX18-$BE$18)^2)/5</f>
        <v>2.200055555555324E-2</v>
      </c>
      <c r="BH18" s="20">
        <f t="shared" si="19"/>
        <v>1.3888888888958365E-5</v>
      </c>
      <c r="BI18" s="20">
        <f t="shared" si="19"/>
        <v>0.16866722222222863</v>
      </c>
      <c r="BJ18" s="20">
        <f t="shared" si="19"/>
        <v>3.8427222222224583E-2</v>
      </c>
      <c r="BK18" s="20">
        <f t="shared" si="19"/>
        <v>9.8467222222218612E-2</v>
      </c>
      <c r="BL18" s="20">
        <f t="shared" si="19"/>
        <v>2.200055555555324E-2</v>
      </c>
      <c r="BN18" s="20">
        <f t="shared" si="2"/>
        <v>0.34957666666666726</v>
      </c>
      <c r="BP18" s="20">
        <f t="shared" si="4"/>
        <v>0.5912500880901983</v>
      </c>
    </row>
    <row r="19" spans="1:80" x14ac:dyDescent="0.3">
      <c r="A19" s="2" t="s">
        <v>44</v>
      </c>
      <c r="B19" s="4">
        <v>21.57</v>
      </c>
      <c r="C19" s="4">
        <v>17.45</v>
      </c>
      <c r="D19" s="4">
        <v>14.3</v>
      </c>
      <c r="E19" s="4">
        <v>15.69</v>
      </c>
      <c r="F19" s="4">
        <v>9.99</v>
      </c>
      <c r="G19" s="4">
        <v>7.34</v>
      </c>
      <c r="H19" s="4">
        <v>5.8</v>
      </c>
      <c r="I19" s="4">
        <v>5.28</v>
      </c>
      <c r="J19" s="4">
        <v>4.2</v>
      </c>
      <c r="K19" s="4">
        <v>3.06</v>
      </c>
      <c r="L19" s="4">
        <v>3.64</v>
      </c>
      <c r="M19" s="4">
        <v>3.44</v>
      </c>
      <c r="N19" s="4">
        <v>4.49</v>
      </c>
      <c r="O19" s="4">
        <v>5.22</v>
      </c>
      <c r="P19" s="4">
        <v>5.75</v>
      </c>
      <c r="Q19" s="4">
        <v>6.47</v>
      </c>
      <c r="R19" s="4">
        <v>7.25</v>
      </c>
      <c r="S19" s="4">
        <v>7.84</v>
      </c>
      <c r="T19" s="4">
        <v>8.2799999999999994</v>
      </c>
      <c r="U19" s="4">
        <v>8.52</v>
      </c>
      <c r="V19" s="4">
        <v>8.4700000000000006</v>
      </c>
      <c r="Y19" s="2" t="s">
        <v>48</v>
      </c>
      <c r="Z19" s="4">
        <v>26.45</v>
      </c>
      <c r="AA19" s="4">
        <v>24.78</v>
      </c>
      <c r="AB19" s="4">
        <v>20.18</v>
      </c>
      <c r="AC19" s="4">
        <v>17.91</v>
      </c>
      <c r="AD19" s="4">
        <v>14.29</v>
      </c>
      <c r="AE19" s="4">
        <v>12.32</v>
      </c>
      <c r="AF19" s="4">
        <v>10.16</v>
      </c>
      <c r="AG19" s="4">
        <v>9.67</v>
      </c>
      <c r="AH19" s="4">
        <v>6.65</v>
      </c>
      <c r="AI19" s="4">
        <v>3.91</v>
      </c>
      <c r="AJ19" s="4">
        <v>3.72</v>
      </c>
      <c r="AK19" s="4">
        <v>3.65</v>
      </c>
      <c r="AL19" s="4">
        <v>4.68</v>
      </c>
      <c r="AM19" s="4">
        <v>5.37</v>
      </c>
      <c r="AN19" s="4">
        <v>5.86</v>
      </c>
      <c r="AO19" s="4">
        <v>6.63</v>
      </c>
      <c r="AP19" s="4">
        <v>7.38</v>
      </c>
      <c r="AQ19" s="4">
        <v>7.98</v>
      </c>
      <c r="AR19" s="4">
        <v>8.36</v>
      </c>
      <c r="AS19" s="4">
        <v>8.64</v>
      </c>
      <c r="AT19" s="4">
        <v>8.59</v>
      </c>
      <c r="AV19" s="24"/>
      <c r="AW19" s="1" t="s">
        <v>96</v>
      </c>
      <c r="AX19" s="20">
        <v>90.28</v>
      </c>
      <c r="AY19" s="20">
        <v>90.85</v>
      </c>
      <c r="AZ19" s="20">
        <v>93</v>
      </c>
      <c r="BA19" s="20">
        <v>92.69</v>
      </c>
      <c r="BB19" s="20">
        <v>90.1</v>
      </c>
      <c r="BC19" s="20">
        <v>90.12</v>
      </c>
      <c r="BE19" s="20">
        <f t="shared" si="0"/>
        <v>91.173333333333332</v>
      </c>
      <c r="BG19" s="20">
        <f t="shared" ref="BG19:BL19" si="20">((AX19-$BE$19)^2)/5</f>
        <v>0.159608888888888</v>
      </c>
      <c r="BH19" s="20">
        <f t="shared" si="20"/>
        <v>2.0908888888889452E-2</v>
      </c>
      <c r="BI19" s="20">
        <f t="shared" si="20"/>
        <v>0.66734222222222317</v>
      </c>
      <c r="BJ19" s="20">
        <f t="shared" si="20"/>
        <v>0.460055555555555</v>
      </c>
      <c r="BK19" s="20">
        <f t="shared" si="20"/>
        <v>0.23040888888889074</v>
      </c>
      <c r="BL19" s="20">
        <f t="shared" si="20"/>
        <v>0.22190222222221972</v>
      </c>
      <c r="BN19" s="20">
        <f t="shared" si="2"/>
        <v>1.7602266666666662</v>
      </c>
      <c r="BP19" s="20">
        <f t="shared" si="4"/>
        <v>1.3267353416061043</v>
      </c>
    </row>
    <row r="20" spans="1:80" x14ac:dyDescent="0.3">
      <c r="A20" s="2" t="s">
        <v>45</v>
      </c>
      <c r="B20" s="4">
        <v>17.579999999999998</v>
      </c>
      <c r="C20" s="4">
        <v>15.03</v>
      </c>
      <c r="D20" s="4">
        <v>14.59</v>
      </c>
      <c r="E20" s="4">
        <v>9.9700000000000006</v>
      </c>
      <c r="F20" s="4">
        <v>6.91</v>
      </c>
      <c r="G20" s="4">
        <v>6.29</v>
      </c>
      <c r="H20" s="4">
        <v>4.53</v>
      </c>
      <c r="I20" s="4">
        <v>4.87</v>
      </c>
      <c r="J20" s="4">
        <v>4.1100000000000003</v>
      </c>
      <c r="K20" s="4">
        <v>2.61</v>
      </c>
      <c r="L20" s="4">
        <v>3.33</v>
      </c>
      <c r="M20" s="4">
        <v>3.47</v>
      </c>
      <c r="N20" s="4">
        <v>4.6100000000000003</v>
      </c>
      <c r="O20" s="4">
        <v>5.17</v>
      </c>
      <c r="P20" s="4">
        <v>5.83</v>
      </c>
      <c r="Q20" s="4">
        <v>6.44</v>
      </c>
      <c r="R20" s="4">
        <v>7.29</v>
      </c>
      <c r="S20" s="4">
        <v>7.78</v>
      </c>
      <c r="T20" s="4">
        <v>8.31</v>
      </c>
      <c r="U20" s="4">
        <v>8.51</v>
      </c>
      <c r="V20" s="4">
        <v>8.4700000000000006</v>
      </c>
      <c r="Y20" s="2" t="s">
        <v>49</v>
      </c>
      <c r="Z20" s="4">
        <v>22.37</v>
      </c>
      <c r="AA20" s="4">
        <v>21.41</v>
      </c>
      <c r="AB20" s="4">
        <v>16.93</v>
      </c>
      <c r="AC20" s="4">
        <v>15.6</v>
      </c>
      <c r="AD20" s="4">
        <v>12.73</v>
      </c>
      <c r="AE20" s="4">
        <v>10.11</v>
      </c>
      <c r="AF20" s="4">
        <v>9.76</v>
      </c>
      <c r="AG20" s="4">
        <v>7.12</v>
      </c>
      <c r="AH20" s="4">
        <v>5.31</v>
      </c>
      <c r="AI20" s="4">
        <v>3.61</v>
      </c>
      <c r="AJ20" s="4">
        <v>3.89</v>
      </c>
      <c r="AK20" s="4">
        <v>3.71</v>
      </c>
      <c r="AL20" s="4">
        <v>4.75</v>
      </c>
      <c r="AM20" s="4">
        <v>5.36</v>
      </c>
      <c r="AN20" s="4">
        <v>5.88</v>
      </c>
      <c r="AO20" s="4">
        <v>6.55</v>
      </c>
      <c r="AP20" s="4">
        <v>7.4</v>
      </c>
      <c r="AQ20" s="4">
        <v>7.93</v>
      </c>
      <c r="AR20" s="4">
        <v>8.33</v>
      </c>
      <c r="AS20" s="4">
        <v>8.6300000000000008</v>
      </c>
      <c r="AT20" s="4">
        <v>8.59</v>
      </c>
      <c r="AV20" s="24"/>
      <c r="AW20" s="1" t="s">
        <v>97</v>
      </c>
      <c r="AX20" s="20">
        <v>87.5</v>
      </c>
      <c r="AY20" s="20">
        <v>87.83</v>
      </c>
      <c r="AZ20" s="20">
        <v>90.75</v>
      </c>
      <c r="BA20" s="20">
        <v>90.38</v>
      </c>
      <c r="BB20" s="20">
        <v>86.89</v>
      </c>
      <c r="BC20" s="20">
        <v>87.11</v>
      </c>
      <c r="BE20" s="20">
        <f t="shared" si="0"/>
        <v>88.409999999999982</v>
      </c>
      <c r="BG20" s="20">
        <f t="shared" ref="BG20:BL20" si="21">((AX20-$BE$20)^2)/5</f>
        <v>0.16561999999999361</v>
      </c>
      <c r="BH20" s="20">
        <f t="shared" si="21"/>
        <v>6.7279999999996315E-2</v>
      </c>
      <c r="BI20" s="20">
        <f t="shared" si="21"/>
        <v>1.0951200000000165</v>
      </c>
      <c r="BJ20" s="20">
        <f t="shared" si="21"/>
        <v>0.77618000000001031</v>
      </c>
      <c r="BK20" s="20">
        <f t="shared" si="21"/>
        <v>0.46207999999998889</v>
      </c>
      <c r="BL20" s="20">
        <f t="shared" si="21"/>
        <v>0.33799999999999114</v>
      </c>
      <c r="BN20" s="20">
        <f t="shared" si="2"/>
        <v>2.9042799999999964</v>
      </c>
      <c r="BP20" s="20">
        <f t="shared" si="4"/>
        <v>1.7041948245432494</v>
      </c>
    </row>
    <row r="21" spans="1:80" x14ac:dyDescent="0.3">
      <c r="Y21" s="2" t="s">
        <v>50</v>
      </c>
      <c r="Z21" s="4">
        <v>29.63</v>
      </c>
      <c r="AA21" s="4">
        <v>26.07</v>
      </c>
      <c r="AB21" s="4">
        <v>22.2</v>
      </c>
      <c r="AC21" s="4">
        <v>21.97</v>
      </c>
      <c r="AD21" s="4">
        <v>16.34</v>
      </c>
      <c r="AE21" s="4">
        <v>14.6</v>
      </c>
      <c r="AF21" s="4">
        <v>13.38</v>
      </c>
      <c r="AG21" s="4">
        <v>10.199999999999999</v>
      </c>
      <c r="AH21" s="4">
        <v>6.57</v>
      </c>
      <c r="AI21" s="4">
        <v>4.03</v>
      </c>
      <c r="AJ21" s="4">
        <v>3.61</v>
      </c>
      <c r="AK21" s="4">
        <v>3.67</v>
      </c>
      <c r="AL21" s="4">
        <v>4.5999999999999996</v>
      </c>
      <c r="AM21" s="4">
        <v>5.13</v>
      </c>
      <c r="AN21" s="4">
        <v>5.87</v>
      </c>
      <c r="AO21" s="4">
        <v>6.44</v>
      </c>
      <c r="AP21" s="4">
        <v>7.3</v>
      </c>
      <c r="AQ21" s="4">
        <v>7.78</v>
      </c>
      <c r="AR21" s="4">
        <v>8.24</v>
      </c>
      <c r="AS21" s="4">
        <v>8.5299999999999994</v>
      </c>
      <c r="AT21" s="4">
        <v>8.52</v>
      </c>
      <c r="AV21" s="24"/>
      <c r="AW21" s="1" t="s">
        <v>98</v>
      </c>
      <c r="AX21" s="20">
        <v>85.25</v>
      </c>
      <c r="AY21" s="20">
        <v>85.4</v>
      </c>
      <c r="AZ21" s="20">
        <v>90.1</v>
      </c>
      <c r="BA21" s="20">
        <v>88.82</v>
      </c>
      <c r="BB21" s="20">
        <v>83.72</v>
      </c>
      <c r="BC21" s="20">
        <v>84.76</v>
      </c>
      <c r="BE21" s="20">
        <f t="shared" si="0"/>
        <v>86.341666666666654</v>
      </c>
      <c r="BG21" s="20">
        <f t="shared" ref="BG21:BL21" si="22">((AX21-$BE$21)^2)/5</f>
        <v>0.23834722222221685</v>
      </c>
      <c r="BH21" s="20">
        <f t="shared" si="22"/>
        <v>0.17734722222221544</v>
      </c>
      <c r="BI21" s="20">
        <f t="shared" si="22"/>
        <v>2.8250138888888987</v>
      </c>
      <c r="BJ21" s="20">
        <f t="shared" si="22"/>
        <v>1.2284272222222277</v>
      </c>
      <c r="BK21" s="20">
        <f t="shared" si="22"/>
        <v>1.3746272222222105</v>
      </c>
      <c r="BL21" s="20">
        <f t="shared" si="22"/>
        <v>0.50033388888887786</v>
      </c>
      <c r="BN21" s="20">
        <f t="shared" si="2"/>
        <v>6.3440966666666467</v>
      </c>
      <c r="BP21" s="20">
        <f t="shared" si="4"/>
        <v>2.5187490281222238</v>
      </c>
    </row>
    <row r="22" spans="1:80" x14ac:dyDescent="0.3">
      <c r="A22" s="3" t="s">
        <v>34</v>
      </c>
      <c r="B22" s="5">
        <v>99.69</v>
      </c>
      <c r="C22" s="5">
        <v>98.41</v>
      </c>
      <c r="D22" s="5">
        <v>98.63</v>
      </c>
      <c r="E22" s="5">
        <v>99.52</v>
      </c>
      <c r="F22" s="5">
        <v>100.49</v>
      </c>
      <c r="G22" s="5">
        <v>101.49</v>
      </c>
      <c r="H22" s="5">
        <v>102.82</v>
      </c>
      <c r="I22" s="5">
        <v>104.48</v>
      </c>
      <c r="J22" s="5">
        <v>102.84</v>
      </c>
      <c r="K22" s="5">
        <v>100.69</v>
      </c>
      <c r="L22" s="5">
        <v>101.22</v>
      </c>
      <c r="M22" s="5">
        <v>97.72</v>
      </c>
      <c r="N22" s="5">
        <v>99.13</v>
      </c>
      <c r="O22" s="5">
        <v>97.94</v>
      </c>
      <c r="P22" s="5">
        <v>94.68</v>
      </c>
      <c r="Q22" s="5">
        <v>92.83</v>
      </c>
      <c r="R22" s="5">
        <v>93.39</v>
      </c>
      <c r="S22" s="5">
        <v>90.28</v>
      </c>
      <c r="T22" s="5">
        <v>87.5</v>
      </c>
      <c r="U22" s="5">
        <v>85.25</v>
      </c>
      <c r="V22" s="5">
        <v>81.06</v>
      </c>
      <c r="Y22" s="2" t="s">
        <v>51</v>
      </c>
      <c r="Z22" s="4">
        <v>26.21</v>
      </c>
      <c r="AA22" s="4">
        <v>23.83</v>
      </c>
      <c r="AB22" s="4">
        <v>17.940000000000001</v>
      </c>
      <c r="AC22" s="4">
        <v>16.96</v>
      </c>
      <c r="AD22" s="4">
        <v>14.62</v>
      </c>
      <c r="AE22" s="4">
        <v>12.96</v>
      </c>
      <c r="AF22" s="4">
        <v>11.86</v>
      </c>
      <c r="AG22" s="4">
        <v>5.82</v>
      </c>
      <c r="AH22" s="4">
        <v>4.2300000000000004</v>
      </c>
      <c r="AI22" s="4">
        <v>3.13</v>
      </c>
      <c r="AJ22" s="4">
        <v>3.51</v>
      </c>
      <c r="AK22" s="4">
        <v>3.35</v>
      </c>
      <c r="AL22" s="4">
        <v>4.54</v>
      </c>
      <c r="AM22" s="4">
        <v>5.13</v>
      </c>
      <c r="AN22" s="4">
        <v>5.73</v>
      </c>
      <c r="AO22" s="4">
        <v>6.45</v>
      </c>
      <c r="AP22" s="4">
        <v>7.2</v>
      </c>
      <c r="AQ22" s="4">
        <v>7.77</v>
      </c>
      <c r="AR22" s="4">
        <v>8.2899999999999991</v>
      </c>
      <c r="AS22" s="4">
        <v>8.48</v>
      </c>
      <c r="AT22" s="4">
        <v>8.48</v>
      </c>
      <c r="AV22" s="24"/>
      <c r="AW22" s="1" t="s">
        <v>99</v>
      </c>
      <c r="AX22" s="20">
        <v>81.06</v>
      </c>
      <c r="AY22" s="20">
        <v>81.680000000000007</v>
      </c>
      <c r="AZ22" s="20">
        <v>88.29</v>
      </c>
      <c r="BA22" s="20">
        <v>86.1</v>
      </c>
      <c r="BB22" s="20">
        <v>79.739999999999995</v>
      </c>
      <c r="BC22" s="20">
        <v>80.12</v>
      </c>
      <c r="BE22" s="20">
        <f t="shared" si="0"/>
        <v>82.831666666666663</v>
      </c>
      <c r="BG22" s="20">
        <f t="shared" ref="BG22:BL22" si="23">((AX22-$BE$22)^2)/5</f>
        <v>0.62776055555555166</v>
      </c>
      <c r="BH22" s="20">
        <f t="shared" si="23"/>
        <v>0.2652672222222176</v>
      </c>
      <c r="BI22" s="20">
        <f t="shared" si="23"/>
        <v>5.958680555555576</v>
      </c>
      <c r="BJ22" s="20">
        <f t="shared" si="23"/>
        <v>2.1364005555555523</v>
      </c>
      <c r="BK22" s="20">
        <f t="shared" si="23"/>
        <v>1.911680555555558</v>
      </c>
      <c r="BL22" s="20">
        <f t="shared" si="23"/>
        <v>1.4706272222222139</v>
      </c>
      <c r="BN22" s="20">
        <f t="shared" si="2"/>
        <v>12.370416666666669</v>
      </c>
      <c r="BP22" s="20">
        <f t="shared" si="4"/>
        <v>3.5171603129039584</v>
      </c>
    </row>
    <row r="23" spans="1:80" x14ac:dyDescent="0.3">
      <c r="A23" s="3" t="s">
        <v>35</v>
      </c>
      <c r="B23" s="5">
        <v>96.4</v>
      </c>
      <c r="C23" s="5">
        <v>100.89</v>
      </c>
      <c r="D23" s="5">
        <v>100.34</v>
      </c>
      <c r="E23" s="5">
        <v>100.98</v>
      </c>
      <c r="F23" s="5">
        <v>100.26</v>
      </c>
      <c r="G23" s="5">
        <v>101.61</v>
      </c>
      <c r="H23" s="5">
        <v>102.52</v>
      </c>
      <c r="I23" s="5">
        <v>104.31</v>
      </c>
      <c r="J23" s="5">
        <v>102.43</v>
      </c>
      <c r="K23" s="5">
        <v>100.74</v>
      </c>
      <c r="L23" s="5">
        <v>101.06</v>
      </c>
      <c r="M23" s="5">
        <v>98.19</v>
      </c>
      <c r="N23" s="5">
        <v>99.26</v>
      </c>
      <c r="O23" s="5">
        <v>98.42</v>
      </c>
      <c r="P23" s="5">
        <v>94.93</v>
      </c>
      <c r="Q23" s="5">
        <v>93.14</v>
      </c>
      <c r="R23" s="5">
        <v>93.73</v>
      </c>
      <c r="S23" s="5">
        <v>90.85</v>
      </c>
      <c r="T23" s="5">
        <v>87.83</v>
      </c>
      <c r="U23" s="5">
        <v>85.4</v>
      </c>
      <c r="V23" s="5">
        <v>81.680000000000007</v>
      </c>
      <c r="Y23" s="2" t="s">
        <v>28</v>
      </c>
      <c r="Z23" s="4">
        <v>25.59</v>
      </c>
      <c r="AA23" s="4">
        <v>19.87</v>
      </c>
      <c r="AB23" s="4">
        <v>18.7</v>
      </c>
      <c r="AC23" s="4">
        <v>18.420000000000002</v>
      </c>
      <c r="AD23" s="4">
        <v>14.92</v>
      </c>
      <c r="AE23" s="4">
        <v>13.2</v>
      </c>
      <c r="AF23" s="4">
        <v>10.38</v>
      </c>
      <c r="AG23" s="4">
        <v>6.53</v>
      </c>
      <c r="AH23" s="4">
        <v>4.68</v>
      </c>
      <c r="AI23" s="4">
        <v>3.53</v>
      </c>
      <c r="AJ23" s="4">
        <v>3.51</v>
      </c>
      <c r="AK23" s="4">
        <v>3.64</v>
      </c>
      <c r="AL23" s="4">
        <v>4.6399999999999997</v>
      </c>
      <c r="AM23" s="4">
        <v>5.31</v>
      </c>
      <c r="AN23" s="4">
        <v>5.81</v>
      </c>
      <c r="AO23" s="4">
        <v>6.43</v>
      </c>
      <c r="AP23" s="4">
        <v>7.32</v>
      </c>
      <c r="AQ23" s="4">
        <v>7.94</v>
      </c>
      <c r="AR23" s="4">
        <v>8.39</v>
      </c>
      <c r="AS23" s="4">
        <v>8.6</v>
      </c>
      <c r="AT23" s="4">
        <v>8.5500000000000007</v>
      </c>
    </row>
    <row r="24" spans="1:80" x14ac:dyDescent="0.3">
      <c r="A24" s="3" t="s">
        <v>36</v>
      </c>
      <c r="B24" s="5">
        <v>99.29</v>
      </c>
      <c r="C24" s="5">
        <v>99.95</v>
      </c>
      <c r="D24" s="5">
        <v>101.43</v>
      </c>
      <c r="E24" s="5">
        <v>100.88</v>
      </c>
      <c r="F24" s="5">
        <v>101.21</v>
      </c>
      <c r="G24" s="5">
        <v>101.58</v>
      </c>
      <c r="H24" s="5">
        <v>103.68</v>
      </c>
      <c r="I24" s="5">
        <v>104.65</v>
      </c>
      <c r="J24" s="5">
        <v>103.13</v>
      </c>
      <c r="K24" s="5">
        <v>101.55</v>
      </c>
      <c r="L24" s="5">
        <v>101.88</v>
      </c>
      <c r="M24" s="5">
        <v>98.69</v>
      </c>
      <c r="N24" s="5">
        <v>100.65</v>
      </c>
      <c r="O24" s="5">
        <v>99.35</v>
      </c>
      <c r="P24" s="5">
        <v>95.68</v>
      </c>
      <c r="Q24" s="5">
        <v>93.58</v>
      </c>
      <c r="R24" s="5">
        <v>94.64</v>
      </c>
      <c r="S24" s="5">
        <v>93</v>
      </c>
      <c r="T24" s="5">
        <v>90.75</v>
      </c>
      <c r="U24" s="5">
        <v>90.1</v>
      </c>
      <c r="V24" s="5">
        <v>88.29</v>
      </c>
      <c r="Y24" s="2" t="s">
        <v>29</v>
      </c>
      <c r="Z24" s="4">
        <v>34.94</v>
      </c>
      <c r="AA24" s="4">
        <v>33.92</v>
      </c>
      <c r="AB24" s="4">
        <v>22.38</v>
      </c>
      <c r="AC24" s="4">
        <v>26.88</v>
      </c>
      <c r="AD24" s="4">
        <v>26.9</v>
      </c>
      <c r="AE24" s="4">
        <v>17.850000000000001</v>
      </c>
      <c r="AF24" s="4">
        <v>16.75</v>
      </c>
      <c r="AG24" s="4">
        <v>11.43</v>
      </c>
      <c r="AH24" s="4">
        <v>9.0399999999999991</v>
      </c>
      <c r="AI24" s="4">
        <v>5.53</v>
      </c>
      <c r="AJ24" s="4">
        <v>4.4400000000000004</v>
      </c>
      <c r="AK24" s="4">
        <v>3.72</v>
      </c>
      <c r="AL24" s="4">
        <v>5.0599999999999996</v>
      </c>
      <c r="AM24" s="4">
        <v>5.31</v>
      </c>
      <c r="AN24" s="4">
        <v>6.51</v>
      </c>
      <c r="AO24" s="4">
        <v>6.96</v>
      </c>
      <c r="AP24" s="4">
        <v>7.47</v>
      </c>
      <c r="AQ24" s="4">
        <v>7.89</v>
      </c>
      <c r="AR24" s="4">
        <v>8.32</v>
      </c>
      <c r="AS24" s="4">
        <v>8.56</v>
      </c>
      <c r="AT24" s="4">
        <v>8.5</v>
      </c>
      <c r="AV24" s="25" t="s">
        <v>137</v>
      </c>
      <c r="AX24" s="3" t="s">
        <v>34</v>
      </c>
      <c r="AY24" s="3" t="s">
        <v>35</v>
      </c>
      <c r="AZ24" s="3" t="s">
        <v>36</v>
      </c>
      <c r="BA24" s="3" t="s">
        <v>37</v>
      </c>
      <c r="BB24" s="3" t="s">
        <v>38</v>
      </c>
      <c r="BC24" s="3" t="s">
        <v>39</v>
      </c>
      <c r="BD24" s="3" t="s">
        <v>22</v>
      </c>
      <c r="BE24" s="3" t="s">
        <v>23</v>
      </c>
      <c r="BF24" s="3" t="s">
        <v>24</v>
      </c>
      <c r="BG24" s="3" t="s">
        <v>25</v>
      </c>
      <c r="BH24" s="3" t="s">
        <v>26</v>
      </c>
      <c r="BI24" s="3" t="s">
        <v>27</v>
      </c>
      <c r="BK24" s="3" t="s">
        <v>100</v>
      </c>
      <c r="BM24" s="3" t="s">
        <v>124</v>
      </c>
      <c r="BN24" s="3" t="s">
        <v>125</v>
      </c>
      <c r="BO24" s="3" t="s">
        <v>126</v>
      </c>
      <c r="BP24" s="3" t="s">
        <v>127</v>
      </c>
      <c r="BQ24" s="3" t="s">
        <v>128</v>
      </c>
      <c r="BR24" s="3" t="s">
        <v>129</v>
      </c>
      <c r="BS24" s="3" t="s">
        <v>130</v>
      </c>
      <c r="BT24" s="3" t="s">
        <v>131</v>
      </c>
      <c r="BU24" s="3" t="s">
        <v>132</v>
      </c>
      <c r="BV24" s="3" t="s">
        <v>133</v>
      </c>
      <c r="BW24" s="3" t="s">
        <v>134</v>
      </c>
      <c r="BX24" s="3" t="s">
        <v>135</v>
      </c>
      <c r="BZ24" s="3" t="s">
        <v>107</v>
      </c>
      <c r="CB24" s="3" t="s">
        <v>108</v>
      </c>
    </row>
    <row r="25" spans="1:80" x14ac:dyDescent="0.3">
      <c r="A25" s="3" t="s">
        <v>37</v>
      </c>
      <c r="B25" s="5">
        <v>98.72</v>
      </c>
      <c r="C25" s="5">
        <v>102.2</v>
      </c>
      <c r="D25" s="5">
        <v>100.37</v>
      </c>
      <c r="E25" s="5">
        <v>99.92</v>
      </c>
      <c r="F25" s="5">
        <v>101.04</v>
      </c>
      <c r="G25" s="5">
        <v>101.36</v>
      </c>
      <c r="H25" s="5">
        <v>103.61</v>
      </c>
      <c r="I25" s="5">
        <v>104.15</v>
      </c>
      <c r="J25" s="5">
        <v>103.36</v>
      </c>
      <c r="K25" s="5">
        <v>101.09</v>
      </c>
      <c r="L25" s="5">
        <v>102.08</v>
      </c>
      <c r="M25" s="5">
        <v>98.38</v>
      </c>
      <c r="N25" s="5">
        <v>100.47</v>
      </c>
      <c r="O25" s="5">
        <v>99.33</v>
      </c>
      <c r="P25" s="5">
        <v>95.27</v>
      </c>
      <c r="Q25" s="5">
        <v>93.7</v>
      </c>
      <c r="R25" s="5">
        <v>94.16</v>
      </c>
      <c r="S25" s="5">
        <v>92.69</v>
      </c>
      <c r="T25" s="5">
        <v>90.38</v>
      </c>
      <c r="U25" s="5">
        <v>88.82</v>
      </c>
      <c r="V25" s="5">
        <v>86.1</v>
      </c>
      <c r="Y25" s="2" t="s">
        <v>30</v>
      </c>
      <c r="Z25" s="4">
        <v>31.68</v>
      </c>
      <c r="AA25" s="4">
        <v>23.16</v>
      </c>
      <c r="AB25" s="4">
        <v>22.04</v>
      </c>
      <c r="AC25" s="4">
        <v>21.6</v>
      </c>
      <c r="AD25" s="4">
        <v>18.47</v>
      </c>
      <c r="AE25" s="4">
        <v>15</v>
      </c>
      <c r="AF25" s="4">
        <v>12.61</v>
      </c>
      <c r="AG25" s="4">
        <v>8.64</v>
      </c>
      <c r="AH25" s="4">
        <v>6.21</v>
      </c>
      <c r="AI25" s="4">
        <v>4.3499999999999996</v>
      </c>
      <c r="AJ25" s="4">
        <v>3.69</v>
      </c>
      <c r="AK25" s="4">
        <v>3.66</v>
      </c>
      <c r="AL25" s="4">
        <v>4.6399999999999997</v>
      </c>
      <c r="AM25" s="4">
        <v>5.15</v>
      </c>
      <c r="AN25" s="4">
        <v>5.71</v>
      </c>
      <c r="AO25" s="4">
        <v>6.52</v>
      </c>
      <c r="AP25" s="4">
        <v>7.22</v>
      </c>
      <c r="AQ25" s="4">
        <v>7.84</v>
      </c>
      <c r="AR25" s="4">
        <v>8.32</v>
      </c>
      <c r="AS25" s="4">
        <v>8.5</v>
      </c>
      <c r="AT25" s="4">
        <v>8.51</v>
      </c>
      <c r="AV25" s="25"/>
      <c r="AW25" s="1" t="s">
        <v>79</v>
      </c>
      <c r="AX25" s="20">
        <v>99.69</v>
      </c>
      <c r="AY25" s="20">
        <v>96.4</v>
      </c>
      <c r="AZ25" s="20">
        <v>99.29</v>
      </c>
      <c r="BA25" s="20">
        <v>98.72</v>
      </c>
      <c r="BB25" s="20">
        <v>96.97</v>
      </c>
      <c r="BC25" s="20">
        <v>97.22</v>
      </c>
      <c r="BD25" s="20">
        <v>100.64</v>
      </c>
      <c r="BE25" s="20">
        <v>97.67</v>
      </c>
      <c r="BF25" s="20">
        <v>100.7</v>
      </c>
      <c r="BG25" s="20">
        <v>99.73</v>
      </c>
      <c r="BH25" s="20">
        <v>101.69</v>
      </c>
      <c r="BI25" s="20">
        <v>100.48</v>
      </c>
      <c r="BK25" s="20">
        <f t="shared" ref="BK25:BK45" si="24">AVERAGE(AX25:BI25)</f>
        <v>99.100000000000009</v>
      </c>
      <c r="BM25" s="20">
        <f>((AX25-$BK$25)^2)/11</f>
        <v>3.1645454545453387E-2</v>
      </c>
      <c r="BN25" s="20">
        <f t="shared" ref="BN25:BX25" si="25">((AY25-$BK$25)^2)/11</f>
        <v>0.66272727272727405</v>
      </c>
      <c r="BO25" s="20">
        <f t="shared" si="25"/>
        <v>3.2818181818181028E-3</v>
      </c>
      <c r="BP25" s="20">
        <f t="shared" si="25"/>
        <v>1.3127272727273397E-2</v>
      </c>
      <c r="BQ25" s="20">
        <f t="shared" si="25"/>
        <v>0.41244545454545828</v>
      </c>
      <c r="BR25" s="20">
        <f t="shared" si="25"/>
        <v>0.32130909090909421</v>
      </c>
      <c r="BS25" s="20">
        <f t="shared" si="25"/>
        <v>0.21559999999999777</v>
      </c>
      <c r="BT25" s="20">
        <f t="shared" si="25"/>
        <v>0.18590000000000179</v>
      </c>
      <c r="BU25" s="20">
        <f t="shared" si="25"/>
        <v>0.23272727272727109</v>
      </c>
      <c r="BV25" s="20">
        <f t="shared" si="25"/>
        <v>3.608181818181766E-2</v>
      </c>
      <c r="BW25" s="20">
        <f t="shared" si="25"/>
        <v>0.60982727272726767</v>
      </c>
      <c r="BX25" s="20">
        <f t="shared" si="25"/>
        <v>0.17312727272727158</v>
      </c>
      <c r="BZ25" s="20">
        <f t="shared" ref="BZ25:BZ45" si="26">SUM(BM25:BX25)</f>
        <v>2.8977999999999988</v>
      </c>
      <c r="CB25" s="20">
        <f>SQRT(BZ25)</f>
        <v>1.7022925717983965</v>
      </c>
    </row>
    <row r="26" spans="1:80" x14ac:dyDescent="0.3">
      <c r="A26" s="3" t="s">
        <v>38</v>
      </c>
      <c r="B26" s="5">
        <v>96.97</v>
      </c>
      <c r="C26" s="5">
        <v>99.6</v>
      </c>
      <c r="D26" s="5">
        <v>99.01</v>
      </c>
      <c r="E26" s="5">
        <v>98.87</v>
      </c>
      <c r="F26" s="5">
        <v>100.91</v>
      </c>
      <c r="G26" s="5">
        <v>100.67</v>
      </c>
      <c r="H26" s="5">
        <v>103.39</v>
      </c>
      <c r="I26" s="5">
        <v>104.53</v>
      </c>
      <c r="J26" s="5">
        <v>102.42</v>
      </c>
      <c r="K26" s="5">
        <v>100.28</v>
      </c>
      <c r="L26" s="5">
        <v>100.56</v>
      </c>
      <c r="M26" s="5">
        <v>97.55</v>
      </c>
      <c r="N26" s="5">
        <v>99.66</v>
      </c>
      <c r="O26" s="5">
        <v>98.18</v>
      </c>
      <c r="P26" s="5">
        <v>94.08</v>
      </c>
      <c r="Q26" s="5">
        <v>92.5</v>
      </c>
      <c r="R26" s="5">
        <v>93.02</v>
      </c>
      <c r="S26" s="5">
        <v>90.1</v>
      </c>
      <c r="T26" s="5">
        <v>86.89</v>
      </c>
      <c r="U26" s="5">
        <v>83.72</v>
      </c>
      <c r="V26" s="5">
        <v>79.739999999999995</v>
      </c>
      <c r="Y26" s="2" t="s">
        <v>31</v>
      </c>
      <c r="Z26" s="4">
        <v>36.840000000000003</v>
      </c>
      <c r="AA26" s="4">
        <v>33.67</v>
      </c>
      <c r="AB26" s="4">
        <v>29.92</v>
      </c>
      <c r="AC26" s="4">
        <v>28.2</v>
      </c>
      <c r="AD26" s="4">
        <v>25.06</v>
      </c>
      <c r="AE26" s="4">
        <v>17.18</v>
      </c>
      <c r="AF26" s="4">
        <v>13.2</v>
      </c>
      <c r="AG26" s="4">
        <v>11.59</v>
      </c>
      <c r="AH26" s="4">
        <v>9.1300000000000008</v>
      </c>
      <c r="AI26" s="4">
        <v>7.21</v>
      </c>
      <c r="AJ26" s="4">
        <v>5.91</v>
      </c>
      <c r="AK26" s="4">
        <v>4.67</v>
      </c>
      <c r="AL26" s="4">
        <v>5.14</v>
      </c>
      <c r="AM26" s="4">
        <v>5.31</v>
      </c>
      <c r="AN26" s="4">
        <v>5.72</v>
      </c>
      <c r="AO26" s="4">
        <v>6.53</v>
      </c>
      <c r="AP26" s="4">
        <v>7.23</v>
      </c>
      <c r="AQ26" s="4">
        <v>7.86</v>
      </c>
      <c r="AR26" s="4">
        <v>8.3000000000000007</v>
      </c>
      <c r="AS26" s="4">
        <v>8.52</v>
      </c>
      <c r="AT26" s="4">
        <v>8.5</v>
      </c>
      <c r="AV26" s="25"/>
      <c r="AW26" s="1" t="s">
        <v>80</v>
      </c>
      <c r="AX26" s="20">
        <v>98.41</v>
      </c>
      <c r="AY26" s="20">
        <v>100.89</v>
      </c>
      <c r="AZ26" s="20">
        <v>99.95</v>
      </c>
      <c r="BA26" s="20">
        <v>102.2</v>
      </c>
      <c r="BB26" s="20">
        <v>99.6</v>
      </c>
      <c r="BC26" s="20">
        <v>98.31</v>
      </c>
      <c r="BD26" s="20">
        <v>102.11</v>
      </c>
      <c r="BE26" s="20">
        <v>101.33</v>
      </c>
      <c r="BF26" s="20">
        <v>98.46</v>
      </c>
      <c r="BG26" s="20">
        <v>96.48</v>
      </c>
      <c r="BH26" s="20">
        <v>99.05</v>
      </c>
      <c r="BI26" s="20">
        <v>99.06</v>
      </c>
      <c r="BK26" s="20">
        <f t="shared" si="24"/>
        <v>99.654166666666654</v>
      </c>
      <c r="BM26" s="20">
        <f>((AX26-$BK$26)^2)/11</f>
        <v>0.1407227904040384</v>
      </c>
      <c r="BN26" s="20">
        <f t="shared" ref="BN26:BX26" si="27">((AY26-$BK$26)^2)/11</f>
        <v>0.13884400252525542</v>
      </c>
      <c r="BO26" s="20">
        <f t="shared" si="27"/>
        <v>7.9561237373745528E-3</v>
      </c>
      <c r="BP26" s="20">
        <f t="shared" si="27"/>
        <v>0.58920612373738068</v>
      </c>
      <c r="BQ26" s="20">
        <f t="shared" si="27"/>
        <v>2.6672979797973269E-4</v>
      </c>
      <c r="BR26" s="20">
        <f t="shared" si="27"/>
        <v>0.16425309343433986</v>
      </c>
      <c r="BS26" s="20">
        <f t="shared" si="27"/>
        <v>0.54828339646465174</v>
      </c>
      <c r="BT26" s="20">
        <f t="shared" si="27"/>
        <v>0.25531066919192241</v>
      </c>
      <c r="BU26" s="20">
        <f t="shared" si="27"/>
        <v>0.12963945707070576</v>
      </c>
      <c r="BV26" s="20">
        <f t="shared" si="27"/>
        <v>0.91593945707069768</v>
      </c>
      <c r="BW26" s="20">
        <f t="shared" si="27"/>
        <v>3.3183396464645423E-2</v>
      </c>
      <c r="BX26" s="20">
        <f t="shared" si="27"/>
        <v>3.209400252525095E-2</v>
      </c>
      <c r="BZ26" s="20">
        <f t="shared" si="26"/>
        <v>2.9556992424242425</v>
      </c>
      <c r="CB26" s="20">
        <f t="shared" ref="CB26:CB45" si="28">SQRT(BZ26)</f>
        <v>1.719214716789105</v>
      </c>
    </row>
    <row r="27" spans="1:80" x14ac:dyDescent="0.3">
      <c r="A27" s="3" t="s">
        <v>39</v>
      </c>
      <c r="B27" s="5">
        <v>97.22</v>
      </c>
      <c r="C27" s="5">
        <v>98.31</v>
      </c>
      <c r="D27" s="5">
        <v>100.43</v>
      </c>
      <c r="E27" s="5">
        <v>100.65</v>
      </c>
      <c r="F27" s="5">
        <v>99.82</v>
      </c>
      <c r="G27" s="5">
        <v>101.86</v>
      </c>
      <c r="H27" s="5">
        <v>104.19</v>
      </c>
      <c r="I27" s="5">
        <v>103.58</v>
      </c>
      <c r="J27" s="5">
        <v>102.72</v>
      </c>
      <c r="K27" s="5">
        <v>100.19</v>
      </c>
      <c r="L27" s="5">
        <v>101.08</v>
      </c>
      <c r="M27" s="5">
        <v>97.51</v>
      </c>
      <c r="N27" s="5">
        <v>99.35</v>
      </c>
      <c r="O27" s="5">
        <v>97.66</v>
      </c>
      <c r="P27" s="5">
        <v>94.35</v>
      </c>
      <c r="Q27" s="5">
        <v>92.36</v>
      </c>
      <c r="R27" s="5">
        <v>93.39</v>
      </c>
      <c r="S27" s="5">
        <v>90.12</v>
      </c>
      <c r="T27" s="5">
        <v>87.11</v>
      </c>
      <c r="U27" s="5">
        <v>84.76</v>
      </c>
      <c r="V27" s="5">
        <v>80.12</v>
      </c>
      <c r="Y27" s="2" t="s">
        <v>32</v>
      </c>
      <c r="Z27" s="4">
        <v>23.68</v>
      </c>
      <c r="AA27" s="4">
        <v>21.95</v>
      </c>
      <c r="AB27" s="4">
        <v>17.77</v>
      </c>
      <c r="AC27" s="4">
        <v>17.98</v>
      </c>
      <c r="AD27" s="4">
        <v>13.53</v>
      </c>
      <c r="AE27" s="4">
        <v>10.68</v>
      </c>
      <c r="AF27" s="4">
        <v>8.26</v>
      </c>
      <c r="AG27" s="4">
        <v>5.91</v>
      </c>
      <c r="AH27" s="4">
        <v>3.95</v>
      </c>
      <c r="AI27" s="4">
        <v>2.92</v>
      </c>
      <c r="AJ27" s="4">
        <v>3.41</v>
      </c>
      <c r="AK27" s="4">
        <v>3.47</v>
      </c>
      <c r="AL27" s="4">
        <v>4.45</v>
      </c>
      <c r="AM27" s="4">
        <v>5.27</v>
      </c>
      <c r="AN27" s="4">
        <v>5.76</v>
      </c>
      <c r="AO27" s="4">
        <v>6.52</v>
      </c>
      <c r="AP27" s="4">
        <v>7.27</v>
      </c>
      <c r="AQ27" s="4">
        <v>7.84</v>
      </c>
      <c r="AR27" s="4">
        <v>8.32</v>
      </c>
      <c r="AS27" s="4">
        <v>8.5</v>
      </c>
      <c r="AT27" s="4">
        <v>8.44</v>
      </c>
      <c r="AV27" s="25"/>
      <c r="AW27" s="1" t="s">
        <v>81</v>
      </c>
      <c r="AX27" s="20">
        <v>98.63</v>
      </c>
      <c r="AY27" s="20">
        <v>100.34</v>
      </c>
      <c r="AZ27" s="20">
        <v>101.43</v>
      </c>
      <c r="BA27" s="20">
        <v>100.37</v>
      </c>
      <c r="BB27" s="20">
        <v>99.01</v>
      </c>
      <c r="BC27" s="20">
        <v>100.43</v>
      </c>
      <c r="BD27" s="20">
        <v>98.79</v>
      </c>
      <c r="BE27" s="20">
        <v>99.03</v>
      </c>
      <c r="BF27" s="20">
        <v>97.4</v>
      </c>
      <c r="BG27" s="20">
        <v>97.71</v>
      </c>
      <c r="BH27" s="20">
        <v>98.26</v>
      </c>
      <c r="BI27" s="20">
        <v>99.94</v>
      </c>
      <c r="BK27" s="20">
        <f t="shared" si="24"/>
        <v>99.27833333333335</v>
      </c>
      <c r="BM27" s="20">
        <f>((AX27-$BK$27)^2)/11</f>
        <v>3.8212373737376265E-2</v>
      </c>
      <c r="BN27" s="20">
        <f t="shared" ref="BN27:BX27" si="29">((AY27-$BK$27)^2)/11</f>
        <v>0.10246691919191658</v>
      </c>
      <c r="BO27" s="20">
        <f t="shared" si="29"/>
        <v>0.42087904040403645</v>
      </c>
      <c r="BP27" s="20">
        <f t="shared" si="29"/>
        <v>0.10833964646464402</v>
      </c>
      <c r="BQ27" s="20">
        <f t="shared" si="29"/>
        <v>6.5457070707076433E-3</v>
      </c>
      <c r="BR27" s="20">
        <f t="shared" si="29"/>
        <v>0.120576010101008</v>
      </c>
      <c r="BS27" s="20">
        <f t="shared" si="29"/>
        <v>2.1679040404041346E-2</v>
      </c>
      <c r="BT27" s="20">
        <f t="shared" si="29"/>
        <v>5.6063131313138417E-3</v>
      </c>
      <c r="BU27" s="20">
        <f t="shared" si="29"/>
        <v>0.32073964646465031</v>
      </c>
      <c r="BV27" s="20">
        <f t="shared" si="29"/>
        <v>0.22360631313131973</v>
      </c>
      <c r="BW27" s="20">
        <f t="shared" si="29"/>
        <v>9.4272979797981979E-2</v>
      </c>
      <c r="BX27" s="20">
        <f t="shared" si="29"/>
        <v>3.980025252525022E-2</v>
      </c>
      <c r="BZ27" s="20">
        <f t="shared" si="26"/>
        <v>1.5027242424242466</v>
      </c>
      <c r="CB27" s="20">
        <f t="shared" si="28"/>
        <v>1.2258565341932337</v>
      </c>
    </row>
    <row r="28" spans="1:80" x14ac:dyDescent="0.3">
      <c r="A28" s="2" t="s">
        <v>46</v>
      </c>
      <c r="B28" s="4">
        <v>25.34</v>
      </c>
      <c r="C28" s="4">
        <v>20.13</v>
      </c>
      <c r="D28" s="4">
        <v>17.48</v>
      </c>
      <c r="E28" s="4">
        <v>16.16</v>
      </c>
      <c r="F28" s="4">
        <v>12.97</v>
      </c>
      <c r="G28" s="4">
        <v>11.44</v>
      </c>
      <c r="H28" s="4">
        <v>7.52</v>
      </c>
      <c r="I28" s="4">
        <v>5.68</v>
      </c>
      <c r="J28" s="4">
        <v>5.03</v>
      </c>
      <c r="K28" s="4">
        <v>3.42</v>
      </c>
      <c r="L28" s="4">
        <v>3.57</v>
      </c>
      <c r="M28" s="4">
        <v>3.5</v>
      </c>
      <c r="N28" s="4">
        <v>4.58</v>
      </c>
      <c r="O28" s="4">
        <v>5.1100000000000003</v>
      </c>
      <c r="P28" s="4">
        <v>5.72</v>
      </c>
      <c r="Q28" s="4">
        <v>6.48</v>
      </c>
      <c r="R28" s="4">
        <v>7.21</v>
      </c>
      <c r="S28" s="4">
        <v>7.81</v>
      </c>
      <c r="T28" s="4">
        <v>8.3000000000000007</v>
      </c>
      <c r="U28" s="4">
        <v>8.5500000000000007</v>
      </c>
      <c r="V28" s="4">
        <v>8.49</v>
      </c>
      <c r="Y28" s="2" t="s">
        <v>33</v>
      </c>
      <c r="Z28" s="4">
        <v>24.77</v>
      </c>
      <c r="AA28" s="4">
        <v>22.42</v>
      </c>
      <c r="AB28" s="4">
        <v>19.05</v>
      </c>
      <c r="AC28" s="4">
        <v>18.79</v>
      </c>
      <c r="AD28" s="4">
        <v>15.35</v>
      </c>
      <c r="AE28" s="4">
        <v>13.07</v>
      </c>
      <c r="AF28" s="4">
        <v>9.59</v>
      </c>
      <c r="AG28" s="4">
        <v>8.09</v>
      </c>
      <c r="AH28" s="4">
        <v>5.41</v>
      </c>
      <c r="AI28" s="4">
        <v>3.39</v>
      </c>
      <c r="AJ28" s="4">
        <v>3.43</v>
      </c>
      <c r="AK28" s="4">
        <v>3.6</v>
      </c>
      <c r="AL28" s="4">
        <v>4.5199999999999996</v>
      </c>
      <c r="AM28" s="4">
        <v>5.22</v>
      </c>
      <c r="AN28" s="4">
        <v>5.82</v>
      </c>
      <c r="AO28" s="4">
        <v>6.55</v>
      </c>
      <c r="AP28" s="4">
        <v>7.3</v>
      </c>
      <c r="AQ28" s="4">
        <v>7.87</v>
      </c>
      <c r="AR28" s="4">
        <v>8.3800000000000008</v>
      </c>
      <c r="AS28" s="4">
        <v>8.49</v>
      </c>
      <c r="AT28" s="4">
        <v>8.5</v>
      </c>
      <c r="AV28" s="25"/>
      <c r="AW28" s="1" t="s">
        <v>82</v>
      </c>
      <c r="AX28" s="20">
        <v>99.52</v>
      </c>
      <c r="AY28" s="20">
        <v>100.98</v>
      </c>
      <c r="AZ28" s="20">
        <v>100.88</v>
      </c>
      <c r="BA28" s="20">
        <v>99.92</v>
      </c>
      <c r="BB28" s="20">
        <v>98.87</v>
      </c>
      <c r="BC28" s="20">
        <v>100.65</v>
      </c>
      <c r="BD28" s="20">
        <v>99.5</v>
      </c>
      <c r="BE28" s="20">
        <v>100.5</v>
      </c>
      <c r="BF28" s="20">
        <v>99.56</v>
      </c>
      <c r="BG28" s="20">
        <v>99.84</v>
      </c>
      <c r="BH28" s="20">
        <v>100.2</v>
      </c>
      <c r="BI28" s="20">
        <v>100.31</v>
      </c>
      <c r="BK28" s="20">
        <f t="shared" si="24"/>
        <v>100.06083333333333</v>
      </c>
      <c r="BM28" s="20">
        <f>((AX28-$BK$28)^2)/11</f>
        <v>2.6590972222222762E-2</v>
      </c>
      <c r="BN28" s="20">
        <f t="shared" ref="BN28:BX28" si="30">((AY28-$BK$28)^2)/11</f>
        <v>7.6806123737374152E-2</v>
      </c>
      <c r="BO28" s="20">
        <f t="shared" si="30"/>
        <v>6.1003093434342535E-2</v>
      </c>
      <c r="BP28" s="20">
        <f t="shared" si="30"/>
        <v>1.8030934343434295E-3</v>
      </c>
      <c r="BQ28" s="20">
        <f t="shared" si="30"/>
        <v>0.12891672979797916</v>
      </c>
      <c r="BR28" s="20">
        <f t="shared" si="30"/>
        <v>3.1556123737374181E-2</v>
      </c>
      <c r="BS28" s="20">
        <f t="shared" si="30"/>
        <v>2.8594002525252682E-2</v>
      </c>
      <c r="BT28" s="20">
        <f t="shared" si="30"/>
        <v>1.7533396464646342E-2</v>
      </c>
      <c r="BU28" s="20">
        <f t="shared" si="30"/>
        <v>2.2803093434343367E-2</v>
      </c>
      <c r="BV28" s="20">
        <f t="shared" si="30"/>
        <v>4.4333964646463891E-3</v>
      </c>
      <c r="BW28" s="20">
        <f t="shared" si="30"/>
        <v>1.7606691919192256E-3</v>
      </c>
      <c r="BX28" s="20">
        <f t="shared" si="30"/>
        <v>5.6440025252525597E-3</v>
      </c>
      <c r="BZ28" s="20">
        <f t="shared" si="26"/>
        <v>0.40744469696969687</v>
      </c>
      <c r="CB28" s="20">
        <f t="shared" si="28"/>
        <v>0.63831394859402601</v>
      </c>
    </row>
    <row r="29" spans="1:80" x14ac:dyDescent="0.3">
      <c r="A29" s="2" t="s">
        <v>47</v>
      </c>
      <c r="B29" s="4">
        <v>24.49</v>
      </c>
      <c r="C29" s="4">
        <v>23.26</v>
      </c>
      <c r="D29" s="4">
        <v>17.57</v>
      </c>
      <c r="E29" s="4">
        <v>16.05</v>
      </c>
      <c r="F29" s="4">
        <v>11.61</v>
      </c>
      <c r="G29" s="4">
        <v>9.39</v>
      </c>
      <c r="H29" s="4">
        <v>9.34</v>
      </c>
      <c r="I29" s="4">
        <v>7.01</v>
      </c>
      <c r="J29" s="4">
        <v>3.89</v>
      </c>
      <c r="K29" s="4">
        <v>2.86</v>
      </c>
      <c r="L29" s="4">
        <v>3.34</v>
      </c>
      <c r="M29" s="4">
        <v>3.53</v>
      </c>
      <c r="N29" s="4">
        <v>4.46</v>
      </c>
      <c r="O29" s="4">
        <v>5.19</v>
      </c>
      <c r="P29" s="4">
        <v>5.74</v>
      </c>
      <c r="Q29" s="4">
        <v>6.57</v>
      </c>
      <c r="R29" s="4">
        <v>7.34</v>
      </c>
      <c r="S29" s="4">
        <v>7.83</v>
      </c>
      <c r="T29" s="4">
        <v>8.3000000000000007</v>
      </c>
      <c r="U29" s="4">
        <v>8.51</v>
      </c>
      <c r="V29" s="4">
        <v>8.51</v>
      </c>
      <c r="Y29" s="2" t="s">
        <v>43</v>
      </c>
      <c r="Z29" s="4">
        <v>23.53</v>
      </c>
      <c r="AA29" s="4">
        <v>23.56</v>
      </c>
      <c r="AB29" s="4">
        <v>16.14</v>
      </c>
      <c r="AC29" s="4">
        <v>16.2</v>
      </c>
      <c r="AD29" s="4">
        <v>14.47</v>
      </c>
      <c r="AE29" s="4">
        <v>8.74</v>
      </c>
      <c r="AF29" s="4">
        <v>6.34</v>
      </c>
      <c r="AG29" s="4">
        <v>5.92</v>
      </c>
      <c r="AH29" s="4">
        <v>4.55</v>
      </c>
      <c r="AI29" s="4">
        <v>2.93</v>
      </c>
      <c r="AJ29" s="4">
        <v>3.3</v>
      </c>
      <c r="AK29" s="4">
        <v>3.5</v>
      </c>
      <c r="AL29" s="4">
        <v>4.46</v>
      </c>
      <c r="AM29" s="4">
        <v>5.26</v>
      </c>
      <c r="AN29" s="4">
        <v>5.8</v>
      </c>
      <c r="AO29" s="4">
        <v>6.5</v>
      </c>
      <c r="AP29" s="4">
        <v>7.3</v>
      </c>
      <c r="AQ29" s="4">
        <v>7.91</v>
      </c>
      <c r="AR29" s="4">
        <v>8.3000000000000007</v>
      </c>
      <c r="AS29" s="4">
        <v>8.5500000000000007</v>
      </c>
      <c r="AT29" s="4">
        <v>8.5</v>
      </c>
      <c r="AV29" s="25"/>
      <c r="AW29" s="1" t="s">
        <v>83</v>
      </c>
      <c r="AX29" s="20">
        <v>100.49</v>
      </c>
      <c r="AY29" s="20">
        <v>100.26</v>
      </c>
      <c r="AZ29" s="20">
        <v>101.21</v>
      </c>
      <c r="BA29" s="20">
        <v>101.04</v>
      </c>
      <c r="BB29" s="20">
        <v>100.91</v>
      </c>
      <c r="BC29" s="20">
        <v>99.82</v>
      </c>
      <c r="BD29" s="20">
        <v>101.17</v>
      </c>
      <c r="BE29" s="20">
        <v>100.33</v>
      </c>
      <c r="BF29" s="20">
        <v>101.86</v>
      </c>
      <c r="BG29" s="20">
        <v>99.87</v>
      </c>
      <c r="BH29" s="20">
        <v>99.68</v>
      </c>
      <c r="BI29" s="20">
        <v>100.27</v>
      </c>
      <c r="BK29" s="20">
        <f t="shared" si="24"/>
        <v>100.57583333333334</v>
      </c>
      <c r="BM29" s="20">
        <f>((AX29-$BK$29)^2)/11</f>
        <v>6.6976010101021336E-4</v>
      </c>
      <c r="BN29" s="20">
        <f t="shared" ref="BN29:BX29" si="31">((AY29-$BK$29)^2)/11</f>
        <v>9.0682449494947758E-3</v>
      </c>
      <c r="BO29" s="20">
        <f t="shared" si="31"/>
        <v>3.6560669191918228E-2</v>
      </c>
      <c r="BP29" s="20">
        <f t="shared" si="31"/>
        <v>1.958642676767712E-2</v>
      </c>
      <c r="BQ29" s="20">
        <f t="shared" si="31"/>
        <v>1.0151578282827948E-2</v>
      </c>
      <c r="BR29" s="20">
        <f t="shared" si="31"/>
        <v>5.1934911616162836E-2</v>
      </c>
      <c r="BS29" s="20">
        <f t="shared" si="31"/>
        <v>3.2094002525252484E-2</v>
      </c>
      <c r="BT29" s="20">
        <f t="shared" si="31"/>
        <v>5.4940025252526942E-3</v>
      </c>
      <c r="BU29" s="20">
        <f t="shared" si="31"/>
        <v>0.14991672979797918</v>
      </c>
      <c r="BV29" s="20">
        <f t="shared" si="31"/>
        <v>4.5290972222221906E-2</v>
      </c>
      <c r="BW29" s="20">
        <f t="shared" si="31"/>
        <v>7.2956123737372966E-2</v>
      </c>
      <c r="BX29" s="20">
        <f t="shared" si="31"/>
        <v>8.5030934343437708E-3</v>
      </c>
      <c r="BZ29" s="20">
        <f t="shared" si="26"/>
        <v>0.44222651515151412</v>
      </c>
      <c r="CB29" s="20">
        <f t="shared" si="28"/>
        <v>0.66500113921068893</v>
      </c>
    </row>
    <row r="30" spans="1:80" x14ac:dyDescent="0.3">
      <c r="A30" s="2" t="s">
        <v>48</v>
      </c>
      <c r="B30" s="4">
        <v>26.45</v>
      </c>
      <c r="C30" s="4">
        <v>24.78</v>
      </c>
      <c r="D30" s="4">
        <v>20.18</v>
      </c>
      <c r="E30" s="4">
        <v>17.91</v>
      </c>
      <c r="F30" s="4">
        <v>14.29</v>
      </c>
      <c r="G30" s="4">
        <v>12.32</v>
      </c>
      <c r="H30" s="4">
        <v>10.16</v>
      </c>
      <c r="I30" s="4">
        <v>9.67</v>
      </c>
      <c r="J30" s="4">
        <v>6.65</v>
      </c>
      <c r="K30" s="4">
        <v>3.91</v>
      </c>
      <c r="L30" s="4">
        <v>3.72</v>
      </c>
      <c r="M30" s="4">
        <v>3.65</v>
      </c>
      <c r="N30" s="4">
        <v>4.68</v>
      </c>
      <c r="O30" s="4">
        <v>5.37</v>
      </c>
      <c r="P30" s="4">
        <v>5.86</v>
      </c>
      <c r="Q30" s="4">
        <v>6.63</v>
      </c>
      <c r="R30" s="4">
        <v>7.38</v>
      </c>
      <c r="S30" s="4">
        <v>7.98</v>
      </c>
      <c r="T30" s="4">
        <v>8.36</v>
      </c>
      <c r="U30" s="4">
        <v>8.64</v>
      </c>
      <c r="V30" s="4">
        <v>8.59</v>
      </c>
      <c r="Y30" s="2" t="s">
        <v>44</v>
      </c>
      <c r="Z30" s="4">
        <v>21.57</v>
      </c>
      <c r="AA30" s="4">
        <v>17.45</v>
      </c>
      <c r="AB30" s="4">
        <v>14.3</v>
      </c>
      <c r="AC30" s="4">
        <v>15.69</v>
      </c>
      <c r="AD30" s="4">
        <v>9.99</v>
      </c>
      <c r="AE30" s="4">
        <v>7.34</v>
      </c>
      <c r="AF30" s="4">
        <v>5.8</v>
      </c>
      <c r="AG30" s="4">
        <v>5.28</v>
      </c>
      <c r="AH30" s="4">
        <v>4.2</v>
      </c>
      <c r="AI30" s="4">
        <v>3.06</v>
      </c>
      <c r="AJ30" s="4">
        <v>3.64</v>
      </c>
      <c r="AK30" s="4">
        <v>3.44</v>
      </c>
      <c r="AL30" s="4">
        <v>4.49</v>
      </c>
      <c r="AM30" s="4">
        <v>5.22</v>
      </c>
      <c r="AN30" s="4">
        <v>5.75</v>
      </c>
      <c r="AO30" s="4">
        <v>6.47</v>
      </c>
      <c r="AP30" s="4">
        <v>7.25</v>
      </c>
      <c r="AQ30" s="4">
        <v>7.84</v>
      </c>
      <c r="AR30" s="4">
        <v>8.2799999999999994</v>
      </c>
      <c r="AS30" s="4">
        <v>8.52</v>
      </c>
      <c r="AT30" s="4">
        <v>8.4700000000000006</v>
      </c>
      <c r="AV30" s="25"/>
      <c r="AW30" s="1" t="s">
        <v>84</v>
      </c>
      <c r="AX30" s="20">
        <v>101.49</v>
      </c>
      <c r="AY30" s="20">
        <v>101.61</v>
      </c>
      <c r="AZ30" s="20">
        <v>101.58</v>
      </c>
      <c r="BA30" s="20">
        <v>101.36</v>
      </c>
      <c r="BB30" s="20">
        <v>100.67</v>
      </c>
      <c r="BC30" s="20">
        <v>101.86</v>
      </c>
      <c r="BD30" s="20">
        <v>101.74</v>
      </c>
      <c r="BE30" s="20">
        <v>101.18</v>
      </c>
      <c r="BF30" s="20">
        <v>101.55</v>
      </c>
      <c r="BG30" s="20">
        <v>101.1</v>
      </c>
      <c r="BH30" s="20">
        <v>101.15</v>
      </c>
      <c r="BI30" s="20">
        <v>101.16</v>
      </c>
      <c r="BK30" s="20">
        <f t="shared" si="24"/>
        <v>101.37083333333334</v>
      </c>
      <c r="BM30" s="20">
        <f>((AX30-$BK$30)^2)/11</f>
        <v>1.2909722222220292E-3</v>
      </c>
      <c r="BN30" s="20">
        <f t="shared" ref="BN30:BX30" si="32">((AY30-$BK$30)^2)/11</f>
        <v>5.2000631313129419E-3</v>
      </c>
      <c r="BO30" s="20">
        <f t="shared" si="32"/>
        <v>3.977335858585649E-3</v>
      </c>
      <c r="BP30" s="20">
        <f t="shared" si="32"/>
        <v>1.0669191919200503E-5</v>
      </c>
      <c r="BQ30" s="20">
        <f t="shared" si="32"/>
        <v>4.465157828282855E-2</v>
      </c>
      <c r="BR30" s="20">
        <f t="shared" si="32"/>
        <v>2.1753093434343049E-2</v>
      </c>
      <c r="BS30" s="20">
        <f t="shared" si="32"/>
        <v>1.2389457070706473E-2</v>
      </c>
      <c r="BT30" s="20">
        <f t="shared" si="32"/>
        <v>3.310669191919087E-3</v>
      </c>
      <c r="BU30" s="20">
        <f t="shared" si="32"/>
        <v>2.9182449494947332E-3</v>
      </c>
      <c r="BV30" s="20">
        <f t="shared" si="32"/>
        <v>6.6682449494954166E-3</v>
      </c>
      <c r="BW30" s="20">
        <f t="shared" si="32"/>
        <v>4.4333964646463891E-3</v>
      </c>
      <c r="BX30" s="20">
        <f t="shared" si="32"/>
        <v>4.0409722222224977E-3</v>
      </c>
      <c r="BZ30" s="20">
        <f t="shared" si="26"/>
        <v>0.11064469696969602</v>
      </c>
      <c r="CB30" s="20">
        <f t="shared" si="28"/>
        <v>0.33263297637139949</v>
      </c>
    </row>
    <row r="31" spans="1:80" x14ac:dyDescent="0.3">
      <c r="A31" s="2" t="s">
        <v>49</v>
      </c>
      <c r="B31" s="4">
        <v>22.37</v>
      </c>
      <c r="C31" s="4">
        <v>21.41</v>
      </c>
      <c r="D31" s="4">
        <v>16.93</v>
      </c>
      <c r="E31" s="4">
        <v>15.6</v>
      </c>
      <c r="F31" s="4">
        <v>12.73</v>
      </c>
      <c r="G31" s="4">
        <v>10.11</v>
      </c>
      <c r="H31" s="4">
        <v>9.76</v>
      </c>
      <c r="I31" s="4">
        <v>7.12</v>
      </c>
      <c r="J31" s="4">
        <v>5.31</v>
      </c>
      <c r="K31" s="4">
        <v>3.61</v>
      </c>
      <c r="L31" s="4">
        <v>3.89</v>
      </c>
      <c r="M31" s="4">
        <v>3.71</v>
      </c>
      <c r="N31" s="4">
        <v>4.75</v>
      </c>
      <c r="O31" s="4">
        <v>5.36</v>
      </c>
      <c r="P31" s="4">
        <v>5.88</v>
      </c>
      <c r="Q31" s="4">
        <v>6.55</v>
      </c>
      <c r="R31" s="4">
        <v>7.4</v>
      </c>
      <c r="S31" s="4">
        <v>7.93</v>
      </c>
      <c r="T31" s="4">
        <v>8.33</v>
      </c>
      <c r="U31" s="4">
        <v>8.6300000000000008</v>
      </c>
      <c r="V31" s="4">
        <v>8.59</v>
      </c>
      <c r="Y31" s="2" t="s">
        <v>45</v>
      </c>
      <c r="Z31" s="4">
        <v>17.579999999999998</v>
      </c>
      <c r="AA31" s="4">
        <v>15.03</v>
      </c>
      <c r="AB31" s="4">
        <v>14.59</v>
      </c>
      <c r="AC31" s="4">
        <v>9.9700000000000006</v>
      </c>
      <c r="AD31" s="4">
        <v>6.91</v>
      </c>
      <c r="AE31" s="4">
        <v>6.29</v>
      </c>
      <c r="AF31" s="4">
        <v>4.53</v>
      </c>
      <c r="AG31" s="4">
        <v>4.87</v>
      </c>
      <c r="AH31" s="4">
        <v>4.1100000000000003</v>
      </c>
      <c r="AI31" s="4">
        <v>2.61</v>
      </c>
      <c r="AJ31" s="4">
        <v>3.33</v>
      </c>
      <c r="AK31" s="4">
        <v>3.47</v>
      </c>
      <c r="AL31" s="4">
        <v>4.6100000000000003</v>
      </c>
      <c r="AM31" s="4">
        <v>5.17</v>
      </c>
      <c r="AN31" s="4">
        <v>5.83</v>
      </c>
      <c r="AO31" s="4">
        <v>6.44</v>
      </c>
      <c r="AP31" s="4">
        <v>7.29</v>
      </c>
      <c r="AQ31" s="4">
        <v>7.78</v>
      </c>
      <c r="AR31" s="4">
        <v>8.31</v>
      </c>
      <c r="AS31" s="4">
        <v>8.51</v>
      </c>
      <c r="AT31" s="4">
        <v>8.4700000000000006</v>
      </c>
      <c r="AV31" s="25"/>
      <c r="AW31" s="1" t="s">
        <v>85</v>
      </c>
      <c r="AX31" s="20">
        <v>102.82</v>
      </c>
      <c r="AY31" s="20">
        <v>102.52</v>
      </c>
      <c r="AZ31" s="20">
        <v>103.68</v>
      </c>
      <c r="BA31" s="20">
        <v>103.61</v>
      </c>
      <c r="BB31" s="20">
        <v>103.39</v>
      </c>
      <c r="BC31" s="20">
        <v>104.19</v>
      </c>
      <c r="BD31" s="20">
        <v>104.6</v>
      </c>
      <c r="BE31" s="20">
        <v>103.5</v>
      </c>
      <c r="BF31" s="20">
        <v>104.24</v>
      </c>
      <c r="BG31" s="20">
        <v>102.98</v>
      </c>
      <c r="BH31" s="20">
        <v>103.53</v>
      </c>
      <c r="BI31" s="20">
        <v>103.29</v>
      </c>
      <c r="BK31" s="20">
        <f t="shared" si="24"/>
        <v>103.52916666666665</v>
      </c>
      <c r="BM31" s="20">
        <f>((AX31-$BK$31)^2)/11</f>
        <v>4.5719760101009393E-2</v>
      </c>
      <c r="BN31" s="20">
        <f t="shared" ref="BN31:BX31" si="33">((AY31-$BK$31)^2)/11</f>
        <v>9.2583396464644932E-2</v>
      </c>
      <c r="BO31" s="20">
        <f t="shared" si="33"/>
        <v>2.0682449494954743E-3</v>
      </c>
      <c r="BP31" s="20">
        <f t="shared" si="33"/>
        <v>5.9400252525269794E-4</v>
      </c>
      <c r="BQ31" s="20">
        <f t="shared" si="33"/>
        <v>1.7606691919188659E-3</v>
      </c>
      <c r="BR31" s="20">
        <f t="shared" si="33"/>
        <v>3.9700063131314335E-2</v>
      </c>
      <c r="BS31" s="20">
        <f t="shared" si="33"/>
        <v>0.1042440025252538</v>
      </c>
      <c r="BT31" s="20">
        <f t="shared" si="33"/>
        <v>7.7335858585793273E-5</v>
      </c>
      <c r="BU31" s="20">
        <f t="shared" si="33"/>
        <v>4.5934911616162546E-2</v>
      </c>
      <c r="BV31" s="20">
        <f t="shared" si="33"/>
        <v>2.741672979797817E-2</v>
      </c>
      <c r="BW31" s="20">
        <f t="shared" si="33"/>
        <v>6.3131313133351449E-8</v>
      </c>
      <c r="BX31" s="20">
        <f t="shared" si="33"/>
        <v>5.2000631313123234E-3</v>
      </c>
      <c r="BZ31" s="20">
        <f t="shared" si="26"/>
        <v>0.36529924242424139</v>
      </c>
      <c r="CB31" s="20">
        <f t="shared" si="28"/>
        <v>0.6043999027334811</v>
      </c>
    </row>
    <row r="32" spans="1:80" x14ac:dyDescent="0.3">
      <c r="A32" s="2" t="s">
        <v>50</v>
      </c>
      <c r="B32" s="4">
        <v>29.63</v>
      </c>
      <c r="C32" s="4">
        <v>26.07</v>
      </c>
      <c r="D32" s="4">
        <v>22.2</v>
      </c>
      <c r="E32" s="4">
        <v>21.97</v>
      </c>
      <c r="F32" s="4">
        <v>16.34</v>
      </c>
      <c r="G32" s="4">
        <v>14.6</v>
      </c>
      <c r="H32" s="4">
        <v>13.38</v>
      </c>
      <c r="I32" s="4">
        <v>10.199999999999999</v>
      </c>
      <c r="J32" s="4">
        <v>6.57</v>
      </c>
      <c r="K32" s="4">
        <v>4.03</v>
      </c>
      <c r="L32" s="4">
        <v>3.61</v>
      </c>
      <c r="M32" s="4">
        <v>3.67</v>
      </c>
      <c r="N32" s="4">
        <v>4.5999999999999996</v>
      </c>
      <c r="O32" s="4">
        <v>5.13</v>
      </c>
      <c r="P32" s="4">
        <v>5.87</v>
      </c>
      <c r="Q32" s="4">
        <v>6.44</v>
      </c>
      <c r="R32" s="4">
        <v>7.3</v>
      </c>
      <c r="S32" s="4">
        <v>7.78</v>
      </c>
      <c r="T32" s="4">
        <v>8.24</v>
      </c>
      <c r="U32" s="4">
        <v>8.5299999999999994</v>
      </c>
      <c r="V32" s="4">
        <v>8.52</v>
      </c>
      <c r="AV32" s="25"/>
      <c r="AW32" s="1" t="s">
        <v>86</v>
      </c>
      <c r="AX32" s="20">
        <v>104.48</v>
      </c>
      <c r="AY32" s="20">
        <v>104.31</v>
      </c>
      <c r="AZ32" s="20">
        <v>104.65</v>
      </c>
      <c r="BA32" s="20">
        <v>104.15</v>
      </c>
      <c r="BB32" s="20">
        <v>104.53</v>
      </c>
      <c r="BC32" s="20">
        <v>103.58</v>
      </c>
      <c r="BD32" s="20">
        <v>104</v>
      </c>
      <c r="BE32" s="20">
        <v>103.03</v>
      </c>
      <c r="BF32" s="20">
        <v>104.88</v>
      </c>
      <c r="BG32" s="20">
        <v>103.33</v>
      </c>
      <c r="BH32" s="20">
        <v>104.28</v>
      </c>
      <c r="BI32" s="20">
        <v>104.04</v>
      </c>
      <c r="BK32" s="20">
        <f t="shared" si="24"/>
        <v>104.105</v>
      </c>
      <c r="BM32" s="20">
        <f>((AX32-$BK$32)^2)/11</f>
        <v>1.278409090909091E-2</v>
      </c>
      <c r="BN32" s="20">
        <f t="shared" ref="BN32:BX32" si="34">((AY32-$BK$32)^2)/11</f>
        <v>3.8204545454544815E-3</v>
      </c>
      <c r="BO32" s="20">
        <f t="shared" si="34"/>
        <v>2.7002272727272899E-2</v>
      </c>
      <c r="BP32" s="20">
        <f t="shared" si="34"/>
        <v>1.8409090909092304E-4</v>
      </c>
      <c r="BQ32" s="20">
        <f t="shared" si="34"/>
        <v>1.6420454545454325E-2</v>
      </c>
      <c r="BR32" s="20">
        <f t="shared" si="34"/>
        <v>2.5056818181818721E-2</v>
      </c>
      <c r="BS32" s="20">
        <f t="shared" si="34"/>
        <v>1.0022727272728032E-3</v>
      </c>
      <c r="BT32" s="20">
        <f t="shared" si="34"/>
        <v>0.10505681818181874</v>
      </c>
      <c r="BU32" s="20">
        <f t="shared" si="34"/>
        <v>5.4602272727271521E-2</v>
      </c>
      <c r="BV32" s="20">
        <f t="shared" si="34"/>
        <v>5.4602272727273533E-2</v>
      </c>
      <c r="BW32" s="20">
        <f t="shared" si="34"/>
        <v>2.7840909090908186E-3</v>
      </c>
      <c r="BX32" s="20">
        <f t="shared" si="34"/>
        <v>3.8409090909088223E-4</v>
      </c>
      <c r="BZ32" s="20">
        <f t="shared" si="26"/>
        <v>0.30370000000000053</v>
      </c>
      <c r="CB32" s="20">
        <f t="shared" si="28"/>
        <v>0.55108982933819461</v>
      </c>
    </row>
    <row r="33" spans="1:86" x14ac:dyDescent="0.3">
      <c r="A33" s="2" t="s">
        <v>51</v>
      </c>
      <c r="B33" s="4">
        <v>26.21</v>
      </c>
      <c r="C33" s="4">
        <v>23.83</v>
      </c>
      <c r="D33" s="4">
        <v>17.940000000000001</v>
      </c>
      <c r="E33" s="4">
        <v>16.96</v>
      </c>
      <c r="F33" s="4">
        <v>14.62</v>
      </c>
      <c r="G33" s="4">
        <v>12.96</v>
      </c>
      <c r="H33" s="4">
        <v>11.86</v>
      </c>
      <c r="I33" s="4">
        <v>5.82</v>
      </c>
      <c r="J33" s="4">
        <v>4.2300000000000004</v>
      </c>
      <c r="K33" s="4">
        <v>3.13</v>
      </c>
      <c r="L33" s="4">
        <v>3.51</v>
      </c>
      <c r="M33" s="4">
        <v>3.35</v>
      </c>
      <c r="N33" s="4">
        <v>4.54</v>
      </c>
      <c r="O33" s="4">
        <v>5.13</v>
      </c>
      <c r="P33" s="4">
        <v>5.73</v>
      </c>
      <c r="Q33" s="4">
        <v>6.45</v>
      </c>
      <c r="R33" s="4">
        <v>7.2</v>
      </c>
      <c r="S33" s="4">
        <v>7.77</v>
      </c>
      <c r="T33" s="4">
        <v>8.2899999999999991</v>
      </c>
      <c r="U33" s="4">
        <v>8.48</v>
      </c>
      <c r="V33" s="4">
        <v>8.48</v>
      </c>
      <c r="AV33" s="25"/>
      <c r="AW33" s="1" t="s">
        <v>87</v>
      </c>
      <c r="AX33" s="20">
        <v>102.84</v>
      </c>
      <c r="AY33" s="20">
        <v>102.43</v>
      </c>
      <c r="AZ33" s="20">
        <v>103.13</v>
      </c>
      <c r="BA33" s="20">
        <v>103.36</v>
      </c>
      <c r="BB33" s="20">
        <v>102.42</v>
      </c>
      <c r="BC33" s="20">
        <v>102.72</v>
      </c>
      <c r="BD33" s="20">
        <v>103.12</v>
      </c>
      <c r="BE33" s="20">
        <v>103.82</v>
      </c>
      <c r="BF33" s="20">
        <v>103.16</v>
      </c>
      <c r="BG33" s="20">
        <v>102.81</v>
      </c>
      <c r="BH33" s="20">
        <v>103.23</v>
      </c>
      <c r="BI33" s="20">
        <v>103.12</v>
      </c>
      <c r="BK33" s="20">
        <f t="shared" si="24"/>
        <v>103.01333333333332</v>
      </c>
      <c r="BM33" s="20">
        <f>((AX33-$BK$33)^2)/11</f>
        <v>2.7313131313126417E-3</v>
      </c>
      <c r="BN33" s="20">
        <f t="shared" ref="BN33:BX33" si="35">((AY33-$BK$33)^2)/11</f>
        <v>3.0934343434341427E-2</v>
      </c>
      <c r="BO33" s="20">
        <f t="shared" si="35"/>
        <v>1.2373737373738982E-3</v>
      </c>
      <c r="BP33" s="20">
        <f t="shared" si="35"/>
        <v>1.0925252525253254E-2</v>
      </c>
      <c r="BQ33" s="20">
        <f t="shared" si="35"/>
        <v>3.2004040404038911E-2</v>
      </c>
      <c r="BR33" s="20">
        <f t="shared" si="35"/>
        <v>7.8222222222216354E-3</v>
      </c>
      <c r="BS33" s="20">
        <f t="shared" si="35"/>
        <v>1.0343434343437576E-3</v>
      </c>
      <c r="BT33" s="20">
        <f t="shared" si="35"/>
        <v>5.9155555555556336E-2</v>
      </c>
      <c r="BU33" s="20">
        <f t="shared" si="35"/>
        <v>1.9555555555557879E-3</v>
      </c>
      <c r="BV33" s="20">
        <f t="shared" si="35"/>
        <v>3.7585858585853266E-3</v>
      </c>
      <c r="BW33" s="20">
        <f t="shared" si="35"/>
        <v>4.2676767676774023E-3</v>
      </c>
      <c r="BX33" s="20">
        <f t="shared" si="35"/>
        <v>1.0343434343437576E-3</v>
      </c>
      <c r="BZ33" s="20">
        <f t="shared" si="26"/>
        <v>0.15686060606060412</v>
      </c>
      <c r="CB33" s="20">
        <f t="shared" si="28"/>
        <v>0.39605631677907138</v>
      </c>
    </row>
    <row r="34" spans="1:86" x14ac:dyDescent="0.3">
      <c r="AV34" s="25"/>
      <c r="AW34" s="1" t="s">
        <v>88</v>
      </c>
      <c r="AX34" s="20">
        <v>100.69</v>
      </c>
      <c r="AY34" s="20">
        <v>100.74</v>
      </c>
      <c r="AZ34" s="20">
        <v>101.55</v>
      </c>
      <c r="BA34" s="20">
        <v>101.09</v>
      </c>
      <c r="BB34" s="20">
        <v>100.28</v>
      </c>
      <c r="BC34" s="20">
        <v>100.19</v>
      </c>
      <c r="BD34" s="20">
        <v>100.99</v>
      </c>
      <c r="BE34" s="20">
        <v>100.52</v>
      </c>
      <c r="BF34" s="20">
        <v>100.99</v>
      </c>
      <c r="BG34" s="20">
        <v>100.82</v>
      </c>
      <c r="BH34" s="20">
        <v>100.31</v>
      </c>
      <c r="BI34" s="20">
        <v>101</v>
      </c>
      <c r="BK34" s="20">
        <f t="shared" si="24"/>
        <v>100.76416666666665</v>
      </c>
      <c r="BM34" s="20">
        <f>((AX34-$BK$34)^2)/11</f>
        <v>5.0006313131298829E-4</v>
      </c>
      <c r="BN34" s="20">
        <f t="shared" ref="BN34:BX34" si="36">((AY34-$BK$34)^2)/11</f>
        <v>5.3093434343400203E-5</v>
      </c>
      <c r="BO34" s="20">
        <f t="shared" si="36"/>
        <v>5.6139457070708505E-2</v>
      </c>
      <c r="BP34" s="20">
        <f t="shared" si="36"/>
        <v>9.6515782828292471E-3</v>
      </c>
      <c r="BQ34" s="20">
        <f t="shared" si="36"/>
        <v>2.1310669191917958E-2</v>
      </c>
      <c r="BR34" s="20">
        <f t="shared" si="36"/>
        <v>2.9969760101008991E-2</v>
      </c>
      <c r="BS34" s="20">
        <f t="shared" si="36"/>
        <v>4.6364267676770867E-3</v>
      </c>
      <c r="BT34" s="20">
        <f t="shared" si="36"/>
        <v>5.4197601010097058E-3</v>
      </c>
      <c r="BU34" s="20">
        <f t="shared" si="36"/>
        <v>4.6364267676770867E-3</v>
      </c>
      <c r="BV34" s="20">
        <f t="shared" si="36"/>
        <v>2.8339646464652617E-4</v>
      </c>
      <c r="BW34" s="20">
        <f t="shared" si="36"/>
        <v>1.8751578282827031E-2</v>
      </c>
      <c r="BX34" s="20">
        <f t="shared" si="36"/>
        <v>5.0561237373742901E-3</v>
      </c>
      <c r="BZ34" s="20">
        <f t="shared" si="26"/>
        <v>0.15640833333333282</v>
      </c>
      <c r="CB34" s="20">
        <f t="shared" si="28"/>
        <v>0.39548493439489302</v>
      </c>
    </row>
    <row r="35" spans="1:86" x14ac:dyDescent="0.3">
      <c r="AV35" s="25"/>
      <c r="AW35" s="1" t="s">
        <v>89</v>
      </c>
      <c r="AX35" s="20">
        <v>101.22</v>
      </c>
      <c r="AY35" s="20">
        <v>101.06</v>
      </c>
      <c r="AZ35" s="20">
        <v>101.88</v>
      </c>
      <c r="BA35" s="20">
        <v>102.08</v>
      </c>
      <c r="BB35" s="20">
        <v>100.56</v>
      </c>
      <c r="BC35" s="20">
        <v>101.08</v>
      </c>
      <c r="BD35" s="20">
        <v>101.45</v>
      </c>
      <c r="BE35" s="20">
        <v>100.99</v>
      </c>
      <c r="BF35" s="20">
        <v>101.68</v>
      </c>
      <c r="BG35" s="20">
        <v>101.02</v>
      </c>
      <c r="BH35" s="20">
        <v>100.63</v>
      </c>
      <c r="BI35" s="20">
        <v>100.94</v>
      </c>
      <c r="BK35" s="20">
        <f t="shared" si="24"/>
        <v>101.21583333333335</v>
      </c>
      <c r="BM35" s="20">
        <f>((AX35-$BK$35)^2)/11</f>
        <v>1.5782828282691917E-6</v>
      </c>
      <c r="BN35" s="20">
        <f t="shared" ref="BN35:BX35" si="37">((AY35-$BK$35)^2)/11</f>
        <v>2.2076388888893021E-3</v>
      </c>
      <c r="BO35" s="20">
        <f t="shared" si="37"/>
        <v>4.0101578282825699E-2</v>
      </c>
      <c r="BP35" s="20">
        <f t="shared" si="37"/>
        <v>6.7889457070704151E-2</v>
      </c>
      <c r="BQ35" s="20">
        <f t="shared" si="37"/>
        <v>3.9101578282830021E-2</v>
      </c>
      <c r="BR35" s="20">
        <f t="shared" si="37"/>
        <v>1.6773358585863171E-3</v>
      </c>
      <c r="BS35" s="20">
        <f t="shared" si="37"/>
        <v>4.9849116161610188E-3</v>
      </c>
      <c r="BT35" s="20">
        <f t="shared" si="37"/>
        <v>4.6364267676776705E-3</v>
      </c>
      <c r="BU35" s="20">
        <f t="shared" si="37"/>
        <v>1.958642676767592E-2</v>
      </c>
      <c r="BV35" s="20">
        <f t="shared" si="37"/>
        <v>3.4864267676775096E-3</v>
      </c>
      <c r="BW35" s="20">
        <f t="shared" si="37"/>
        <v>3.1200063131315414E-2</v>
      </c>
      <c r="BX35" s="20">
        <f t="shared" si="37"/>
        <v>6.9167297979807578E-3</v>
      </c>
      <c r="BZ35" s="20">
        <f t="shared" si="26"/>
        <v>0.22179015151515205</v>
      </c>
      <c r="CB35" s="20">
        <f t="shared" si="28"/>
        <v>0.47094601762320071</v>
      </c>
    </row>
    <row r="36" spans="1:86" x14ac:dyDescent="0.3">
      <c r="AV36" s="25"/>
      <c r="AW36" s="1" t="s">
        <v>90</v>
      </c>
      <c r="AX36" s="20">
        <v>97.72</v>
      </c>
      <c r="AY36" s="20">
        <v>98.19</v>
      </c>
      <c r="AZ36" s="20">
        <v>98.69</v>
      </c>
      <c r="BA36" s="20">
        <v>98.38</v>
      </c>
      <c r="BB36" s="20">
        <v>97.55</v>
      </c>
      <c r="BC36" s="20">
        <v>97.51</v>
      </c>
      <c r="BD36" s="20">
        <v>98.61</v>
      </c>
      <c r="BE36" s="20">
        <v>97.82</v>
      </c>
      <c r="BF36" s="20">
        <v>97.82</v>
      </c>
      <c r="BG36" s="20">
        <v>97.92</v>
      </c>
      <c r="BH36" s="20">
        <v>97.78</v>
      </c>
      <c r="BI36" s="20">
        <v>98.06</v>
      </c>
      <c r="BK36" s="20">
        <f t="shared" si="24"/>
        <v>98.004166666666663</v>
      </c>
      <c r="BM36" s="20">
        <f>((AX36-$BK$36)^2)/11</f>
        <v>7.3409722222220856E-3</v>
      </c>
      <c r="BN36" s="20">
        <f t="shared" ref="BN36:BX36" si="38">((AY36-$BK$36)^2)/11</f>
        <v>3.139457070707122E-3</v>
      </c>
      <c r="BO36" s="20">
        <f t="shared" si="38"/>
        <v>4.2760669191919384E-2</v>
      </c>
      <c r="BP36" s="20">
        <f t="shared" si="38"/>
        <v>1.284097222222217E-2</v>
      </c>
      <c r="BQ36" s="20">
        <f t="shared" si="38"/>
        <v>1.8751578282828203E-2</v>
      </c>
      <c r="BR36" s="20">
        <f t="shared" si="38"/>
        <v>2.2200063131312332E-2</v>
      </c>
      <c r="BS36" s="20">
        <f t="shared" si="38"/>
        <v>3.3366729797980152E-2</v>
      </c>
      <c r="BT36" s="20">
        <f t="shared" si="38"/>
        <v>3.0833964646465664E-3</v>
      </c>
      <c r="BU36" s="20">
        <f t="shared" si="38"/>
        <v>3.0833964646465664E-3</v>
      </c>
      <c r="BV36" s="20">
        <f t="shared" si="38"/>
        <v>6.4400252525244122E-4</v>
      </c>
      <c r="BW36" s="20">
        <f t="shared" si="38"/>
        <v>4.5682449494947493E-3</v>
      </c>
      <c r="BX36" s="20">
        <f t="shared" si="38"/>
        <v>2.8339646464652617E-4</v>
      </c>
      <c r="BZ36" s="20">
        <f t="shared" si="26"/>
        <v>0.15206287878787828</v>
      </c>
      <c r="CB36" s="20">
        <f t="shared" si="28"/>
        <v>0.38995240579829515</v>
      </c>
    </row>
    <row r="37" spans="1:86" x14ac:dyDescent="0.3">
      <c r="B37" s="3" t="s">
        <v>34</v>
      </c>
      <c r="C37" s="3" t="s">
        <v>35</v>
      </c>
      <c r="D37" s="3" t="s">
        <v>36</v>
      </c>
      <c r="E37" s="3" t="s">
        <v>37</v>
      </c>
      <c r="F37" s="3" t="s">
        <v>38</v>
      </c>
      <c r="G37" s="3" t="s">
        <v>39</v>
      </c>
      <c r="H37" s="3" t="s">
        <v>22</v>
      </c>
      <c r="I37" s="3" t="s">
        <v>23</v>
      </c>
      <c r="J37" s="3" t="s">
        <v>24</v>
      </c>
      <c r="K37" s="3" t="s">
        <v>25</v>
      </c>
      <c r="L37" s="3" t="s">
        <v>26</v>
      </c>
      <c r="M37" s="3" t="s">
        <v>27</v>
      </c>
      <c r="N37" s="3" t="s">
        <v>40</v>
      </c>
      <c r="O37" s="3" t="s">
        <v>41</v>
      </c>
      <c r="P37" s="3" t="s">
        <v>42</v>
      </c>
      <c r="R37" s="9" t="s">
        <v>62</v>
      </c>
      <c r="AV37" s="25"/>
      <c r="AW37" s="1" t="s">
        <v>91</v>
      </c>
      <c r="AX37" s="20">
        <v>99.13</v>
      </c>
      <c r="AY37" s="20">
        <v>99.26</v>
      </c>
      <c r="AZ37" s="20">
        <v>100.65</v>
      </c>
      <c r="BA37" s="20">
        <v>100.47</v>
      </c>
      <c r="BB37" s="20">
        <v>99.66</v>
      </c>
      <c r="BC37" s="20">
        <v>99.35</v>
      </c>
      <c r="BD37" s="20">
        <v>100.5</v>
      </c>
      <c r="BE37" s="20">
        <v>99.84</v>
      </c>
      <c r="BF37" s="20">
        <v>99.98</v>
      </c>
      <c r="BG37" s="20">
        <v>99.33</v>
      </c>
      <c r="BH37" s="20">
        <v>99.34</v>
      </c>
      <c r="BI37" s="20">
        <v>99.21</v>
      </c>
      <c r="BK37" s="20">
        <f t="shared" si="24"/>
        <v>99.726666666666674</v>
      </c>
      <c r="BM37" s="20">
        <f>((AX37-$BK$37)^2)/11</f>
        <v>3.2364646464647713E-2</v>
      </c>
      <c r="BN37" s="20">
        <f t="shared" ref="BN37:BX37" si="39">((AY37-$BK$37)^2)/11</f>
        <v>1.9797979797979957E-2</v>
      </c>
      <c r="BO37" s="20">
        <f t="shared" si="39"/>
        <v>7.7504040404040186E-2</v>
      </c>
      <c r="BP37" s="20">
        <f t="shared" si="39"/>
        <v>5.0231313131312023E-2</v>
      </c>
      <c r="BQ37" s="20">
        <f t="shared" si="39"/>
        <v>4.0404040404053035E-4</v>
      </c>
      <c r="BR37" s="20">
        <f t="shared" si="39"/>
        <v>1.2897979797980668E-2</v>
      </c>
      <c r="BS37" s="20">
        <f t="shared" si="39"/>
        <v>5.4367676767675781E-2</v>
      </c>
      <c r="BT37" s="20">
        <f t="shared" si="39"/>
        <v>1.1676767676766934E-3</v>
      </c>
      <c r="BU37" s="20">
        <f t="shared" si="39"/>
        <v>5.8343434343432945E-3</v>
      </c>
      <c r="BV37" s="20">
        <f t="shared" si="39"/>
        <v>1.4304040404041034E-2</v>
      </c>
      <c r="BW37" s="20">
        <f t="shared" si="39"/>
        <v>1.3591919191919445E-2</v>
      </c>
      <c r="BX37" s="20">
        <f t="shared" si="39"/>
        <v>2.4267676767678013E-2</v>
      </c>
      <c r="BZ37" s="20">
        <f t="shared" si="26"/>
        <v>0.3067333333333353</v>
      </c>
      <c r="CB37" s="20">
        <f t="shared" si="28"/>
        <v>0.55383511385008377</v>
      </c>
    </row>
    <row r="38" spans="1:86" x14ac:dyDescent="0.3">
      <c r="A38" s="1" t="s">
        <v>79</v>
      </c>
      <c r="B38" s="20">
        <v>99.69</v>
      </c>
      <c r="C38" s="20">
        <v>96.4</v>
      </c>
      <c r="D38" s="20">
        <v>99.29</v>
      </c>
      <c r="E38" s="20">
        <v>98.72</v>
      </c>
      <c r="F38" s="20">
        <v>96.97</v>
      </c>
      <c r="G38" s="20">
        <v>97.22</v>
      </c>
      <c r="H38" s="20">
        <v>100.64</v>
      </c>
      <c r="I38" s="20">
        <v>97.67</v>
      </c>
      <c r="J38" s="20">
        <v>100.7</v>
      </c>
      <c r="K38" s="20">
        <v>99.73</v>
      </c>
      <c r="L38" s="20">
        <v>101.69</v>
      </c>
      <c r="M38" s="20">
        <v>100.48</v>
      </c>
      <c r="N38" s="20">
        <v>98.63</v>
      </c>
      <c r="O38" s="20">
        <v>100</v>
      </c>
      <c r="P38" s="20">
        <v>97.08</v>
      </c>
      <c r="R38" s="17">
        <f>10*LOG10((1/12)*((10^(B38/10))+(10^(C38/10))+(10^(D38/10))+(10^(E38/10))+(10^(F38/10))+(10^(G38/10))+(10^(H38/10))+(10^(I38/10))+(10^(J38/10))+(10^(K38/10))+(10^(L38/10))+(10^(M38/10))+(10^(N38/10))+(10^(O38/10))+(10^(P38/10))))</f>
        <v>100.23842907835177</v>
      </c>
      <c r="AV38" s="25"/>
      <c r="AW38" s="1" t="s">
        <v>92</v>
      </c>
      <c r="AX38" s="20">
        <v>97.94</v>
      </c>
      <c r="AY38" s="20">
        <v>98.42</v>
      </c>
      <c r="AZ38" s="20">
        <v>99.35</v>
      </c>
      <c r="BA38" s="20">
        <v>99.33</v>
      </c>
      <c r="BB38" s="20">
        <v>98.18</v>
      </c>
      <c r="BC38" s="20">
        <v>97.66</v>
      </c>
      <c r="BD38" s="20">
        <v>99.05</v>
      </c>
      <c r="BE38" s="20">
        <v>98.5</v>
      </c>
      <c r="BF38" s="20">
        <v>98.73</v>
      </c>
      <c r="BG38" s="20">
        <v>98.38</v>
      </c>
      <c r="BH38" s="20">
        <v>98.45</v>
      </c>
      <c r="BI38" s="20">
        <v>98.22</v>
      </c>
      <c r="BK38" s="20">
        <f t="shared" si="24"/>
        <v>98.517499999999998</v>
      </c>
      <c r="BM38" s="20">
        <f>((AX38-$BK$38)^2)/11</f>
        <v>3.0318750000000061E-2</v>
      </c>
      <c r="BN38" s="20">
        <f t="shared" ref="BN38:BX38" si="40">((AY38-$BK$38)^2)/11</f>
        <v>8.64204545454485E-4</v>
      </c>
      <c r="BO38" s="20">
        <f t="shared" si="40"/>
        <v>6.3005113636363033E-2</v>
      </c>
      <c r="BP38" s="20">
        <f t="shared" si="40"/>
        <v>6.0014204545454544E-2</v>
      </c>
      <c r="BQ38" s="20">
        <f t="shared" si="40"/>
        <v>1.0355113636363112E-2</v>
      </c>
      <c r="BR38" s="20">
        <f t="shared" si="40"/>
        <v>6.6846022727272997E-2</v>
      </c>
      <c r="BS38" s="20">
        <f t="shared" si="40"/>
        <v>2.5777840909090799E-2</v>
      </c>
      <c r="BT38" s="20">
        <f t="shared" si="40"/>
        <v>2.7840909090903665E-5</v>
      </c>
      <c r="BU38" s="20">
        <f t="shared" si="40"/>
        <v>4.1051136363638562E-3</v>
      </c>
      <c r="BV38" s="20">
        <f t="shared" si="40"/>
        <v>1.7187500000000709E-3</v>
      </c>
      <c r="BW38" s="20">
        <f t="shared" si="40"/>
        <v>4.1420454545448967E-4</v>
      </c>
      <c r="BX38" s="20">
        <f t="shared" si="40"/>
        <v>8.0460227272726968E-3</v>
      </c>
      <c r="BZ38" s="20">
        <f t="shared" si="26"/>
        <v>0.271493181818181</v>
      </c>
      <c r="CB38" s="20">
        <f t="shared" si="28"/>
        <v>0.52105007611378484</v>
      </c>
    </row>
    <row r="39" spans="1:86" x14ac:dyDescent="0.3">
      <c r="A39" s="1" t="s">
        <v>80</v>
      </c>
      <c r="B39" s="20">
        <v>98.41</v>
      </c>
      <c r="C39" s="20">
        <v>100.89</v>
      </c>
      <c r="D39" s="20">
        <v>99.95</v>
      </c>
      <c r="E39" s="20">
        <v>102.2</v>
      </c>
      <c r="F39" s="20">
        <v>99.6</v>
      </c>
      <c r="G39" s="20">
        <v>98.31</v>
      </c>
      <c r="H39" s="20">
        <v>102.11</v>
      </c>
      <c r="I39" s="20">
        <v>101.33</v>
      </c>
      <c r="J39" s="20">
        <v>98.46</v>
      </c>
      <c r="K39" s="20">
        <v>96.48</v>
      </c>
      <c r="L39" s="20">
        <v>99.05</v>
      </c>
      <c r="M39" s="20">
        <v>99.06</v>
      </c>
      <c r="N39" s="20">
        <v>100.14</v>
      </c>
      <c r="O39" s="20">
        <v>101.2</v>
      </c>
      <c r="P39" s="20">
        <v>98.2</v>
      </c>
      <c r="R39" s="17">
        <f t="shared" ref="R39:R58" si="41">10*LOG10((1/12)*((10^(B39/10))+(10^(C39/10))+(10^(D39/10))+(10^(E39/10))+(10^(F39/10))+(10^(G39/10))+(10^(H39/10))+(10^(I39/10))+(10^(J39/10))+(10^(K39/10))+(10^(L39/10))+(10^(M39/10))+(10^(N39/10))+(10^(O39/10))+(10^(P39/10))))</f>
        <v>100.9427374447384</v>
      </c>
      <c r="AV39" s="25"/>
      <c r="AW39" s="1" t="s">
        <v>93</v>
      </c>
      <c r="AX39" s="20">
        <v>94.68</v>
      </c>
      <c r="AY39" s="20">
        <v>94.93</v>
      </c>
      <c r="AZ39" s="20">
        <v>95.68</v>
      </c>
      <c r="BA39" s="20">
        <v>95.27</v>
      </c>
      <c r="BB39" s="20">
        <v>94.08</v>
      </c>
      <c r="BC39" s="20">
        <v>94.35</v>
      </c>
      <c r="BD39" s="20">
        <v>95.44</v>
      </c>
      <c r="BE39" s="20">
        <v>94.88</v>
      </c>
      <c r="BF39" s="20">
        <v>95.14</v>
      </c>
      <c r="BG39" s="20">
        <v>94.56</v>
      </c>
      <c r="BH39" s="20">
        <v>94.7</v>
      </c>
      <c r="BI39" s="20">
        <v>94.54</v>
      </c>
      <c r="BK39" s="20">
        <f t="shared" si="24"/>
        <v>94.854166666666671</v>
      </c>
      <c r="BM39" s="20">
        <f>((AX39-$BK$39)^2)/11</f>
        <v>2.757638888888823E-3</v>
      </c>
      <c r="BN39" s="20">
        <f t="shared" ref="BN39:BX39" si="42">((AY39-$BK$39)^2)/11</f>
        <v>5.227904040404327E-4</v>
      </c>
      <c r="BO39" s="20">
        <f t="shared" si="42"/>
        <v>6.2000063131313447E-2</v>
      </c>
      <c r="BP39" s="20">
        <f t="shared" si="42"/>
        <v>1.5719760101009443E-2</v>
      </c>
      <c r="BQ39" s="20">
        <f t="shared" si="42"/>
        <v>5.4484911616162528E-2</v>
      </c>
      <c r="BR39" s="20">
        <f t="shared" si="42"/>
        <v>2.3107638888889847E-2</v>
      </c>
      <c r="BS39" s="20">
        <f t="shared" si="42"/>
        <v>3.1200063131312385E-2</v>
      </c>
      <c r="BT39" s="20">
        <f t="shared" si="42"/>
        <v>6.066919191914831E-5</v>
      </c>
      <c r="BU39" s="20">
        <f t="shared" si="42"/>
        <v>7.4273358585856411E-3</v>
      </c>
      <c r="BV39" s="20">
        <f t="shared" si="42"/>
        <v>7.8667297979799298E-3</v>
      </c>
      <c r="BW39" s="20">
        <f t="shared" si="42"/>
        <v>2.1606691919192453E-3</v>
      </c>
      <c r="BX39" s="20">
        <f t="shared" si="42"/>
        <v>8.9727904040403164E-3</v>
      </c>
      <c r="BZ39" s="20">
        <f t="shared" si="26"/>
        <v>0.21628106060606117</v>
      </c>
      <c r="CB39" s="20">
        <f t="shared" si="28"/>
        <v>0.46506027631486779</v>
      </c>
    </row>
    <row r="40" spans="1:86" x14ac:dyDescent="0.3">
      <c r="A40" s="1" t="s">
        <v>81</v>
      </c>
      <c r="B40" s="20">
        <v>98.63</v>
      </c>
      <c r="C40" s="20">
        <v>100.34</v>
      </c>
      <c r="D40" s="20">
        <v>101.43</v>
      </c>
      <c r="E40" s="20">
        <v>100.37</v>
      </c>
      <c r="F40" s="20">
        <v>99.01</v>
      </c>
      <c r="G40" s="20">
        <v>100.43</v>
      </c>
      <c r="H40" s="20">
        <v>98.79</v>
      </c>
      <c r="I40" s="20">
        <v>99.03</v>
      </c>
      <c r="J40" s="20">
        <v>97.4</v>
      </c>
      <c r="K40" s="20">
        <v>97.71</v>
      </c>
      <c r="L40" s="20">
        <v>98.26</v>
      </c>
      <c r="M40" s="20">
        <v>99.94</v>
      </c>
      <c r="N40" s="20">
        <v>98.12</v>
      </c>
      <c r="O40" s="20">
        <v>98.46</v>
      </c>
      <c r="P40" s="20">
        <v>99.18</v>
      </c>
      <c r="R40" s="17">
        <f t="shared" si="41"/>
        <v>100.25326939344025</v>
      </c>
      <c r="AV40" s="25"/>
      <c r="AW40" s="1" t="s">
        <v>94</v>
      </c>
      <c r="AX40" s="20">
        <v>92.83</v>
      </c>
      <c r="AY40" s="20">
        <v>93.14</v>
      </c>
      <c r="AZ40" s="20">
        <v>93.58</v>
      </c>
      <c r="BA40" s="20">
        <v>93.7</v>
      </c>
      <c r="BB40" s="20">
        <v>92.5</v>
      </c>
      <c r="BC40" s="20">
        <v>92.36</v>
      </c>
      <c r="BD40" s="20">
        <v>93.41</v>
      </c>
      <c r="BE40" s="20">
        <v>93.21</v>
      </c>
      <c r="BF40" s="20">
        <v>93.24</v>
      </c>
      <c r="BG40" s="20">
        <v>92.75</v>
      </c>
      <c r="BH40" s="20">
        <v>93.18</v>
      </c>
      <c r="BI40" s="20">
        <v>93.35</v>
      </c>
      <c r="BK40" s="20">
        <f t="shared" si="24"/>
        <v>93.104166666666671</v>
      </c>
      <c r="BM40" s="20">
        <f>((AX40-$BK$40)^2)/11</f>
        <v>6.8333964646467857E-3</v>
      </c>
      <c r="BN40" s="20">
        <f t="shared" ref="BN40:BX40" si="43">((AY40-$BK$40)^2)/11</f>
        <v>1.1672979797977082E-4</v>
      </c>
      <c r="BO40" s="20">
        <f t="shared" si="43"/>
        <v>2.0583396464645905E-2</v>
      </c>
      <c r="BP40" s="20">
        <f t="shared" si="43"/>
        <v>3.2274305555555355E-2</v>
      </c>
      <c r="BQ40" s="20">
        <f t="shared" si="43"/>
        <v>3.3183396464646985E-2</v>
      </c>
      <c r="BR40" s="20">
        <f t="shared" si="43"/>
        <v>5.0344002525253242E-2</v>
      </c>
      <c r="BS40" s="20">
        <f t="shared" si="43"/>
        <v>8.5030934343429815E-3</v>
      </c>
      <c r="BT40" s="20">
        <f t="shared" si="43"/>
        <v>1.018244949494738E-3</v>
      </c>
      <c r="BU40" s="20">
        <f t="shared" si="43"/>
        <v>1.6773358585856152E-3</v>
      </c>
      <c r="BV40" s="20">
        <f t="shared" si="43"/>
        <v>1.1403093434343738E-2</v>
      </c>
      <c r="BW40" s="20">
        <f t="shared" si="43"/>
        <v>5.227904040404327E-4</v>
      </c>
      <c r="BX40" s="20">
        <f t="shared" si="43"/>
        <v>5.4940025252520593E-3</v>
      </c>
      <c r="BZ40" s="20">
        <f t="shared" si="26"/>
        <v>0.17195378787878762</v>
      </c>
      <c r="CB40" s="20">
        <f t="shared" si="28"/>
        <v>0.4146731096644532</v>
      </c>
    </row>
    <row r="41" spans="1:86" x14ac:dyDescent="0.3">
      <c r="A41" s="1" t="s">
        <v>82</v>
      </c>
      <c r="B41" s="20">
        <v>99.52</v>
      </c>
      <c r="C41" s="20">
        <v>100.98</v>
      </c>
      <c r="D41" s="20">
        <v>100.88</v>
      </c>
      <c r="E41" s="20">
        <v>99.92</v>
      </c>
      <c r="F41" s="20">
        <v>98.87</v>
      </c>
      <c r="G41" s="20">
        <v>100.65</v>
      </c>
      <c r="H41" s="20">
        <v>99.5</v>
      </c>
      <c r="I41" s="20">
        <v>100.5</v>
      </c>
      <c r="J41" s="20">
        <v>99.56</v>
      </c>
      <c r="K41" s="20">
        <v>99.84</v>
      </c>
      <c r="L41" s="20">
        <v>100.2</v>
      </c>
      <c r="M41" s="20">
        <v>100.31</v>
      </c>
      <c r="N41" s="20">
        <v>99.04</v>
      </c>
      <c r="O41" s="20">
        <v>100.98</v>
      </c>
      <c r="P41" s="20">
        <v>100.58</v>
      </c>
      <c r="R41" s="17">
        <f t="shared" si="41"/>
        <v>101.10780039636887</v>
      </c>
      <c r="AV41" s="25"/>
      <c r="AW41" s="1" t="s">
        <v>95</v>
      </c>
      <c r="AX41" s="20">
        <v>93.39</v>
      </c>
      <c r="AY41" s="20">
        <v>93.73</v>
      </c>
      <c r="AZ41" s="20">
        <v>94.64</v>
      </c>
      <c r="BA41" s="20">
        <v>94.16</v>
      </c>
      <c r="BB41" s="20">
        <v>93.02</v>
      </c>
      <c r="BC41" s="20">
        <v>93.39</v>
      </c>
      <c r="BD41" s="20">
        <v>94.35</v>
      </c>
      <c r="BE41" s="20">
        <v>94.1</v>
      </c>
      <c r="BF41" s="20">
        <v>93.94</v>
      </c>
      <c r="BG41" s="20">
        <v>93.26</v>
      </c>
      <c r="BH41" s="20">
        <v>93.53</v>
      </c>
      <c r="BI41" s="20">
        <v>93.98</v>
      </c>
      <c r="BK41" s="20">
        <f t="shared" si="24"/>
        <v>93.790833333333339</v>
      </c>
      <c r="BM41" s="20">
        <f>((AX41-$BK$41)^2)/11</f>
        <v>1.4606123737374098E-2</v>
      </c>
      <c r="BN41" s="20">
        <f t="shared" ref="BN41:BX41" si="44">((AY41-$BK$41)^2)/11</f>
        <v>3.3642676767678441E-4</v>
      </c>
      <c r="BO41" s="20">
        <f t="shared" si="44"/>
        <v>6.5553093434342666E-2</v>
      </c>
      <c r="BP41" s="20">
        <f t="shared" si="44"/>
        <v>1.2389457070706473E-2</v>
      </c>
      <c r="BQ41" s="20">
        <f t="shared" si="44"/>
        <v>5.4016729797981118E-2</v>
      </c>
      <c r="BR41" s="20">
        <f t="shared" si="44"/>
        <v>1.4606123737374098E-2</v>
      </c>
      <c r="BS41" s="20">
        <f t="shared" si="44"/>
        <v>2.8424305555554419E-2</v>
      </c>
      <c r="BT41" s="20">
        <f t="shared" si="44"/>
        <v>8.6894570707064418E-3</v>
      </c>
      <c r="BU41" s="20">
        <f t="shared" si="44"/>
        <v>2.0227904040401932E-3</v>
      </c>
      <c r="BV41" s="20">
        <f t="shared" si="44"/>
        <v>2.5616729797979833E-2</v>
      </c>
      <c r="BW41" s="20">
        <f t="shared" si="44"/>
        <v>6.1849116161618225E-3</v>
      </c>
      <c r="BX41" s="20">
        <f t="shared" si="44"/>
        <v>3.2530934343433823E-3</v>
      </c>
      <c r="BZ41" s="20">
        <f t="shared" si="26"/>
        <v>0.23569924242424134</v>
      </c>
      <c r="CB41" s="20">
        <f t="shared" si="28"/>
        <v>0.48548866353833775</v>
      </c>
    </row>
    <row r="42" spans="1:86" x14ac:dyDescent="0.3">
      <c r="A42" s="1" t="s">
        <v>83</v>
      </c>
      <c r="B42" s="20">
        <v>100.49</v>
      </c>
      <c r="C42" s="20">
        <v>100.26</v>
      </c>
      <c r="D42" s="20">
        <v>101.21</v>
      </c>
      <c r="E42" s="20">
        <v>101.04</v>
      </c>
      <c r="F42" s="20">
        <v>100.91</v>
      </c>
      <c r="G42" s="20">
        <v>99.82</v>
      </c>
      <c r="H42" s="20">
        <v>101.17</v>
      </c>
      <c r="I42" s="20">
        <v>100.33</v>
      </c>
      <c r="J42" s="20">
        <v>101.86</v>
      </c>
      <c r="K42" s="20">
        <v>99.87</v>
      </c>
      <c r="L42" s="20">
        <v>99.68</v>
      </c>
      <c r="M42" s="20">
        <v>100.27</v>
      </c>
      <c r="N42" s="20">
        <v>101.29</v>
      </c>
      <c r="O42" s="20">
        <v>100.62</v>
      </c>
      <c r="P42" s="20">
        <v>99.98</v>
      </c>
      <c r="R42" s="17">
        <f t="shared" si="41"/>
        <v>101.60032934631511</v>
      </c>
      <c r="AV42" s="25"/>
      <c r="AW42" s="1" t="s">
        <v>96</v>
      </c>
      <c r="AX42" s="20">
        <v>90.28</v>
      </c>
      <c r="AY42" s="20">
        <v>90.85</v>
      </c>
      <c r="AZ42" s="20">
        <v>93</v>
      </c>
      <c r="BA42" s="20">
        <v>92.69</v>
      </c>
      <c r="BB42" s="20">
        <v>90.1</v>
      </c>
      <c r="BC42" s="20">
        <v>90.12</v>
      </c>
      <c r="BD42" s="20">
        <v>92.77</v>
      </c>
      <c r="BE42" s="20">
        <v>90.89</v>
      </c>
      <c r="BF42" s="20">
        <v>91.38</v>
      </c>
      <c r="BG42" s="20">
        <v>90.88</v>
      </c>
      <c r="BH42" s="20">
        <v>90.25</v>
      </c>
      <c r="BI42" s="20">
        <v>90.61</v>
      </c>
      <c r="BK42" s="20">
        <f t="shared" si="24"/>
        <v>91.151666666666657</v>
      </c>
      <c r="BM42" s="20">
        <f>((AX42-$BK$42)^2)/11</f>
        <v>6.9072979797978024E-2</v>
      </c>
      <c r="BN42" s="20">
        <f t="shared" ref="BN42:BX42" si="45">((AY42-$BK$42)^2)/11</f>
        <v>8.2729797979795589E-3</v>
      </c>
      <c r="BO42" s="20">
        <f t="shared" si="45"/>
        <v>0.31057601010101349</v>
      </c>
      <c r="BP42" s="20">
        <f t="shared" si="45"/>
        <v>0.21513358585858802</v>
      </c>
      <c r="BQ42" s="20">
        <f t="shared" si="45"/>
        <v>0.10054570707070623</v>
      </c>
      <c r="BR42" s="20">
        <f t="shared" si="45"/>
        <v>9.6757828282825545E-2</v>
      </c>
      <c r="BS42" s="20">
        <f t="shared" si="45"/>
        <v>0.23809116161616339</v>
      </c>
      <c r="BT42" s="20">
        <f t="shared" si="45"/>
        <v>6.2244949494944446E-3</v>
      </c>
      <c r="BU42" s="20">
        <f t="shared" si="45"/>
        <v>4.7396464646466928E-3</v>
      </c>
      <c r="BV42" s="20">
        <f t="shared" si="45"/>
        <v>6.7093434343431626E-3</v>
      </c>
      <c r="BW42" s="20">
        <f t="shared" si="45"/>
        <v>7.3909343434341787E-2</v>
      </c>
      <c r="BX42" s="20">
        <f t="shared" si="45"/>
        <v>2.6672979797978866E-2</v>
      </c>
      <c r="BZ42" s="20">
        <f t="shared" si="26"/>
        <v>1.1567060606060593</v>
      </c>
      <c r="CB42" s="20">
        <f t="shared" si="28"/>
        <v>1.0755027013476346</v>
      </c>
    </row>
    <row r="43" spans="1:86" x14ac:dyDescent="0.3">
      <c r="A43" s="1" t="s">
        <v>84</v>
      </c>
      <c r="B43" s="20">
        <v>101.49</v>
      </c>
      <c r="C43" s="20">
        <v>101.61</v>
      </c>
      <c r="D43" s="20">
        <v>101.58</v>
      </c>
      <c r="E43" s="20">
        <v>101.36</v>
      </c>
      <c r="F43" s="20">
        <v>100.67</v>
      </c>
      <c r="G43" s="20">
        <v>101.86</v>
      </c>
      <c r="H43" s="20">
        <v>101.74</v>
      </c>
      <c r="I43" s="20">
        <v>101.18</v>
      </c>
      <c r="J43" s="20">
        <v>101.55</v>
      </c>
      <c r="K43" s="20">
        <v>101.1</v>
      </c>
      <c r="L43" s="20">
        <v>101.15</v>
      </c>
      <c r="M43" s="20">
        <v>101.16</v>
      </c>
      <c r="N43" s="20">
        <v>101.12</v>
      </c>
      <c r="O43" s="20">
        <v>102.05</v>
      </c>
      <c r="P43" s="20">
        <v>101.3</v>
      </c>
      <c r="R43" s="17">
        <f t="shared" si="41"/>
        <v>102.37709043857087</v>
      </c>
      <c r="AV43" s="25"/>
      <c r="AW43" s="1" t="s">
        <v>97</v>
      </c>
      <c r="AX43" s="20">
        <v>87.5</v>
      </c>
      <c r="AY43" s="20">
        <v>87.83</v>
      </c>
      <c r="AZ43" s="20">
        <v>90.75</v>
      </c>
      <c r="BA43" s="20">
        <v>90.38</v>
      </c>
      <c r="BB43" s="20">
        <v>86.89</v>
      </c>
      <c r="BC43" s="20">
        <v>87.11</v>
      </c>
      <c r="BD43" s="20">
        <v>90.35</v>
      </c>
      <c r="BE43" s="20">
        <v>89</v>
      </c>
      <c r="BF43" s="20">
        <v>88.34</v>
      </c>
      <c r="BG43" s="20">
        <v>88.16</v>
      </c>
      <c r="BH43" s="20">
        <v>87.83</v>
      </c>
      <c r="BI43" s="20">
        <v>88.09</v>
      </c>
      <c r="BK43" s="20">
        <f t="shared" si="24"/>
        <v>88.519166666666663</v>
      </c>
      <c r="BM43" s="20">
        <f>((AX43-$BK$43)^2)/11</f>
        <v>9.442733585858526E-2</v>
      </c>
      <c r="BN43" s="20">
        <f t="shared" ref="BN43:BX43" si="46">((AY43-$BK$43)^2)/11</f>
        <v>4.3177335858585672E-2</v>
      </c>
      <c r="BO43" s="20">
        <f t="shared" si="46"/>
        <v>0.45241976010101137</v>
      </c>
      <c r="BP43" s="20">
        <f t="shared" si="46"/>
        <v>0.3147909722222218</v>
      </c>
      <c r="BQ43" s="20">
        <f t="shared" si="46"/>
        <v>0.24128945707070593</v>
      </c>
      <c r="BR43" s="20">
        <f t="shared" si="46"/>
        <v>0.18052279040403973</v>
      </c>
      <c r="BS43" s="20">
        <f t="shared" si="46"/>
        <v>0.30472279040403955</v>
      </c>
      <c r="BT43" s="20">
        <f t="shared" si="46"/>
        <v>2.1018244949495231E-2</v>
      </c>
      <c r="BU43" s="20">
        <f t="shared" si="46"/>
        <v>2.9182449494947332E-3</v>
      </c>
      <c r="BV43" s="20">
        <f t="shared" si="46"/>
        <v>1.1727335858585873E-2</v>
      </c>
      <c r="BW43" s="20">
        <f t="shared" si="46"/>
        <v>4.3177335858585672E-2</v>
      </c>
      <c r="BX43" s="20">
        <f t="shared" si="46"/>
        <v>1.6744002525252009E-2</v>
      </c>
      <c r="BZ43" s="20">
        <f t="shared" si="26"/>
        <v>1.7269356060606031</v>
      </c>
      <c r="CB43" s="20">
        <f t="shared" si="28"/>
        <v>1.3141292196966792</v>
      </c>
    </row>
    <row r="44" spans="1:86" x14ac:dyDescent="0.3">
      <c r="A44" s="1" t="s">
        <v>85</v>
      </c>
      <c r="B44" s="20">
        <v>102.82</v>
      </c>
      <c r="C44" s="20">
        <v>102.52</v>
      </c>
      <c r="D44" s="20">
        <v>103.68</v>
      </c>
      <c r="E44" s="20">
        <v>103.61</v>
      </c>
      <c r="F44" s="20">
        <v>103.39</v>
      </c>
      <c r="G44" s="20">
        <v>104.19</v>
      </c>
      <c r="H44" s="20">
        <v>104.6</v>
      </c>
      <c r="I44" s="20">
        <v>103.5</v>
      </c>
      <c r="J44" s="20">
        <v>104.24</v>
      </c>
      <c r="K44" s="20">
        <v>102.98</v>
      </c>
      <c r="L44" s="20">
        <v>103.53</v>
      </c>
      <c r="M44" s="20">
        <v>103.29</v>
      </c>
      <c r="N44" s="20">
        <v>103.67</v>
      </c>
      <c r="O44" s="20">
        <v>104.42</v>
      </c>
      <c r="P44" s="20">
        <v>103.17</v>
      </c>
      <c r="R44" s="17">
        <f t="shared" si="41"/>
        <v>104.58108597941353</v>
      </c>
      <c r="AV44" s="25"/>
      <c r="AW44" s="1" t="s">
        <v>98</v>
      </c>
      <c r="AX44" s="20">
        <v>85.25</v>
      </c>
      <c r="AY44" s="20">
        <v>85.4</v>
      </c>
      <c r="AZ44" s="20">
        <v>90.1</v>
      </c>
      <c r="BA44" s="20">
        <v>88.82</v>
      </c>
      <c r="BB44" s="20">
        <v>83.72</v>
      </c>
      <c r="BC44" s="20">
        <v>84.76</v>
      </c>
      <c r="BD44" s="20">
        <v>89.21</v>
      </c>
      <c r="BE44" s="20">
        <v>87.25</v>
      </c>
      <c r="BF44" s="20">
        <v>86.82</v>
      </c>
      <c r="BG44" s="20">
        <v>85.58</v>
      </c>
      <c r="BH44" s="20">
        <v>85.19</v>
      </c>
      <c r="BI44" s="20">
        <v>84.83</v>
      </c>
      <c r="BK44" s="20">
        <f t="shared" si="24"/>
        <v>86.410833333333315</v>
      </c>
      <c r="BM44" s="20">
        <f>((AX44-$BK$44)^2)/11</f>
        <v>0.12250309343433954</v>
      </c>
      <c r="BN44" s="20">
        <f t="shared" ref="BN44:BX44" si="47">((AY44-$BK$44)^2)/11</f>
        <v>9.2889457070702633E-2</v>
      </c>
      <c r="BO44" s="20">
        <f t="shared" si="47"/>
        <v>1.2372682449495036</v>
      </c>
      <c r="BP44" s="20">
        <f t="shared" si="47"/>
        <v>0.52764400252525767</v>
      </c>
      <c r="BQ44" s="20">
        <f t="shared" si="47"/>
        <v>0.65823491161615322</v>
      </c>
      <c r="BR44" s="20">
        <f t="shared" si="47"/>
        <v>0.24775006313130607</v>
      </c>
      <c r="BS44" s="20">
        <f t="shared" si="47"/>
        <v>0.71230309343434961</v>
      </c>
      <c r="BT44" s="20">
        <f t="shared" si="47"/>
        <v>6.401824494949776E-2</v>
      </c>
      <c r="BU44" s="20">
        <f t="shared" si="47"/>
        <v>1.5219760101010961E-2</v>
      </c>
      <c r="BV44" s="20">
        <f t="shared" si="47"/>
        <v>6.275309343434092E-2</v>
      </c>
      <c r="BW44" s="20">
        <f t="shared" si="47"/>
        <v>0.13549400252524893</v>
      </c>
      <c r="BX44" s="20">
        <f t="shared" si="47"/>
        <v>0.22718491161615681</v>
      </c>
      <c r="BZ44" s="20">
        <f t="shared" si="26"/>
        <v>4.1032628787878682</v>
      </c>
      <c r="CB44" s="20">
        <f t="shared" si="28"/>
        <v>2.0256512233817223</v>
      </c>
    </row>
    <row r="45" spans="1:86" x14ac:dyDescent="0.3">
      <c r="A45" s="1" t="s">
        <v>86</v>
      </c>
      <c r="B45" s="20">
        <v>104.48</v>
      </c>
      <c r="C45" s="20">
        <v>104.31</v>
      </c>
      <c r="D45" s="20">
        <v>104.65</v>
      </c>
      <c r="E45" s="20">
        <v>104.15</v>
      </c>
      <c r="F45" s="20">
        <v>104.53</v>
      </c>
      <c r="G45" s="20">
        <v>103.58</v>
      </c>
      <c r="H45" s="20">
        <v>104</v>
      </c>
      <c r="I45" s="20">
        <v>103.03</v>
      </c>
      <c r="J45" s="20">
        <v>104.88</v>
      </c>
      <c r="K45" s="20">
        <v>103.33</v>
      </c>
      <c r="L45" s="20">
        <v>104.28</v>
      </c>
      <c r="M45" s="20">
        <v>104.04</v>
      </c>
      <c r="N45" s="20">
        <v>104.17</v>
      </c>
      <c r="O45" s="20">
        <v>104.18</v>
      </c>
      <c r="P45" s="20">
        <v>103.57</v>
      </c>
      <c r="R45" s="17">
        <f t="shared" si="41"/>
        <v>105.07503002249629</v>
      </c>
      <c r="AV45" s="25"/>
      <c r="AW45" s="1" t="s">
        <v>99</v>
      </c>
      <c r="AX45" s="20">
        <v>81.06</v>
      </c>
      <c r="AY45" s="20">
        <v>81.680000000000007</v>
      </c>
      <c r="AZ45" s="20">
        <v>88.29</v>
      </c>
      <c r="BA45" s="20">
        <v>86.1</v>
      </c>
      <c r="BB45" s="20">
        <v>79.739999999999995</v>
      </c>
      <c r="BC45" s="20">
        <v>80.12</v>
      </c>
      <c r="BD45" s="20">
        <v>86.59</v>
      </c>
      <c r="BE45" s="20">
        <v>83.98</v>
      </c>
      <c r="BF45" s="20">
        <v>82.71</v>
      </c>
      <c r="BG45" s="20">
        <v>81.42</v>
      </c>
      <c r="BH45" s="20">
        <v>81.27</v>
      </c>
      <c r="BI45" s="20">
        <v>81.569999999999993</v>
      </c>
      <c r="BK45" s="20">
        <f t="shared" si="24"/>
        <v>82.877499999999998</v>
      </c>
      <c r="BM45" s="20">
        <f>((AX45-$BK$45)^2)/11</f>
        <v>0.30030056818181666</v>
      </c>
      <c r="BN45" s="20">
        <f t="shared" ref="BN45:BX45" si="48">((AY45-$BK$45)^2)/11</f>
        <v>0.13036420454545256</v>
      </c>
      <c r="BO45" s="20">
        <f t="shared" si="48"/>
        <v>2.6631960227272811</v>
      </c>
      <c r="BP45" s="20">
        <f t="shared" si="48"/>
        <v>0.94404602272727078</v>
      </c>
      <c r="BQ45" s="20">
        <f t="shared" si="48"/>
        <v>0.89490056818181973</v>
      </c>
      <c r="BR45" s="20">
        <f t="shared" si="48"/>
        <v>0.69125511363636027</v>
      </c>
      <c r="BS45" s="20">
        <f t="shared" si="48"/>
        <v>1.2529687500000037</v>
      </c>
      <c r="BT45" s="20">
        <f t="shared" si="48"/>
        <v>0.11050056818181943</v>
      </c>
      <c r="BU45" s="20">
        <f t="shared" si="48"/>
        <v>2.5505681818183031E-3</v>
      </c>
      <c r="BV45" s="20">
        <f t="shared" si="48"/>
        <v>0.19311874999999895</v>
      </c>
      <c r="BW45" s="20">
        <f t="shared" si="48"/>
        <v>0.23491420454545506</v>
      </c>
      <c r="BX45" s="20">
        <f t="shared" si="48"/>
        <v>0.15541420454545563</v>
      </c>
      <c r="BZ45" s="20">
        <f t="shared" si="26"/>
        <v>7.5735295454545524</v>
      </c>
      <c r="CB45" s="20">
        <f t="shared" si="28"/>
        <v>2.75200464124873</v>
      </c>
    </row>
    <row r="46" spans="1:86" x14ac:dyDescent="0.3">
      <c r="A46" s="1" t="s">
        <v>87</v>
      </c>
      <c r="B46" s="20">
        <v>102.84</v>
      </c>
      <c r="C46" s="20">
        <v>102.43</v>
      </c>
      <c r="D46" s="20">
        <v>103.13</v>
      </c>
      <c r="E46" s="20">
        <v>103.36</v>
      </c>
      <c r="F46" s="20">
        <v>102.42</v>
      </c>
      <c r="G46" s="20">
        <v>102.72</v>
      </c>
      <c r="H46" s="20">
        <v>103.12</v>
      </c>
      <c r="I46" s="20">
        <v>103.82</v>
      </c>
      <c r="J46" s="20">
        <v>103.16</v>
      </c>
      <c r="K46" s="20">
        <v>102.81</v>
      </c>
      <c r="L46" s="20">
        <v>103.23</v>
      </c>
      <c r="M46" s="20">
        <v>103.12</v>
      </c>
      <c r="N46" s="20">
        <v>102.84</v>
      </c>
      <c r="O46" s="20">
        <v>103.21</v>
      </c>
      <c r="P46" s="20">
        <v>102.76</v>
      </c>
      <c r="R46" s="17">
        <f t="shared" si="41"/>
        <v>103.98146043799426</v>
      </c>
    </row>
    <row r="47" spans="1:86" x14ac:dyDescent="0.3">
      <c r="A47" s="1" t="s">
        <v>88</v>
      </c>
      <c r="B47" s="20">
        <v>100.69</v>
      </c>
      <c r="C47" s="20">
        <v>100.74</v>
      </c>
      <c r="D47" s="20">
        <v>101.55</v>
      </c>
      <c r="E47" s="20">
        <v>101.09</v>
      </c>
      <c r="F47" s="20">
        <v>100.28</v>
      </c>
      <c r="G47" s="20">
        <v>100.19</v>
      </c>
      <c r="H47" s="20">
        <v>100.99</v>
      </c>
      <c r="I47" s="20">
        <v>100.52</v>
      </c>
      <c r="J47" s="20">
        <v>100.99</v>
      </c>
      <c r="K47" s="20">
        <v>100.82</v>
      </c>
      <c r="L47" s="20">
        <v>100.31</v>
      </c>
      <c r="M47" s="20">
        <v>101</v>
      </c>
      <c r="N47" s="20">
        <v>100.8</v>
      </c>
      <c r="O47" s="20">
        <v>101</v>
      </c>
      <c r="P47" s="20">
        <v>100.39</v>
      </c>
      <c r="R47" s="17">
        <f t="shared" si="41"/>
        <v>101.74122666989567</v>
      </c>
      <c r="AV47" s="25" t="s">
        <v>138</v>
      </c>
      <c r="AX47" s="3" t="s">
        <v>34</v>
      </c>
      <c r="AY47" s="3" t="s">
        <v>35</v>
      </c>
      <c r="AZ47" s="3" t="s">
        <v>36</v>
      </c>
      <c r="BA47" s="3" t="s">
        <v>37</v>
      </c>
      <c r="BB47" s="3" t="s">
        <v>38</v>
      </c>
      <c r="BC47" s="3" t="s">
        <v>39</v>
      </c>
      <c r="BD47" s="3" t="s">
        <v>22</v>
      </c>
      <c r="BE47" s="3" t="s">
        <v>23</v>
      </c>
      <c r="BF47" s="3" t="s">
        <v>24</v>
      </c>
      <c r="BG47" s="3" t="s">
        <v>25</v>
      </c>
      <c r="BH47" s="3" t="s">
        <v>26</v>
      </c>
      <c r="BI47" s="3" t="s">
        <v>27</v>
      </c>
      <c r="BJ47" s="3" t="s">
        <v>40</v>
      </c>
      <c r="BK47" s="3" t="s">
        <v>41</v>
      </c>
      <c r="BL47" s="3" t="s">
        <v>42</v>
      </c>
      <c r="BN47" s="3" t="s">
        <v>100</v>
      </c>
      <c r="BP47" s="3" t="s">
        <v>109</v>
      </c>
      <c r="BQ47" s="3" t="s">
        <v>110</v>
      </c>
      <c r="BR47" s="3" t="s">
        <v>111</v>
      </c>
      <c r="BS47" s="3" t="s">
        <v>112</v>
      </c>
      <c r="BT47" s="3" t="s">
        <v>113</v>
      </c>
      <c r="BU47" s="3" t="s">
        <v>114</v>
      </c>
      <c r="BV47" s="3" t="s">
        <v>115</v>
      </c>
      <c r="BW47" s="3" t="s">
        <v>116</v>
      </c>
      <c r="BX47" s="3" t="s">
        <v>117</v>
      </c>
      <c r="BY47" s="3" t="s">
        <v>118</v>
      </c>
      <c r="BZ47" s="3" t="s">
        <v>119</v>
      </c>
      <c r="CA47" s="3" t="s">
        <v>120</v>
      </c>
      <c r="CB47" s="3" t="s">
        <v>121</v>
      </c>
      <c r="CC47" s="3" t="s">
        <v>122</v>
      </c>
      <c r="CD47" s="3" t="s">
        <v>123</v>
      </c>
      <c r="CF47" s="3" t="s">
        <v>107</v>
      </c>
      <c r="CH47" s="3" t="s">
        <v>108</v>
      </c>
    </row>
    <row r="48" spans="1:86" x14ac:dyDescent="0.3">
      <c r="A48" s="1" t="s">
        <v>89</v>
      </c>
      <c r="B48" s="20">
        <v>101.22</v>
      </c>
      <c r="C48" s="20">
        <v>101.06</v>
      </c>
      <c r="D48" s="20">
        <v>101.88</v>
      </c>
      <c r="E48" s="20">
        <v>102.08</v>
      </c>
      <c r="F48" s="20">
        <v>100.56</v>
      </c>
      <c r="G48" s="20">
        <v>101.08</v>
      </c>
      <c r="H48" s="20">
        <v>101.45</v>
      </c>
      <c r="I48" s="20">
        <v>100.99</v>
      </c>
      <c r="J48" s="20">
        <v>101.68</v>
      </c>
      <c r="K48" s="20">
        <v>101.02</v>
      </c>
      <c r="L48" s="20">
        <v>100.63</v>
      </c>
      <c r="M48" s="20">
        <v>100.94</v>
      </c>
      <c r="N48" s="20">
        <v>100.93</v>
      </c>
      <c r="O48" s="20">
        <v>101.24</v>
      </c>
      <c r="P48" s="20">
        <v>100.39</v>
      </c>
      <c r="R48" s="17">
        <f t="shared" si="41"/>
        <v>102.13677462941905</v>
      </c>
      <c r="T48" s="10" t="s">
        <v>66</v>
      </c>
      <c r="V48" s="10" t="s">
        <v>64</v>
      </c>
      <c r="X48" s="10" t="s">
        <v>65</v>
      </c>
      <c r="Z48" s="10" t="s">
        <v>59</v>
      </c>
      <c r="AB48" s="10" t="s">
        <v>60</v>
      </c>
      <c r="AG48" s="10" t="s">
        <v>61</v>
      </c>
      <c r="AV48" s="25"/>
      <c r="AW48" s="1" t="s">
        <v>79</v>
      </c>
      <c r="AX48" s="20">
        <v>99.69</v>
      </c>
      <c r="AY48" s="20">
        <v>96.4</v>
      </c>
      <c r="AZ48" s="20">
        <v>99.29</v>
      </c>
      <c r="BA48" s="20">
        <v>98.72</v>
      </c>
      <c r="BB48" s="20">
        <v>96.97</v>
      </c>
      <c r="BC48" s="20">
        <v>97.22</v>
      </c>
      <c r="BD48" s="20">
        <v>100.64</v>
      </c>
      <c r="BE48" s="20">
        <v>97.67</v>
      </c>
      <c r="BF48" s="20">
        <v>100.7</v>
      </c>
      <c r="BG48" s="20">
        <v>99.73</v>
      </c>
      <c r="BH48" s="20">
        <v>101.69</v>
      </c>
      <c r="BI48" s="20">
        <v>100.48</v>
      </c>
      <c r="BJ48" s="20">
        <v>98.63</v>
      </c>
      <c r="BK48" s="20">
        <v>100</v>
      </c>
      <c r="BL48" s="20">
        <v>97.08</v>
      </c>
      <c r="BN48" s="20">
        <f>AVERAGE(AX48:BL48)</f>
        <v>98.993999999999986</v>
      </c>
      <c r="BP48" s="20">
        <f t="shared" ref="BP48:CD48" si="49">((AX48-$BN$48)^2)/14</f>
        <v>3.4601142857144065E-2</v>
      </c>
      <c r="BQ48" s="20">
        <f t="shared" si="49"/>
        <v>0.48063114285713537</v>
      </c>
      <c r="BR48" s="20">
        <f t="shared" si="49"/>
        <v>6.2582857142865897E-3</v>
      </c>
      <c r="BS48" s="20">
        <f t="shared" si="49"/>
        <v>5.3625714285709071E-3</v>
      </c>
      <c r="BT48" s="20">
        <f t="shared" si="49"/>
        <v>0.29261257142856761</v>
      </c>
      <c r="BU48" s="20">
        <f t="shared" si="49"/>
        <v>0.22479114285713947</v>
      </c>
      <c r="BV48" s="20">
        <f t="shared" si="49"/>
        <v>0.19352257142857496</v>
      </c>
      <c r="BW48" s="20">
        <f t="shared" si="49"/>
        <v>0.12521257142856837</v>
      </c>
      <c r="BX48" s="20">
        <f t="shared" si="49"/>
        <v>0.20788828571428991</v>
      </c>
      <c r="BY48" s="20">
        <f t="shared" si="49"/>
        <v>3.8692571428573366E-2</v>
      </c>
      <c r="BZ48" s="20">
        <f t="shared" si="49"/>
        <v>0.51917257142857609</v>
      </c>
      <c r="CA48" s="20">
        <f t="shared" si="49"/>
        <v>0.15772828571428962</v>
      </c>
      <c r="CB48" s="20">
        <f t="shared" si="49"/>
        <v>9.463999999999485E-3</v>
      </c>
      <c r="CC48" s="20">
        <f t="shared" si="49"/>
        <v>7.2288285714287789E-2</v>
      </c>
      <c r="CD48" s="20">
        <f t="shared" si="49"/>
        <v>0.26167114285713938</v>
      </c>
      <c r="CF48" s="20">
        <f>SUM(BP48:CD48)</f>
        <v>2.6298971428571423</v>
      </c>
      <c r="CH48" s="20">
        <f>SQRT(CF48)</f>
        <v>1.6216957614969407</v>
      </c>
    </row>
    <row r="49" spans="1:86" x14ac:dyDescent="0.3">
      <c r="A49" s="1" t="s">
        <v>90</v>
      </c>
      <c r="B49" s="20">
        <v>97.72</v>
      </c>
      <c r="C49" s="20">
        <v>98.19</v>
      </c>
      <c r="D49" s="20">
        <v>98.69</v>
      </c>
      <c r="E49" s="20">
        <v>98.38</v>
      </c>
      <c r="F49" s="20">
        <v>97.55</v>
      </c>
      <c r="G49" s="20">
        <v>97.51</v>
      </c>
      <c r="H49" s="20">
        <v>98.61</v>
      </c>
      <c r="I49" s="20">
        <v>97.82</v>
      </c>
      <c r="J49" s="20">
        <v>97.82</v>
      </c>
      <c r="K49" s="20">
        <v>97.92</v>
      </c>
      <c r="L49" s="20">
        <v>97.78</v>
      </c>
      <c r="M49" s="20">
        <v>98.06</v>
      </c>
      <c r="N49" s="20">
        <v>97.87</v>
      </c>
      <c r="O49" s="20">
        <v>97.38</v>
      </c>
      <c r="P49" s="20">
        <v>97.65</v>
      </c>
      <c r="R49" s="17">
        <f t="shared" si="41"/>
        <v>98.915703469234472</v>
      </c>
      <c r="T49" s="17">
        <f>R38-R63</f>
        <v>69.786166337085916</v>
      </c>
      <c r="V49" s="18">
        <v>0</v>
      </c>
      <c r="X49" s="17">
        <f>R38-V49</f>
        <v>100.23842907835177</v>
      </c>
      <c r="Z49" s="14">
        <v>8.7666666666666675</v>
      </c>
      <c r="AA49" s="10">
        <v>100</v>
      </c>
      <c r="AB49" s="14">
        <f>(55.26/$AE$58)*($AE$54/Z49)</f>
        <v>4.3802240272495201</v>
      </c>
      <c r="AG49" s="17">
        <f>X49+(10*LOG10((AB49/$AE$52))+4.34*(AB49/$AE$53)*10*LOG10(1+(($AE$53*$AE$58)/(8*$AE$54*AA49)))+$AE$62+$AE$63-6)</f>
        <v>100.57056622112361</v>
      </c>
      <c r="AV49" s="25"/>
      <c r="AW49" s="1" t="s">
        <v>80</v>
      </c>
      <c r="AX49" s="20">
        <v>98.41</v>
      </c>
      <c r="AY49" s="20">
        <v>100.89</v>
      </c>
      <c r="AZ49" s="20">
        <v>99.95</v>
      </c>
      <c r="BA49" s="20">
        <v>102.2</v>
      </c>
      <c r="BB49" s="20">
        <v>99.6</v>
      </c>
      <c r="BC49" s="20">
        <v>98.31</v>
      </c>
      <c r="BD49" s="20">
        <v>102.11</v>
      </c>
      <c r="BE49" s="20">
        <v>101.33</v>
      </c>
      <c r="BF49" s="20">
        <v>98.46</v>
      </c>
      <c r="BG49" s="20">
        <v>96.48</v>
      </c>
      <c r="BH49" s="20">
        <v>99.05</v>
      </c>
      <c r="BI49" s="20">
        <v>99.06</v>
      </c>
      <c r="BJ49" s="20">
        <v>100.14</v>
      </c>
      <c r="BK49" s="20">
        <v>101.2</v>
      </c>
      <c r="BL49" s="20">
        <v>98.2</v>
      </c>
      <c r="BN49" s="20">
        <f t="shared" ref="BN49:BN68" si="50">AVERAGE(AX49:BL49)</f>
        <v>99.692666666666668</v>
      </c>
      <c r="BP49" s="20">
        <f t="shared" ref="BP49:CD49" si="51">((AX49-$BN$49)^2)/14</f>
        <v>0.11751669841269921</v>
      </c>
      <c r="BQ49" s="20">
        <f t="shared" si="51"/>
        <v>0.10240050793650787</v>
      </c>
      <c r="BR49" s="20">
        <f t="shared" si="51"/>
        <v>4.7300317460318144E-3</v>
      </c>
      <c r="BS49" s="20">
        <f t="shared" si="51"/>
        <v>0.44905146031746096</v>
      </c>
      <c r="BT49" s="20">
        <f t="shared" si="51"/>
        <v>6.1336507936516759E-4</v>
      </c>
      <c r="BU49" s="20">
        <f t="shared" si="51"/>
        <v>0.1365547936507934</v>
      </c>
      <c r="BV49" s="20">
        <f t="shared" si="51"/>
        <v>0.41739288888888831</v>
      </c>
      <c r="BW49" s="20">
        <f t="shared" si="51"/>
        <v>0.1914900317460311</v>
      </c>
      <c r="BX49" s="20">
        <f t="shared" si="51"/>
        <v>0.10853336507936635</v>
      </c>
      <c r="BY49" s="20">
        <f t="shared" si="51"/>
        <v>0.73723050793650657</v>
      </c>
      <c r="BZ49" s="20">
        <f t="shared" si="51"/>
        <v>2.9501460317460669E-2</v>
      </c>
      <c r="CA49" s="20">
        <f t="shared" si="51"/>
        <v>2.859050793650782E-2</v>
      </c>
      <c r="CB49" s="20">
        <f t="shared" si="51"/>
        <v>1.4293365079365053E-2</v>
      </c>
      <c r="CC49" s="20">
        <f t="shared" si="51"/>
        <v>0.16228955555555594</v>
      </c>
      <c r="CD49" s="20">
        <f t="shared" si="51"/>
        <v>0.15914669841269799</v>
      </c>
      <c r="CF49" s="20">
        <f t="shared" ref="CF49:CF68" si="52">SUM(BP49:CD49)</f>
        <v>2.6593352380952382</v>
      </c>
      <c r="CH49" s="20">
        <f t="shared" ref="CH49:CH68" si="53">SQRT(CF49)</f>
        <v>1.6307468344581382</v>
      </c>
    </row>
    <row r="50" spans="1:86" x14ac:dyDescent="0.3">
      <c r="A50" s="1" t="s">
        <v>91</v>
      </c>
      <c r="B50" s="20">
        <v>99.13</v>
      </c>
      <c r="C50" s="20">
        <v>99.26</v>
      </c>
      <c r="D50" s="20">
        <v>100.65</v>
      </c>
      <c r="E50" s="20">
        <v>100.47</v>
      </c>
      <c r="F50" s="20">
        <v>99.66</v>
      </c>
      <c r="G50" s="20">
        <v>99.35</v>
      </c>
      <c r="H50" s="20">
        <v>100.5</v>
      </c>
      <c r="I50" s="20">
        <v>99.84</v>
      </c>
      <c r="J50" s="20">
        <v>99.98</v>
      </c>
      <c r="K50" s="20">
        <v>99.33</v>
      </c>
      <c r="L50" s="20">
        <v>99.34</v>
      </c>
      <c r="M50" s="20">
        <v>99.21</v>
      </c>
      <c r="N50" s="20">
        <v>100.11</v>
      </c>
      <c r="O50" s="20">
        <v>99.79</v>
      </c>
      <c r="P50" s="20">
        <v>99.64</v>
      </c>
      <c r="R50" s="17">
        <f t="shared" si="41"/>
        <v>100.74728626298118</v>
      </c>
      <c r="T50" s="17">
        <f t="shared" ref="T50:T69" si="54">R39-R64</f>
        <v>73.195237027879756</v>
      </c>
      <c r="V50" s="18">
        <v>0</v>
      </c>
      <c r="X50" s="17">
        <f t="shared" ref="X50:X69" si="55">R39-V50</f>
        <v>100.9427374447384</v>
      </c>
      <c r="Z50" s="14">
        <v>6.3174999999999999</v>
      </c>
      <c r="AA50" s="10">
        <v>125</v>
      </c>
      <c r="AB50" s="14">
        <f t="shared" ref="AB50:AB69" si="56">(55.26/$AE$58)*($AE$54/Z50)</f>
        <v>6.0783480763309541</v>
      </c>
      <c r="AG50" s="17">
        <f t="shared" ref="AG50:AG69" si="57">X50+(10*LOG10((AB50/$AE$52))+4.34*(AB50/$AE$53)*10*LOG10(1+(($AE$53*$AE$58)/(8*$AE$54*AA50)))+$AE$62+$AE$63-6)</f>
        <v>102.71592309029288</v>
      </c>
      <c r="AV50" s="25"/>
      <c r="AW50" s="1" t="s">
        <v>81</v>
      </c>
      <c r="AX50" s="20">
        <v>98.63</v>
      </c>
      <c r="AY50" s="20">
        <v>100.34</v>
      </c>
      <c r="AZ50" s="20">
        <v>101.43</v>
      </c>
      <c r="BA50" s="20">
        <v>100.37</v>
      </c>
      <c r="BB50" s="20">
        <v>99.01</v>
      </c>
      <c r="BC50" s="20">
        <v>100.43</v>
      </c>
      <c r="BD50" s="20">
        <v>98.79</v>
      </c>
      <c r="BE50" s="20">
        <v>99.03</v>
      </c>
      <c r="BF50" s="20">
        <v>97.4</v>
      </c>
      <c r="BG50" s="20">
        <v>97.71</v>
      </c>
      <c r="BH50" s="20">
        <v>98.26</v>
      </c>
      <c r="BI50" s="20">
        <v>99.94</v>
      </c>
      <c r="BJ50" s="20">
        <v>98.12</v>
      </c>
      <c r="BK50" s="20">
        <v>98.46</v>
      </c>
      <c r="BL50" s="20">
        <v>99.18</v>
      </c>
      <c r="BN50" s="20">
        <f t="shared" si="50"/>
        <v>99.140000000000015</v>
      </c>
      <c r="BP50" s="20">
        <f t="shared" ref="BP50:CD50" si="58">((AX50-$BN$50)^2)/14</f>
        <v>1.8578571428572836E-2</v>
      </c>
      <c r="BQ50" s="20">
        <f t="shared" si="58"/>
        <v>0.1028571428571409</v>
      </c>
      <c r="BR50" s="20">
        <f t="shared" si="58"/>
        <v>0.37457857142856882</v>
      </c>
      <c r="BS50" s="20">
        <f t="shared" si="58"/>
        <v>0.10806428571428392</v>
      </c>
      <c r="BT50" s="20">
        <f t="shared" si="58"/>
        <v>1.2071428571430367E-3</v>
      </c>
      <c r="BU50" s="20">
        <f t="shared" si="58"/>
        <v>0.11886428571428424</v>
      </c>
      <c r="BV50" s="20">
        <f t="shared" si="58"/>
        <v>8.7500000000004258E-3</v>
      </c>
      <c r="BW50" s="20">
        <f t="shared" si="58"/>
        <v>8.6428571428592859E-4</v>
      </c>
      <c r="BX50" s="20">
        <f t="shared" si="58"/>
        <v>0.21625714285714512</v>
      </c>
      <c r="BY50" s="20">
        <f t="shared" si="58"/>
        <v>0.14606428571429</v>
      </c>
      <c r="BZ50" s="20">
        <f t="shared" si="58"/>
        <v>5.5314285714286926E-2</v>
      </c>
      <c r="CA50" s="20">
        <f t="shared" si="58"/>
        <v>4.5714285714283764E-2</v>
      </c>
      <c r="CB50" s="20">
        <f t="shared" si="58"/>
        <v>7.4314285714287207E-2</v>
      </c>
      <c r="CC50" s="20">
        <f t="shared" si="58"/>
        <v>3.3028571428573475E-2</v>
      </c>
      <c r="CD50" s="20">
        <f t="shared" si="58"/>
        <v>1.1428571428566881E-4</v>
      </c>
      <c r="CF50" s="20">
        <f t="shared" si="52"/>
        <v>1.3045714285714325</v>
      </c>
      <c r="CH50" s="20">
        <f t="shared" si="53"/>
        <v>1.1421783698579799</v>
      </c>
    </row>
    <row r="51" spans="1:86" x14ac:dyDescent="0.3">
      <c r="A51" s="1" t="s">
        <v>92</v>
      </c>
      <c r="B51" s="20">
        <v>97.94</v>
      </c>
      <c r="C51" s="20">
        <v>98.42</v>
      </c>
      <c r="D51" s="20">
        <v>99.35</v>
      </c>
      <c r="E51" s="20">
        <v>99.33</v>
      </c>
      <c r="F51" s="20">
        <v>98.18</v>
      </c>
      <c r="G51" s="20">
        <v>97.66</v>
      </c>
      <c r="H51" s="20">
        <v>99.05</v>
      </c>
      <c r="I51" s="20">
        <v>98.5</v>
      </c>
      <c r="J51" s="20">
        <v>98.73</v>
      </c>
      <c r="K51" s="20">
        <v>98.38</v>
      </c>
      <c r="L51" s="20">
        <v>98.45</v>
      </c>
      <c r="M51" s="20">
        <v>98.22</v>
      </c>
      <c r="N51" s="20">
        <v>98.88</v>
      </c>
      <c r="O51" s="20">
        <v>98.38</v>
      </c>
      <c r="P51" s="20">
        <v>98.24</v>
      </c>
      <c r="R51" s="17">
        <f t="shared" si="41"/>
        <v>99.508010727879309</v>
      </c>
      <c r="T51" s="17">
        <f t="shared" si="54"/>
        <v>77.780338745309223</v>
      </c>
      <c r="V51" s="18">
        <v>0</v>
      </c>
      <c r="X51" s="17">
        <f t="shared" si="55"/>
        <v>100.25326939344025</v>
      </c>
      <c r="Z51" s="14">
        <v>5.6900000000000013</v>
      </c>
      <c r="AA51" s="10">
        <v>160</v>
      </c>
      <c r="AB51" s="14">
        <f t="shared" si="56"/>
        <v>6.7486755662953941</v>
      </c>
      <c r="AG51" s="17">
        <f t="shared" si="57"/>
        <v>102.46568639346246</v>
      </c>
      <c r="AV51" s="25"/>
      <c r="AW51" s="1" t="s">
        <v>82</v>
      </c>
      <c r="AX51" s="20">
        <v>99.52</v>
      </c>
      <c r="AY51" s="20">
        <v>100.98</v>
      </c>
      <c r="AZ51" s="20">
        <v>100.88</v>
      </c>
      <c r="BA51" s="20">
        <v>99.92</v>
      </c>
      <c r="BB51" s="20">
        <v>98.87</v>
      </c>
      <c r="BC51" s="20">
        <v>100.65</v>
      </c>
      <c r="BD51" s="20">
        <v>99.5</v>
      </c>
      <c r="BE51" s="20">
        <v>100.5</v>
      </c>
      <c r="BF51" s="20">
        <v>99.56</v>
      </c>
      <c r="BG51" s="20">
        <v>99.84</v>
      </c>
      <c r="BH51" s="20">
        <v>100.2</v>
      </c>
      <c r="BI51" s="20">
        <v>100.31</v>
      </c>
      <c r="BJ51" s="20">
        <v>99.04</v>
      </c>
      <c r="BK51" s="20">
        <v>100.98</v>
      </c>
      <c r="BL51" s="20">
        <v>100.58</v>
      </c>
      <c r="BN51" s="20">
        <f t="shared" si="50"/>
        <v>100.08866666666667</v>
      </c>
      <c r="BP51" s="20">
        <f t="shared" ref="BP51:CD51" si="59">((AX51-$BN$51)^2)/14</f>
        <v>2.3098698412698879E-2</v>
      </c>
      <c r="BQ51" s="20">
        <f t="shared" si="59"/>
        <v>5.6748222222222498E-2</v>
      </c>
      <c r="BR51" s="20">
        <f t="shared" si="59"/>
        <v>4.4729174603173889E-2</v>
      </c>
      <c r="BS51" s="20">
        <f t="shared" si="59"/>
        <v>2.0320317460317478E-3</v>
      </c>
      <c r="BT51" s="20">
        <f t="shared" si="59"/>
        <v>0.10608203174603126</v>
      </c>
      <c r="BU51" s="20">
        <f t="shared" si="59"/>
        <v>2.2506793650793964E-2</v>
      </c>
      <c r="BV51" s="20">
        <f t="shared" si="59"/>
        <v>2.4752031746031893E-2</v>
      </c>
      <c r="BW51" s="20">
        <f t="shared" si="59"/>
        <v>1.2085365079364975E-2</v>
      </c>
      <c r="BX51" s="20">
        <f t="shared" si="59"/>
        <v>1.9963460317460279E-2</v>
      </c>
      <c r="BY51" s="20">
        <f t="shared" si="59"/>
        <v>4.4167936507935931E-3</v>
      </c>
      <c r="BZ51" s="20">
        <f t="shared" si="59"/>
        <v>8.8536507936509625E-4</v>
      </c>
      <c r="CA51" s="20">
        <f t="shared" si="59"/>
        <v>3.4991746031746186E-3</v>
      </c>
      <c r="CB51" s="20">
        <f t="shared" si="59"/>
        <v>7.855012698412632E-2</v>
      </c>
      <c r="CC51" s="20">
        <f t="shared" si="59"/>
        <v>5.6748222222222498E-2</v>
      </c>
      <c r="CD51" s="20">
        <f t="shared" si="59"/>
        <v>1.7243460317460071E-2</v>
      </c>
      <c r="CF51" s="20">
        <f t="shared" si="52"/>
        <v>0.47334095238095159</v>
      </c>
      <c r="CH51" s="20">
        <f t="shared" si="53"/>
        <v>0.68799778515701027</v>
      </c>
    </row>
    <row r="52" spans="1:86" x14ac:dyDescent="0.3">
      <c r="A52" s="1" t="s">
        <v>93</v>
      </c>
      <c r="B52" s="20">
        <v>94.68</v>
      </c>
      <c r="C52" s="20">
        <v>94.93</v>
      </c>
      <c r="D52" s="20">
        <v>95.68</v>
      </c>
      <c r="E52" s="20">
        <v>95.27</v>
      </c>
      <c r="F52" s="20">
        <v>94.08</v>
      </c>
      <c r="G52" s="20">
        <v>94.35</v>
      </c>
      <c r="H52" s="20">
        <v>95.44</v>
      </c>
      <c r="I52" s="20">
        <v>94.88</v>
      </c>
      <c r="J52" s="20">
        <v>95.14</v>
      </c>
      <c r="K52" s="20">
        <v>94.56</v>
      </c>
      <c r="L52" s="20">
        <v>94.7</v>
      </c>
      <c r="M52" s="20">
        <v>94.54</v>
      </c>
      <c r="N52" s="20">
        <v>95.02</v>
      </c>
      <c r="O52" s="20">
        <v>94.98</v>
      </c>
      <c r="P52" s="20">
        <v>94.47</v>
      </c>
      <c r="R52" s="17">
        <f t="shared" si="41"/>
        <v>95.836930937089036</v>
      </c>
      <c r="T52" s="17">
        <f t="shared" si="54"/>
        <v>78.941332342297983</v>
      </c>
      <c r="V52" s="18">
        <v>0</v>
      </c>
      <c r="X52" s="17">
        <f t="shared" si="55"/>
        <v>101.10780039636887</v>
      </c>
      <c r="Z52" s="14">
        <v>6.0958333333333323</v>
      </c>
      <c r="AA52" s="10">
        <v>200</v>
      </c>
      <c r="AB52" s="14">
        <f t="shared" si="56"/>
        <v>6.2993789154702631</v>
      </c>
      <c r="AD52" s="11" t="s">
        <v>52</v>
      </c>
      <c r="AE52" s="19">
        <v>1</v>
      </c>
      <c r="AG52" s="17">
        <f t="shared" si="57"/>
        <v>102.99101016154545</v>
      </c>
      <c r="AV52" s="25"/>
      <c r="AW52" s="1" t="s">
        <v>83</v>
      </c>
      <c r="AX52" s="20">
        <v>100.49</v>
      </c>
      <c r="AY52" s="20">
        <v>100.26</v>
      </c>
      <c r="AZ52" s="20">
        <v>101.21</v>
      </c>
      <c r="BA52" s="20">
        <v>101.04</v>
      </c>
      <c r="BB52" s="20">
        <v>100.91</v>
      </c>
      <c r="BC52" s="20">
        <v>99.82</v>
      </c>
      <c r="BD52" s="20">
        <v>101.17</v>
      </c>
      <c r="BE52" s="20">
        <v>100.33</v>
      </c>
      <c r="BF52" s="20">
        <v>101.86</v>
      </c>
      <c r="BG52" s="20">
        <v>99.87</v>
      </c>
      <c r="BH52" s="20">
        <v>99.68</v>
      </c>
      <c r="BI52" s="20">
        <v>100.27</v>
      </c>
      <c r="BJ52" s="20">
        <v>101.29</v>
      </c>
      <c r="BK52" s="20">
        <v>100.62</v>
      </c>
      <c r="BL52" s="20">
        <v>99.98</v>
      </c>
      <c r="BN52" s="20">
        <f t="shared" si="50"/>
        <v>100.58666666666667</v>
      </c>
      <c r="BP52" s="20">
        <f t="shared" ref="BP52:CD52" si="60">((AX52-$BN$52)^2)/14</f>
        <v>6.6746031746047711E-4</v>
      </c>
      <c r="BQ52" s="20">
        <f t="shared" si="60"/>
        <v>7.6222222222222845E-3</v>
      </c>
      <c r="BR52" s="20">
        <f t="shared" si="60"/>
        <v>2.7753174603173471E-2</v>
      </c>
      <c r="BS52" s="20">
        <f t="shared" si="60"/>
        <v>1.4679365079365068E-2</v>
      </c>
      <c r="BT52" s="20">
        <f t="shared" si="60"/>
        <v>7.4674603174598618E-3</v>
      </c>
      <c r="BU52" s="20">
        <f t="shared" si="60"/>
        <v>4.1984126984128442E-2</v>
      </c>
      <c r="BV52" s="20">
        <f t="shared" si="60"/>
        <v>2.430555555555516E-2</v>
      </c>
      <c r="BW52" s="20">
        <f t="shared" si="60"/>
        <v>4.7055555555558541E-3</v>
      </c>
      <c r="BX52" s="20">
        <f t="shared" si="60"/>
        <v>0.11581269841269713</v>
      </c>
      <c r="BY52" s="20">
        <f t="shared" si="60"/>
        <v>3.6686507936508128E-2</v>
      </c>
      <c r="BZ52" s="20">
        <f t="shared" si="60"/>
        <v>5.8717460317460272E-2</v>
      </c>
      <c r="CA52" s="20">
        <f t="shared" si="60"/>
        <v>7.1626984126988841E-3</v>
      </c>
      <c r="CB52" s="20">
        <f t="shared" si="60"/>
        <v>3.5334126984126961E-2</v>
      </c>
      <c r="CC52" s="20">
        <f t="shared" si="60"/>
        <v>7.9365079365070339E-5</v>
      </c>
      <c r="CD52" s="20">
        <f t="shared" si="60"/>
        <v>2.6288888888889105E-2</v>
      </c>
      <c r="CF52" s="20">
        <f t="shared" si="52"/>
        <v>0.40926666666666617</v>
      </c>
      <c r="CH52" s="20">
        <f t="shared" si="53"/>
        <v>0.63973953032985709</v>
      </c>
    </row>
    <row r="53" spans="1:86" x14ac:dyDescent="0.3">
      <c r="A53" s="1" t="s">
        <v>94</v>
      </c>
      <c r="B53" s="20">
        <v>92.83</v>
      </c>
      <c r="C53" s="20">
        <v>93.14</v>
      </c>
      <c r="D53" s="20">
        <v>93.58</v>
      </c>
      <c r="E53" s="20">
        <v>93.7</v>
      </c>
      <c r="F53" s="20">
        <v>92.5</v>
      </c>
      <c r="G53" s="20">
        <v>92.36</v>
      </c>
      <c r="H53" s="20">
        <v>93.41</v>
      </c>
      <c r="I53" s="20">
        <v>93.21</v>
      </c>
      <c r="J53" s="20">
        <v>93.24</v>
      </c>
      <c r="K53" s="20">
        <v>92.75</v>
      </c>
      <c r="L53" s="20">
        <v>93.18</v>
      </c>
      <c r="M53" s="20">
        <v>93.35</v>
      </c>
      <c r="N53" s="20">
        <v>93.43</v>
      </c>
      <c r="O53" s="20">
        <v>93.41</v>
      </c>
      <c r="P53" s="20">
        <v>92.95</v>
      </c>
      <c r="R53" s="17">
        <f t="shared" si="41"/>
        <v>94.120933210072181</v>
      </c>
      <c r="T53" s="17">
        <f t="shared" si="54"/>
        <v>81.734903032469717</v>
      </c>
      <c r="V53" s="18">
        <v>0</v>
      </c>
      <c r="X53" s="17">
        <f t="shared" si="55"/>
        <v>101.60032934631511</v>
      </c>
      <c r="Z53" s="14">
        <v>6.5808333333333335</v>
      </c>
      <c r="AA53" s="10">
        <v>250</v>
      </c>
      <c r="AB53" s="14">
        <f t="shared" si="56"/>
        <v>5.835121788864754</v>
      </c>
      <c r="AD53" s="11" t="s">
        <v>53</v>
      </c>
      <c r="AE53" s="19">
        <v>236</v>
      </c>
      <c r="AG53" s="17">
        <f t="shared" si="57"/>
        <v>103.12731138677961</v>
      </c>
      <c r="AV53" s="25"/>
      <c r="AW53" s="1" t="s">
        <v>84</v>
      </c>
      <c r="AX53" s="20">
        <v>101.49</v>
      </c>
      <c r="AY53" s="20">
        <v>101.61</v>
      </c>
      <c r="AZ53" s="20">
        <v>101.58</v>
      </c>
      <c r="BA53" s="20">
        <v>101.36</v>
      </c>
      <c r="BB53" s="20">
        <v>100.67</v>
      </c>
      <c r="BC53" s="20">
        <v>101.86</v>
      </c>
      <c r="BD53" s="20">
        <v>101.74</v>
      </c>
      <c r="BE53" s="20">
        <v>101.18</v>
      </c>
      <c r="BF53" s="20">
        <v>101.55</v>
      </c>
      <c r="BG53" s="20">
        <v>101.1</v>
      </c>
      <c r="BH53" s="20">
        <v>101.15</v>
      </c>
      <c r="BI53" s="20">
        <v>101.16</v>
      </c>
      <c r="BJ53" s="20">
        <v>101.12</v>
      </c>
      <c r="BK53" s="20">
        <v>102.05</v>
      </c>
      <c r="BL53" s="20">
        <v>101.3</v>
      </c>
      <c r="BN53" s="20">
        <f t="shared" si="50"/>
        <v>101.39466666666667</v>
      </c>
      <c r="BP53" s="20">
        <f t="shared" ref="BP53:CD53" si="61">((AX53-$BN$53)^2)/14</f>
        <v>6.491746031745449E-4</v>
      </c>
      <c r="BQ53" s="20">
        <f t="shared" si="61"/>
        <v>3.3120317460317542E-3</v>
      </c>
      <c r="BR53" s="20">
        <f t="shared" si="61"/>
        <v>2.4534603174602944E-3</v>
      </c>
      <c r="BS53" s="20">
        <f t="shared" si="61"/>
        <v>8.5841269841268518E-5</v>
      </c>
      <c r="BT53" s="20">
        <f t="shared" si="61"/>
        <v>3.7510126984126715E-2</v>
      </c>
      <c r="BU53" s="20">
        <f t="shared" si="61"/>
        <v>1.5466793650793667E-2</v>
      </c>
      <c r="BV53" s="20">
        <f t="shared" si="61"/>
        <v>8.5182222222220105E-3</v>
      </c>
      <c r="BW53" s="20">
        <f t="shared" si="61"/>
        <v>3.2915555555553208E-3</v>
      </c>
      <c r="BX53" s="20">
        <f t="shared" si="61"/>
        <v>1.7234603174602729E-3</v>
      </c>
      <c r="BY53" s="20">
        <f t="shared" si="61"/>
        <v>6.20203174603195E-3</v>
      </c>
      <c r="BZ53" s="20">
        <f t="shared" si="61"/>
        <v>4.2758412698410417E-3</v>
      </c>
      <c r="CA53" s="20">
        <f t="shared" si="61"/>
        <v>3.9334603174604041E-3</v>
      </c>
      <c r="CB53" s="20">
        <f t="shared" si="61"/>
        <v>5.3886984126982011E-3</v>
      </c>
      <c r="CC53" s="20">
        <f t="shared" si="61"/>
        <v>3.0675841269841082E-2</v>
      </c>
      <c r="CD53" s="20">
        <f t="shared" si="61"/>
        <v>6.401269841270113E-4</v>
      </c>
      <c r="CF53" s="20">
        <f t="shared" si="52"/>
        <v>0.12412666666666554</v>
      </c>
      <c r="CH53" s="20">
        <f t="shared" si="53"/>
        <v>0.35231614590686239</v>
      </c>
    </row>
    <row r="54" spans="1:86" x14ac:dyDescent="0.3">
      <c r="A54" s="1" t="s">
        <v>95</v>
      </c>
      <c r="B54" s="20">
        <v>93.39</v>
      </c>
      <c r="C54" s="20">
        <v>93.73</v>
      </c>
      <c r="D54" s="20">
        <v>94.64</v>
      </c>
      <c r="E54" s="20">
        <v>94.16</v>
      </c>
      <c r="F54" s="20">
        <v>93.02</v>
      </c>
      <c r="G54" s="20">
        <v>93.39</v>
      </c>
      <c r="H54" s="20">
        <v>94.35</v>
      </c>
      <c r="I54" s="20">
        <v>94.1</v>
      </c>
      <c r="J54" s="20">
        <v>93.94</v>
      </c>
      <c r="K54" s="20">
        <v>93.26</v>
      </c>
      <c r="L54" s="20">
        <v>93.53</v>
      </c>
      <c r="M54" s="20">
        <v>93.98</v>
      </c>
      <c r="N54" s="20">
        <v>93.43</v>
      </c>
      <c r="O54" s="20">
        <v>93.41</v>
      </c>
      <c r="P54" s="20">
        <v>93.75</v>
      </c>
      <c r="R54" s="17">
        <f t="shared" si="41"/>
        <v>94.729739163697701</v>
      </c>
      <c r="T54" s="17">
        <f t="shared" si="54"/>
        <v>88.208091984635345</v>
      </c>
      <c r="V54" s="18">
        <v>0</v>
      </c>
      <c r="X54" s="17">
        <f t="shared" si="55"/>
        <v>102.37709043857087</v>
      </c>
      <c r="Z54" s="14">
        <v>7.0908333333333333</v>
      </c>
      <c r="AA54" s="10">
        <v>315</v>
      </c>
      <c r="AB54" s="14">
        <f t="shared" si="56"/>
        <v>5.415437391781051</v>
      </c>
      <c r="AD54" s="11" t="s">
        <v>54</v>
      </c>
      <c r="AE54" s="19">
        <v>238</v>
      </c>
      <c r="AG54" s="17">
        <f t="shared" si="57"/>
        <v>103.56149831894398</v>
      </c>
      <c r="AV54" s="25"/>
      <c r="AW54" s="1" t="s">
        <v>85</v>
      </c>
      <c r="AX54" s="20">
        <v>102.82</v>
      </c>
      <c r="AY54" s="20">
        <v>102.52</v>
      </c>
      <c r="AZ54" s="20">
        <v>103.68</v>
      </c>
      <c r="BA54" s="20">
        <v>103.61</v>
      </c>
      <c r="BB54" s="20">
        <v>103.39</v>
      </c>
      <c r="BC54" s="20">
        <v>104.19</v>
      </c>
      <c r="BD54" s="20">
        <v>104.6</v>
      </c>
      <c r="BE54" s="20">
        <v>103.5</v>
      </c>
      <c r="BF54" s="20">
        <v>104.24</v>
      </c>
      <c r="BG54" s="20">
        <v>102.98</v>
      </c>
      <c r="BH54" s="20">
        <v>103.53</v>
      </c>
      <c r="BI54" s="20">
        <v>103.29</v>
      </c>
      <c r="BJ54" s="20">
        <v>103.67</v>
      </c>
      <c r="BK54" s="20">
        <v>104.42</v>
      </c>
      <c r="BL54" s="20">
        <v>103.17</v>
      </c>
      <c r="BN54" s="20">
        <f t="shared" si="50"/>
        <v>103.57400000000001</v>
      </c>
      <c r="BP54" s="20">
        <f t="shared" ref="BP54:CD54" si="62">((AX54-$BN$54)^2)/14</f>
        <v>4.0608285714287769E-2</v>
      </c>
      <c r="BQ54" s="20">
        <f t="shared" si="62"/>
        <v>7.9351142857145299E-2</v>
      </c>
      <c r="BR54" s="20">
        <f t="shared" si="62"/>
        <v>8.0257142857134592E-4</v>
      </c>
      <c r="BS54" s="20">
        <f t="shared" si="62"/>
        <v>9.2571428571362499E-5</v>
      </c>
      <c r="BT54" s="20">
        <f t="shared" si="62"/>
        <v>2.4182857142860219E-3</v>
      </c>
      <c r="BU54" s="20">
        <f t="shared" si="62"/>
        <v>2.7103999999998719E-2</v>
      </c>
      <c r="BV54" s="20">
        <f t="shared" si="62"/>
        <v>7.5191142857140222E-2</v>
      </c>
      <c r="BW54" s="20">
        <f t="shared" si="62"/>
        <v>3.9114285714298693E-4</v>
      </c>
      <c r="BX54" s="20">
        <f t="shared" si="62"/>
        <v>3.1682571428569777E-2</v>
      </c>
      <c r="BY54" s="20">
        <f t="shared" si="62"/>
        <v>2.5202571428572133E-2</v>
      </c>
      <c r="BZ54" s="20">
        <f t="shared" si="62"/>
        <v>1.3828571428578431E-4</v>
      </c>
      <c r="CA54" s="20">
        <f t="shared" si="62"/>
        <v>5.7611428571431016E-3</v>
      </c>
      <c r="CB54" s="20">
        <f t="shared" si="62"/>
        <v>6.5828571428556938E-4</v>
      </c>
      <c r="CC54" s="20">
        <f t="shared" si="62"/>
        <v>5.112257142857015E-2</v>
      </c>
      <c r="CD54" s="20">
        <f t="shared" si="62"/>
        <v>1.1658285714286325E-2</v>
      </c>
      <c r="CF54" s="20">
        <f t="shared" si="52"/>
        <v>0.35218285714285652</v>
      </c>
      <c r="CH54" s="20">
        <f t="shared" si="53"/>
        <v>0.59344996178520104</v>
      </c>
    </row>
    <row r="55" spans="1:86" x14ac:dyDescent="0.3">
      <c r="A55" s="1" t="s">
        <v>96</v>
      </c>
      <c r="B55" s="20">
        <v>90.28</v>
      </c>
      <c r="C55" s="20">
        <v>90.85</v>
      </c>
      <c r="D55" s="20">
        <v>93</v>
      </c>
      <c r="E55" s="20">
        <v>92.69</v>
      </c>
      <c r="F55" s="20">
        <v>90.1</v>
      </c>
      <c r="G55" s="20">
        <v>90.12</v>
      </c>
      <c r="H55" s="20">
        <v>92.77</v>
      </c>
      <c r="I55" s="20">
        <v>90.89</v>
      </c>
      <c r="J55" s="20">
        <v>91.38</v>
      </c>
      <c r="K55" s="20">
        <v>90.88</v>
      </c>
      <c r="L55" s="20">
        <v>90.25</v>
      </c>
      <c r="M55" s="20">
        <v>90.61</v>
      </c>
      <c r="N55" s="20">
        <v>91.92</v>
      </c>
      <c r="O55" s="20">
        <v>90.69</v>
      </c>
      <c r="P55" s="20">
        <v>90.68</v>
      </c>
      <c r="R55" s="17">
        <f t="shared" si="41"/>
        <v>92.221377569445835</v>
      </c>
      <c r="T55" s="17">
        <f t="shared" si="54"/>
        <v>92.465766294092802</v>
      </c>
      <c r="V55" s="18">
        <v>0</v>
      </c>
      <c r="X55" s="17">
        <f t="shared" si="55"/>
        <v>104.58108597941353</v>
      </c>
      <c r="Z55" s="14">
        <v>7.2583333333333337</v>
      </c>
      <c r="AA55" s="10">
        <v>400</v>
      </c>
      <c r="AB55" s="14">
        <f t="shared" si="56"/>
        <v>5.290465759663026</v>
      </c>
      <c r="AD55" s="11" t="s">
        <v>55</v>
      </c>
      <c r="AE55" s="14">
        <v>18.8</v>
      </c>
      <c r="AG55" s="17">
        <f t="shared" si="57"/>
        <v>105.65203531341152</v>
      </c>
      <c r="AV55" s="25"/>
      <c r="AW55" s="1" t="s">
        <v>86</v>
      </c>
      <c r="AX55" s="20">
        <v>104.48</v>
      </c>
      <c r="AY55" s="20">
        <v>104.31</v>
      </c>
      <c r="AZ55" s="20">
        <v>104.65</v>
      </c>
      <c r="BA55" s="20">
        <v>104.15</v>
      </c>
      <c r="BB55" s="20">
        <v>104.53</v>
      </c>
      <c r="BC55" s="20">
        <v>103.58</v>
      </c>
      <c r="BD55" s="20">
        <v>104</v>
      </c>
      <c r="BE55" s="20">
        <v>103.03</v>
      </c>
      <c r="BF55" s="20">
        <v>104.88</v>
      </c>
      <c r="BG55" s="20">
        <v>103.33</v>
      </c>
      <c r="BH55" s="20">
        <v>104.28</v>
      </c>
      <c r="BI55" s="20">
        <v>104.04</v>
      </c>
      <c r="BJ55" s="20">
        <v>104.17</v>
      </c>
      <c r="BK55" s="20">
        <v>104.18</v>
      </c>
      <c r="BL55" s="20">
        <v>103.57</v>
      </c>
      <c r="BN55" s="20">
        <f t="shared" si="50"/>
        <v>104.07866666666668</v>
      </c>
      <c r="BP55" s="20">
        <f t="shared" ref="BP55:CD55" si="63">((AX55-$BN$55)^2)/14</f>
        <v>1.1504888888888494E-2</v>
      </c>
      <c r="BQ55" s="20">
        <f t="shared" si="63"/>
        <v>3.8225079365076524E-3</v>
      </c>
      <c r="BR55" s="20">
        <f t="shared" si="63"/>
        <v>2.3315841269840848E-2</v>
      </c>
      <c r="BS55" s="20">
        <f t="shared" si="63"/>
        <v>3.6346031746026458E-4</v>
      </c>
      <c r="BT55" s="20">
        <f t="shared" si="63"/>
        <v>1.4550126984126357E-2</v>
      </c>
      <c r="BU55" s="20">
        <f t="shared" si="63"/>
        <v>1.7762031746032643E-2</v>
      </c>
      <c r="BV55" s="20">
        <f t="shared" si="63"/>
        <v>4.4203174603186824E-4</v>
      </c>
      <c r="BW55" s="20">
        <f t="shared" si="63"/>
        <v>7.8550126984128443E-2</v>
      </c>
      <c r="BX55" s="20">
        <f t="shared" si="63"/>
        <v>4.5866793650791882E-2</v>
      </c>
      <c r="BY55" s="20">
        <f t="shared" si="63"/>
        <v>4.0035841269842616E-2</v>
      </c>
      <c r="BZ55" s="20">
        <f t="shared" si="63"/>
        <v>2.8953650793647995E-3</v>
      </c>
      <c r="CA55" s="20">
        <f t="shared" si="63"/>
        <v>1.0679365079367633E-4</v>
      </c>
      <c r="CB55" s="20">
        <f t="shared" si="63"/>
        <v>5.9584126984115013E-4</v>
      </c>
      <c r="CC55" s="20">
        <f t="shared" si="63"/>
        <v>7.3346031746025872E-4</v>
      </c>
      <c r="CD55" s="20">
        <f t="shared" si="63"/>
        <v>1.848155555555684E-2</v>
      </c>
      <c r="CF55" s="20">
        <f t="shared" si="52"/>
        <v>0.25902666666666785</v>
      </c>
      <c r="CH55" s="20">
        <f t="shared" si="53"/>
        <v>0.5089466245753751</v>
      </c>
    </row>
    <row r="56" spans="1:86" x14ac:dyDescent="0.3">
      <c r="A56" s="1" t="s">
        <v>97</v>
      </c>
      <c r="B56" s="20">
        <v>87.5</v>
      </c>
      <c r="C56" s="20">
        <v>87.83</v>
      </c>
      <c r="D56" s="20">
        <v>90.75</v>
      </c>
      <c r="E56" s="20">
        <v>90.38</v>
      </c>
      <c r="F56" s="20">
        <v>86.89</v>
      </c>
      <c r="G56" s="20">
        <v>87.11</v>
      </c>
      <c r="H56" s="20">
        <v>90.35</v>
      </c>
      <c r="I56" s="20">
        <v>89</v>
      </c>
      <c r="J56" s="20">
        <v>88.34</v>
      </c>
      <c r="K56" s="20">
        <v>88.16</v>
      </c>
      <c r="L56" s="20">
        <v>87.83</v>
      </c>
      <c r="M56" s="20">
        <v>88.09</v>
      </c>
      <c r="N56" s="20">
        <v>89.02</v>
      </c>
      <c r="O56" s="20">
        <v>88.54</v>
      </c>
      <c r="P56" s="20">
        <v>88.05</v>
      </c>
      <c r="R56" s="17">
        <f t="shared" si="41"/>
        <v>89.64911695839497</v>
      </c>
      <c r="T56" s="17">
        <f t="shared" si="54"/>
        <v>95.943326544071112</v>
      </c>
      <c r="V56" s="18">
        <v>0</v>
      </c>
      <c r="X56" s="17">
        <f t="shared" si="55"/>
        <v>105.07503002249629</v>
      </c>
      <c r="Z56" s="14">
        <v>7.3133333333333352</v>
      </c>
      <c r="AA56" s="10">
        <v>500</v>
      </c>
      <c r="AB56" s="14">
        <f t="shared" si="56"/>
        <v>5.250678756456808</v>
      </c>
      <c r="AD56" s="11" t="s">
        <v>56</v>
      </c>
      <c r="AE56" s="23">
        <v>100.845</v>
      </c>
      <c r="AG56" s="17">
        <f t="shared" si="57"/>
        <v>106.10474885855508</v>
      </c>
      <c r="AV56" s="25"/>
      <c r="AW56" s="1" t="s">
        <v>87</v>
      </c>
      <c r="AX56" s="20">
        <v>102.84</v>
      </c>
      <c r="AY56" s="20">
        <v>102.43</v>
      </c>
      <c r="AZ56" s="20">
        <v>103.13</v>
      </c>
      <c r="BA56" s="20">
        <v>103.36</v>
      </c>
      <c r="BB56" s="20">
        <v>102.42</v>
      </c>
      <c r="BC56" s="20">
        <v>102.72</v>
      </c>
      <c r="BD56" s="20">
        <v>103.12</v>
      </c>
      <c r="BE56" s="20">
        <v>103.82</v>
      </c>
      <c r="BF56" s="20">
        <v>103.16</v>
      </c>
      <c r="BG56" s="20">
        <v>102.81</v>
      </c>
      <c r="BH56" s="20">
        <v>103.23</v>
      </c>
      <c r="BI56" s="20">
        <v>103.12</v>
      </c>
      <c r="BJ56" s="20">
        <v>102.84</v>
      </c>
      <c r="BK56" s="20">
        <v>103.21</v>
      </c>
      <c r="BL56" s="20">
        <v>102.76</v>
      </c>
      <c r="BN56" s="20">
        <f t="shared" si="50"/>
        <v>102.99799999999999</v>
      </c>
      <c r="BP56" s="20">
        <f t="shared" ref="BP56:CD56" si="64">((AX56-$BN$56)^2)/14</f>
        <v>1.7831428571425648E-3</v>
      </c>
      <c r="BQ56" s="20">
        <f t="shared" si="64"/>
        <v>2.3044571428570103E-2</v>
      </c>
      <c r="BR56" s="20">
        <f t="shared" si="64"/>
        <v>1.244571428571523E-3</v>
      </c>
      <c r="BS56" s="20">
        <f t="shared" si="64"/>
        <v>9.3602857142861783E-3</v>
      </c>
      <c r="BT56" s="20">
        <f t="shared" si="64"/>
        <v>2.3863142857141927E-2</v>
      </c>
      <c r="BU56" s="20">
        <f t="shared" si="64"/>
        <v>5.5202857142853806E-3</v>
      </c>
      <c r="BV56" s="20">
        <f t="shared" si="64"/>
        <v>1.0631428571431028E-3</v>
      </c>
      <c r="BW56" s="20">
        <f t="shared" si="64"/>
        <v>4.8263142857143178E-2</v>
      </c>
      <c r="BX56" s="20">
        <f t="shared" si="64"/>
        <v>1.8745714285715706E-3</v>
      </c>
      <c r="BY56" s="20">
        <f t="shared" si="64"/>
        <v>2.5245714285711111E-3</v>
      </c>
      <c r="BZ56" s="20">
        <f t="shared" si="64"/>
        <v>3.844571428571877E-3</v>
      </c>
      <c r="CA56" s="20">
        <f t="shared" si="64"/>
        <v>1.0631428571431028E-3</v>
      </c>
      <c r="CB56" s="20">
        <f t="shared" si="64"/>
        <v>1.7831428571425648E-3</v>
      </c>
      <c r="CC56" s="20">
        <f t="shared" si="64"/>
        <v>3.2102857142858143E-3</v>
      </c>
      <c r="CD56" s="20">
        <f t="shared" si="64"/>
        <v>4.0459999999995014E-3</v>
      </c>
      <c r="CF56" s="20">
        <f t="shared" si="52"/>
        <v>0.13248857142856951</v>
      </c>
      <c r="CH56" s="20">
        <f t="shared" si="53"/>
        <v>0.36398979577533425</v>
      </c>
    </row>
    <row r="57" spans="1:86" x14ac:dyDescent="0.3">
      <c r="A57" s="1" t="s">
        <v>98</v>
      </c>
      <c r="B57" s="20">
        <v>85.25</v>
      </c>
      <c r="C57" s="20">
        <v>85.4</v>
      </c>
      <c r="D57" s="20">
        <v>90.1</v>
      </c>
      <c r="E57" s="20">
        <v>88.82</v>
      </c>
      <c r="F57" s="20">
        <v>83.72</v>
      </c>
      <c r="G57" s="20">
        <v>84.76</v>
      </c>
      <c r="H57" s="20">
        <v>89.21</v>
      </c>
      <c r="I57" s="20">
        <v>87.25</v>
      </c>
      <c r="J57" s="20">
        <v>86.82</v>
      </c>
      <c r="K57" s="20">
        <v>85.58</v>
      </c>
      <c r="L57" s="20">
        <v>85.19</v>
      </c>
      <c r="M57" s="20">
        <v>84.83</v>
      </c>
      <c r="N57" s="20">
        <v>87.79</v>
      </c>
      <c r="O57" s="20">
        <v>85.67</v>
      </c>
      <c r="P57" s="20">
        <v>85.41</v>
      </c>
      <c r="R57" s="17">
        <f t="shared" si="41"/>
        <v>87.757782399486345</v>
      </c>
      <c r="T57" s="17">
        <f t="shared" si="54"/>
        <v>97.125929584806386</v>
      </c>
      <c r="V57" s="18">
        <v>0</v>
      </c>
      <c r="X57" s="17">
        <f t="shared" si="55"/>
        <v>103.98146043799426</v>
      </c>
      <c r="Z57" s="14">
        <v>7.4466666666666654</v>
      </c>
      <c r="AA57" s="10">
        <v>630</v>
      </c>
      <c r="AB57" s="14">
        <f t="shared" si="56"/>
        <v>5.1566648127422754</v>
      </c>
      <c r="AD57" s="11" t="s">
        <v>57</v>
      </c>
      <c r="AE57" s="23">
        <v>101.325</v>
      </c>
      <c r="AG57" s="17">
        <f t="shared" si="57"/>
        <v>104.92539684112603</v>
      </c>
      <c r="AV57" s="25"/>
      <c r="AW57" s="1" t="s">
        <v>88</v>
      </c>
      <c r="AX57" s="20">
        <v>100.69</v>
      </c>
      <c r="AY57" s="20">
        <v>100.74</v>
      </c>
      <c r="AZ57" s="20">
        <v>101.55</v>
      </c>
      <c r="BA57" s="20">
        <v>101.09</v>
      </c>
      <c r="BB57" s="20">
        <v>100.28</v>
      </c>
      <c r="BC57" s="20">
        <v>100.19</v>
      </c>
      <c r="BD57" s="20">
        <v>100.99</v>
      </c>
      <c r="BE57" s="20">
        <v>100.52</v>
      </c>
      <c r="BF57" s="20">
        <v>100.99</v>
      </c>
      <c r="BG57" s="20">
        <v>100.82</v>
      </c>
      <c r="BH57" s="20">
        <v>100.31</v>
      </c>
      <c r="BI57" s="20">
        <v>101</v>
      </c>
      <c r="BJ57" s="20">
        <v>100.8</v>
      </c>
      <c r="BK57" s="20">
        <v>101</v>
      </c>
      <c r="BL57" s="20">
        <v>100.39</v>
      </c>
      <c r="BN57" s="20">
        <f t="shared" si="50"/>
        <v>100.75733333333332</v>
      </c>
      <c r="BP57" s="20">
        <f t="shared" ref="BP57:CD57" si="65">((AX57-$BN$57)^2)/14</f>
        <v>3.238412698411729E-4</v>
      </c>
      <c r="BQ57" s="20">
        <f t="shared" si="65"/>
        <v>2.1460317460299538E-5</v>
      </c>
      <c r="BR57" s="20">
        <f t="shared" si="65"/>
        <v>4.4880031746032827E-2</v>
      </c>
      <c r="BS57" s="20">
        <f t="shared" si="65"/>
        <v>7.9047936507943995E-3</v>
      </c>
      <c r="BT57" s="20">
        <f t="shared" si="65"/>
        <v>1.6274793650792731E-2</v>
      </c>
      <c r="BU57" s="20">
        <f t="shared" si="65"/>
        <v>2.2990507936507119E-2</v>
      </c>
      <c r="BV57" s="20">
        <f t="shared" si="65"/>
        <v>3.8666984126986535E-3</v>
      </c>
      <c r="BW57" s="20">
        <f t="shared" si="65"/>
        <v>4.0233650793647952E-3</v>
      </c>
      <c r="BX57" s="20">
        <f t="shared" si="65"/>
        <v>3.8666984126986535E-3</v>
      </c>
      <c r="BY57" s="20">
        <f t="shared" si="65"/>
        <v>2.80507936507986E-4</v>
      </c>
      <c r="BZ57" s="20">
        <f t="shared" si="65"/>
        <v>1.4293365079364144E-2</v>
      </c>
      <c r="CA57" s="20">
        <f t="shared" si="65"/>
        <v>4.2062222222226508E-3</v>
      </c>
      <c r="CB57" s="20">
        <f t="shared" si="65"/>
        <v>1.30031746031804E-4</v>
      </c>
      <c r="CC57" s="20">
        <f t="shared" si="65"/>
        <v>4.2062222222226508E-3</v>
      </c>
      <c r="CD57" s="20">
        <f t="shared" si="65"/>
        <v>9.6381269841263051E-3</v>
      </c>
      <c r="CF57" s="20">
        <f t="shared" si="52"/>
        <v>0.13690666666666618</v>
      </c>
      <c r="CH57" s="20">
        <f t="shared" si="53"/>
        <v>0.3700090088993323</v>
      </c>
    </row>
    <row r="58" spans="1:86" x14ac:dyDescent="0.3">
      <c r="A58" s="1" t="s">
        <v>99</v>
      </c>
      <c r="B58" s="20">
        <v>81.06</v>
      </c>
      <c r="C58" s="20">
        <v>81.680000000000007</v>
      </c>
      <c r="D58" s="20">
        <v>88.29</v>
      </c>
      <c r="E58" s="20">
        <v>86.1</v>
      </c>
      <c r="F58" s="20">
        <v>79.739999999999995</v>
      </c>
      <c r="G58" s="20">
        <v>80.12</v>
      </c>
      <c r="H58" s="20">
        <v>86.59</v>
      </c>
      <c r="I58" s="20">
        <v>83.98</v>
      </c>
      <c r="J58" s="20">
        <v>82.71</v>
      </c>
      <c r="K58" s="20">
        <v>81.42</v>
      </c>
      <c r="L58" s="20">
        <v>81.27</v>
      </c>
      <c r="M58" s="20">
        <v>81.569999999999993</v>
      </c>
      <c r="N58" s="20">
        <v>84.87</v>
      </c>
      <c r="O58" s="20">
        <v>82.1</v>
      </c>
      <c r="P58" s="20">
        <v>81.44</v>
      </c>
      <c r="R58" s="17">
        <f t="shared" si="41"/>
        <v>84.612826929223118</v>
      </c>
      <c r="T58" s="17">
        <f t="shared" si="54"/>
        <v>96.82373265916776</v>
      </c>
      <c r="V58" s="18">
        <v>0</v>
      </c>
      <c r="X58" s="17">
        <f t="shared" si="55"/>
        <v>101.74122666989567</v>
      </c>
      <c r="Z58" s="14">
        <v>7.2749999999999995</v>
      </c>
      <c r="AA58" s="10">
        <v>800</v>
      </c>
      <c r="AB58" s="14">
        <f t="shared" si="56"/>
        <v>5.2783455631918637</v>
      </c>
      <c r="AD58" s="11" t="s">
        <v>58</v>
      </c>
      <c r="AE58" s="14">
        <f>20.05*SQRT(273+AE55)</f>
        <v>342.49719633888975</v>
      </c>
      <c r="AG58" s="17">
        <f t="shared" si="57"/>
        <v>102.7813923477778</v>
      </c>
      <c r="AV58" s="25"/>
      <c r="AW58" s="1" t="s">
        <v>89</v>
      </c>
      <c r="AX58" s="20">
        <v>101.22</v>
      </c>
      <c r="AY58" s="20">
        <v>101.06</v>
      </c>
      <c r="AZ58" s="20">
        <v>101.88</v>
      </c>
      <c r="BA58" s="20">
        <v>102.08</v>
      </c>
      <c r="BB58" s="20">
        <v>100.56</v>
      </c>
      <c r="BC58" s="20">
        <v>101.08</v>
      </c>
      <c r="BD58" s="20">
        <v>101.45</v>
      </c>
      <c r="BE58" s="20">
        <v>100.99</v>
      </c>
      <c r="BF58" s="20">
        <v>101.68</v>
      </c>
      <c r="BG58" s="20">
        <v>101.02</v>
      </c>
      <c r="BH58" s="20">
        <v>100.63</v>
      </c>
      <c r="BI58" s="20">
        <v>100.94</v>
      </c>
      <c r="BJ58" s="20">
        <v>100.93</v>
      </c>
      <c r="BK58" s="20">
        <v>101.24</v>
      </c>
      <c r="BL58" s="20">
        <v>100.39</v>
      </c>
      <c r="BN58" s="20">
        <f t="shared" si="50"/>
        <v>101.14333333333336</v>
      </c>
      <c r="BP58" s="20">
        <f t="shared" ref="BP58:CD58" si="66">((AX58-$BN$58)^2)/14</f>
        <v>4.1984126984097309E-4</v>
      </c>
      <c r="BQ58" s="20">
        <f t="shared" si="66"/>
        <v>4.9603174603202801E-4</v>
      </c>
      <c r="BR58" s="20">
        <f t="shared" si="66"/>
        <v>3.8762698412695203E-2</v>
      </c>
      <c r="BS58" s="20">
        <f t="shared" si="66"/>
        <v>6.2667460317456611E-2</v>
      </c>
      <c r="BT58" s="20">
        <f t="shared" si="66"/>
        <v>2.430555555555753E-2</v>
      </c>
      <c r="BU58" s="20">
        <f t="shared" si="66"/>
        <v>2.8650793650818678E-4</v>
      </c>
      <c r="BV58" s="20">
        <f t="shared" si="66"/>
        <v>6.7174603174593043E-3</v>
      </c>
      <c r="BW58" s="20">
        <f t="shared" si="66"/>
        <v>1.6793650793657602E-3</v>
      </c>
      <c r="BX58" s="20">
        <f t="shared" si="66"/>
        <v>2.0572222222220753E-2</v>
      </c>
      <c r="BY58" s="20">
        <f t="shared" si="66"/>
        <v>1.0865079365084639E-3</v>
      </c>
      <c r="BZ58" s="20">
        <f t="shared" si="66"/>
        <v>1.8822222222224461E-2</v>
      </c>
      <c r="CA58" s="20">
        <f t="shared" si="66"/>
        <v>2.9531746031754231E-3</v>
      </c>
      <c r="CB58" s="20">
        <f t="shared" si="66"/>
        <v>3.2507936507942337E-3</v>
      </c>
      <c r="CC58" s="20">
        <f t="shared" si="66"/>
        <v>6.6746031745988828E-4</v>
      </c>
      <c r="CD58" s="20">
        <f t="shared" si="66"/>
        <v>4.0536507936510667E-2</v>
      </c>
      <c r="CF58" s="20">
        <f t="shared" si="52"/>
        <v>0.22322380952380952</v>
      </c>
      <c r="CH58" s="20">
        <f t="shared" si="53"/>
        <v>0.47246567020663999</v>
      </c>
    </row>
    <row r="59" spans="1:86" x14ac:dyDescent="0.3">
      <c r="R59" s="7"/>
      <c r="T59" s="17">
        <f t="shared" si="54"/>
        <v>97.361055329105454</v>
      </c>
      <c r="V59" s="18">
        <v>0</v>
      </c>
      <c r="X59" s="17">
        <f t="shared" si="55"/>
        <v>102.13677462941905</v>
      </c>
      <c r="Z59" s="14">
        <v>7.0041666666666664</v>
      </c>
      <c r="AA59" s="10">
        <v>1000</v>
      </c>
      <c r="AB59" s="14">
        <f t="shared" si="56"/>
        <v>5.4824457783063609</v>
      </c>
      <c r="AD59" s="21" t="s">
        <v>139</v>
      </c>
      <c r="AE59" s="14">
        <v>314</v>
      </c>
      <c r="AG59" s="17">
        <f t="shared" si="57"/>
        <v>103.33811312193438</v>
      </c>
      <c r="AV59" s="25"/>
      <c r="AW59" s="1" t="s">
        <v>90</v>
      </c>
      <c r="AX59" s="20">
        <v>97.72</v>
      </c>
      <c r="AY59" s="20">
        <v>98.19</v>
      </c>
      <c r="AZ59" s="20">
        <v>98.69</v>
      </c>
      <c r="BA59" s="20">
        <v>98.38</v>
      </c>
      <c r="BB59" s="20">
        <v>97.55</v>
      </c>
      <c r="BC59" s="20">
        <v>97.51</v>
      </c>
      <c r="BD59" s="20">
        <v>98.61</v>
      </c>
      <c r="BE59" s="20">
        <v>97.82</v>
      </c>
      <c r="BF59" s="20">
        <v>97.82</v>
      </c>
      <c r="BG59" s="20">
        <v>97.92</v>
      </c>
      <c r="BH59" s="20">
        <v>97.78</v>
      </c>
      <c r="BI59" s="20">
        <v>98.06</v>
      </c>
      <c r="BJ59" s="20">
        <v>97.87</v>
      </c>
      <c r="BK59" s="20">
        <v>97.38</v>
      </c>
      <c r="BL59" s="20">
        <v>97.65</v>
      </c>
      <c r="BN59" s="20">
        <f t="shared" si="50"/>
        <v>97.930000000000021</v>
      </c>
      <c r="BP59" s="20">
        <f t="shared" ref="BP59:CD59" si="67">((AX59-$BN$59)^2)/14</f>
        <v>3.1500000000006653E-3</v>
      </c>
      <c r="BQ59" s="20">
        <f t="shared" si="67"/>
        <v>4.828571428570563E-3</v>
      </c>
      <c r="BR59" s="20">
        <f t="shared" si="67"/>
        <v>4.1257142857140328E-2</v>
      </c>
      <c r="BS59" s="20">
        <f t="shared" si="67"/>
        <v>1.446428571428407E-2</v>
      </c>
      <c r="BT59" s="20">
        <f t="shared" si="67"/>
        <v>1.0314285714287011E-2</v>
      </c>
      <c r="BU59" s="20">
        <f t="shared" si="67"/>
        <v>1.2600000000000956E-2</v>
      </c>
      <c r="BV59" s="20">
        <f t="shared" si="67"/>
        <v>3.3028571428569332E-2</v>
      </c>
      <c r="BW59" s="20">
        <f t="shared" si="67"/>
        <v>8.6428571428615205E-4</v>
      </c>
      <c r="BX59" s="20">
        <f t="shared" si="67"/>
        <v>8.6428571428615205E-4</v>
      </c>
      <c r="BY59" s="20">
        <f t="shared" si="67"/>
        <v>7.1428571428847526E-6</v>
      </c>
      <c r="BZ59" s="20">
        <f t="shared" si="67"/>
        <v>1.6071428571432836E-3</v>
      </c>
      <c r="CA59" s="20">
        <f t="shared" si="67"/>
        <v>1.2071428571425089E-3</v>
      </c>
      <c r="CB59" s="20">
        <f t="shared" si="67"/>
        <v>2.5714285714299848E-4</v>
      </c>
      <c r="CC59" s="20">
        <f t="shared" si="67"/>
        <v>2.1607142857144868E-2</v>
      </c>
      <c r="CD59" s="20">
        <f t="shared" si="67"/>
        <v>5.6000000000006132E-3</v>
      </c>
      <c r="CF59" s="20">
        <f t="shared" si="52"/>
        <v>0.15165714285714235</v>
      </c>
      <c r="CH59" s="20">
        <f t="shared" si="53"/>
        <v>0.38943182055032732</v>
      </c>
    </row>
    <row r="60" spans="1:86" x14ac:dyDescent="0.3">
      <c r="R60" s="7"/>
      <c r="T60" s="17">
        <f t="shared" si="54"/>
        <v>94.297248655315158</v>
      </c>
      <c r="V60" s="18">
        <v>0</v>
      </c>
      <c r="X60" s="17">
        <f t="shared" si="55"/>
        <v>98.915703469234472</v>
      </c>
      <c r="Z60" s="14">
        <v>6.6124999999999998</v>
      </c>
      <c r="AA60" s="10">
        <v>1250</v>
      </c>
      <c r="AB60" s="14">
        <f t="shared" si="56"/>
        <v>5.8071779164039024</v>
      </c>
      <c r="AD60" s="22" t="s">
        <v>140</v>
      </c>
      <c r="AE60" s="14">
        <v>296</v>
      </c>
      <c r="AG60" s="17">
        <f t="shared" si="57"/>
        <v>100.36423515007444</v>
      </c>
      <c r="AV60" s="25"/>
      <c r="AW60" s="1" t="s">
        <v>91</v>
      </c>
      <c r="AX60" s="20">
        <v>99.13</v>
      </c>
      <c r="AY60" s="20">
        <v>99.26</v>
      </c>
      <c r="AZ60" s="20">
        <v>100.65</v>
      </c>
      <c r="BA60" s="20">
        <v>100.47</v>
      </c>
      <c r="BB60" s="20">
        <v>99.66</v>
      </c>
      <c r="BC60" s="20">
        <v>99.35</v>
      </c>
      <c r="BD60" s="20">
        <v>100.5</v>
      </c>
      <c r="BE60" s="20">
        <v>99.84</v>
      </c>
      <c r="BF60" s="20">
        <v>99.98</v>
      </c>
      <c r="BG60" s="20">
        <v>99.33</v>
      </c>
      <c r="BH60" s="20">
        <v>99.34</v>
      </c>
      <c r="BI60" s="20">
        <v>99.21</v>
      </c>
      <c r="BJ60" s="20">
        <v>100.11</v>
      </c>
      <c r="BK60" s="20">
        <v>99.79</v>
      </c>
      <c r="BL60" s="20">
        <v>99.64</v>
      </c>
      <c r="BN60" s="20">
        <f t="shared" si="50"/>
        <v>99.75066666666666</v>
      </c>
      <c r="BP60" s="20">
        <f t="shared" ref="BP60:CD60" si="68">((AX60-$BN$60)^2)/14</f>
        <v>2.7516222222222071E-2</v>
      </c>
      <c r="BQ60" s="20">
        <f t="shared" si="68"/>
        <v>1.7196698412697612E-2</v>
      </c>
      <c r="BR60" s="20">
        <f t="shared" si="68"/>
        <v>5.7771460317461852E-2</v>
      </c>
      <c r="BS60" s="20">
        <f t="shared" si="68"/>
        <v>3.6960031746032275E-2</v>
      </c>
      <c r="BT60" s="20">
        <f t="shared" si="68"/>
        <v>5.8717460317456594E-4</v>
      </c>
      <c r="BU60" s="20">
        <f t="shared" si="68"/>
        <v>1.1466698412698378E-2</v>
      </c>
      <c r="BV60" s="20">
        <f t="shared" si="68"/>
        <v>4.0107174603175276E-2</v>
      </c>
      <c r="BW60" s="20">
        <f t="shared" si="68"/>
        <v>5.7003174603186978E-4</v>
      </c>
      <c r="BX60" s="20">
        <f t="shared" si="68"/>
        <v>3.756698412698749E-3</v>
      </c>
      <c r="BY60" s="20">
        <f t="shared" si="68"/>
        <v>1.264003174603147E-2</v>
      </c>
      <c r="BZ60" s="20">
        <f t="shared" si="68"/>
        <v>1.2046222222221653E-2</v>
      </c>
      <c r="CA60" s="20">
        <f t="shared" si="68"/>
        <v>2.088003174603174E-2</v>
      </c>
      <c r="CB60" s="20">
        <f t="shared" si="68"/>
        <v>9.222888888889183E-3</v>
      </c>
      <c r="CC60" s="20">
        <f t="shared" si="68"/>
        <v>1.10507936508007E-4</v>
      </c>
      <c r="CD60" s="20">
        <f t="shared" si="68"/>
        <v>8.7479365079354244E-4</v>
      </c>
      <c r="CF60" s="20">
        <f t="shared" si="52"/>
        <v>0.25170666666666824</v>
      </c>
      <c r="CH60" s="20">
        <f t="shared" si="53"/>
        <v>0.50170376385539328</v>
      </c>
    </row>
    <row r="61" spans="1:86" x14ac:dyDescent="0.3">
      <c r="R61" s="7"/>
      <c r="T61" s="17">
        <f t="shared" si="54"/>
        <v>95.132191011794802</v>
      </c>
      <c r="V61" s="18">
        <v>0</v>
      </c>
      <c r="X61" s="17">
        <f t="shared" si="55"/>
        <v>100.74728626298118</v>
      </c>
      <c r="Z61" s="14">
        <v>5.9658333333333333</v>
      </c>
      <c r="AA61" s="10">
        <v>1600</v>
      </c>
      <c r="AB61" s="14">
        <f t="shared" si="56"/>
        <v>6.4366471248309773</v>
      </c>
      <c r="AG61" s="17">
        <f t="shared" si="57"/>
        <v>102.64073565444038</v>
      </c>
      <c r="AV61" s="25"/>
      <c r="AW61" s="1" t="s">
        <v>92</v>
      </c>
      <c r="AX61" s="20">
        <v>97.94</v>
      </c>
      <c r="AY61" s="20">
        <v>98.42</v>
      </c>
      <c r="AZ61" s="20">
        <v>99.35</v>
      </c>
      <c r="BA61" s="20">
        <v>99.33</v>
      </c>
      <c r="BB61" s="20">
        <v>98.18</v>
      </c>
      <c r="BC61" s="20">
        <v>97.66</v>
      </c>
      <c r="BD61" s="20">
        <v>99.05</v>
      </c>
      <c r="BE61" s="20">
        <v>98.5</v>
      </c>
      <c r="BF61" s="20">
        <v>98.73</v>
      </c>
      <c r="BG61" s="20">
        <v>98.38</v>
      </c>
      <c r="BH61" s="20">
        <v>98.45</v>
      </c>
      <c r="BI61" s="20">
        <v>98.22</v>
      </c>
      <c r="BJ61" s="20">
        <v>98.88</v>
      </c>
      <c r="BK61" s="20">
        <v>98.38</v>
      </c>
      <c r="BL61" s="20">
        <v>98.24</v>
      </c>
      <c r="BN61" s="20">
        <f t="shared" si="50"/>
        <v>98.514000000000024</v>
      </c>
      <c r="BP61" s="20">
        <f t="shared" ref="BP61:CD61" si="69">((AX61-$BN$61)^2)/14</f>
        <v>2.3534000000002171E-2</v>
      </c>
      <c r="BQ61" s="20">
        <f t="shared" si="69"/>
        <v>6.3114285714315941E-4</v>
      </c>
      <c r="BR61" s="20">
        <f t="shared" si="69"/>
        <v>4.9921142857139285E-2</v>
      </c>
      <c r="BS61" s="20">
        <f t="shared" si="69"/>
        <v>4.7561142857139839E-2</v>
      </c>
      <c r="BT61" s="20">
        <f t="shared" si="69"/>
        <v>7.9682857142865434E-3</v>
      </c>
      <c r="BU61" s="20">
        <f t="shared" si="69"/>
        <v>5.2094000000003367E-2</v>
      </c>
      <c r="BV61" s="20">
        <f t="shared" si="69"/>
        <v>2.0521142857140788E-2</v>
      </c>
      <c r="BW61" s="20">
        <f t="shared" si="69"/>
        <v>1.400000000004843E-5</v>
      </c>
      <c r="BX61" s="20">
        <f t="shared" si="69"/>
        <v>3.3325714285708042E-3</v>
      </c>
      <c r="BY61" s="20">
        <f t="shared" si="69"/>
        <v>1.2825714285719793E-3</v>
      </c>
      <c r="BZ61" s="20">
        <f t="shared" si="69"/>
        <v>2.9257142857162398E-4</v>
      </c>
      <c r="CA61" s="20">
        <f t="shared" si="69"/>
        <v>6.1740000000010649E-3</v>
      </c>
      <c r="CB61" s="20">
        <f t="shared" si="69"/>
        <v>9.5682857142842109E-3</v>
      </c>
      <c r="CC61" s="20">
        <f t="shared" si="69"/>
        <v>1.2825714285719793E-3</v>
      </c>
      <c r="CD61" s="20">
        <f t="shared" si="69"/>
        <v>5.3625714285725767E-3</v>
      </c>
      <c r="CF61" s="20">
        <f t="shared" si="52"/>
        <v>0.22953999999999938</v>
      </c>
      <c r="CH61" s="20">
        <f t="shared" si="53"/>
        <v>0.47910332914727216</v>
      </c>
    </row>
    <row r="62" spans="1:86" x14ac:dyDescent="0.3">
      <c r="B62" s="2" t="s">
        <v>46</v>
      </c>
      <c r="C62" s="2" t="s">
        <v>47</v>
      </c>
      <c r="D62" s="2" t="s">
        <v>48</v>
      </c>
      <c r="E62" s="2" t="s">
        <v>49</v>
      </c>
      <c r="F62" s="2" t="s">
        <v>50</v>
      </c>
      <c r="G62" s="2" t="s">
        <v>51</v>
      </c>
      <c r="H62" s="2" t="s">
        <v>28</v>
      </c>
      <c r="I62" s="2" t="s">
        <v>29</v>
      </c>
      <c r="J62" s="2" t="s">
        <v>30</v>
      </c>
      <c r="K62" s="2" t="s">
        <v>31</v>
      </c>
      <c r="L62" s="2" t="s">
        <v>32</v>
      </c>
      <c r="M62" s="2" t="s">
        <v>33</v>
      </c>
      <c r="N62" s="2" t="s">
        <v>43</v>
      </c>
      <c r="O62" s="2" t="s">
        <v>44</v>
      </c>
      <c r="P62" s="2" t="s">
        <v>45</v>
      </c>
      <c r="R62" s="8" t="s">
        <v>63</v>
      </c>
      <c r="T62" s="17">
        <f t="shared" si="54"/>
        <v>93.304110703520621</v>
      </c>
      <c r="V62" s="18">
        <v>0</v>
      </c>
      <c r="X62" s="17">
        <f t="shared" si="55"/>
        <v>99.508010727879309</v>
      </c>
      <c r="Z62" s="14">
        <v>5.2116666666666669</v>
      </c>
      <c r="AA62" s="10">
        <v>2000</v>
      </c>
      <c r="AB62" s="14">
        <f t="shared" si="56"/>
        <v>7.3680775130580365</v>
      </c>
      <c r="AD62" s="22" t="s">
        <v>141</v>
      </c>
      <c r="AE62" s="14">
        <f>(-10*LOG10(AE56/AE57))+(5*LOG10((273.15+AE55)/AE59))</f>
        <v>-0.13748342139628664</v>
      </c>
      <c r="AG62" s="17">
        <f t="shared" si="57"/>
        <v>101.98730314095764</v>
      </c>
      <c r="AV62" s="25"/>
      <c r="AW62" s="1" t="s">
        <v>93</v>
      </c>
      <c r="AX62" s="20">
        <v>94.68</v>
      </c>
      <c r="AY62" s="20">
        <v>94.93</v>
      </c>
      <c r="AZ62" s="20">
        <v>95.68</v>
      </c>
      <c r="BA62" s="20">
        <v>95.27</v>
      </c>
      <c r="BB62" s="20">
        <v>94.08</v>
      </c>
      <c r="BC62" s="20">
        <v>94.35</v>
      </c>
      <c r="BD62" s="20">
        <v>95.44</v>
      </c>
      <c r="BE62" s="20">
        <v>94.88</v>
      </c>
      <c r="BF62" s="20">
        <v>95.14</v>
      </c>
      <c r="BG62" s="20">
        <v>94.56</v>
      </c>
      <c r="BH62" s="20">
        <v>94.7</v>
      </c>
      <c r="BI62" s="20">
        <v>94.54</v>
      </c>
      <c r="BJ62" s="20">
        <v>95.02</v>
      </c>
      <c r="BK62" s="20">
        <v>94.98</v>
      </c>
      <c r="BL62" s="20">
        <v>94.47</v>
      </c>
      <c r="BN62" s="20">
        <f t="shared" si="50"/>
        <v>94.847999999999999</v>
      </c>
      <c r="BP62" s="20">
        <f t="shared" ref="BP62:CD62" si="70">((AX62-$BN$62)^2)/14</f>
        <v>2.0159999999998118E-3</v>
      </c>
      <c r="BQ62" s="20">
        <f t="shared" si="70"/>
        <v>4.8028571428580618E-4</v>
      </c>
      <c r="BR62" s="20">
        <f t="shared" si="70"/>
        <v>4.9444571428572358E-2</v>
      </c>
      <c r="BS62" s="20">
        <f t="shared" si="70"/>
        <v>1.2720285714285535E-2</v>
      </c>
      <c r="BT62" s="20">
        <f t="shared" si="70"/>
        <v>4.2130285714285787E-2</v>
      </c>
      <c r="BU62" s="20">
        <f t="shared" si="70"/>
        <v>1.771457142857176E-2</v>
      </c>
      <c r="BV62" s="20">
        <f t="shared" si="70"/>
        <v>2.503314285714275E-2</v>
      </c>
      <c r="BW62" s="20">
        <f t="shared" si="70"/>
        <v>7.3142857142841037E-5</v>
      </c>
      <c r="BX62" s="20">
        <f t="shared" si="70"/>
        <v>6.0902857142857815E-3</v>
      </c>
      <c r="BY62" s="20">
        <f t="shared" si="70"/>
        <v>5.924571428571293E-3</v>
      </c>
      <c r="BZ62" s="20">
        <f t="shared" si="70"/>
        <v>1.5645714285713469E-3</v>
      </c>
      <c r="CA62" s="20">
        <f t="shared" si="70"/>
        <v>6.7759999999996798E-3</v>
      </c>
      <c r="CB62" s="20">
        <f t="shared" si="70"/>
        <v>2.1131428571427844E-3</v>
      </c>
      <c r="CC62" s="20">
        <f t="shared" si="70"/>
        <v>1.244571428571523E-3</v>
      </c>
      <c r="CD62" s="20">
        <f t="shared" si="70"/>
        <v>1.0206000000000007E-2</v>
      </c>
      <c r="CF62" s="20">
        <f t="shared" si="52"/>
        <v>0.18353142857142901</v>
      </c>
      <c r="CH62" s="20">
        <f t="shared" si="53"/>
        <v>0.42840568223522552</v>
      </c>
    </row>
    <row r="63" spans="1:86" x14ac:dyDescent="0.3">
      <c r="A63" s="1" t="s">
        <v>79</v>
      </c>
      <c r="B63" s="4">
        <v>25.34</v>
      </c>
      <c r="C63" s="4">
        <v>24.49</v>
      </c>
      <c r="D63" s="4">
        <v>26.45</v>
      </c>
      <c r="E63" s="4">
        <v>22.37</v>
      </c>
      <c r="F63" s="4">
        <v>29.63</v>
      </c>
      <c r="G63" s="4">
        <v>26.21</v>
      </c>
      <c r="H63" s="4">
        <v>25.59</v>
      </c>
      <c r="I63" s="4">
        <v>34.94</v>
      </c>
      <c r="J63" s="4">
        <v>31.68</v>
      </c>
      <c r="K63" s="4">
        <v>36.840000000000003</v>
      </c>
      <c r="L63" s="4">
        <v>23.68</v>
      </c>
      <c r="M63" s="4">
        <v>24.77</v>
      </c>
      <c r="N63" s="4">
        <v>23.53</v>
      </c>
      <c r="O63" s="4">
        <v>21.57</v>
      </c>
      <c r="P63" s="4">
        <v>17.579999999999998</v>
      </c>
      <c r="R63" s="17">
        <f>10*LOG10((1/12)*((10^(B63/10))+(10^(C63/10))+(10^(D63/10))+(10^(E63/10))+(10^(F63/10))+(10^(G63/10))+(10^(H63/10))+(10^(I63/10))+(10^(J63/10))+(10^(K63/10))+(10^(L63/10))+(10^(M63/10))+(10^(N63/10))+(10^(O63/10))+(10^(P63/10))))</f>
        <v>30.452262741265848</v>
      </c>
      <c r="T63" s="17">
        <f t="shared" si="54"/>
        <v>89.029529914442463</v>
      </c>
      <c r="V63" s="18">
        <v>0</v>
      </c>
      <c r="X63" s="17">
        <f t="shared" si="55"/>
        <v>95.836930937089036</v>
      </c>
      <c r="Z63" s="14">
        <v>4.4024999999999999</v>
      </c>
      <c r="AA63" s="10">
        <v>2500</v>
      </c>
      <c r="AB63" s="14">
        <f t="shared" si="56"/>
        <v>8.7223086819354467</v>
      </c>
      <c r="AD63" s="22" t="s">
        <v>142</v>
      </c>
      <c r="AE63" s="14">
        <f>-10*LOG10(AE56/AE57)+15*LOG10((273.15+AE55)/AE60)</f>
        <v>-6.9126051041230041E-2</v>
      </c>
      <c r="AG63" s="17">
        <f t="shared" si="57"/>
        <v>99.048365879476549</v>
      </c>
      <c r="AV63" s="25"/>
      <c r="AW63" s="1" t="s">
        <v>94</v>
      </c>
      <c r="AX63" s="20">
        <v>92.83</v>
      </c>
      <c r="AY63" s="20">
        <v>93.14</v>
      </c>
      <c r="AZ63" s="20">
        <v>93.58</v>
      </c>
      <c r="BA63" s="20">
        <v>93.7</v>
      </c>
      <c r="BB63" s="20">
        <v>92.5</v>
      </c>
      <c r="BC63" s="20">
        <v>92.36</v>
      </c>
      <c r="BD63" s="20">
        <v>93.41</v>
      </c>
      <c r="BE63" s="20">
        <v>93.21</v>
      </c>
      <c r="BF63" s="20">
        <v>93.24</v>
      </c>
      <c r="BG63" s="20">
        <v>92.75</v>
      </c>
      <c r="BH63" s="20">
        <v>93.18</v>
      </c>
      <c r="BI63" s="20">
        <v>93.35</v>
      </c>
      <c r="BJ63" s="20">
        <v>93.43</v>
      </c>
      <c r="BK63" s="20">
        <v>93.41</v>
      </c>
      <c r="BL63" s="20">
        <v>92.95</v>
      </c>
      <c r="BN63" s="20">
        <f t="shared" si="50"/>
        <v>93.13600000000001</v>
      </c>
      <c r="BP63" s="20">
        <f t="shared" ref="BP63:CD63" si="71">((AX63-$BN$63)^2)/14</f>
        <v>6.6882857142862217E-3</v>
      </c>
      <c r="BQ63" s="20">
        <f t="shared" si="71"/>
        <v>1.142857142851816E-6</v>
      </c>
      <c r="BR63" s="20">
        <f t="shared" si="71"/>
        <v>1.4081142857142123E-2</v>
      </c>
      <c r="BS63" s="20">
        <f t="shared" si="71"/>
        <v>2.2721142857142291E-2</v>
      </c>
      <c r="BT63" s="20">
        <f t="shared" si="71"/>
        <v>2.8892571428572326E-2</v>
      </c>
      <c r="BU63" s="20">
        <f t="shared" si="71"/>
        <v>4.3012571428572587E-2</v>
      </c>
      <c r="BV63" s="20">
        <f t="shared" si="71"/>
        <v>5.3625714285709071E-3</v>
      </c>
      <c r="BW63" s="20">
        <f t="shared" si="71"/>
        <v>3.9114285714268645E-4</v>
      </c>
      <c r="BX63" s="20">
        <f t="shared" si="71"/>
        <v>7.7257142857120565E-4</v>
      </c>
      <c r="BY63" s="20">
        <f t="shared" si="71"/>
        <v>1.0642571428571973E-2</v>
      </c>
      <c r="BZ63" s="20">
        <f t="shared" si="71"/>
        <v>1.38285714285695E-4</v>
      </c>
      <c r="CA63" s="20">
        <f t="shared" si="71"/>
        <v>3.2711428571423813E-3</v>
      </c>
      <c r="CB63" s="20">
        <f t="shared" si="71"/>
        <v>6.1739999999998714E-3</v>
      </c>
      <c r="CC63" s="20">
        <f t="shared" si="71"/>
        <v>5.3625714285709071E-3</v>
      </c>
      <c r="CD63" s="20">
        <f t="shared" si="71"/>
        <v>2.4711428571430444E-3</v>
      </c>
      <c r="CF63" s="20">
        <f t="shared" si="52"/>
        <v>0.14998285714285708</v>
      </c>
      <c r="CH63" s="20">
        <f t="shared" si="53"/>
        <v>0.38727620265497475</v>
      </c>
    </row>
    <row r="64" spans="1:86" x14ac:dyDescent="0.3">
      <c r="A64" s="1" t="s">
        <v>80</v>
      </c>
      <c r="B64" s="4">
        <v>20.13</v>
      </c>
      <c r="C64" s="4">
        <v>23.26</v>
      </c>
      <c r="D64" s="4">
        <v>24.78</v>
      </c>
      <c r="E64" s="4">
        <v>21.41</v>
      </c>
      <c r="F64" s="4">
        <v>26.07</v>
      </c>
      <c r="G64" s="4">
        <v>23.83</v>
      </c>
      <c r="H64" s="4">
        <v>19.87</v>
      </c>
      <c r="I64" s="4">
        <v>33.92</v>
      </c>
      <c r="J64" s="4">
        <v>23.16</v>
      </c>
      <c r="K64" s="4">
        <v>33.67</v>
      </c>
      <c r="L64" s="4">
        <v>21.95</v>
      </c>
      <c r="M64" s="4">
        <v>22.42</v>
      </c>
      <c r="N64" s="4">
        <v>23.56</v>
      </c>
      <c r="O64" s="4">
        <v>17.45</v>
      </c>
      <c r="P64" s="4">
        <v>15.03</v>
      </c>
      <c r="R64" s="17">
        <f t="shared" ref="R64:R83" si="72">10*LOG10((1/12)*((10^(B64/10))+(10^(C64/10))+(10^(D64/10))+(10^(E64/10))+(10^(F64/10))+(10^(G64/10))+(10^(H64/10))+(10^(I64/10))+(10^(J64/10))+(10^(K64/10))+(10^(L64/10))+(10^(M64/10))+(10^(N64/10))+(10^(O64/10))+(10^(P64/10))))</f>
        <v>27.747500416858642</v>
      </c>
      <c r="T64" s="17">
        <f t="shared" si="54"/>
        <v>86.613973683810855</v>
      </c>
      <c r="V64" s="18">
        <v>0</v>
      </c>
      <c r="X64" s="17">
        <f t="shared" si="55"/>
        <v>94.120933210072181</v>
      </c>
      <c r="Z64" s="14">
        <v>3.6216666666666666</v>
      </c>
      <c r="AA64" s="10">
        <v>3150</v>
      </c>
      <c r="AB64" s="14">
        <f t="shared" si="56"/>
        <v>10.60284325049815</v>
      </c>
      <c r="AG64" s="17">
        <f t="shared" si="57"/>
        <v>98.179883300957272</v>
      </c>
      <c r="AV64" s="25"/>
      <c r="AW64" s="1" t="s">
        <v>95</v>
      </c>
      <c r="AX64" s="20">
        <v>93.39</v>
      </c>
      <c r="AY64" s="20">
        <v>93.73</v>
      </c>
      <c r="AZ64" s="20">
        <v>94.64</v>
      </c>
      <c r="BA64" s="20">
        <v>94.16</v>
      </c>
      <c r="BB64" s="20">
        <v>93.02</v>
      </c>
      <c r="BC64" s="20">
        <v>93.39</v>
      </c>
      <c r="BD64" s="20">
        <v>94.35</v>
      </c>
      <c r="BE64" s="20">
        <v>94.1</v>
      </c>
      <c r="BF64" s="20">
        <v>93.94</v>
      </c>
      <c r="BG64" s="20">
        <v>93.26</v>
      </c>
      <c r="BH64" s="20">
        <v>93.53</v>
      </c>
      <c r="BI64" s="20">
        <v>93.98</v>
      </c>
      <c r="BJ64" s="20">
        <v>93.43</v>
      </c>
      <c r="BK64" s="20">
        <v>93.41</v>
      </c>
      <c r="BL64" s="20">
        <v>93.75</v>
      </c>
      <c r="BN64" s="20">
        <f t="shared" si="50"/>
        <v>93.738666666666674</v>
      </c>
      <c r="BP64" s="20">
        <f t="shared" ref="BP64:CD64" si="73">((AX64-$BN$64)^2)/14</f>
        <v>8.6834603174606607E-3</v>
      </c>
      <c r="BQ64" s="20">
        <f t="shared" si="73"/>
        <v>5.365079365083681E-6</v>
      </c>
      <c r="BR64" s="20">
        <f t="shared" si="73"/>
        <v>5.8028698412697526E-2</v>
      </c>
      <c r="BS64" s="20">
        <f t="shared" si="73"/>
        <v>1.2680126984126331E-2</v>
      </c>
      <c r="BT64" s="20">
        <f t="shared" si="73"/>
        <v>3.6891555555556732E-2</v>
      </c>
      <c r="BU64" s="20">
        <f t="shared" si="73"/>
        <v>8.6834603174606607E-3</v>
      </c>
      <c r="BV64" s="20">
        <f t="shared" si="73"/>
        <v>2.6694888888887741E-2</v>
      </c>
      <c r="BW64" s="20">
        <f t="shared" si="73"/>
        <v>9.3258412698405922E-3</v>
      </c>
      <c r="BX64" s="20">
        <f t="shared" si="73"/>
        <v>2.8953650793647995E-3</v>
      </c>
      <c r="BY64" s="20">
        <f t="shared" si="73"/>
        <v>1.6365841269841429E-2</v>
      </c>
      <c r="BZ64" s="20">
        <f t="shared" si="73"/>
        <v>3.1101269841271729E-3</v>
      </c>
      <c r="CA64" s="20">
        <f t="shared" si="73"/>
        <v>4.1601269841268643E-3</v>
      </c>
      <c r="CB64" s="20">
        <f t="shared" si="73"/>
        <v>6.8053650793651072E-3</v>
      </c>
      <c r="CC64" s="20">
        <f t="shared" si="73"/>
        <v>7.7158412698417811E-3</v>
      </c>
      <c r="CD64" s="20">
        <f t="shared" si="73"/>
        <v>9.1746031745910885E-6</v>
      </c>
      <c r="CF64" s="20">
        <f t="shared" si="52"/>
        <v>0.20205523809523707</v>
      </c>
      <c r="CH64" s="20">
        <f t="shared" si="53"/>
        <v>0.44950554845878943</v>
      </c>
    </row>
    <row r="65" spans="1:86" x14ac:dyDescent="0.3">
      <c r="A65" s="1" t="s">
        <v>81</v>
      </c>
      <c r="B65" s="4">
        <v>17.48</v>
      </c>
      <c r="C65" s="4">
        <v>17.57</v>
      </c>
      <c r="D65" s="4">
        <v>20.18</v>
      </c>
      <c r="E65" s="4">
        <v>16.93</v>
      </c>
      <c r="F65" s="4">
        <v>22.2</v>
      </c>
      <c r="G65" s="4">
        <v>17.940000000000001</v>
      </c>
      <c r="H65" s="4">
        <v>18.7</v>
      </c>
      <c r="I65" s="4">
        <v>22.38</v>
      </c>
      <c r="J65" s="4">
        <v>22.04</v>
      </c>
      <c r="K65" s="4">
        <v>29.92</v>
      </c>
      <c r="L65" s="4">
        <v>17.77</v>
      </c>
      <c r="M65" s="4">
        <v>19.05</v>
      </c>
      <c r="N65" s="4">
        <v>16.14</v>
      </c>
      <c r="O65" s="4">
        <v>14.3</v>
      </c>
      <c r="P65" s="4">
        <v>14.59</v>
      </c>
      <c r="R65" s="17">
        <f t="shared" si="72"/>
        <v>22.472930648131019</v>
      </c>
      <c r="T65" s="17">
        <f t="shared" si="54"/>
        <v>86.461354611670345</v>
      </c>
      <c r="V65" s="18">
        <v>0</v>
      </c>
      <c r="X65" s="17">
        <f t="shared" si="55"/>
        <v>94.729739163697701</v>
      </c>
      <c r="Z65" s="14">
        <v>2.8641666666666663</v>
      </c>
      <c r="AA65" s="10">
        <v>4000</v>
      </c>
      <c r="AB65" s="14">
        <f t="shared" si="56"/>
        <v>13.407028445349132</v>
      </c>
      <c r="AG65" s="17">
        <f t="shared" si="57"/>
        <v>99.807759260465559</v>
      </c>
      <c r="AV65" s="25"/>
      <c r="AW65" s="1" t="s">
        <v>96</v>
      </c>
      <c r="AX65" s="20">
        <v>90.28</v>
      </c>
      <c r="AY65" s="20">
        <v>90.85</v>
      </c>
      <c r="AZ65" s="20">
        <v>93</v>
      </c>
      <c r="BA65" s="20">
        <v>92.69</v>
      </c>
      <c r="BB65" s="20">
        <v>90.1</v>
      </c>
      <c r="BC65" s="20">
        <v>90.12</v>
      </c>
      <c r="BD65" s="20">
        <v>92.77</v>
      </c>
      <c r="BE65" s="20">
        <v>90.89</v>
      </c>
      <c r="BF65" s="20">
        <v>91.38</v>
      </c>
      <c r="BG65" s="20">
        <v>90.88</v>
      </c>
      <c r="BH65" s="20">
        <v>90.25</v>
      </c>
      <c r="BI65" s="20">
        <v>90.61</v>
      </c>
      <c r="BJ65" s="20">
        <v>91.92</v>
      </c>
      <c r="BK65" s="20">
        <v>90.69</v>
      </c>
      <c r="BL65" s="20">
        <v>90.68</v>
      </c>
      <c r="BN65" s="20">
        <f t="shared" si="50"/>
        <v>91.140666666666675</v>
      </c>
      <c r="BP65" s="20">
        <f t="shared" ref="BP65:CD65" si="74">((AX65-$BN$65)^2)/14</f>
        <v>5.2910507936508845E-2</v>
      </c>
      <c r="BQ65" s="20">
        <f t="shared" si="74"/>
        <v>6.0347936507942398E-3</v>
      </c>
      <c r="BR65" s="20">
        <f t="shared" si="74"/>
        <v>0.24693717460317235</v>
      </c>
      <c r="BS65" s="20">
        <f t="shared" si="74"/>
        <v>0.17145955555555317</v>
      </c>
      <c r="BT65" s="20">
        <f t="shared" si="74"/>
        <v>7.7356222222224338E-2</v>
      </c>
      <c r="BU65" s="20">
        <f t="shared" si="74"/>
        <v>7.4411460317460904E-2</v>
      </c>
      <c r="BV65" s="20">
        <f t="shared" si="74"/>
        <v>0.18962336507936217</v>
      </c>
      <c r="BW65" s="20">
        <f t="shared" si="74"/>
        <v>4.4881269841272678E-3</v>
      </c>
      <c r="BX65" s="20">
        <f t="shared" si="74"/>
        <v>4.0914603174598716E-3</v>
      </c>
      <c r="BY65" s="20">
        <f t="shared" si="74"/>
        <v>4.8533650793655654E-3</v>
      </c>
      <c r="BZ65" s="20">
        <f t="shared" si="74"/>
        <v>5.666336507936616E-2</v>
      </c>
      <c r="CA65" s="20">
        <f t="shared" si="74"/>
        <v>2.0114793650794337E-2</v>
      </c>
      <c r="CB65" s="20">
        <f t="shared" si="74"/>
        <v>4.3382888888888131E-2</v>
      </c>
      <c r="CC65" s="20">
        <f t="shared" si="74"/>
        <v>1.4507174603175296E-2</v>
      </c>
      <c r="CD65" s="20">
        <f t="shared" si="74"/>
        <v>1.5158126984127093E-2</v>
      </c>
      <c r="CF65" s="20">
        <f t="shared" si="52"/>
        <v>0.98199238095237984</v>
      </c>
      <c r="CH65" s="20">
        <f t="shared" si="53"/>
        <v>0.99095528706010738</v>
      </c>
    </row>
    <row r="66" spans="1:86" x14ac:dyDescent="0.3">
      <c r="A66" s="1" t="s">
        <v>82</v>
      </c>
      <c r="B66" s="4">
        <v>16.16</v>
      </c>
      <c r="C66" s="4">
        <v>16.05</v>
      </c>
      <c r="D66" s="4">
        <v>17.91</v>
      </c>
      <c r="E66" s="4">
        <v>15.6</v>
      </c>
      <c r="F66" s="4">
        <v>21.97</v>
      </c>
      <c r="G66" s="4">
        <v>16.96</v>
      </c>
      <c r="H66" s="4">
        <v>18.420000000000002</v>
      </c>
      <c r="I66" s="4">
        <v>26.88</v>
      </c>
      <c r="J66" s="4">
        <v>21.6</v>
      </c>
      <c r="K66" s="4">
        <v>28.2</v>
      </c>
      <c r="L66" s="4">
        <v>17.98</v>
      </c>
      <c r="M66" s="4">
        <v>18.79</v>
      </c>
      <c r="N66" s="4">
        <v>16.2</v>
      </c>
      <c r="O66" s="4">
        <v>15.69</v>
      </c>
      <c r="P66" s="4">
        <v>9.9700000000000006</v>
      </c>
      <c r="R66" s="17">
        <f t="shared" si="72"/>
        <v>22.166468054070883</v>
      </c>
      <c r="T66" s="17">
        <f t="shared" si="54"/>
        <v>83.393857398544583</v>
      </c>
      <c r="V66" s="18">
        <v>0</v>
      </c>
      <c r="X66" s="17">
        <f t="shared" si="55"/>
        <v>92.221377569445835</v>
      </c>
      <c r="Z66" s="14">
        <v>2.1716666666666664</v>
      </c>
      <c r="AA66" s="10">
        <v>5000</v>
      </c>
      <c r="AB66" s="14">
        <f t="shared" si="56"/>
        <v>17.682255090815413</v>
      </c>
      <c r="AG66" s="17">
        <f t="shared" si="57"/>
        <v>98.502084344514572</v>
      </c>
      <c r="AV66" s="25"/>
      <c r="AW66" s="1" t="s">
        <v>97</v>
      </c>
      <c r="AX66" s="20">
        <v>87.5</v>
      </c>
      <c r="AY66" s="20">
        <v>87.83</v>
      </c>
      <c r="AZ66" s="20">
        <v>90.75</v>
      </c>
      <c r="BA66" s="20">
        <v>90.38</v>
      </c>
      <c r="BB66" s="20">
        <v>86.89</v>
      </c>
      <c r="BC66" s="20">
        <v>87.11</v>
      </c>
      <c r="BD66" s="20">
        <v>90.35</v>
      </c>
      <c r="BE66" s="20">
        <v>89</v>
      </c>
      <c r="BF66" s="20">
        <v>88.34</v>
      </c>
      <c r="BG66" s="20">
        <v>88.16</v>
      </c>
      <c r="BH66" s="20">
        <v>87.83</v>
      </c>
      <c r="BI66" s="20">
        <v>88.09</v>
      </c>
      <c r="BJ66" s="20">
        <v>89.02</v>
      </c>
      <c r="BK66" s="20">
        <v>88.54</v>
      </c>
      <c r="BL66" s="20">
        <v>88.05</v>
      </c>
      <c r="BN66" s="20">
        <f t="shared" si="50"/>
        <v>88.522666666666666</v>
      </c>
      <c r="BP66" s="20">
        <f t="shared" ref="BP66:CD66" si="75">((AX66-$BN$66)^2)/14</f>
        <v>7.4703365079364967E-2</v>
      </c>
      <c r="BQ66" s="20">
        <f t="shared" si="75"/>
        <v>3.4270507936508036E-2</v>
      </c>
      <c r="BR66" s="20">
        <f t="shared" si="75"/>
        <v>0.35435812698412722</v>
      </c>
      <c r="BS66" s="20">
        <f t="shared" si="75"/>
        <v>0.24640622222222119</v>
      </c>
      <c r="BT66" s="20">
        <f t="shared" si="75"/>
        <v>0.19040003174603146</v>
      </c>
      <c r="BU66" s="20">
        <f t="shared" si="75"/>
        <v>0.14254479365079362</v>
      </c>
      <c r="BV66" s="20">
        <f t="shared" si="75"/>
        <v>0.23851050793650663</v>
      </c>
      <c r="BW66" s="20">
        <f t="shared" si="75"/>
        <v>1.6274793650793699E-2</v>
      </c>
      <c r="BX66" s="20">
        <f t="shared" si="75"/>
        <v>2.3833650793649713E-3</v>
      </c>
      <c r="BY66" s="20">
        <f t="shared" si="75"/>
        <v>9.3947936507937906E-3</v>
      </c>
      <c r="BZ66" s="20">
        <f t="shared" si="75"/>
        <v>3.4270507936508036E-2</v>
      </c>
      <c r="CA66" s="20">
        <f t="shared" si="75"/>
        <v>1.3371460317460062E-2</v>
      </c>
      <c r="CB66" s="20">
        <f t="shared" si="75"/>
        <v>1.7667174603174372E-2</v>
      </c>
      <c r="CC66" s="20">
        <f t="shared" si="75"/>
        <v>2.1460317460334724E-5</v>
      </c>
      <c r="CD66" s="20">
        <f t="shared" si="75"/>
        <v>1.5958126984127127E-2</v>
      </c>
      <c r="CF66" s="20">
        <f t="shared" si="52"/>
        <v>1.3905352380952358</v>
      </c>
      <c r="CH66" s="20">
        <f t="shared" si="53"/>
        <v>1.179209581921397</v>
      </c>
    </row>
    <row r="67" spans="1:86" x14ac:dyDescent="0.3">
      <c r="A67" s="1" t="s">
        <v>83</v>
      </c>
      <c r="B67" s="4">
        <v>12.97</v>
      </c>
      <c r="C67" s="4">
        <v>11.61</v>
      </c>
      <c r="D67" s="4">
        <v>14.29</v>
      </c>
      <c r="E67" s="4">
        <v>12.73</v>
      </c>
      <c r="F67" s="4">
        <v>16.34</v>
      </c>
      <c r="G67" s="4">
        <v>14.62</v>
      </c>
      <c r="H67" s="4">
        <v>14.92</v>
      </c>
      <c r="I67" s="4">
        <v>26.9</v>
      </c>
      <c r="J67" s="4">
        <v>18.47</v>
      </c>
      <c r="K67" s="4">
        <v>25.06</v>
      </c>
      <c r="L67" s="4">
        <v>13.53</v>
      </c>
      <c r="M67" s="4">
        <v>15.35</v>
      </c>
      <c r="N67" s="4">
        <v>14.47</v>
      </c>
      <c r="O67" s="4">
        <v>9.99</v>
      </c>
      <c r="P67" s="4">
        <v>6.91</v>
      </c>
      <c r="R67" s="17">
        <f t="shared" si="72"/>
        <v>19.865426313845386</v>
      </c>
      <c r="T67" s="17">
        <f t="shared" si="54"/>
        <v>80.363858885587348</v>
      </c>
      <c r="V67" s="18">
        <v>0</v>
      </c>
      <c r="X67" s="17">
        <f t="shared" si="55"/>
        <v>89.64911695839497</v>
      </c>
      <c r="Z67" s="14">
        <v>1.5691666666666668</v>
      </c>
      <c r="AA67" s="10">
        <v>6300</v>
      </c>
      <c r="AB67" s="14">
        <f t="shared" si="56"/>
        <v>24.471564931845439</v>
      </c>
      <c r="AG67" s="17">
        <f t="shared" si="57"/>
        <v>97.342250726751104</v>
      </c>
      <c r="AV67" s="25"/>
      <c r="AW67" s="1" t="s">
        <v>98</v>
      </c>
      <c r="AX67" s="20">
        <v>85.25</v>
      </c>
      <c r="AY67" s="20">
        <v>85.4</v>
      </c>
      <c r="AZ67" s="20">
        <v>90.1</v>
      </c>
      <c r="BA67" s="20">
        <v>88.82</v>
      </c>
      <c r="BB67" s="20">
        <v>83.72</v>
      </c>
      <c r="BC67" s="20">
        <v>84.76</v>
      </c>
      <c r="BD67" s="20">
        <v>89.21</v>
      </c>
      <c r="BE67" s="20">
        <v>87.25</v>
      </c>
      <c r="BF67" s="20">
        <v>86.82</v>
      </c>
      <c r="BG67" s="20">
        <v>85.58</v>
      </c>
      <c r="BH67" s="20">
        <v>85.19</v>
      </c>
      <c r="BI67" s="20">
        <v>84.83</v>
      </c>
      <c r="BJ67" s="20">
        <v>87.79</v>
      </c>
      <c r="BK67" s="20">
        <v>85.67</v>
      </c>
      <c r="BL67" s="20">
        <v>85.41</v>
      </c>
      <c r="BN67" s="20">
        <f t="shared" si="50"/>
        <v>86.38666666666667</v>
      </c>
      <c r="BP67" s="20">
        <f t="shared" ref="BP67:CD67" si="76">((AX67-$BN$67)^2)/14</f>
        <v>9.2286507936508513E-2</v>
      </c>
      <c r="BQ67" s="20">
        <f t="shared" si="76"/>
        <v>6.9536507936507647E-2</v>
      </c>
      <c r="BR67" s="20">
        <f t="shared" si="76"/>
        <v>0.98491746031745542</v>
      </c>
      <c r="BS67" s="20">
        <f t="shared" si="76"/>
        <v>0.42293650793650434</v>
      </c>
      <c r="BT67" s="20">
        <f t="shared" si="76"/>
        <v>0.5079365079365098</v>
      </c>
      <c r="BU67" s="20">
        <f t="shared" si="76"/>
        <v>0.18900317460317423</v>
      </c>
      <c r="BV67" s="20">
        <f t="shared" si="76"/>
        <v>0.56937222222221828</v>
      </c>
      <c r="BW67" s="20">
        <f t="shared" si="76"/>
        <v>5.3238888888888447E-2</v>
      </c>
      <c r="BX67" s="20">
        <f t="shared" si="76"/>
        <v>1.3412698412697767E-2</v>
      </c>
      <c r="BY67" s="20">
        <f t="shared" si="76"/>
        <v>4.6479365079365689E-2</v>
      </c>
      <c r="BZ67" s="20">
        <f t="shared" si="76"/>
        <v>0.10228650793650894</v>
      </c>
      <c r="CA67" s="20">
        <f t="shared" si="76"/>
        <v>0.17308650793650912</v>
      </c>
      <c r="CB67" s="20">
        <f t="shared" si="76"/>
        <v>0.14066746031746086</v>
      </c>
      <c r="CC67" s="20">
        <f t="shared" si="76"/>
        <v>3.6686507936508128E-2</v>
      </c>
      <c r="CD67" s="20">
        <f t="shared" si="76"/>
        <v>6.8134126984127963E-2</v>
      </c>
      <c r="CF67" s="20">
        <f t="shared" si="52"/>
        <v>3.4699809523809444</v>
      </c>
      <c r="CH67" s="20">
        <f t="shared" si="53"/>
        <v>1.8627884883638679</v>
      </c>
    </row>
    <row r="68" spans="1:86" x14ac:dyDescent="0.3">
      <c r="A68" s="1" t="s">
        <v>84</v>
      </c>
      <c r="B68" s="4">
        <v>11.44</v>
      </c>
      <c r="C68" s="4">
        <v>9.39</v>
      </c>
      <c r="D68" s="4">
        <v>12.32</v>
      </c>
      <c r="E68" s="4">
        <v>10.11</v>
      </c>
      <c r="F68" s="4">
        <v>14.6</v>
      </c>
      <c r="G68" s="4">
        <v>12.96</v>
      </c>
      <c r="H68" s="4">
        <v>13.2</v>
      </c>
      <c r="I68" s="4">
        <v>17.850000000000001</v>
      </c>
      <c r="J68" s="4">
        <v>15</v>
      </c>
      <c r="K68" s="4">
        <v>17.18</v>
      </c>
      <c r="L68" s="4">
        <v>10.68</v>
      </c>
      <c r="M68" s="4">
        <v>13.07</v>
      </c>
      <c r="N68" s="4">
        <v>8.74</v>
      </c>
      <c r="O68" s="4">
        <v>7.34</v>
      </c>
      <c r="P68" s="4">
        <v>6.29</v>
      </c>
      <c r="R68" s="17">
        <f t="shared" si="72"/>
        <v>14.168998453935533</v>
      </c>
      <c r="T68" s="17">
        <f t="shared" si="54"/>
        <v>78.249084851949121</v>
      </c>
      <c r="V68" s="18">
        <v>0</v>
      </c>
      <c r="X68" s="17">
        <f t="shared" si="55"/>
        <v>87.757782399486345</v>
      </c>
      <c r="Z68" s="14">
        <v>1.1716666666666666</v>
      </c>
      <c r="AA68" s="10">
        <v>8000</v>
      </c>
      <c r="AB68" s="14">
        <f t="shared" si="56"/>
        <v>32.773795708865549</v>
      </c>
      <c r="AG68" s="17">
        <f t="shared" si="57"/>
        <v>96.720293581798742</v>
      </c>
      <c r="AV68" s="25"/>
      <c r="AW68" s="1" t="s">
        <v>99</v>
      </c>
      <c r="AX68" s="20">
        <v>81.06</v>
      </c>
      <c r="AY68" s="20">
        <v>81.680000000000007</v>
      </c>
      <c r="AZ68" s="20">
        <v>88.29</v>
      </c>
      <c r="BA68" s="20">
        <v>86.1</v>
      </c>
      <c r="BB68" s="20">
        <v>79.739999999999995</v>
      </c>
      <c r="BC68" s="20">
        <v>80.12</v>
      </c>
      <c r="BD68" s="20">
        <v>86.59</v>
      </c>
      <c r="BE68" s="20">
        <v>83.98</v>
      </c>
      <c r="BF68" s="20">
        <v>82.71</v>
      </c>
      <c r="BG68" s="20">
        <v>81.42</v>
      </c>
      <c r="BH68" s="20">
        <v>81.27</v>
      </c>
      <c r="BI68" s="20">
        <v>81.569999999999993</v>
      </c>
      <c r="BJ68" s="20">
        <v>84.87</v>
      </c>
      <c r="BK68" s="20">
        <v>82.1</v>
      </c>
      <c r="BL68" s="20">
        <v>81.44</v>
      </c>
      <c r="BN68" s="20">
        <f t="shared" si="50"/>
        <v>82.862666666666669</v>
      </c>
      <c r="BP68" s="20">
        <f t="shared" ref="BP68:CD68" si="77">((AX68-$BN$68)^2)/14</f>
        <v>0.23211479365079374</v>
      </c>
      <c r="BQ68" s="20">
        <f t="shared" si="77"/>
        <v>9.9907174603173901E-2</v>
      </c>
      <c r="BR68" s="20">
        <f t="shared" si="77"/>
        <v>2.103996222222225</v>
      </c>
      <c r="BS68" s="20">
        <f t="shared" si="77"/>
        <v>0.74859479365078985</v>
      </c>
      <c r="BT68" s="20">
        <f t="shared" si="77"/>
        <v>0.6965033650793685</v>
      </c>
      <c r="BU68" s="20">
        <f t="shared" si="77"/>
        <v>0.53730146031745962</v>
      </c>
      <c r="BV68" s="20">
        <f t="shared" si="77"/>
        <v>0.9923581269841274</v>
      </c>
      <c r="BW68" s="20">
        <f t="shared" si="77"/>
        <v>8.9173841269841486E-2</v>
      </c>
      <c r="BX68" s="20">
        <f t="shared" si="77"/>
        <v>1.6647936507938458E-3</v>
      </c>
      <c r="BY68" s="20">
        <f t="shared" si="77"/>
        <v>0.14866336507936526</v>
      </c>
      <c r="BZ68" s="20">
        <f t="shared" si="77"/>
        <v>0.18118479365079515</v>
      </c>
      <c r="CA68" s="20">
        <f t="shared" si="77"/>
        <v>0.11935622222222397</v>
      </c>
      <c r="CB68" s="20">
        <f t="shared" si="77"/>
        <v>0.28781336507936561</v>
      </c>
      <c r="CC68" s="20">
        <f t="shared" si="77"/>
        <v>4.1547174603175516E-2</v>
      </c>
      <c r="CD68" s="20">
        <f t="shared" si="77"/>
        <v>0.14457003174603275</v>
      </c>
      <c r="CF68" s="20">
        <f t="shared" si="52"/>
        <v>6.4247495238095302</v>
      </c>
      <c r="CH68" s="20">
        <f t="shared" si="53"/>
        <v>2.5347089623484451</v>
      </c>
    </row>
    <row r="69" spans="1:86" x14ac:dyDescent="0.3">
      <c r="A69" s="1" t="s">
        <v>85</v>
      </c>
      <c r="B69" s="4">
        <v>7.52</v>
      </c>
      <c r="C69" s="4">
        <v>9.34</v>
      </c>
      <c r="D69" s="4">
        <v>10.16</v>
      </c>
      <c r="E69" s="4">
        <v>9.76</v>
      </c>
      <c r="F69" s="4">
        <v>13.38</v>
      </c>
      <c r="G69" s="4">
        <v>11.86</v>
      </c>
      <c r="H69" s="4">
        <v>10.38</v>
      </c>
      <c r="I69" s="4">
        <v>16.75</v>
      </c>
      <c r="J69" s="4">
        <v>12.61</v>
      </c>
      <c r="K69" s="4">
        <v>13.2</v>
      </c>
      <c r="L69" s="4">
        <v>8.26</v>
      </c>
      <c r="M69" s="4">
        <v>9.59</v>
      </c>
      <c r="N69" s="4">
        <v>6.34</v>
      </c>
      <c r="O69" s="4">
        <v>5.8</v>
      </c>
      <c r="P69" s="4">
        <v>4.53</v>
      </c>
      <c r="R69" s="17">
        <f t="shared" si="72"/>
        <v>12.115319685320731</v>
      </c>
      <c r="T69" s="17">
        <f t="shared" si="54"/>
        <v>75.13554032335901</v>
      </c>
      <c r="V69" s="18">
        <v>0</v>
      </c>
      <c r="X69" s="17">
        <f t="shared" si="55"/>
        <v>84.612826929223118</v>
      </c>
      <c r="Z69" s="14">
        <v>0.87749999999999995</v>
      </c>
      <c r="AA69" s="10">
        <v>10000</v>
      </c>
      <c r="AB69" s="14">
        <f t="shared" si="56"/>
        <v>43.760642703385535</v>
      </c>
      <c r="AG69" s="17">
        <f t="shared" si="57"/>
        <v>94.831860028359131</v>
      </c>
    </row>
    <row r="70" spans="1:86" x14ac:dyDescent="0.3">
      <c r="A70" s="1" t="s">
        <v>86</v>
      </c>
      <c r="B70" s="4">
        <v>5.68</v>
      </c>
      <c r="C70" s="4">
        <v>7.01</v>
      </c>
      <c r="D70" s="4">
        <v>9.67</v>
      </c>
      <c r="E70" s="4">
        <v>7.12</v>
      </c>
      <c r="F70" s="4">
        <v>10.199999999999999</v>
      </c>
      <c r="G70" s="4">
        <v>5.82</v>
      </c>
      <c r="H70" s="4">
        <v>6.53</v>
      </c>
      <c r="I70" s="4">
        <v>11.43</v>
      </c>
      <c r="J70" s="4">
        <v>8.64</v>
      </c>
      <c r="K70" s="4">
        <v>11.59</v>
      </c>
      <c r="L70" s="4">
        <v>5.91</v>
      </c>
      <c r="M70" s="4">
        <v>8.09</v>
      </c>
      <c r="N70" s="4">
        <v>5.92</v>
      </c>
      <c r="O70" s="4">
        <v>5.28</v>
      </c>
      <c r="P70" s="4">
        <v>4.87</v>
      </c>
      <c r="R70" s="17">
        <f t="shared" si="72"/>
        <v>9.1317034784251874</v>
      </c>
    </row>
    <row r="71" spans="1:86" x14ac:dyDescent="0.3">
      <c r="A71" s="1" t="s">
        <v>87</v>
      </c>
      <c r="B71" s="4">
        <v>5.03</v>
      </c>
      <c r="C71" s="4">
        <v>3.89</v>
      </c>
      <c r="D71" s="4">
        <v>6.65</v>
      </c>
      <c r="E71" s="4">
        <v>5.31</v>
      </c>
      <c r="F71" s="4">
        <v>6.57</v>
      </c>
      <c r="G71" s="4">
        <v>4.2300000000000004</v>
      </c>
      <c r="H71" s="4">
        <v>4.68</v>
      </c>
      <c r="I71" s="4">
        <v>9.0399999999999991</v>
      </c>
      <c r="J71" s="4">
        <v>6.21</v>
      </c>
      <c r="K71" s="4">
        <v>9.1300000000000008</v>
      </c>
      <c r="L71" s="4">
        <v>3.95</v>
      </c>
      <c r="M71" s="4">
        <v>5.41</v>
      </c>
      <c r="N71" s="4">
        <v>4.55</v>
      </c>
      <c r="O71" s="4">
        <v>4.2</v>
      </c>
      <c r="P71" s="4">
        <v>4.1100000000000003</v>
      </c>
      <c r="R71" s="17">
        <f t="shared" si="72"/>
        <v>6.8555308531878705</v>
      </c>
    </row>
    <row r="72" spans="1:86" x14ac:dyDescent="0.3">
      <c r="A72" s="1" t="s">
        <v>88</v>
      </c>
      <c r="B72" s="4">
        <v>3.42</v>
      </c>
      <c r="C72" s="4">
        <v>2.86</v>
      </c>
      <c r="D72" s="4">
        <v>3.91</v>
      </c>
      <c r="E72" s="4">
        <v>3.61</v>
      </c>
      <c r="F72" s="4">
        <v>4.03</v>
      </c>
      <c r="G72" s="4">
        <v>3.13</v>
      </c>
      <c r="H72" s="4">
        <v>3.53</v>
      </c>
      <c r="I72" s="4">
        <v>5.53</v>
      </c>
      <c r="J72" s="4">
        <v>4.3499999999999996</v>
      </c>
      <c r="K72" s="4">
        <v>7.21</v>
      </c>
      <c r="L72" s="4">
        <v>2.92</v>
      </c>
      <c r="M72" s="4">
        <v>3.39</v>
      </c>
      <c r="N72" s="4">
        <v>2.93</v>
      </c>
      <c r="O72" s="4">
        <v>3.06</v>
      </c>
      <c r="P72" s="4">
        <v>2.61</v>
      </c>
      <c r="R72" s="17">
        <f t="shared" si="72"/>
        <v>4.9174940107279124</v>
      </c>
    </row>
    <row r="73" spans="1:86" x14ac:dyDescent="0.3">
      <c r="A73" s="1" t="s">
        <v>89</v>
      </c>
      <c r="B73" s="4">
        <v>3.57</v>
      </c>
      <c r="C73" s="4">
        <v>3.34</v>
      </c>
      <c r="D73" s="4">
        <v>3.72</v>
      </c>
      <c r="E73" s="4">
        <v>3.89</v>
      </c>
      <c r="F73" s="4">
        <v>3.61</v>
      </c>
      <c r="G73" s="4">
        <v>3.51</v>
      </c>
      <c r="H73" s="4">
        <v>3.51</v>
      </c>
      <c r="I73" s="4">
        <v>4.4400000000000004</v>
      </c>
      <c r="J73" s="4">
        <v>3.69</v>
      </c>
      <c r="K73" s="4">
        <v>5.91</v>
      </c>
      <c r="L73" s="4">
        <v>3.41</v>
      </c>
      <c r="M73" s="4">
        <v>3.43</v>
      </c>
      <c r="N73" s="4">
        <v>3.3</v>
      </c>
      <c r="O73" s="4">
        <v>3.64</v>
      </c>
      <c r="P73" s="4">
        <v>3.33</v>
      </c>
      <c r="R73" s="17">
        <f t="shared" si="72"/>
        <v>4.7757193003135976</v>
      </c>
    </row>
    <row r="74" spans="1:86" x14ac:dyDescent="0.3">
      <c r="A74" s="1" t="s">
        <v>90</v>
      </c>
      <c r="B74" s="4">
        <v>3.5</v>
      </c>
      <c r="C74" s="4">
        <v>3.53</v>
      </c>
      <c r="D74" s="4">
        <v>3.65</v>
      </c>
      <c r="E74" s="4">
        <v>3.71</v>
      </c>
      <c r="F74" s="4">
        <v>3.67</v>
      </c>
      <c r="G74" s="4">
        <v>3.35</v>
      </c>
      <c r="H74" s="4">
        <v>3.64</v>
      </c>
      <c r="I74" s="4">
        <v>3.72</v>
      </c>
      <c r="J74" s="4">
        <v>3.66</v>
      </c>
      <c r="K74" s="4">
        <v>4.67</v>
      </c>
      <c r="L74" s="4">
        <v>3.47</v>
      </c>
      <c r="M74" s="4">
        <v>3.6</v>
      </c>
      <c r="N74" s="4">
        <v>3.5</v>
      </c>
      <c r="O74" s="4">
        <v>3.44</v>
      </c>
      <c r="P74" s="4">
        <v>3.47</v>
      </c>
      <c r="R74" s="17">
        <f t="shared" si="72"/>
        <v>4.6184548139193087</v>
      </c>
    </row>
    <row r="75" spans="1:86" x14ac:dyDescent="0.3">
      <c r="A75" s="1" t="s">
        <v>91</v>
      </c>
      <c r="B75" s="4">
        <v>4.58</v>
      </c>
      <c r="C75" s="4">
        <v>4.46</v>
      </c>
      <c r="D75" s="4">
        <v>4.68</v>
      </c>
      <c r="E75" s="4">
        <v>4.75</v>
      </c>
      <c r="F75" s="4">
        <v>4.5999999999999996</v>
      </c>
      <c r="G75" s="4">
        <v>4.54</v>
      </c>
      <c r="H75" s="4">
        <v>4.6399999999999997</v>
      </c>
      <c r="I75" s="4">
        <v>5.0599999999999996</v>
      </c>
      <c r="J75" s="4">
        <v>4.6399999999999997</v>
      </c>
      <c r="K75" s="4">
        <v>5.14</v>
      </c>
      <c r="L75" s="4">
        <v>4.45</v>
      </c>
      <c r="M75" s="4">
        <v>4.5199999999999996</v>
      </c>
      <c r="N75" s="4">
        <v>4.46</v>
      </c>
      <c r="O75" s="4">
        <v>4.49</v>
      </c>
      <c r="P75" s="4">
        <v>4.6100000000000003</v>
      </c>
      <c r="R75" s="17">
        <f t="shared" si="72"/>
        <v>5.6150952511863803</v>
      </c>
    </row>
    <row r="76" spans="1:86" x14ac:dyDescent="0.3">
      <c r="A76" s="1" t="s">
        <v>92</v>
      </c>
      <c r="B76" s="4">
        <v>5.1100000000000003</v>
      </c>
      <c r="C76" s="4">
        <v>5.19</v>
      </c>
      <c r="D76" s="4">
        <v>5.37</v>
      </c>
      <c r="E76" s="4">
        <v>5.36</v>
      </c>
      <c r="F76" s="4">
        <v>5.13</v>
      </c>
      <c r="G76" s="4">
        <v>5.13</v>
      </c>
      <c r="H76" s="4">
        <v>5.31</v>
      </c>
      <c r="I76" s="4">
        <v>5.31</v>
      </c>
      <c r="J76" s="4">
        <v>5.15</v>
      </c>
      <c r="K76" s="4">
        <v>5.31</v>
      </c>
      <c r="L76" s="4">
        <v>5.27</v>
      </c>
      <c r="M76" s="4">
        <v>5.22</v>
      </c>
      <c r="N76" s="4">
        <v>5.26</v>
      </c>
      <c r="O76" s="4">
        <v>5.22</v>
      </c>
      <c r="P76" s="4">
        <v>5.17</v>
      </c>
      <c r="R76" s="17">
        <f t="shared" si="72"/>
        <v>6.2039000243586928</v>
      </c>
    </row>
    <row r="77" spans="1:86" x14ac:dyDescent="0.3">
      <c r="A77" s="1" t="s">
        <v>93</v>
      </c>
      <c r="B77" s="4">
        <v>5.72</v>
      </c>
      <c r="C77" s="4">
        <v>5.74</v>
      </c>
      <c r="D77" s="4">
        <v>5.86</v>
      </c>
      <c r="E77" s="4">
        <v>5.88</v>
      </c>
      <c r="F77" s="4">
        <v>5.87</v>
      </c>
      <c r="G77" s="4">
        <v>5.73</v>
      </c>
      <c r="H77" s="4">
        <v>5.81</v>
      </c>
      <c r="I77" s="4">
        <v>6.51</v>
      </c>
      <c r="J77" s="4">
        <v>5.71</v>
      </c>
      <c r="K77" s="4">
        <v>5.72</v>
      </c>
      <c r="L77" s="4">
        <v>5.76</v>
      </c>
      <c r="M77" s="4">
        <v>5.82</v>
      </c>
      <c r="N77" s="4">
        <v>5.8</v>
      </c>
      <c r="O77" s="4">
        <v>5.75</v>
      </c>
      <c r="P77" s="4">
        <v>5.83</v>
      </c>
      <c r="R77" s="17">
        <f t="shared" si="72"/>
        <v>6.8074010226465678</v>
      </c>
    </row>
    <row r="78" spans="1:86" x14ac:dyDescent="0.3">
      <c r="A78" s="1" t="s">
        <v>94</v>
      </c>
      <c r="B78" s="4">
        <v>6.48</v>
      </c>
      <c r="C78" s="4">
        <v>6.57</v>
      </c>
      <c r="D78" s="4">
        <v>6.63</v>
      </c>
      <c r="E78" s="4">
        <v>6.55</v>
      </c>
      <c r="F78" s="4">
        <v>6.44</v>
      </c>
      <c r="G78" s="4">
        <v>6.45</v>
      </c>
      <c r="H78" s="4">
        <v>6.43</v>
      </c>
      <c r="I78" s="4">
        <v>6.96</v>
      </c>
      <c r="J78" s="4">
        <v>6.52</v>
      </c>
      <c r="K78" s="4">
        <v>6.53</v>
      </c>
      <c r="L78" s="4">
        <v>6.52</v>
      </c>
      <c r="M78" s="4">
        <v>6.55</v>
      </c>
      <c r="N78" s="4">
        <v>6.5</v>
      </c>
      <c r="O78" s="4">
        <v>6.47</v>
      </c>
      <c r="P78" s="4">
        <v>6.44</v>
      </c>
      <c r="R78" s="17">
        <f t="shared" si="72"/>
        <v>7.5069595262613227</v>
      </c>
    </row>
    <row r="79" spans="1:86" x14ac:dyDescent="0.3">
      <c r="A79" s="1" t="s">
        <v>95</v>
      </c>
      <c r="B79" s="4">
        <v>7.21</v>
      </c>
      <c r="C79" s="4">
        <v>7.34</v>
      </c>
      <c r="D79" s="4">
        <v>7.38</v>
      </c>
      <c r="E79" s="4">
        <v>7.4</v>
      </c>
      <c r="F79" s="4">
        <v>7.3</v>
      </c>
      <c r="G79" s="4">
        <v>7.2</v>
      </c>
      <c r="H79" s="4">
        <v>7.32</v>
      </c>
      <c r="I79" s="4">
        <v>7.47</v>
      </c>
      <c r="J79" s="4">
        <v>7.22</v>
      </c>
      <c r="K79" s="4">
        <v>7.23</v>
      </c>
      <c r="L79" s="4">
        <v>7.27</v>
      </c>
      <c r="M79" s="4">
        <v>7.3</v>
      </c>
      <c r="N79" s="4">
        <v>7.3</v>
      </c>
      <c r="O79" s="4">
        <v>7.25</v>
      </c>
      <c r="P79" s="4">
        <v>7.29</v>
      </c>
      <c r="R79" s="17">
        <f t="shared" si="72"/>
        <v>8.2683845520273529</v>
      </c>
    </row>
    <row r="80" spans="1:86" x14ac:dyDescent="0.3">
      <c r="A80" s="1" t="s">
        <v>96</v>
      </c>
      <c r="B80" s="4">
        <v>7.81</v>
      </c>
      <c r="C80" s="4">
        <v>7.83</v>
      </c>
      <c r="D80" s="4">
        <v>7.98</v>
      </c>
      <c r="E80" s="4">
        <v>7.93</v>
      </c>
      <c r="F80" s="4">
        <v>7.78</v>
      </c>
      <c r="G80" s="4">
        <v>7.77</v>
      </c>
      <c r="H80" s="4">
        <v>7.94</v>
      </c>
      <c r="I80" s="4">
        <v>7.89</v>
      </c>
      <c r="J80" s="4">
        <v>7.84</v>
      </c>
      <c r="K80" s="4">
        <v>7.86</v>
      </c>
      <c r="L80" s="4">
        <v>7.84</v>
      </c>
      <c r="M80" s="4">
        <v>7.87</v>
      </c>
      <c r="N80" s="4">
        <v>7.91</v>
      </c>
      <c r="O80" s="4">
        <v>7.84</v>
      </c>
      <c r="P80" s="4">
        <v>7.78</v>
      </c>
      <c r="R80" s="17">
        <f t="shared" si="72"/>
        <v>8.8275201709012574</v>
      </c>
    </row>
    <row r="81" spans="1:41" x14ac:dyDescent="0.3">
      <c r="A81" s="1" t="s">
        <v>97</v>
      </c>
      <c r="B81" s="4">
        <v>8.3000000000000007</v>
      </c>
      <c r="C81" s="4">
        <v>8.3000000000000007</v>
      </c>
      <c r="D81" s="4">
        <v>8.36</v>
      </c>
      <c r="E81" s="4">
        <v>8.33</v>
      </c>
      <c r="F81" s="4">
        <v>8.24</v>
      </c>
      <c r="G81" s="4">
        <v>8.2899999999999991</v>
      </c>
      <c r="H81" s="4">
        <v>8.39</v>
      </c>
      <c r="I81" s="4">
        <v>8.32</v>
      </c>
      <c r="J81" s="4">
        <v>8.32</v>
      </c>
      <c r="K81" s="4">
        <v>8.3000000000000007</v>
      </c>
      <c r="L81" s="4">
        <v>8.32</v>
      </c>
      <c r="M81" s="4">
        <v>8.3800000000000008</v>
      </c>
      <c r="N81" s="4">
        <v>8.3000000000000007</v>
      </c>
      <c r="O81" s="4">
        <v>8.2799999999999994</v>
      </c>
      <c r="P81" s="4">
        <v>8.31</v>
      </c>
      <c r="R81" s="17">
        <f t="shared" si="72"/>
        <v>9.2852580728076166</v>
      </c>
    </row>
    <row r="82" spans="1:41" x14ac:dyDescent="0.3">
      <c r="A82" s="1" t="s">
        <v>98</v>
      </c>
      <c r="B82" s="4">
        <v>8.5500000000000007</v>
      </c>
      <c r="C82" s="4">
        <v>8.51</v>
      </c>
      <c r="D82" s="4">
        <v>8.64</v>
      </c>
      <c r="E82" s="4">
        <v>8.6300000000000008</v>
      </c>
      <c r="F82" s="4">
        <v>8.5299999999999994</v>
      </c>
      <c r="G82" s="4">
        <v>8.48</v>
      </c>
      <c r="H82" s="4">
        <v>8.6</v>
      </c>
      <c r="I82" s="4">
        <v>8.56</v>
      </c>
      <c r="J82" s="4">
        <v>8.5</v>
      </c>
      <c r="K82" s="4">
        <v>8.52</v>
      </c>
      <c r="L82" s="4">
        <v>8.5</v>
      </c>
      <c r="M82" s="4">
        <v>8.49</v>
      </c>
      <c r="N82" s="4">
        <v>8.5500000000000007</v>
      </c>
      <c r="O82" s="4">
        <v>8.52</v>
      </c>
      <c r="P82" s="4">
        <v>8.51</v>
      </c>
      <c r="R82" s="17">
        <f t="shared" si="72"/>
        <v>9.5086975475372189</v>
      </c>
    </row>
    <row r="83" spans="1:41" x14ac:dyDescent="0.3">
      <c r="A83" s="1" t="s">
        <v>99</v>
      </c>
      <c r="B83" s="4">
        <v>8.49</v>
      </c>
      <c r="C83" s="4">
        <v>8.51</v>
      </c>
      <c r="D83" s="4">
        <v>8.59</v>
      </c>
      <c r="E83" s="4">
        <v>8.59</v>
      </c>
      <c r="F83" s="4">
        <v>8.52</v>
      </c>
      <c r="G83" s="4">
        <v>8.48</v>
      </c>
      <c r="H83" s="4">
        <v>8.5500000000000007</v>
      </c>
      <c r="I83" s="4">
        <v>8.5</v>
      </c>
      <c r="J83" s="4">
        <v>8.51</v>
      </c>
      <c r="K83" s="4">
        <v>8.5</v>
      </c>
      <c r="L83" s="4">
        <v>8.44</v>
      </c>
      <c r="M83" s="4">
        <v>8.5</v>
      </c>
      <c r="N83" s="4">
        <v>8.5</v>
      </c>
      <c r="O83" s="4">
        <v>8.4700000000000006</v>
      </c>
      <c r="P83" s="4">
        <v>8.4700000000000006</v>
      </c>
      <c r="R83" s="17">
        <f t="shared" si="72"/>
        <v>9.4772866058641121</v>
      </c>
    </row>
    <row r="87" spans="1:41" x14ac:dyDescent="0.3">
      <c r="AO87" s="6" t="s">
        <v>78</v>
      </c>
    </row>
    <row r="88" spans="1:41" x14ac:dyDescent="0.3">
      <c r="A88" s="13"/>
      <c r="B88" s="15">
        <v>1</v>
      </c>
      <c r="C88" s="16">
        <v>2</v>
      </c>
      <c r="D88" s="16">
        <v>3</v>
      </c>
      <c r="E88" s="16">
        <v>4</v>
      </c>
      <c r="F88" s="16">
        <v>5</v>
      </c>
      <c r="G88" s="16">
        <v>6</v>
      </c>
      <c r="H88" s="16" t="s">
        <v>71</v>
      </c>
      <c r="I88" s="16" t="s">
        <v>72</v>
      </c>
      <c r="J88" s="16" t="s">
        <v>73</v>
      </c>
      <c r="K88" s="16" t="s">
        <v>74</v>
      </c>
      <c r="L88" s="16" t="s">
        <v>75</v>
      </c>
      <c r="M88" s="16" t="s">
        <v>76</v>
      </c>
      <c r="N88" s="16">
        <v>7</v>
      </c>
      <c r="O88" s="16">
        <v>8</v>
      </c>
      <c r="P88" s="16">
        <v>9</v>
      </c>
      <c r="R88" s="16" t="s">
        <v>77</v>
      </c>
      <c r="T88" s="13"/>
      <c r="U88" s="15">
        <v>1</v>
      </c>
      <c r="V88" s="16">
        <v>2</v>
      </c>
      <c r="W88" s="16">
        <v>3</v>
      </c>
      <c r="X88" s="16">
        <v>4</v>
      </c>
      <c r="Y88" s="16">
        <v>5</v>
      </c>
      <c r="Z88" s="16">
        <v>6</v>
      </c>
      <c r="AA88" s="16" t="s">
        <v>71</v>
      </c>
      <c r="AB88" s="16" t="s">
        <v>72</v>
      </c>
      <c r="AC88" s="16" t="s">
        <v>73</v>
      </c>
      <c r="AD88" s="16" t="s">
        <v>74</v>
      </c>
      <c r="AE88" s="16" t="s">
        <v>75</v>
      </c>
      <c r="AF88" s="16" t="s">
        <v>76</v>
      </c>
      <c r="AG88" s="16">
        <v>7</v>
      </c>
      <c r="AH88" s="16">
        <v>8</v>
      </c>
      <c r="AI88" s="16">
        <v>9</v>
      </c>
      <c r="AL88" s="10" t="s">
        <v>67</v>
      </c>
      <c r="AM88" s="10" t="s">
        <v>68</v>
      </c>
      <c r="AN88" s="10" t="s">
        <v>69</v>
      </c>
      <c r="AO88" s="10" t="s">
        <v>70</v>
      </c>
    </row>
    <row r="89" spans="1:41" x14ac:dyDescent="0.3">
      <c r="A89" s="12" t="s">
        <v>1</v>
      </c>
      <c r="B89" s="17">
        <f>B38-B63</f>
        <v>74.349999999999994</v>
      </c>
      <c r="C89" s="17">
        <f t="shared" ref="C89:P89" si="78">C38-C63</f>
        <v>71.910000000000011</v>
      </c>
      <c r="D89" s="17">
        <f t="shared" si="78"/>
        <v>72.84</v>
      </c>
      <c r="E89" s="17">
        <f t="shared" si="78"/>
        <v>76.349999999999994</v>
      </c>
      <c r="F89" s="17">
        <f t="shared" si="78"/>
        <v>67.34</v>
      </c>
      <c r="G89" s="17">
        <f t="shared" si="78"/>
        <v>71.009999999999991</v>
      </c>
      <c r="H89" s="17">
        <f t="shared" si="78"/>
        <v>75.05</v>
      </c>
      <c r="I89" s="17">
        <f t="shared" si="78"/>
        <v>62.730000000000004</v>
      </c>
      <c r="J89" s="17">
        <f t="shared" si="78"/>
        <v>69.02000000000001</v>
      </c>
      <c r="K89" s="17">
        <f t="shared" si="78"/>
        <v>62.89</v>
      </c>
      <c r="L89" s="17">
        <f t="shared" si="78"/>
        <v>78.009999999999991</v>
      </c>
      <c r="M89" s="17">
        <f t="shared" si="78"/>
        <v>75.710000000000008</v>
      </c>
      <c r="N89" s="17">
        <f t="shared" si="78"/>
        <v>75.099999999999994</v>
      </c>
      <c r="O89" s="17">
        <f t="shared" si="78"/>
        <v>78.430000000000007</v>
      </c>
      <c r="P89" s="17">
        <f t="shared" si="78"/>
        <v>79.5</v>
      </c>
      <c r="R89" s="17">
        <f t="shared" ref="R89:R109" si="79">AVERAGE(B89:M89)</f>
        <v>71.434166666666655</v>
      </c>
      <c r="T89" s="12" t="s">
        <v>1</v>
      </c>
      <c r="U89" s="17">
        <f t="shared" ref="U89:AG89" si="80">(B89-$R$89)^2</f>
        <v>8.5020840277778102</v>
      </c>
      <c r="V89" s="17">
        <f t="shared" si="80"/>
        <v>0.22641736111113203</v>
      </c>
      <c r="W89" s="17">
        <f t="shared" si="80"/>
        <v>1.9763673611111521</v>
      </c>
      <c r="X89" s="17">
        <f t="shared" si="80"/>
        <v>24.165417361111164</v>
      </c>
      <c r="Y89" s="17">
        <f t="shared" si="80"/>
        <v>16.762200694444324</v>
      </c>
      <c r="Z89" s="17">
        <f t="shared" si="80"/>
        <v>0.17991736111110934</v>
      </c>
      <c r="AA89" s="17">
        <f t="shared" si="80"/>
        <v>13.074250694444505</v>
      </c>
      <c r="AB89" s="17">
        <f t="shared" si="80"/>
        <v>75.762517361110852</v>
      </c>
      <c r="AC89" s="17">
        <f t="shared" si="80"/>
        <v>5.828200694444341</v>
      </c>
      <c r="AD89" s="17">
        <f t="shared" si="80"/>
        <v>73.002784027777579</v>
      </c>
      <c r="AE89" s="17">
        <f t="shared" si="80"/>
        <v>43.241584027777805</v>
      </c>
      <c r="AF89" s="17">
        <f t="shared" si="80"/>
        <v>18.282750694444609</v>
      </c>
      <c r="AG89" s="17">
        <f t="shared" si="80"/>
        <v>13.438334027777818</v>
      </c>
      <c r="AH89" s="17">
        <f t="shared" ref="AH89:AI89" si="81">(O89-$R$89)^2</f>
        <v>48.941684027778031</v>
      </c>
      <c r="AI89" s="17">
        <f t="shared" si="81"/>
        <v>65.057667361111285</v>
      </c>
      <c r="AK89" s="1" t="s">
        <v>79</v>
      </c>
      <c r="AL89" s="17">
        <f>SQRT((1/(12-1))*SUM(U89:AI89))</f>
        <v>6.0935299299811252</v>
      </c>
      <c r="AM89" s="18">
        <v>0.5</v>
      </c>
      <c r="AN89" s="17">
        <f>SQRT(((AL89)^2)+((AM89)^2))</f>
        <v>6.1140090781397909</v>
      </c>
      <c r="AO89" s="17">
        <f>2*AN89</f>
        <v>12.228018156279582</v>
      </c>
    </row>
    <row r="90" spans="1:41" x14ac:dyDescent="0.3">
      <c r="A90" s="1" t="s">
        <v>2</v>
      </c>
      <c r="B90" s="17">
        <f t="shared" ref="B90:P109" si="82">B39-B64</f>
        <v>78.28</v>
      </c>
      <c r="C90" s="17">
        <f t="shared" si="82"/>
        <v>77.63</v>
      </c>
      <c r="D90" s="17">
        <f t="shared" si="82"/>
        <v>75.17</v>
      </c>
      <c r="E90" s="17">
        <f t="shared" si="82"/>
        <v>80.790000000000006</v>
      </c>
      <c r="F90" s="17">
        <f t="shared" si="82"/>
        <v>73.53</v>
      </c>
      <c r="G90" s="17">
        <f t="shared" si="82"/>
        <v>74.48</v>
      </c>
      <c r="H90" s="17">
        <f t="shared" si="82"/>
        <v>82.24</v>
      </c>
      <c r="I90" s="17">
        <f t="shared" si="82"/>
        <v>67.41</v>
      </c>
      <c r="J90" s="17">
        <f t="shared" si="82"/>
        <v>75.3</v>
      </c>
      <c r="K90" s="17">
        <f t="shared" si="82"/>
        <v>62.81</v>
      </c>
      <c r="L90" s="17">
        <f t="shared" si="82"/>
        <v>77.099999999999994</v>
      </c>
      <c r="M90" s="17">
        <f t="shared" si="82"/>
        <v>76.64</v>
      </c>
      <c r="N90" s="17">
        <f t="shared" si="82"/>
        <v>76.58</v>
      </c>
      <c r="O90" s="17">
        <f t="shared" si="82"/>
        <v>83.75</v>
      </c>
      <c r="P90" s="17">
        <f t="shared" si="82"/>
        <v>83.17</v>
      </c>
      <c r="R90" s="17">
        <f t="shared" si="79"/>
        <v>75.114999999999995</v>
      </c>
      <c r="T90" s="1" t="s">
        <v>2</v>
      </c>
      <c r="U90" s="17">
        <f t="shared" ref="U90:AF90" si="83">(B90-$R$90)^2</f>
        <v>10.017225000000039</v>
      </c>
      <c r="V90" s="17">
        <f t="shared" si="83"/>
        <v>6.3252250000000032</v>
      </c>
      <c r="W90" s="17">
        <f t="shared" si="83"/>
        <v>3.0250000000007502E-3</v>
      </c>
      <c r="X90" s="17">
        <f t="shared" si="83"/>
        <v>32.205625000000126</v>
      </c>
      <c r="Y90" s="17">
        <f t="shared" si="83"/>
        <v>2.5122249999999804</v>
      </c>
      <c r="Z90" s="17">
        <f t="shared" si="83"/>
        <v>0.40322499999998845</v>
      </c>
      <c r="AA90" s="17">
        <f t="shared" si="83"/>
        <v>50.765625</v>
      </c>
      <c r="AB90" s="17">
        <f t="shared" si="83"/>
        <v>59.367024999999977</v>
      </c>
      <c r="AC90" s="17">
        <f t="shared" si="83"/>
        <v>3.4225000000000838E-2</v>
      </c>
      <c r="AD90" s="17">
        <f t="shared" si="83"/>
        <v>151.41302499999981</v>
      </c>
      <c r="AE90" s="17">
        <f t="shared" si="83"/>
        <v>3.9402249999999976</v>
      </c>
      <c r="AF90" s="17">
        <f t="shared" si="83"/>
        <v>2.3256250000000174</v>
      </c>
      <c r="AG90" s="17">
        <f t="shared" ref="AG90:AI90" si="84">(N90-$R$90)^2</f>
        <v>2.14622500000001</v>
      </c>
      <c r="AH90" s="17">
        <f t="shared" si="84"/>
        <v>74.563225000000088</v>
      </c>
      <c r="AI90" s="17">
        <f t="shared" si="84"/>
        <v>64.883025000000103</v>
      </c>
      <c r="AK90" s="1" t="s">
        <v>80</v>
      </c>
      <c r="AL90" s="17">
        <f t="shared" ref="AL90:AL109" si="85">SQRT((1/(12-1))*SUM(U90:AI90))</f>
        <v>6.4730544637681762</v>
      </c>
      <c r="AM90" s="18">
        <v>0.5</v>
      </c>
      <c r="AN90" s="17">
        <f t="shared" ref="AN90:AN109" si="86">SQRT(((AL90)^2)+((AM90)^2))</f>
        <v>6.4923365663610744</v>
      </c>
      <c r="AO90" s="17">
        <f t="shared" ref="AO90:AO109" si="87">2*AN90</f>
        <v>12.984673132722149</v>
      </c>
    </row>
    <row r="91" spans="1:41" x14ac:dyDescent="0.3">
      <c r="A91" s="1" t="s">
        <v>3</v>
      </c>
      <c r="B91" s="17">
        <f t="shared" si="82"/>
        <v>81.149999999999991</v>
      </c>
      <c r="C91" s="17">
        <f t="shared" si="82"/>
        <v>82.77000000000001</v>
      </c>
      <c r="D91" s="17">
        <f t="shared" si="82"/>
        <v>81.25</v>
      </c>
      <c r="E91" s="17">
        <f t="shared" si="82"/>
        <v>83.44</v>
      </c>
      <c r="F91" s="17">
        <f t="shared" si="82"/>
        <v>76.81</v>
      </c>
      <c r="G91" s="17">
        <f t="shared" si="82"/>
        <v>82.490000000000009</v>
      </c>
      <c r="H91" s="17">
        <f t="shared" si="82"/>
        <v>80.09</v>
      </c>
      <c r="I91" s="17">
        <f t="shared" si="82"/>
        <v>76.650000000000006</v>
      </c>
      <c r="J91" s="17">
        <f t="shared" si="82"/>
        <v>75.360000000000014</v>
      </c>
      <c r="K91" s="17">
        <f t="shared" si="82"/>
        <v>67.789999999999992</v>
      </c>
      <c r="L91" s="17">
        <f t="shared" si="82"/>
        <v>80.490000000000009</v>
      </c>
      <c r="M91" s="17">
        <f t="shared" si="82"/>
        <v>80.89</v>
      </c>
      <c r="N91" s="17">
        <f t="shared" si="82"/>
        <v>81.98</v>
      </c>
      <c r="O91" s="17">
        <f t="shared" si="82"/>
        <v>84.16</v>
      </c>
      <c r="P91" s="17">
        <f t="shared" si="82"/>
        <v>84.59</v>
      </c>
      <c r="R91" s="17">
        <f t="shared" si="79"/>
        <v>79.098333333333329</v>
      </c>
      <c r="T91" s="1" t="s">
        <v>3</v>
      </c>
      <c r="U91" s="17">
        <f t="shared" ref="U91:AF91" si="88">(B91-$R$91)^2</f>
        <v>4.2093361111110932</v>
      </c>
      <c r="V91" s="17">
        <f t="shared" si="88"/>
        <v>13.481136111111217</v>
      </c>
      <c r="W91" s="17">
        <f t="shared" si="88"/>
        <v>4.6296694444444624</v>
      </c>
      <c r="X91" s="17">
        <f t="shared" si="88"/>
        <v>18.850069444444461</v>
      </c>
      <c r="Y91" s="17">
        <f t="shared" si="88"/>
        <v>5.2364694444444151</v>
      </c>
      <c r="Z91" s="17">
        <f t="shared" si="88"/>
        <v>11.503402777777868</v>
      </c>
      <c r="AA91" s="17">
        <f t="shared" si="88"/>
        <v>0.98340277777779284</v>
      </c>
      <c r="AB91" s="17">
        <f t="shared" si="88"/>
        <v>5.9943361111110631</v>
      </c>
      <c r="AC91" s="17">
        <f t="shared" si="88"/>
        <v>13.975136111110977</v>
      </c>
      <c r="AD91" s="17">
        <f t="shared" si="88"/>
        <v>127.87840277777786</v>
      </c>
      <c r="AE91" s="17">
        <f t="shared" si="88"/>
        <v>1.9367361111111481</v>
      </c>
      <c r="AF91" s="17">
        <f t="shared" si="88"/>
        <v>3.2100694444444615</v>
      </c>
      <c r="AG91" s="17">
        <f t="shared" ref="AG91:AI91" si="89">(N91-$R$91)^2</f>
        <v>8.3040027777778249</v>
      </c>
      <c r="AH91" s="17">
        <f t="shared" si="89"/>
        <v>25.620469444444453</v>
      </c>
      <c r="AI91" s="17">
        <f t="shared" si="89"/>
        <v>30.158402777777862</v>
      </c>
      <c r="AK91" s="1" t="s">
        <v>81</v>
      </c>
      <c r="AL91" s="17">
        <f t="shared" si="85"/>
        <v>5.0088198725000623</v>
      </c>
      <c r="AM91" s="18">
        <v>0.5</v>
      </c>
      <c r="AN91" s="17">
        <f t="shared" si="86"/>
        <v>5.0337139882150179</v>
      </c>
      <c r="AO91" s="17">
        <f t="shared" si="87"/>
        <v>10.067427976430036</v>
      </c>
    </row>
    <row r="92" spans="1:41" x14ac:dyDescent="0.3">
      <c r="A92" s="1" t="s">
        <v>4</v>
      </c>
      <c r="B92" s="17">
        <f t="shared" si="82"/>
        <v>83.36</v>
      </c>
      <c r="C92" s="17">
        <f t="shared" si="82"/>
        <v>84.93</v>
      </c>
      <c r="D92" s="17">
        <f t="shared" si="82"/>
        <v>82.97</v>
      </c>
      <c r="E92" s="17">
        <f t="shared" si="82"/>
        <v>84.320000000000007</v>
      </c>
      <c r="F92" s="17">
        <f t="shared" si="82"/>
        <v>76.900000000000006</v>
      </c>
      <c r="G92" s="17">
        <f t="shared" si="82"/>
        <v>83.69</v>
      </c>
      <c r="H92" s="17">
        <f t="shared" si="82"/>
        <v>81.08</v>
      </c>
      <c r="I92" s="17">
        <f t="shared" si="82"/>
        <v>73.62</v>
      </c>
      <c r="J92" s="17">
        <f t="shared" si="82"/>
        <v>77.960000000000008</v>
      </c>
      <c r="K92" s="17">
        <f t="shared" si="82"/>
        <v>71.64</v>
      </c>
      <c r="L92" s="17">
        <f t="shared" si="82"/>
        <v>82.22</v>
      </c>
      <c r="M92" s="17">
        <f t="shared" si="82"/>
        <v>81.52000000000001</v>
      </c>
      <c r="N92" s="17">
        <f t="shared" si="82"/>
        <v>82.84</v>
      </c>
      <c r="O92" s="17">
        <f t="shared" si="82"/>
        <v>85.29</v>
      </c>
      <c r="P92" s="17">
        <f t="shared" si="82"/>
        <v>90.61</v>
      </c>
      <c r="R92" s="17">
        <f t="shared" si="79"/>
        <v>80.350833333333341</v>
      </c>
      <c r="T92" s="1" t="s">
        <v>4</v>
      </c>
      <c r="U92" s="17">
        <f t="shared" ref="U92:AF92" si="90">(B92-$R$92)^2</f>
        <v>9.0550840277777276</v>
      </c>
      <c r="V92" s="17">
        <f t="shared" si="90"/>
        <v>20.968767361111102</v>
      </c>
      <c r="W92" s="17">
        <f t="shared" si="90"/>
        <v>6.860034027777731</v>
      </c>
      <c r="X92" s="17">
        <f t="shared" si="90"/>
        <v>15.754284027777775</v>
      </c>
      <c r="Y92" s="17">
        <f t="shared" si="90"/>
        <v>11.908250694444458</v>
      </c>
      <c r="Z92" s="17">
        <f t="shared" si="90"/>
        <v>11.150034027777711</v>
      </c>
      <c r="AA92" s="17">
        <f t="shared" si="90"/>
        <v>0.53168402777776391</v>
      </c>
      <c r="AB92" s="17">
        <f t="shared" si="90"/>
        <v>45.304117361111153</v>
      </c>
      <c r="AC92" s="17">
        <f t="shared" si="90"/>
        <v>5.7160840277777769</v>
      </c>
      <c r="AD92" s="17">
        <f t="shared" si="90"/>
        <v>75.878617361111239</v>
      </c>
      <c r="AE92" s="17">
        <f t="shared" si="90"/>
        <v>3.4937840277777443</v>
      </c>
      <c r="AF92" s="17">
        <f t="shared" si="90"/>
        <v>1.3669506944444503</v>
      </c>
      <c r="AG92" s="17">
        <f t="shared" ref="AG92:AI92" si="91">(N92-$R$92)^2</f>
        <v>6.1959506944444227</v>
      </c>
      <c r="AH92" s="17">
        <f t="shared" si="91"/>
        <v>24.395367361111095</v>
      </c>
      <c r="AI92" s="17">
        <f t="shared" si="91"/>
        <v>105.25050069444427</v>
      </c>
      <c r="AK92" s="1" t="s">
        <v>82</v>
      </c>
      <c r="AL92" s="17">
        <f t="shared" si="85"/>
        <v>5.5908164179927198</v>
      </c>
      <c r="AM92" s="18">
        <v>0.5</v>
      </c>
      <c r="AN92" s="17">
        <f t="shared" si="86"/>
        <v>5.6131299842153082</v>
      </c>
      <c r="AO92" s="17">
        <f t="shared" si="87"/>
        <v>11.226259968430616</v>
      </c>
    </row>
    <row r="93" spans="1:41" x14ac:dyDescent="0.3">
      <c r="A93" s="1" t="s">
        <v>5</v>
      </c>
      <c r="B93" s="17">
        <f t="shared" si="82"/>
        <v>87.52</v>
      </c>
      <c r="C93" s="17">
        <f t="shared" si="82"/>
        <v>88.65</v>
      </c>
      <c r="D93" s="17">
        <f t="shared" si="82"/>
        <v>86.919999999999987</v>
      </c>
      <c r="E93" s="17">
        <f t="shared" si="82"/>
        <v>88.31</v>
      </c>
      <c r="F93" s="17">
        <f t="shared" si="82"/>
        <v>84.57</v>
      </c>
      <c r="G93" s="17">
        <f t="shared" si="82"/>
        <v>85.199999999999989</v>
      </c>
      <c r="H93" s="17">
        <f t="shared" si="82"/>
        <v>86.25</v>
      </c>
      <c r="I93" s="17">
        <f t="shared" si="82"/>
        <v>73.430000000000007</v>
      </c>
      <c r="J93" s="17">
        <f t="shared" si="82"/>
        <v>83.39</v>
      </c>
      <c r="K93" s="17">
        <f t="shared" si="82"/>
        <v>74.81</v>
      </c>
      <c r="L93" s="17">
        <f t="shared" si="82"/>
        <v>86.15</v>
      </c>
      <c r="M93" s="17">
        <f t="shared" si="82"/>
        <v>84.92</v>
      </c>
      <c r="N93" s="17">
        <f t="shared" si="82"/>
        <v>86.820000000000007</v>
      </c>
      <c r="O93" s="17">
        <f t="shared" si="82"/>
        <v>90.63000000000001</v>
      </c>
      <c r="P93" s="17">
        <f t="shared" si="82"/>
        <v>93.070000000000007</v>
      </c>
      <c r="R93" s="17">
        <f t="shared" si="79"/>
        <v>84.176666666666677</v>
      </c>
      <c r="T93" s="1" t="s">
        <v>5</v>
      </c>
      <c r="U93" s="17">
        <f t="shared" ref="U93:AF93" si="92">(B93-$R$93)^2</f>
        <v>11.177877777777685</v>
      </c>
      <c r="V93" s="17">
        <f t="shared" si="92"/>
        <v>20.010711111111075</v>
      </c>
      <c r="W93" s="17">
        <f t="shared" si="92"/>
        <v>7.5258777777776551</v>
      </c>
      <c r="X93" s="17">
        <f t="shared" si="92"/>
        <v>17.084444444444383</v>
      </c>
      <c r="Y93" s="17">
        <f t="shared" si="92"/>
        <v>0.154711111111098</v>
      </c>
      <c r="Z93" s="17">
        <f t="shared" si="92"/>
        <v>1.0472111111110676</v>
      </c>
      <c r="AA93" s="17">
        <f t="shared" si="92"/>
        <v>4.2987111111110705</v>
      </c>
      <c r="AB93" s="17">
        <f t="shared" si="92"/>
        <v>115.49084444444451</v>
      </c>
      <c r="AC93" s="17">
        <f t="shared" si="92"/>
        <v>0.61884444444445907</v>
      </c>
      <c r="AD93" s="17">
        <f t="shared" si="92"/>
        <v>87.734444444444591</v>
      </c>
      <c r="AE93" s="17">
        <f t="shared" si="92"/>
        <v>3.894044444444428</v>
      </c>
      <c r="AF93" s="17">
        <f t="shared" si="92"/>
        <v>0.55254444444443229</v>
      </c>
      <c r="AG93" s="17">
        <f t="shared" ref="AG93:AI93" si="93">(N93-$R$93)^2</f>
        <v>6.9872111111110984</v>
      </c>
      <c r="AH93" s="17">
        <f t="shared" si="93"/>
        <v>41.645511111111105</v>
      </c>
      <c r="AI93" s="17">
        <f t="shared" si="93"/>
        <v>79.091377777777737</v>
      </c>
      <c r="AK93" s="1" t="s">
        <v>83</v>
      </c>
      <c r="AL93" s="17">
        <f t="shared" si="85"/>
        <v>6.0099490745586071</v>
      </c>
      <c r="AM93" s="18">
        <v>0.5</v>
      </c>
      <c r="AN93" s="17">
        <f t="shared" si="86"/>
        <v>6.0307120540436898</v>
      </c>
      <c r="AO93" s="17">
        <f t="shared" si="87"/>
        <v>12.06142410808738</v>
      </c>
    </row>
    <row r="94" spans="1:41" x14ac:dyDescent="0.3">
      <c r="A94" s="1" t="s">
        <v>6</v>
      </c>
      <c r="B94" s="17">
        <f t="shared" si="82"/>
        <v>90.05</v>
      </c>
      <c r="C94" s="17">
        <f t="shared" si="82"/>
        <v>92.22</v>
      </c>
      <c r="D94" s="17">
        <f t="shared" si="82"/>
        <v>89.259999999999991</v>
      </c>
      <c r="E94" s="17">
        <f t="shared" si="82"/>
        <v>91.25</v>
      </c>
      <c r="F94" s="17">
        <f t="shared" si="82"/>
        <v>86.070000000000007</v>
      </c>
      <c r="G94" s="17">
        <f t="shared" si="82"/>
        <v>88.9</v>
      </c>
      <c r="H94" s="17">
        <f t="shared" si="82"/>
        <v>88.539999999999992</v>
      </c>
      <c r="I94" s="17">
        <f t="shared" si="82"/>
        <v>83.330000000000013</v>
      </c>
      <c r="J94" s="17">
        <f t="shared" si="82"/>
        <v>86.55</v>
      </c>
      <c r="K94" s="17">
        <f t="shared" si="82"/>
        <v>83.919999999999987</v>
      </c>
      <c r="L94" s="17">
        <f t="shared" si="82"/>
        <v>90.47</v>
      </c>
      <c r="M94" s="17">
        <f t="shared" si="82"/>
        <v>88.09</v>
      </c>
      <c r="N94" s="17">
        <f t="shared" si="82"/>
        <v>92.38000000000001</v>
      </c>
      <c r="O94" s="17">
        <f t="shared" si="82"/>
        <v>94.71</v>
      </c>
      <c r="P94" s="17">
        <f t="shared" si="82"/>
        <v>95.009999999999991</v>
      </c>
      <c r="R94" s="17">
        <f t="shared" si="79"/>
        <v>88.220833333333317</v>
      </c>
      <c r="T94" s="1" t="s">
        <v>6</v>
      </c>
      <c r="U94" s="17">
        <f t="shared" ref="U94:AF94" si="94">(B94-$R$94)^2</f>
        <v>3.345850694444493</v>
      </c>
      <c r="V94" s="17">
        <f t="shared" si="94"/>
        <v>15.993334027777898</v>
      </c>
      <c r="W94" s="17">
        <f t="shared" si="94"/>
        <v>1.0798673611111256</v>
      </c>
      <c r="X94" s="17">
        <f t="shared" si="94"/>
        <v>9.1758506944445415</v>
      </c>
      <c r="Y94" s="17">
        <f t="shared" si="94"/>
        <v>4.6260840277776767</v>
      </c>
      <c r="Z94" s="17">
        <f t="shared" si="94"/>
        <v>0.46126736111114069</v>
      </c>
      <c r="AA94" s="17">
        <f t="shared" si="94"/>
        <v>0.10186736111111631</v>
      </c>
      <c r="AB94" s="17">
        <f t="shared" si="94"/>
        <v>23.920250694444164</v>
      </c>
      <c r="AC94" s="17">
        <f t="shared" si="94"/>
        <v>2.7916840277777335</v>
      </c>
      <c r="AD94" s="17">
        <f t="shared" si="94"/>
        <v>18.497167361111082</v>
      </c>
      <c r="AE94" s="17">
        <f t="shared" si="94"/>
        <v>5.0587506944445115</v>
      </c>
      <c r="AF94" s="17">
        <f t="shared" si="94"/>
        <v>1.7117361111106004E-2</v>
      </c>
      <c r="AG94" s="17">
        <f t="shared" ref="AG94:AI94" si="95">(N94-$R$94)^2</f>
        <v>17.298667361111324</v>
      </c>
      <c r="AH94" s="17">
        <f t="shared" si="95"/>
        <v>42.109284027777903</v>
      </c>
      <c r="AI94" s="17">
        <f t="shared" si="95"/>
        <v>46.092784027777874</v>
      </c>
      <c r="AK94" s="1" t="s">
        <v>84</v>
      </c>
      <c r="AL94" s="17">
        <f t="shared" si="85"/>
        <v>4.1622745866711535</v>
      </c>
      <c r="AM94" s="18">
        <v>0.5</v>
      </c>
      <c r="AN94" s="17">
        <f t="shared" si="86"/>
        <v>4.1921986754981591</v>
      </c>
      <c r="AO94" s="17">
        <f t="shared" si="87"/>
        <v>8.3843973509963181</v>
      </c>
    </row>
    <row r="95" spans="1:41" x14ac:dyDescent="0.3">
      <c r="A95" s="1" t="s">
        <v>7</v>
      </c>
      <c r="B95" s="17">
        <f t="shared" si="82"/>
        <v>95.3</v>
      </c>
      <c r="C95" s="17">
        <f t="shared" si="82"/>
        <v>93.179999999999993</v>
      </c>
      <c r="D95" s="17">
        <f t="shared" si="82"/>
        <v>93.52000000000001</v>
      </c>
      <c r="E95" s="17">
        <f t="shared" si="82"/>
        <v>93.85</v>
      </c>
      <c r="F95" s="17">
        <f t="shared" si="82"/>
        <v>90.01</v>
      </c>
      <c r="G95" s="17">
        <f t="shared" si="82"/>
        <v>92.33</v>
      </c>
      <c r="H95" s="17">
        <f t="shared" si="82"/>
        <v>94.22</v>
      </c>
      <c r="I95" s="17">
        <f t="shared" si="82"/>
        <v>86.75</v>
      </c>
      <c r="J95" s="17">
        <f t="shared" si="82"/>
        <v>91.63</v>
      </c>
      <c r="K95" s="17">
        <f t="shared" si="82"/>
        <v>89.78</v>
      </c>
      <c r="L95" s="17">
        <f t="shared" si="82"/>
        <v>95.27</v>
      </c>
      <c r="M95" s="17">
        <f t="shared" si="82"/>
        <v>93.7</v>
      </c>
      <c r="N95" s="17">
        <f t="shared" si="82"/>
        <v>97.33</v>
      </c>
      <c r="O95" s="17">
        <f t="shared" si="82"/>
        <v>98.62</v>
      </c>
      <c r="P95" s="17">
        <f t="shared" si="82"/>
        <v>98.64</v>
      </c>
      <c r="R95" s="17">
        <f t="shared" si="79"/>
        <v>92.461666666666659</v>
      </c>
      <c r="T95" s="1" t="s">
        <v>7</v>
      </c>
      <c r="U95" s="17">
        <f t="shared" ref="U95:AF95" si="96">(B95-$R$95)^2</f>
        <v>8.0561361111111385</v>
      </c>
      <c r="V95" s="17">
        <f t="shared" si="96"/>
        <v>0.51600277777777837</v>
      </c>
      <c r="W95" s="17">
        <f t="shared" si="96"/>
        <v>1.1200694444444825</v>
      </c>
      <c r="X95" s="17">
        <f t="shared" si="96"/>
        <v>1.9274694444444502</v>
      </c>
      <c r="Y95" s="17">
        <f t="shared" si="96"/>
        <v>6.0106694444443809</v>
      </c>
      <c r="Z95" s="17">
        <f t="shared" si="96"/>
        <v>1.7336111111109515E-2</v>
      </c>
      <c r="AA95" s="17">
        <f t="shared" si="96"/>
        <v>3.0917361111111346</v>
      </c>
      <c r="AB95" s="17">
        <f t="shared" si="96"/>
        <v>32.623136111111023</v>
      </c>
      <c r="AC95" s="17">
        <f t="shared" si="96"/>
        <v>0.69166944444443912</v>
      </c>
      <c r="AD95" s="17">
        <f t="shared" si="96"/>
        <v>7.1913361111110632</v>
      </c>
      <c r="AE95" s="17">
        <f t="shared" si="96"/>
        <v>7.8867361111111327</v>
      </c>
      <c r="AF95" s="17">
        <f t="shared" si="96"/>
        <v>1.5334694444444708</v>
      </c>
      <c r="AG95" s="17">
        <f t="shared" ref="AG95:AI95" si="97">(N95-$R$95)^2</f>
        <v>23.700669444444504</v>
      </c>
      <c r="AH95" s="17">
        <f t="shared" si="97"/>
        <v>37.925069444444595</v>
      </c>
      <c r="AI95" s="17">
        <f t="shared" si="97"/>
        <v>38.171802777777884</v>
      </c>
      <c r="AK95" s="1" t="s">
        <v>85</v>
      </c>
      <c r="AL95" s="17">
        <f t="shared" si="85"/>
        <v>3.9365802918192099</v>
      </c>
      <c r="AM95" s="18">
        <v>0.5</v>
      </c>
      <c r="AN95" s="17">
        <f t="shared" si="86"/>
        <v>3.9682066974818002</v>
      </c>
      <c r="AO95" s="17">
        <f t="shared" si="87"/>
        <v>7.9364133949636004</v>
      </c>
    </row>
    <row r="96" spans="1:41" x14ac:dyDescent="0.3">
      <c r="A96" s="1" t="s">
        <v>8</v>
      </c>
      <c r="B96" s="17">
        <f t="shared" si="82"/>
        <v>98.800000000000011</v>
      </c>
      <c r="C96" s="17">
        <f t="shared" si="82"/>
        <v>97.3</v>
      </c>
      <c r="D96" s="17">
        <f t="shared" si="82"/>
        <v>94.98</v>
      </c>
      <c r="E96" s="17">
        <f t="shared" si="82"/>
        <v>97.03</v>
      </c>
      <c r="F96" s="17">
        <f t="shared" si="82"/>
        <v>94.33</v>
      </c>
      <c r="G96" s="17">
        <f t="shared" si="82"/>
        <v>97.759999999999991</v>
      </c>
      <c r="H96" s="17">
        <f t="shared" si="82"/>
        <v>97.47</v>
      </c>
      <c r="I96" s="17">
        <f t="shared" si="82"/>
        <v>91.6</v>
      </c>
      <c r="J96" s="17">
        <f t="shared" si="82"/>
        <v>96.24</v>
      </c>
      <c r="K96" s="17">
        <f t="shared" si="82"/>
        <v>91.74</v>
      </c>
      <c r="L96" s="17">
        <f t="shared" si="82"/>
        <v>98.37</v>
      </c>
      <c r="M96" s="17">
        <f t="shared" si="82"/>
        <v>95.95</v>
      </c>
      <c r="N96" s="17">
        <f t="shared" si="82"/>
        <v>98.25</v>
      </c>
      <c r="O96" s="17">
        <f t="shared" si="82"/>
        <v>98.9</v>
      </c>
      <c r="P96" s="17">
        <f t="shared" si="82"/>
        <v>98.699999999999989</v>
      </c>
      <c r="R96" s="17">
        <f t="shared" si="79"/>
        <v>95.964166666666685</v>
      </c>
      <c r="T96" s="1" t="s">
        <v>8</v>
      </c>
      <c r="U96" s="17">
        <f t="shared" ref="U96:AF96" si="98">(B96-$R$96)^2</f>
        <v>8.0419506944444041</v>
      </c>
      <c r="V96" s="17">
        <f t="shared" si="98"/>
        <v>1.7844506944443876</v>
      </c>
      <c r="W96" s="17">
        <f t="shared" si="98"/>
        <v>0.96858402777780617</v>
      </c>
      <c r="X96" s="17">
        <f t="shared" si="98"/>
        <v>1.1360006944444077</v>
      </c>
      <c r="Y96" s="17">
        <f t="shared" si="98"/>
        <v>2.67050069444451</v>
      </c>
      <c r="Z96" s="17">
        <f t="shared" si="98"/>
        <v>3.2250173611110124</v>
      </c>
      <c r="AA96" s="17">
        <f t="shared" si="98"/>
        <v>2.2675340277777192</v>
      </c>
      <c r="AB96" s="17">
        <f t="shared" si="98"/>
        <v>19.045950694444656</v>
      </c>
      <c r="AC96" s="17">
        <f t="shared" si="98"/>
        <v>7.6084027777764809E-2</v>
      </c>
      <c r="AD96" s="17">
        <f t="shared" si="98"/>
        <v>17.843584027777975</v>
      </c>
      <c r="AE96" s="17">
        <f t="shared" si="98"/>
        <v>5.7880340277777114</v>
      </c>
      <c r="AF96" s="17">
        <f t="shared" si="98"/>
        <v>2.0069444444488466E-4</v>
      </c>
      <c r="AG96" s="17">
        <f t="shared" ref="AG96:AI96" si="99">(N96-$R$96)^2</f>
        <v>5.2250340277776939</v>
      </c>
      <c r="AH96" s="17">
        <f t="shared" si="99"/>
        <v>8.6191173611110372</v>
      </c>
      <c r="AI96" s="17">
        <f t="shared" si="99"/>
        <v>7.4847840277776152</v>
      </c>
      <c r="AK96" s="1" t="s">
        <v>86</v>
      </c>
      <c r="AL96" s="17">
        <f t="shared" si="85"/>
        <v>2.7663041817120471</v>
      </c>
      <c r="AM96" s="18">
        <v>0.5</v>
      </c>
      <c r="AN96" s="17">
        <f t="shared" si="86"/>
        <v>2.8111276786651933</v>
      </c>
      <c r="AO96" s="17">
        <f t="shared" si="87"/>
        <v>5.6222553573303866</v>
      </c>
    </row>
    <row r="97" spans="1:41" x14ac:dyDescent="0.3">
      <c r="A97" s="1" t="s">
        <v>9</v>
      </c>
      <c r="B97" s="17">
        <f t="shared" si="82"/>
        <v>97.81</v>
      </c>
      <c r="C97" s="17">
        <f t="shared" si="82"/>
        <v>98.54</v>
      </c>
      <c r="D97" s="17">
        <f t="shared" si="82"/>
        <v>96.47999999999999</v>
      </c>
      <c r="E97" s="17">
        <f t="shared" si="82"/>
        <v>98.05</v>
      </c>
      <c r="F97" s="17">
        <f t="shared" si="82"/>
        <v>95.85</v>
      </c>
      <c r="G97" s="17">
        <f t="shared" si="82"/>
        <v>98.49</v>
      </c>
      <c r="H97" s="17">
        <f t="shared" si="82"/>
        <v>98.44</v>
      </c>
      <c r="I97" s="17">
        <f t="shared" si="82"/>
        <v>94.78</v>
      </c>
      <c r="J97" s="17">
        <f t="shared" si="82"/>
        <v>96.95</v>
      </c>
      <c r="K97" s="17">
        <f t="shared" si="82"/>
        <v>93.68</v>
      </c>
      <c r="L97" s="17">
        <f t="shared" si="82"/>
        <v>99.28</v>
      </c>
      <c r="M97" s="17">
        <f t="shared" si="82"/>
        <v>97.710000000000008</v>
      </c>
      <c r="N97" s="17">
        <f t="shared" si="82"/>
        <v>98.29</v>
      </c>
      <c r="O97" s="17">
        <f t="shared" si="82"/>
        <v>99.009999999999991</v>
      </c>
      <c r="P97" s="17">
        <f t="shared" si="82"/>
        <v>98.65</v>
      </c>
      <c r="R97" s="17">
        <f t="shared" si="79"/>
        <v>97.171666666666681</v>
      </c>
      <c r="T97" s="1" t="s">
        <v>9</v>
      </c>
      <c r="U97" s="17">
        <f t="shared" ref="U97:AF97" si="100">(B97-$R$97)^2</f>
        <v>0.40746944444442895</v>
      </c>
      <c r="V97" s="17">
        <f t="shared" si="100"/>
        <v>1.8723361111110888</v>
      </c>
      <c r="W97" s="17">
        <f t="shared" si="100"/>
        <v>0.47840277777781187</v>
      </c>
      <c r="X97" s="17">
        <f t="shared" si="100"/>
        <v>0.77146944444441412</v>
      </c>
      <c r="Y97" s="17">
        <f t="shared" si="100"/>
        <v>1.7468027777778308</v>
      </c>
      <c r="Z97" s="17">
        <f t="shared" si="100"/>
        <v>1.7380027777777263</v>
      </c>
      <c r="AA97" s="17">
        <f t="shared" si="100"/>
        <v>1.6086694444444021</v>
      </c>
      <c r="AB97" s="17">
        <f t="shared" si="100"/>
        <v>5.7200694444445075</v>
      </c>
      <c r="AC97" s="17">
        <f t="shared" si="100"/>
        <v>4.9136111111116237E-2</v>
      </c>
      <c r="AD97" s="17">
        <f t="shared" si="100"/>
        <v>12.191736111111164</v>
      </c>
      <c r="AE97" s="17">
        <f t="shared" si="100"/>
        <v>4.4450694444443881</v>
      </c>
      <c r="AF97" s="17">
        <f t="shared" si="100"/>
        <v>0.28980277777777086</v>
      </c>
      <c r="AG97" s="17">
        <f t="shared" ref="AG97:AI97" si="101">(N97-$R$97)^2</f>
        <v>1.2506694444444262</v>
      </c>
      <c r="AH97" s="17">
        <f t="shared" si="101"/>
        <v>3.379469444444358</v>
      </c>
      <c r="AI97" s="17">
        <f t="shared" si="101"/>
        <v>2.1854694444444185</v>
      </c>
      <c r="AK97" s="1" t="s">
        <v>87</v>
      </c>
      <c r="AL97" s="17">
        <f t="shared" si="85"/>
        <v>1.861928985072882</v>
      </c>
      <c r="AM97" s="18">
        <v>0.5</v>
      </c>
      <c r="AN97" s="17">
        <f t="shared" si="86"/>
        <v>1.9278951074823891</v>
      </c>
      <c r="AO97" s="17">
        <f t="shared" si="87"/>
        <v>3.8557902149647783</v>
      </c>
    </row>
    <row r="98" spans="1:41" x14ac:dyDescent="0.3">
      <c r="A98" s="1" t="s">
        <v>10</v>
      </c>
      <c r="B98" s="17">
        <f t="shared" si="82"/>
        <v>97.27</v>
      </c>
      <c r="C98" s="17">
        <f t="shared" si="82"/>
        <v>97.88</v>
      </c>
      <c r="D98" s="17">
        <f t="shared" si="82"/>
        <v>97.64</v>
      </c>
      <c r="E98" s="17">
        <f t="shared" si="82"/>
        <v>97.48</v>
      </c>
      <c r="F98" s="17">
        <f t="shared" si="82"/>
        <v>96.25</v>
      </c>
      <c r="G98" s="17">
        <f t="shared" si="82"/>
        <v>97.06</v>
      </c>
      <c r="H98" s="17">
        <f t="shared" si="82"/>
        <v>97.46</v>
      </c>
      <c r="I98" s="17">
        <f t="shared" si="82"/>
        <v>94.99</v>
      </c>
      <c r="J98" s="17">
        <f t="shared" si="82"/>
        <v>96.64</v>
      </c>
      <c r="K98" s="17">
        <f t="shared" si="82"/>
        <v>93.61</v>
      </c>
      <c r="L98" s="17">
        <f t="shared" si="82"/>
        <v>97.39</v>
      </c>
      <c r="M98" s="17">
        <f t="shared" si="82"/>
        <v>97.61</v>
      </c>
      <c r="N98" s="17">
        <f t="shared" si="82"/>
        <v>97.86999999999999</v>
      </c>
      <c r="O98" s="17">
        <f t="shared" si="82"/>
        <v>97.94</v>
      </c>
      <c r="P98" s="17">
        <f t="shared" si="82"/>
        <v>97.78</v>
      </c>
      <c r="R98" s="17">
        <f t="shared" si="79"/>
        <v>96.773333333333326</v>
      </c>
      <c r="T98" s="1" t="s">
        <v>10</v>
      </c>
      <c r="U98" s="17">
        <f t="shared" ref="U98:AF98" si="102">(B98-$R$98)^2</f>
        <v>0.2466777777777808</v>
      </c>
      <c r="V98" s="17">
        <f t="shared" si="102"/>
        <v>1.2247111111111166</v>
      </c>
      <c r="W98" s="17">
        <f t="shared" si="102"/>
        <v>0.75111111111112427</v>
      </c>
      <c r="X98" s="17">
        <f t="shared" si="102"/>
        <v>0.4993777777777933</v>
      </c>
      <c r="Y98" s="17">
        <f t="shared" si="102"/>
        <v>0.27387777777777045</v>
      </c>
      <c r="Z98" s="17">
        <f t="shared" si="102"/>
        <v>8.2177777777783095E-2</v>
      </c>
      <c r="AA98" s="17">
        <f t="shared" si="102"/>
        <v>0.47151111111111216</v>
      </c>
      <c r="AB98" s="17">
        <f t="shared" si="102"/>
        <v>3.1802777777777709</v>
      </c>
      <c r="AC98" s="17">
        <f t="shared" si="102"/>
        <v>1.7777777777775755E-2</v>
      </c>
      <c r="AD98" s="17">
        <f t="shared" si="102"/>
        <v>10.006677777777737</v>
      </c>
      <c r="AE98" s="17">
        <f t="shared" si="102"/>
        <v>0.38027777777778715</v>
      </c>
      <c r="AF98" s="17">
        <f t="shared" si="102"/>
        <v>0.70001111111112191</v>
      </c>
      <c r="AG98" s="17">
        <f t="shared" ref="AG98:AI98" si="103">(N98-$R$98)^2</f>
        <v>1.202677777777772</v>
      </c>
      <c r="AH98" s="17">
        <f t="shared" si="103"/>
        <v>1.3611111111111223</v>
      </c>
      <c r="AI98" s="17">
        <f t="shared" si="103"/>
        <v>1.0133777777777941</v>
      </c>
      <c r="AK98" s="1" t="s">
        <v>88</v>
      </c>
      <c r="AL98" s="17">
        <f t="shared" si="85"/>
        <v>1.3951745844918921</v>
      </c>
      <c r="AM98" s="18">
        <v>0.5</v>
      </c>
      <c r="AN98" s="17">
        <f t="shared" si="86"/>
        <v>1.4820634673360396</v>
      </c>
      <c r="AO98" s="17">
        <f t="shared" si="87"/>
        <v>2.9641269346720791</v>
      </c>
    </row>
    <row r="99" spans="1:41" x14ac:dyDescent="0.3">
      <c r="A99" s="1" t="s">
        <v>11</v>
      </c>
      <c r="B99" s="17">
        <f t="shared" si="82"/>
        <v>97.65</v>
      </c>
      <c r="C99" s="17">
        <f t="shared" si="82"/>
        <v>97.72</v>
      </c>
      <c r="D99" s="17">
        <f t="shared" si="82"/>
        <v>98.16</v>
      </c>
      <c r="E99" s="17">
        <f t="shared" si="82"/>
        <v>98.19</v>
      </c>
      <c r="F99" s="17">
        <f t="shared" si="82"/>
        <v>96.95</v>
      </c>
      <c r="G99" s="17">
        <f t="shared" si="82"/>
        <v>97.57</v>
      </c>
      <c r="H99" s="17">
        <f t="shared" si="82"/>
        <v>97.94</v>
      </c>
      <c r="I99" s="17">
        <f t="shared" si="82"/>
        <v>96.55</v>
      </c>
      <c r="J99" s="17">
        <f t="shared" si="82"/>
        <v>97.990000000000009</v>
      </c>
      <c r="K99" s="17">
        <f t="shared" si="82"/>
        <v>95.11</v>
      </c>
      <c r="L99" s="17">
        <f t="shared" si="82"/>
        <v>97.22</v>
      </c>
      <c r="M99" s="17">
        <f t="shared" si="82"/>
        <v>97.509999999999991</v>
      </c>
      <c r="N99" s="17">
        <f t="shared" si="82"/>
        <v>97.63000000000001</v>
      </c>
      <c r="O99" s="17">
        <f t="shared" si="82"/>
        <v>97.6</v>
      </c>
      <c r="P99" s="17">
        <f t="shared" si="82"/>
        <v>97.06</v>
      </c>
      <c r="R99" s="17">
        <f t="shared" si="79"/>
        <v>97.38</v>
      </c>
      <c r="T99" s="1" t="s">
        <v>11</v>
      </c>
      <c r="U99" s="17">
        <f t="shared" ref="U99:AF99" si="104">(B99-$R$99)^2</f>
        <v>7.290000000000553E-2</v>
      </c>
      <c r="V99" s="17">
        <f t="shared" si="104"/>
        <v>0.11560000000000233</v>
      </c>
      <c r="W99" s="17">
        <f t="shared" si="104"/>
        <v>0.60840000000000183</v>
      </c>
      <c r="X99" s="17">
        <f t="shared" si="104"/>
        <v>0.65610000000000368</v>
      </c>
      <c r="Y99" s="17">
        <f t="shared" si="104"/>
        <v>0.18489999999999365</v>
      </c>
      <c r="Z99" s="17">
        <f t="shared" si="104"/>
        <v>3.6099999999999133E-2</v>
      </c>
      <c r="AA99" s="17">
        <f t="shared" si="104"/>
        <v>0.31360000000000254</v>
      </c>
      <c r="AB99" s="17">
        <f t="shared" si="104"/>
        <v>0.68889999999999718</v>
      </c>
      <c r="AC99" s="17">
        <f t="shared" si="104"/>
        <v>0.37210000000001664</v>
      </c>
      <c r="AD99" s="17">
        <f t="shared" si="104"/>
        <v>5.1528999999999821</v>
      </c>
      <c r="AE99" s="17">
        <f t="shared" si="104"/>
        <v>2.5599999999998908E-2</v>
      </c>
      <c r="AF99" s="17">
        <f t="shared" si="104"/>
        <v>1.6899999999998819E-2</v>
      </c>
      <c r="AG99" s="17">
        <f t="shared" ref="AG99:AI99" si="105">(N99-$R$99)^2</f>
        <v>6.2500000000007105E-2</v>
      </c>
      <c r="AH99" s="17">
        <f t="shared" si="105"/>
        <v>4.8399999999999499E-2</v>
      </c>
      <c r="AI99" s="17">
        <f t="shared" si="105"/>
        <v>0.10239999999999563</v>
      </c>
      <c r="AK99" s="1" t="s">
        <v>89</v>
      </c>
      <c r="AL99" s="17">
        <f t="shared" si="85"/>
        <v>0.87683832862475564</v>
      </c>
      <c r="AM99" s="18">
        <v>0.5</v>
      </c>
      <c r="AN99" s="17">
        <f t="shared" si="86"/>
        <v>1.0093787468267077</v>
      </c>
      <c r="AO99" s="17">
        <f t="shared" si="87"/>
        <v>2.0187574936534154</v>
      </c>
    </row>
    <row r="100" spans="1:41" x14ac:dyDescent="0.3">
      <c r="A100" s="1" t="s">
        <v>12</v>
      </c>
      <c r="B100" s="17">
        <f t="shared" si="82"/>
        <v>94.22</v>
      </c>
      <c r="C100" s="17">
        <f t="shared" si="82"/>
        <v>94.66</v>
      </c>
      <c r="D100" s="17">
        <f t="shared" si="82"/>
        <v>95.039999999999992</v>
      </c>
      <c r="E100" s="17">
        <f t="shared" si="82"/>
        <v>94.67</v>
      </c>
      <c r="F100" s="17">
        <f t="shared" si="82"/>
        <v>93.88</v>
      </c>
      <c r="G100" s="17">
        <f t="shared" si="82"/>
        <v>94.160000000000011</v>
      </c>
      <c r="H100" s="17">
        <f t="shared" si="82"/>
        <v>94.97</v>
      </c>
      <c r="I100" s="17">
        <f t="shared" si="82"/>
        <v>94.1</v>
      </c>
      <c r="J100" s="17">
        <f t="shared" si="82"/>
        <v>94.16</v>
      </c>
      <c r="K100" s="17">
        <f t="shared" si="82"/>
        <v>93.25</v>
      </c>
      <c r="L100" s="17">
        <f t="shared" si="82"/>
        <v>94.31</v>
      </c>
      <c r="M100" s="17">
        <f t="shared" si="82"/>
        <v>94.460000000000008</v>
      </c>
      <c r="N100" s="17">
        <f t="shared" si="82"/>
        <v>94.37</v>
      </c>
      <c r="O100" s="17">
        <f t="shared" si="82"/>
        <v>93.94</v>
      </c>
      <c r="P100" s="17">
        <f t="shared" si="82"/>
        <v>94.18</v>
      </c>
      <c r="R100" s="17">
        <f t="shared" si="79"/>
        <v>94.323333333333338</v>
      </c>
      <c r="T100" s="1" t="s">
        <v>12</v>
      </c>
      <c r="U100" s="17">
        <f t="shared" ref="U100:AF100" si="106">(B100-$R$100)^2</f>
        <v>1.0677777777778914E-2</v>
      </c>
      <c r="V100" s="17">
        <f t="shared" si="106"/>
        <v>0.11334444444443921</v>
      </c>
      <c r="W100" s="17">
        <f t="shared" si="106"/>
        <v>0.51361111111109348</v>
      </c>
      <c r="X100" s="17">
        <f t="shared" si="106"/>
        <v>0.12017777777777594</v>
      </c>
      <c r="Y100" s="17">
        <f t="shared" si="106"/>
        <v>0.19654444444445235</v>
      </c>
      <c r="Z100" s="17">
        <f t="shared" si="106"/>
        <v>2.6677777777775673E-2</v>
      </c>
      <c r="AA100" s="17">
        <f t="shared" si="106"/>
        <v>0.41817777777777065</v>
      </c>
      <c r="AB100" s="17">
        <f t="shared" si="106"/>
        <v>4.987777777778226E-2</v>
      </c>
      <c r="AC100" s="17">
        <f t="shared" si="106"/>
        <v>2.6677777777780316E-2</v>
      </c>
      <c r="AD100" s="17">
        <f t="shared" si="106"/>
        <v>1.1520444444444538</v>
      </c>
      <c r="AE100" s="17">
        <f t="shared" si="106"/>
        <v>1.7777777777783335E-4</v>
      </c>
      <c r="AF100" s="17">
        <f t="shared" si="106"/>
        <v>1.8677777777778761E-2</v>
      </c>
      <c r="AG100" s="17">
        <f t="shared" ref="AG100:AI100" si="107">(N100-$R$100)^2</f>
        <v>2.1777777777777954E-3</v>
      </c>
      <c r="AH100" s="17">
        <f t="shared" si="107"/>
        <v>0.14694444444444954</v>
      </c>
      <c r="AI100" s="17">
        <f t="shared" si="107"/>
        <v>2.0544444444443737E-2</v>
      </c>
      <c r="AK100" s="1" t="s">
        <v>90</v>
      </c>
      <c r="AL100" s="17">
        <f t="shared" si="85"/>
        <v>0.50599437055198826</v>
      </c>
      <c r="AM100" s="18">
        <v>0.5</v>
      </c>
      <c r="AN100" s="17">
        <f t="shared" si="86"/>
        <v>0.71135806949123925</v>
      </c>
      <c r="AO100" s="17">
        <f t="shared" si="87"/>
        <v>1.4227161389824785</v>
      </c>
    </row>
    <row r="101" spans="1:41" x14ac:dyDescent="0.3">
      <c r="A101" s="1" t="s">
        <v>13</v>
      </c>
      <c r="B101" s="17">
        <f t="shared" si="82"/>
        <v>94.55</v>
      </c>
      <c r="C101" s="17">
        <f t="shared" si="82"/>
        <v>94.800000000000011</v>
      </c>
      <c r="D101" s="17">
        <f t="shared" si="82"/>
        <v>95.97</v>
      </c>
      <c r="E101" s="17">
        <f t="shared" si="82"/>
        <v>95.72</v>
      </c>
      <c r="F101" s="17">
        <f t="shared" si="82"/>
        <v>95.06</v>
      </c>
      <c r="G101" s="17">
        <f t="shared" si="82"/>
        <v>94.809999999999988</v>
      </c>
      <c r="H101" s="17">
        <f t="shared" si="82"/>
        <v>95.86</v>
      </c>
      <c r="I101" s="17">
        <f t="shared" si="82"/>
        <v>94.78</v>
      </c>
      <c r="J101" s="17">
        <f t="shared" si="82"/>
        <v>95.34</v>
      </c>
      <c r="K101" s="17">
        <f t="shared" si="82"/>
        <v>94.19</v>
      </c>
      <c r="L101" s="17">
        <f t="shared" si="82"/>
        <v>94.89</v>
      </c>
      <c r="M101" s="17">
        <f t="shared" si="82"/>
        <v>94.69</v>
      </c>
      <c r="N101" s="17">
        <f t="shared" si="82"/>
        <v>95.65</v>
      </c>
      <c r="O101" s="17">
        <f t="shared" si="82"/>
        <v>95.300000000000011</v>
      </c>
      <c r="P101" s="17">
        <f t="shared" si="82"/>
        <v>95.03</v>
      </c>
      <c r="R101" s="17">
        <f t="shared" si="79"/>
        <v>95.055000000000021</v>
      </c>
      <c r="T101" s="1" t="s">
        <v>13</v>
      </c>
      <c r="U101" s="17">
        <f t="shared" ref="U101:AF101" si="108">(B101-$R$101)^2</f>
        <v>0.25502500000002409</v>
      </c>
      <c r="V101" s="17">
        <f t="shared" si="108"/>
        <v>6.5025000000004926E-2</v>
      </c>
      <c r="W101" s="17">
        <f t="shared" si="108"/>
        <v>0.83722499999995947</v>
      </c>
      <c r="X101" s="17">
        <f t="shared" si="108"/>
        <v>0.4422249999999705</v>
      </c>
      <c r="Y101" s="17">
        <f t="shared" si="108"/>
        <v>2.4999999999812417E-5</v>
      </c>
      <c r="Z101" s="17">
        <f t="shared" si="108"/>
        <v>6.0025000000016156E-2</v>
      </c>
      <c r="AA101" s="17">
        <f t="shared" si="108"/>
        <v>0.64802499999996521</v>
      </c>
      <c r="AB101" s="17">
        <f t="shared" si="108"/>
        <v>7.5625000000010947E-2</v>
      </c>
      <c r="AC101" s="17">
        <f t="shared" si="108"/>
        <v>8.1224999999989958E-2</v>
      </c>
      <c r="AD101" s="17">
        <f t="shared" si="108"/>
        <v>0.74822500000004033</v>
      </c>
      <c r="AE101" s="17">
        <f t="shared" si="108"/>
        <v>2.7225000000006754E-2</v>
      </c>
      <c r="AF101" s="17">
        <f t="shared" si="108"/>
        <v>0.13322500000001702</v>
      </c>
      <c r="AG101" s="17">
        <f t="shared" ref="AG101:AI101" si="109">(N101-$R$101)^2</f>
        <v>0.35402499999998172</v>
      </c>
      <c r="AH101" s="17">
        <f t="shared" si="109"/>
        <v>6.0024999999995263E-2</v>
      </c>
      <c r="AI101" s="17">
        <f t="shared" si="109"/>
        <v>6.2500000000099477E-4</v>
      </c>
      <c r="AK101" s="1" t="s">
        <v>91</v>
      </c>
      <c r="AL101" s="17">
        <f t="shared" si="85"/>
        <v>0.586807619086682</v>
      </c>
      <c r="AM101" s="18">
        <v>0.5</v>
      </c>
      <c r="AN101" s="17">
        <f t="shared" si="86"/>
        <v>0.7709365614745356</v>
      </c>
      <c r="AO101" s="17">
        <f t="shared" si="87"/>
        <v>1.5418731229490712</v>
      </c>
    </row>
    <row r="102" spans="1:41" x14ac:dyDescent="0.3">
      <c r="A102" s="1" t="s">
        <v>14</v>
      </c>
      <c r="B102" s="17">
        <f t="shared" si="82"/>
        <v>92.83</v>
      </c>
      <c r="C102" s="17">
        <f t="shared" si="82"/>
        <v>93.23</v>
      </c>
      <c r="D102" s="17">
        <f t="shared" si="82"/>
        <v>93.97999999999999</v>
      </c>
      <c r="E102" s="17">
        <f t="shared" si="82"/>
        <v>93.97</v>
      </c>
      <c r="F102" s="17">
        <f t="shared" si="82"/>
        <v>93.050000000000011</v>
      </c>
      <c r="G102" s="17">
        <f t="shared" si="82"/>
        <v>92.53</v>
      </c>
      <c r="H102" s="17">
        <f t="shared" si="82"/>
        <v>93.74</v>
      </c>
      <c r="I102" s="17">
        <f t="shared" si="82"/>
        <v>93.19</v>
      </c>
      <c r="J102" s="17">
        <f t="shared" si="82"/>
        <v>93.58</v>
      </c>
      <c r="K102" s="17">
        <f t="shared" si="82"/>
        <v>93.07</v>
      </c>
      <c r="L102" s="17">
        <f t="shared" si="82"/>
        <v>93.18</v>
      </c>
      <c r="M102" s="17">
        <f t="shared" si="82"/>
        <v>93</v>
      </c>
      <c r="N102" s="17">
        <f t="shared" si="82"/>
        <v>93.61999999999999</v>
      </c>
      <c r="O102" s="17">
        <f t="shared" si="82"/>
        <v>93.16</v>
      </c>
      <c r="P102" s="17">
        <f t="shared" si="82"/>
        <v>93.07</v>
      </c>
      <c r="R102" s="17">
        <f t="shared" si="79"/>
        <v>93.279166666666683</v>
      </c>
      <c r="T102" s="1" t="s">
        <v>14</v>
      </c>
      <c r="U102" s="17">
        <f t="shared" ref="U102:AF102" si="110">(B102-$R$102)^2</f>
        <v>0.20175069444446045</v>
      </c>
      <c r="V102" s="17">
        <f t="shared" si="110"/>
        <v>2.4173611111123036E-3</v>
      </c>
      <c r="W102" s="17">
        <f t="shared" si="110"/>
        <v>0.49116736111107417</v>
      </c>
      <c r="X102" s="17">
        <f t="shared" si="110"/>
        <v>0.47725069444442064</v>
      </c>
      <c r="Y102" s="17">
        <f t="shared" si="110"/>
        <v>5.2517361111113284E-2</v>
      </c>
      <c r="Z102" s="17">
        <f t="shared" si="110"/>
        <v>0.56125069444446685</v>
      </c>
      <c r="AA102" s="17">
        <f t="shared" si="110"/>
        <v>0.21236736111109156</v>
      </c>
      <c r="AB102" s="17">
        <f t="shared" si="110"/>
        <v>7.9506944444477229E-3</v>
      </c>
      <c r="AC102" s="17">
        <f t="shared" si="110"/>
        <v>9.0500694444433732E-2</v>
      </c>
      <c r="AD102" s="17">
        <f t="shared" si="110"/>
        <v>4.3750694444454036E-2</v>
      </c>
      <c r="AE102" s="17">
        <f t="shared" si="110"/>
        <v>9.8340277777796189E-3</v>
      </c>
      <c r="AF102" s="17">
        <f t="shared" si="110"/>
        <v>7.7934027777786768E-2</v>
      </c>
      <c r="AG102" s="17">
        <f t="shared" ref="AG102:AI102" si="111">(N102-$R$102)^2</f>
        <v>0.11616736111109355</v>
      </c>
      <c r="AH102" s="17">
        <f t="shared" si="111"/>
        <v>1.4200694444449095E-2</v>
      </c>
      <c r="AI102" s="17">
        <f t="shared" si="111"/>
        <v>4.3750694444454036E-2</v>
      </c>
      <c r="AK102" s="1" t="s">
        <v>92</v>
      </c>
      <c r="AL102" s="17">
        <f t="shared" si="85"/>
        <v>0.46737277478053646</v>
      </c>
      <c r="AM102" s="18">
        <v>0.5</v>
      </c>
      <c r="AN102" s="17">
        <f t="shared" si="86"/>
        <v>0.6844248027402704</v>
      </c>
      <c r="AO102" s="17">
        <f t="shared" si="87"/>
        <v>1.3688496054805408</v>
      </c>
    </row>
    <row r="103" spans="1:41" x14ac:dyDescent="0.3">
      <c r="A103" s="1" t="s">
        <v>15</v>
      </c>
      <c r="B103" s="17">
        <f t="shared" si="82"/>
        <v>88.960000000000008</v>
      </c>
      <c r="C103" s="17">
        <f t="shared" si="82"/>
        <v>89.190000000000012</v>
      </c>
      <c r="D103" s="17">
        <f t="shared" si="82"/>
        <v>89.820000000000007</v>
      </c>
      <c r="E103" s="17">
        <f t="shared" si="82"/>
        <v>89.39</v>
      </c>
      <c r="F103" s="17">
        <f t="shared" si="82"/>
        <v>88.21</v>
      </c>
      <c r="G103" s="17">
        <f t="shared" si="82"/>
        <v>88.61999999999999</v>
      </c>
      <c r="H103" s="17">
        <f t="shared" si="82"/>
        <v>89.63</v>
      </c>
      <c r="I103" s="17">
        <f t="shared" si="82"/>
        <v>88.36999999999999</v>
      </c>
      <c r="J103" s="17">
        <f t="shared" si="82"/>
        <v>89.43</v>
      </c>
      <c r="K103" s="17">
        <f t="shared" si="82"/>
        <v>88.84</v>
      </c>
      <c r="L103" s="17">
        <f t="shared" si="82"/>
        <v>88.94</v>
      </c>
      <c r="M103" s="17">
        <f t="shared" si="82"/>
        <v>88.72</v>
      </c>
      <c r="N103" s="17">
        <f t="shared" si="82"/>
        <v>89.22</v>
      </c>
      <c r="O103" s="17">
        <f t="shared" si="82"/>
        <v>89.23</v>
      </c>
      <c r="P103" s="17">
        <f t="shared" si="82"/>
        <v>88.64</v>
      </c>
      <c r="R103" s="17">
        <f t="shared" si="79"/>
        <v>89.009999999999991</v>
      </c>
      <c r="T103" s="1" t="s">
        <v>15</v>
      </c>
      <c r="U103" s="17">
        <f t="shared" ref="U103:AF103" si="112">(B103-$R$103)^2</f>
        <v>2.4999999999982948E-3</v>
      </c>
      <c r="V103" s="17">
        <f t="shared" si="112"/>
        <v>3.2400000000007569E-2</v>
      </c>
      <c r="W103" s="17">
        <f t="shared" si="112"/>
        <v>0.65610000000002666</v>
      </c>
      <c r="X103" s="17">
        <f t="shared" si="112"/>
        <v>0.14440000000000736</v>
      </c>
      <c r="Y103" s="17">
        <f t="shared" si="112"/>
        <v>0.63999999999999546</v>
      </c>
      <c r="Z103" s="17">
        <f t="shared" si="112"/>
        <v>0.15210000000000046</v>
      </c>
      <c r="AA103" s="17">
        <f t="shared" si="112"/>
        <v>0.38440000000000563</v>
      </c>
      <c r="AB103" s="17">
        <f t="shared" si="112"/>
        <v>0.40960000000000074</v>
      </c>
      <c r="AC103" s="17">
        <f t="shared" si="112"/>
        <v>0.17640000000001338</v>
      </c>
      <c r="AD103" s="17">
        <f t="shared" si="112"/>
        <v>2.8899999999995749E-2</v>
      </c>
      <c r="AE103" s="17">
        <f t="shared" si="112"/>
        <v>4.8999999999990449E-3</v>
      </c>
      <c r="AF103" s="17">
        <f t="shared" si="112"/>
        <v>8.4099999999995387E-2</v>
      </c>
      <c r="AG103" s="17">
        <f t="shared" ref="AG103:AI103" si="113">(N103-$R$103)^2</f>
        <v>4.4100000000003345E-2</v>
      </c>
      <c r="AH103" s="17">
        <f t="shared" si="113"/>
        <v>4.8400000000005751E-2</v>
      </c>
      <c r="AI103" s="17">
        <f t="shared" si="113"/>
        <v>0.13689999999999286</v>
      </c>
      <c r="AK103" s="1" t="s">
        <v>93</v>
      </c>
      <c r="AL103" s="17">
        <f t="shared" si="85"/>
        <v>0.51744125709635769</v>
      </c>
      <c r="AM103" s="18">
        <v>0.5</v>
      </c>
      <c r="AN103" s="17">
        <f t="shared" si="86"/>
        <v>0.71954531097454799</v>
      </c>
      <c r="AO103" s="17">
        <f t="shared" si="87"/>
        <v>1.439090621949096</v>
      </c>
    </row>
    <row r="104" spans="1:41" x14ac:dyDescent="0.3">
      <c r="A104" s="1" t="s">
        <v>16</v>
      </c>
      <c r="B104" s="17">
        <f t="shared" si="82"/>
        <v>86.35</v>
      </c>
      <c r="C104" s="17">
        <f t="shared" si="82"/>
        <v>86.57</v>
      </c>
      <c r="D104" s="17">
        <f t="shared" si="82"/>
        <v>86.95</v>
      </c>
      <c r="E104" s="17">
        <f t="shared" si="82"/>
        <v>87.15</v>
      </c>
      <c r="F104" s="17">
        <f t="shared" si="82"/>
        <v>86.06</v>
      </c>
      <c r="G104" s="17">
        <f t="shared" si="82"/>
        <v>85.91</v>
      </c>
      <c r="H104" s="17">
        <f t="shared" si="82"/>
        <v>86.97999999999999</v>
      </c>
      <c r="I104" s="17">
        <f t="shared" si="82"/>
        <v>86.25</v>
      </c>
      <c r="J104" s="17">
        <f t="shared" si="82"/>
        <v>86.72</v>
      </c>
      <c r="K104" s="17">
        <f t="shared" si="82"/>
        <v>86.22</v>
      </c>
      <c r="L104" s="17">
        <f t="shared" si="82"/>
        <v>86.660000000000011</v>
      </c>
      <c r="M104" s="17">
        <f t="shared" si="82"/>
        <v>86.8</v>
      </c>
      <c r="N104" s="17">
        <f t="shared" si="82"/>
        <v>86.93</v>
      </c>
      <c r="O104" s="17">
        <f t="shared" si="82"/>
        <v>86.94</v>
      </c>
      <c r="P104" s="17">
        <f t="shared" si="82"/>
        <v>86.51</v>
      </c>
      <c r="R104" s="17">
        <f t="shared" si="79"/>
        <v>86.551666666666677</v>
      </c>
      <c r="T104" s="1" t="s">
        <v>16</v>
      </c>
      <c r="U104" s="17">
        <f t="shared" ref="U104:AF104" si="114">(B104-$R$104)^2</f>
        <v>4.0669444444450711E-2</v>
      </c>
      <c r="V104" s="17">
        <f t="shared" si="114"/>
        <v>3.361111111104997E-4</v>
      </c>
      <c r="W104" s="17">
        <f t="shared" si="114"/>
        <v>0.15866944444443887</v>
      </c>
      <c r="X104" s="17">
        <f t="shared" si="114"/>
        <v>0.35800277777777278</v>
      </c>
      <c r="Y104" s="17">
        <f t="shared" si="114"/>
        <v>0.24173611111111856</v>
      </c>
      <c r="Z104" s="17">
        <f t="shared" si="114"/>
        <v>0.41173611111112812</v>
      </c>
      <c r="AA104" s="17">
        <f t="shared" si="114"/>
        <v>0.18346944444442723</v>
      </c>
      <c r="AB104" s="17">
        <f t="shared" si="114"/>
        <v>9.1002777777783719E-2</v>
      </c>
      <c r="AC104" s="17">
        <f t="shared" si="114"/>
        <v>2.8336111111107412E-2</v>
      </c>
      <c r="AD104" s="17">
        <f t="shared" si="114"/>
        <v>0.11000277777778507</v>
      </c>
      <c r="AE104" s="17">
        <f t="shared" si="114"/>
        <v>1.1736111111111317E-2</v>
      </c>
      <c r="AF104" s="17">
        <f t="shared" si="114"/>
        <v>6.1669444444438136E-2</v>
      </c>
      <c r="AG104" s="17">
        <f t="shared" ref="AG104:AI104" si="115">(N104-$R$104)^2</f>
        <v>0.14313611111110883</v>
      </c>
      <c r="AH104" s="17">
        <f t="shared" si="115"/>
        <v>0.15080277777776835</v>
      </c>
      <c r="AI104" s="17">
        <f t="shared" si="115"/>
        <v>1.7361111111115059E-3</v>
      </c>
      <c r="AK104" s="1" t="s">
        <v>94</v>
      </c>
      <c r="AL104" s="17">
        <f t="shared" si="85"/>
        <v>0.42565902558339525</v>
      </c>
      <c r="AM104" s="18">
        <v>0.5</v>
      </c>
      <c r="AN104" s="17">
        <f t="shared" si="86"/>
        <v>0.65664724629027837</v>
      </c>
      <c r="AO104" s="17">
        <f t="shared" si="87"/>
        <v>1.3132944925805567</v>
      </c>
    </row>
    <row r="105" spans="1:41" x14ac:dyDescent="0.3">
      <c r="A105" s="1" t="s">
        <v>17</v>
      </c>
      <c r="B105" s="17">
        <f t="shared" si="82"/>
        <v>86.18</v>
      </c>
      <c r="C105" s="17">
        <f t="shared" si="82"/>
        <v>86.39</v>
      </c>
      <c r="D105" s="17">
        <f t="shared" si="82"/>
        <v>87.26</v>
      </c>
      <c r="E105" s="17">
        <f t="shared" si="82"/>
        <v>86.759999999999991</v>
      </c>
      <c r="F105" s="17">
        <f t="shared" si="82"/>
        <v>85.72</v>
      </c>
      <c r="G105" s="17">
        <f t="shared" si="82"/>
        <v>86.19</v>
      </c>
      <c r="H105" s="17">
        <f t="shared" si="82"/>
        <v>87.03</v>
      </c>
      <c r="I105" s="17">
        <f t="shared" si="82"/>
        <v>86.63</v>
      </c>
      <c r="J105" s="17">
        <f t="shared" si="82"/>
        <v>86.72</v>
      </c>
      <c r="K105" s="17">
        <f t="shared" si="82"/>
        <v>86.03</v>
      </c>
      <c r="L105" s="17">
        <f t="shared" si="82"/>
        <v>86.26</v>
      </c>
      <c r="M105" s="17">
        <f t="shared" si="82"/>
        <v>86.68</v>
      </c>
      <c r="N105" s="17">
        <f t="shared" si="82"/>
        <v>86.13000000000001</v>
      </c>
      <c r="O105" s="17">
        <f t="shared" si="82"/>
        <v>86.16</v>
      </c>
      <c r="P105" s="17">
        <f t="shared" si="82"/>
        <v>86.46</v>
      </c>
      <c r="R105" s="17">
        <f t="shared" si="79"/>
        <v>86.487499999999997</v>
      </c>
      <c r="T105" s="1" t="s">
        <v>17</v>
      </c>
      <c r="U105" s="17">
        <f t="shared" ref="U105:AF105" si="116">(B105-$R$105)^2</f>
        <v>9.4556249999994055E-2</v>
      </c>
      <c r="V105" s="17">
        <f t="shared" si="116"/>
        <v>9.5062499999993347E-3</v>
      </c>
      <c r="W105" s="17">
        <f t="shared" si="116"/>
        <v>0.59675625000001231</v>
      </c>
      <c r="X105" s="17">
        <f t="shared" si="116"/>
        <v>7.4256249999996596E-2</v>
      </c>
      <c r="Y105" s="17">
        <f t="shared" si="116"/>
        <v>0.58905624999999739</v>
      </c>
      <c r="Z105" s="17">
        <f t="shared" si="116"/>
        <v>8.8506249999999662E-2</v>
      </c>
      <c r="AA105" s="17">
        <f t="shared" si="116"/>
        <v>0.29430625000000432</v>
      </c>
      <c r="AB105" s="17">
        <f t="shared" si="116"/>
        <v>2.0306249999999516E-2</v>
      </c>
      <c r="AC105" s="17">
        <f t="shared" si="116"/>
        <v>5.4056250000000791E-2</v>
      </c>
      <c r="AD105" s="17">
        <f t="shared" si="116"/>
        <v>0.20930624999999636</v>
      </c>
      <c r="AE105" s="17">
        <f t="shared" si="116"/>
        <v>5.1756249999996382E-2</v>
      </c>
      <c r="AF105" s="17">
        <f t="shared" si="116"/>
        <v>3.7056250000003718E-2</v>
      </c>
      <c r="AG105" s="17">
        <f t="shared" ref="AG105:AI105" si="117">(N105-$R$105)^2</f>
        <v>0.12780624999999105</v>
      </c>
      <c r="AH105" s="17">
        <f t="shared" si="117"/>
        <v>0.10725625000000037</v>
      </c>
      <c r="AI105" s="17">
        <f t="shared" si="117"/>
        <v>7.5625000000018754E-4</v>
      </c>
      <c r="AK105" s="1" t="s">
        <v>95</v>
      </c>
      <c r="AL105" s="17">
        <f t="shared" si="85"/>
        <v>0.46272353320510667</v>
      </c>
      <c r="AM105" s="18">
        <v>0.5</v>
      </c>
      <c r="AN105" s="17">
        <f t="shared" si="86"/>
        <v>0.68125844448477657</v>
      </c>
      <c r="AO105" s="17">
        <f t="shared" si="87"/>
        <v>1.3625168889695531</v>
      </c>
    </row>
    <row r="106" spans="1:41" x14ac:dyDescent="0.3">
      <c r="A106" s="1" t="s">
        <v>18</v>
      </c>
      <c r="B106" s="17">
        <f t="shared" si="82"/>
        <v>82.47</v>
      </c>
      <c r="C106" s="17">
        <f t="shared" si="82"/>
        <v>83.02</v>
      </c>
      <c r="D106" s="17">
        <f t="shared" si="82"/>
        <v>85.02</v>
      </c>
      <c r="E106" s="17">
        <f t="shared" si="82"/>
        <v>84.759999999999991</v>
      </c>
      <c r="F106" s="17">
        <f t="shared" si="82"/>
        <v>82.32</v>
      </c>
      <c r="G106" s="17">
        <f t="shared" si="82"/>
        <v>82.350000000000009</v>
      </c>
      <c r="H106" s="17">
        <f t="shared" si="82"/>
        <v>84.83</v>
      </c>
      <c r="I106" s="17">
        <f t="shared" si="82"/>
        <v>83</v>
      </c>
      <c r="J106" s="17">
        <f t="shared" si="82"/>
        <v>83.539999999999992</v>
      </c>
      <c r="K106" s="17">
        <f t="shared" si="82"/>
        <v>83.02</v>
      </c>
      <c r="L106" s="17">
        <f t="shared" si="82"/>
        <v>82.41</v>
      </c>
      <c r="M106" s="17">
        <f t="shared" si="82"/>
        <v>82.74</v>
      </c>
      <c r="N106" s="17">
        <f t="shared" ref="C106:P109" si="118">N55-N80</f>
        <v>84.01</v>
      </c>
      <c r="O106" s="17">
        <f t="shared" si="118"/>
        <v>82.85</v>
      </c>
      <c r="P106" s="17">
        <f t="shared" si="118"/>
        <v>82.9</v>
      </c>
      <c r="R106" s="17">
        <f t="shared" si="79"/>
        <v>83.289999999999992</v>
      </c>
      <c r="T106" s="1" t="s">
        <v>18</v>
      </c>
      <c r="U106" s="17">
        <f t="shared" ref="U106:AF106" si="119">(B106-$R$106)^2</f>
        <v>0.67239999999998878</v>
      </c>
      <c r="V106" s="17">
        <f t="shared" si="119"/>
        <v>7.2899999999997855E-2</v>
      </c>
      <c r="W106" s="17">
        <f t="shared" si="119"/>
        <v>2.9929000000000139</v>
      </c>
      <c r="X106" s="17">
        <f t="shared" si="119"/>
        <v>2.1608999999999967</v>
      </c>
      <c r="Y106" s="17">
        <f t="shared" si="119"/>
        <v>0.94089999999999785</v>
      </c>
      <c r="Z106" s="17">
        <f t="shared" si="119"/>
        <v>0.88359999999996897</v>
      </c>
      <c r="AA106" s="17">
        <f t="shared" si="119"/>
        <v>2.3716000000000195</v>
      </c>
      <c r="AB106" s="17">
        <f t="shared" si="119"/>
        <v>8.4099999999995387E-2</v>
      </c>
      <c r="AC106" s="17">
        <f t="shared" si="119"/>
        <v>6.25E-2</v>
      </c>
      <c r="AD106" s="17">
        <f t="shared" si="119"/>
        <v>7.2899999999997855E-2</v>
      </c>
      <c r="AE106" s="17">
        <f t="shared" si="119"/>
        <v>0.77439999999999198</v>
      </c>
      <c r="AF106" s="17">
        <f t="shared" si="119"/>
        <v>0.30249999999999688</v>
      </c>
      <c r="AG106" s="17">
        <f t="shared" ref="AG106:AI106" si="120">(N106-$R$106)^2</f>
        <v>0.51840000000001885</v>
      </c>
      <c r="AH106" s="17">
        <f t="shared" si="120"/>
        <v>0.193599999999998</v>
      </c>
      <c r="AI106" s="17">
        <f t="shared" si="120"/>
        <v>0.15209999999998935</v>
      </c>
      <c r="AK106" s="1" t="s">
        <v>96</v>
      </c>
      <c r="AL106" s="17">
        <f t="shared" si="85"/>
        <v>1.0555351938493303</v>
      </c>
      <c r="AM106" s="18">
        <v>0.5</v>
      </c>
      <c r="AN106" s="17">
        <f t="shared" si="86"/>
        <v>1.1679702673675145</v>
      </c>
      <c r="AO106" s="17">
        <f t="shared" si="87"/>
        <v>2.3359405347350291</v>
      </c>
    </row>
    <row r="107" spans="1:41" x14ac:dyDescent="0.3">
      <c r="A107" s="1" t="s">
        <v>19</v>
      </c>
      <c r="B107" s="17">
        <f t="shared" si="82"/>
        <v>79.2</v>
      </c>
      <c r="C107" s="17">
        <f t="shared" si="118"/>
        <v>79.53</v>
      </c>
      <c r="D107" s="17">
        <f t="shared" si="118"/>
        <v>82.39</v>
      </c>
      <c r="E107" s="17">
        <f t="shared" si="118"/>
        <v>82.05</v>
      </c>
      <c r="F107" s="17">
        <f t="shared" si="118"/>
        <v>78.650000000000006</v>
      </c>
      <c r="G107" s="17">
        <f t="shared" si="118"/>
        <v>78.819999999999993</v>
      </c>
      <c r="H107" s="17">
        <f t="shared" si="118"/>
        <v>81.96</v>
      </c>
      <c r="I107" s="17">
        <f t="shared" si="118"/>
        <v>80.680000000000007</v>
      </c>
      <c r="J107" s="17">
        <f t="shared" si="118"/>
        <v>80.02000000000001</v>
      </c>
      <c r="K107" s="17">
        <f t="shared" si="118"/>
        <v>79.86</v>
      </c>
      <c r="L107" s="17">
        <f t="shared" si="118"/>
        <v>79.509999999999991</v>
      </c>
      <c r="M107" s="17">
        <f t="shared" si="118"/>
        <v>79.710000000000008</v>
      </c>
      <c r="N107" s="17">
        <f t="shared" si="118"/>
        <v>80.72</v>
      </c>
      <c r="O107" s="17">
        <f t="shared" si="118"/>
        <v>80.260000000000005</v>
      </c>
      <c r="P107" s="17">
        <f t="shared" si="118"/>
        <v>79.739999999999995</v>
      </c>
      <c r="R107" s="17">
        <f t="shared" si="79"/>
        <v>80.198333333333338</v>
      </c>
      <c r="T107" s="1" t="s">
        <v>19</v>
      </c>
      <c r="U107" s="17">
        <f t="shared" ref="U107:AF107" si="121">(B107-$R$107)^2</f>
        <v>0.99666944444444749</v>
      </c>
      <c r="V107" s="17">
        <f t="shared" si="121"/>
        <v>0.44666944444444873</v>
      </c>
      <c r="W107" s="17">
        <f t="shared" si="121"/>
        <v>4.8034027777777615</v>
      </c>
      <c r="X107" s="17">
        <f t="shared" si="121"/>
        <v>3.4286694444444179</v>
      </c>
      <c r="Y107" s="17">
        <f t="shared" si="121"/>
        <v>2.3973361111111071</v>
      </c>
      <c r="Z107" s="17">
        <f t="shared" si="121"/>
        <v>1.8998027777778086</v>
      </c>
      <c r="AA107" s="17">
        <f t="shared" si="121"/>
        <v>3.1034694444444071</v>
      </c>
      <c r="AB107" s="17">
        <f t="shared" si="121"/>
        <v>0.23200277777778014</v>
      </c>
      <c r="AC107" s="17">
        <f t="shared" si="121"/>
        <v>3.1802777777775681E-2</v>
      </c>
      <c r="AD107" s="17">
        <f t="shared" si="121"/>
        <v>0.11446944444444777</v>
      </c>
      <c r="AE107" s="17">
        <f t="shared" si="121"/>
        <v>0.47380277777779628</v>
      </c>
      <c r="AF107" s="17">
        <f t="shared" si="121"/>
        <v>0.23846944444444093</v>
      </c>
      <c r="AG107" s="17">
        <f t="shared" ref="AG107:AI107" si="122">(N107-$R$107)^2</f>
        <v>0.27213611111110536</v>
      </c>
      <c r="AH107" s="17">
        <f t="shared" si="122"/>
        <v>3.8027777777778714E-3</v>
      </c>
      <c r="AI107" s="17">
        <f t="shared" si="122"/>
        <v>0.21006944444445314</v>
      </c>
      <c r="AK107" s="1" t="s">
        <v>97</v>
      </c>
      <c r="AL107" s="17">
        <f t="shared" si="85"/>
        <v>1.3021860989749638</v>
      </c>
      <c r="AM107" s="18">
        <v>0.5</v>
      </c>
      <c r="AN107" s="17">
        <f t="shared" si="86"/>
        <v>1.3948794343467947</v>
      </c>
      <c r="AO107" s="17">
        <f t="shared" si="87"/>
        <v>2.7897588686935895</v>
      </c>
    </row>
    <row r="108" spans="1:41" x14ac:dyDescent="0.3">
      <c r="A108" s="1" t="s">
        <v>20</v>
      </c>
      <c r="B108" s="17">
        <f t="shared" si="82"/>
        <v>76.7</v>
      </c>
      <c r="C108" s="17">
        <f t="shared" si="118"/>
        <v>76.89</v>
      </c>
      <c r="D108" s="17">
        <f t="shared" si="118"/>
        <v>81.459999999999994</v>
      </c>
      <c r="E108" s="17">
        <f t="shared" si="118"/>
        <v>80.19</v>
      </c>
      <c r="F108" s="17">
        <f t="shared" si="118"/>
        <v>75.19</v>
      </c>
      <c r="G108" s="17">
        <f t="shared" si="118"/>
        <v>76.28</v>
      </c>
      <c r="H108" s="17">
        <f t="shared" si="118"/>
        <v>80.61</v>
      </c>
      <c r="I108" s="17">
        <f t="shared" si="118"/>
        <v>78.69</v>
      </c>
      <c r="J108" s="17">
        <f t="shared" si="118"/>
        <v>78.319999999999993</v>
      </c>
      <c r="K108" s="17">
        <f t="shared" si="118"/>
        <v>77.06</v>
      </c>
      <c r="L108" s="17">
        <f t="shared" si="118"/>
        <v>76.69</v>
      </c>
      <c r="M108" s="17">
        <f t="shared" si="118"/>
        <v>76.34</v>
      </c>
      <c r="N108" s="17">
        <f t="shared" si="118"/>
        <v>79.240000000000009</v>
      </c>
      <c r="O108" s="17">
        <f t="shared" si="118"/>
        <v>77.150000000000006</v>
      </c>
      <c r="P108" s="17">
        <f t="shared" si="118"/>
        <v>76.899999999999991</v>
      </c>
      <c r="R108" s="17">
        <f t="shared" si="79"/>
        <v>77.868333333333325</v>
      </c>
      <c r="T108" s="1" t="s">
        <v>20</v>
      </c>
      <c r="U108" s="17">
        <f t="shared" ref="U108:AF108" si="123">(B108-$R$108)^2</f>
        <v>1.365002777777752</v>
      </c>
      <c r="V108" s="17">
        <f t="shared" si="123"/>
        <v>0.95713611111109409</v>
      </c>
      <c r="W108" s="17">
        <f t="shared" si="123"/>
        <v>12.900069444444458</v>
      </c>
      <c r="X108" s="17">
        <f t="shared" si="123"/>
        <v>5.3901361111111381</v>
      </c>
      <c r="Y108" s="17">
        <f t="shared" si="123"/>
        <v>7.1734694444444127</v>
      </c>
      <c r="Z108" s="17">
        <f t="shared" si="123"/>
        <v>2.5228027777777484</v>
      </c>
      <c r="AA108" s="17">
        <f t="shared" si="123"/>
        <v>7.516736111111153</v>
      </c>
      <c r="AB108" s="17">
        <f t="shared" si="123"/>
        <v>0.67513611111112082</v>
      </c>
      <c r="AC108" s="17">
        <f t="shared" si="123"/>
        <v>0.20400277777777898</v>
      </c>
      <c r="AD108" s="17">
        <f t="shared" si="123"/>
        <v>0.6534027777777609</v>
      </c>
      <c r="AE108" s="17">
        <f t="shared" si="123"/>
        <v>1.3884694444444305</v>
      </c>
      <c r="AF108" s="17">
        <f t="shared" si="123"/>
        <v>2.3358027777777424</v>
      </c>
      <c r="AG108" s="17">
        <f t="shared" ref="AG108:AI108" si="124">(N108-$R$108)^2</f>
        <v>1.8814694444444917</v>
      </c>
      <c r="AH108" s="17">
        <f t="shared" si="124"/>
        <v>0.51600277777775794</v>
      </c>
      <c r="AI108" s="17">
        <f t="shared" si="124"/>
        <v>0.93766944444444522</v>
      </c>
      <c r="AK108" s="1" t="s">
        <v>98</v>
      </c>
      <c r="AL108" s="17">
        <f t="shared" si="85"/>
        <v>2.0542042992434562</v>
      </c>
      <c r="AM108" s="18">
        <v>0.5</v>
      </c>
      <c r="AN108" s="17">
        <f t="shared" si="86"/>
        <v>2.1141795815470119</v>
      </c>
      <c r="AO108" s="17">
        <f t="shared" si="87"/>
        <v>4.2283591630940238</v>
      </c>
    </row>
    <row r="109" spans="1:41" x14ac:dyDescent="0.3">
      <c r="A109" s="1" t="s">
        <v>21</v>
      </c>
      <c r="B109" s="17">
        <f t="shared" si="82"/>
        <v>72.570000000000007</v>
      </c>
      <c r="C109" s="17">
        <f t="shared" si="118"/>
        <v>73.17</v>
      </c>
      <c r="D109" s="17">
        <f t="shared" si="118"/>
        <v>79.7</v>
      </c>
      <c r="E109" s="17">
        <f t="shared" si="118"/>
        <v>77.509999999999991</v>
      </c>
      <c r="F109" s="17">
        <f t="shared" si="118"/>
        <v>71.22</v>
      </c>
      <c r="G109" s="17">
        <f t="shared" si="118"/>
        <v>71.64</v>
      </c>
      <c r="H109" s="17">
        <f t="shared" si="118"/>
        <v>78.040000000000006</v>
      </c>
      <c r="I109" s="17">
        <f t="shared" si="118"/>
        <v>75.48</v>
      </c>
      <c r="J109" s="17">
        <f t="shared" si="118"/>
        <v>74.199999999999989</v>
      </c>
      <c r="K109" s="17">
        <f t="shared" si="118"/>
        <v>72.92</v>
      </c>
      <c r="L109" s="17">
        <f t="shared" si="118"/>
        <v>72.83</v>
      </c>
      <c r="M109" s="17">
        <f t="shared" si="118"/>
        <v>73.069999999999993</v>
      </c>
      <c r="N109" s="17">
        <f t="shared" si="118"/>
        <v>76.37</v>
      </c>
      <c r="O109" s="17">
        <f t="shared" si="118"/>
        <v>73.63</v>
      </c>
      <c r="P109" s="17">
        <f t="shared" si="118"/>
        <v>72.97</v>
      </c>
      <c r="R109" s="17">
        <f t="shared" si="79"/>
        <v>74.362499999999997</v>
      </c>
      <c r="T109" s="1" t="s">
        <v>21</v>
      </c>
      <c r="U109" s="17">
        <f t="shared" ref="U109:AF109" si="125">(B109-$R$109)^2</f>
        <v>3.2130562499999633</v>
      </c>
      <c r="V109" s="17">
        <f t="shared" si="125"/>
        <v>1.4220562499999891</v>
      </c>
      <c r="W109" s="17">
        <f t="shared" si="125"/>
        <v>28.48890625000006</v>
      </c>
      <c r="X109" s="17">
        <f t="shared" si="125"/>
        <v>9.90675624999996</v>
      </c>
      <c r="Y109" s="17">
        <f t="shared" si="125"/>
        <v>9.8753062499999889</v>
      </c>
      <c r="Z109" s="17">
        <f t="shared" si="125"/>
        <v>7.4120062499999815</v>
      </c>
      <c r="AA109" s="17">
        <f t="shared" si="125"/>
        <v>13.524006250000067</v>
      </c>
      <c r="AB109" s="17">
        <f t="shared" si="125"/>
        <v>1.2488062500000152</v>
      </c>
      <c r="AC109" s="17">
        <f t="shared" si="125"/>
        <v>2.6406250000002771E-2</v>
      </c>
      <c r="AD109" s="17">
        <f t="shared" si="125"/>
        <v>2.0808062499999869</v>
      </c>
      <c r="AE109" s="17">
        <f t="shared" si="125"/>
        <v>2.3485562499999966</v>
      </c>
      <c r="AF109" s="17">
        <f t="shared" si="125"/>
        <v>1.6705562500000102</v>
      </c>
      <c r="AG109" s="17">
        <f t="shared" ref="AG109:AH109" si="126">(N109-$R$109)^2</f>
        <v>4.0300562500000296</v>
      </c>
      <c r="AH109" s="17">
        <f t="shared" si="126"/>
        <v>0.53655625000000251</v>
      </c>
      <c r="AI109" s="17">
        <f>(P109-$R$109)^2</f>
        <v>1.9390562499999953</v>
      </c>
      <c r="AK109" s="1" t="s">
        <v>99</v>
      </c>
      <c r="AL109" s="17">
        <f t="shared" si="85"/>
        <v>2.8239703473526907</v>
      </c>
      <c r="AM109" s="18">
        <v>0.5</v>
      </c>
      <c r="AN109" s="17">
        <f t="shared" si="86"/>
        <v>2.8678926972129339</v>
      </c>
      <c r="AO109" s="17">
        <f t="shared" si="87"/>
        <v>5.7357853944258679</v>
      </c>
    </row>
  </sheetData>
  <mergeCells count="3">
    <mergeCell ref="AV1:AV22"/>
    <mergeCell ref="AV24:AV45"/>
    <mergeCell ref="AV47:AV68"/>
  </mergeCells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REVERB DIRECTO ISO 3741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 Garcia Casilari</dc:creator>
  <cp:lastModifiedBy>Pau Mayor Boronat</cp:lastModifiedBy>
  <dcterms:created xsi:type="dcterms:W3CDTF">2024-02-27T12:20:03Z</dcterms:created>
  <dcterms:modified xsi:type="dcterms:W3CDTF">2024-07-07T16:21:59Z</dcterms:modified>
</cp:coreProperties>
</file>