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ropbox\TFG\Calculos\"/>
    </mc:Choice>
  </mc:AlternateContent>
  <bookViews>
    <workbookView xWindow="240" yWindow="1845" windowWidth="18855" windowHeight="11985" activeTab="4"/>
  </bookViews>
  <sheets>
    <sheet name="Mediciones" sheetId="5" r:id="rId1"/>
    <sheet name="Precios unitarios" sheetId="6" r:id="rId2"/>
    <sheet name="Descompuestos" sheetId="2" r:id="rId3"/>
    <sheet name="Presupuesto" sheetId="3" r:id="rId4"/>
    <sheet name="Resumen" sheetId="7" r:id="rId5"/>
  </sheets>
  <definedNames>
    <definedName name="_xlnm.Print_Area" localSheetId="0">Mediciones!$A$1:$J$243</definedName>
    <definedName name="IVA">(1-Descompuestos!#REF!)</definedName>
    <definedName name="Z_86433F78_5D06_449D_991E_40A40D2E753B_.wvu.PrintArea" localSheetId="0" hidden="1">Mediciones!$A$1:$J$243</definedName>
  </definedNames>
  <calcPr calcId="152511"/>
  <customWorkbookViews>
    <customWorkbookView name="Pa word" guid="{86433F78-5D06-449D-991E-40A40D2E753B}" maximized="1" xWindow="1358" yWindow="-8" windowWidth="1456" windowHeight="876" activeSheetId="6"/>
  </customWorkbookViews>
</workbook>
</file>

<file path=xl/calcChain.xml><?xml version="1.0" encoding="utf-8"?>
<calcChain xmlns="http://schemas.openxmlformats.org/spreadsheetml/2006/main">
  <c r="C17" i="3" l="1"/>
  <c r="C15" i="3"/>
  <c r="J17" i="3"/>
  <c r="I17" i="3"/>
  <c r="D17" i="3"/>
  <c r="A17" i="3"/>
  <c r="K61" i="6" l="1"/>
  <c r="H194" i="2" l="1"/>
  <c r="H161" i="3"/>
  <c r="H145" i="3"/>
  <c r="H146" i="3"/>
  <c r="H147" i="3"/>
  <c r="H148" i="3"/>
  <c r="H144" i="3"/>
  <c r="D148" i="3"/>
  <c r="D147" i="3"/>
  <c r="D146" i="3"/>
  <c r="D145" i="3"/>
  <c r="D144" i="3"/>
  <c r="H141" i="3"/>
  <c r="D141" i="3"/>
  <c r="H128" i="3"/>
  <c r="H129" i="3"/>
  <c r="H130" i="3"/>
  <c r="H131" i="3"/>
  <c r="H132" i="3"/>
  <c r="H133" i="3"/>
  <c r="H134" i="3"/>
  <c r="H135" i="3"/>
  <c r="H136" i="3"/>
  <c r="H137" i="3"/>
  <c r="H138" i="3"/>
  <c r="H127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26" i="3"/>
  <c r="D138" i="3"/>
  <c r="D136" i="3"/>
  <c r="D137" i="3"/>
  <c r="D135" i="3"/>
  <c r="D134" i="3"/>
  <c r="D133" i="3"/>
  <c r="D128" i="3"/>
  <c r="D129" i="3"/>
  <c r="D130" i="3"/>
  <c r="D131" i="3"/>
  <c r="D132" i="3"/>
  <c r="D127" i="3"/>
  <c r="H114" i="3"/>
  <c r="H115" i="3"/>
  <c r="H116" i="3"/>
  <c r="H117" i="3"/>
  <c r="H118" i="3"/>
  <c r="H119" i="3"/>
  <c r="H120" i="3"/>
  <c r="H121" i="3"/>
  <c r="H122" i="3"/>
  <c r="H123" i="3"/>
  <c r="H124" i="3"/>
  <c r="H113" i="3"/>
  <c r="H98" i="3"/>
  <c r="H95" i="3"/>
  <c r="H94" i="3"/>
  <c r="H91" i="3"/>
  <c r="I188" i="5"/>
  <c r="I189" i="5"/>
  <c r="I190" i="5"/>
  <c r="I191" i="5"/>
  <c r="I192" i="5"/>
  <c r="I193" i="5"/>
  <c r="I194" i="5"/>
  <c r="I195" i="5"/>
  <c r="I196" i="5"/>
  <c r="I197" i="5"/>
  <c r="I184" i="5"/>
  <c r="I185" i="5"/>
  <c r="I186" i="5"/>
  <c r="I187" i="5"/>
  <c r="I177" i="5"/>
  <c r="I178" i="5"/>
  <c r="I179" i="5"/>
  <c r="I180" i="5"/>
  <c r="I181" i="5"/>
  <c r="I182" i="5"/>
  <c r="I183" i="5"/>
  <c r="I176" i="5"/>
  <c r="I173" i="5"/>
  <c r="I172" i="5"/>
  <c r="I171" i="5"/>
  <c r="I170" i="5"/>
  <c r="I169" i="5"/>
  <c r="I168" i="5"/>
  <c r="I157" i="5"/>
  <c r="I158" i="5"/>
  <c r="I159" i="5"/>
  <c r="I160" i="5"/>
  <c r="I161" i="5"/>
  <c r="I162" i="5"/>
  <c r="I163" i="5"/>
  <c r="I164" i="5"/>
  <c r="I165" i="5"/>
  <c r="I166" i="5"/>
  <c r="I167" i="5"/>
  <c r="I156" i="5"/>
  <c r="J146" i="5"/>
  <c r="J122" i="5"/>
  <c r="J103" i="5"/>
  <c r="J100" i="5"/>
  <c r="J97" i="5"/>
  <c r="J93" i="5"/>
  <c r="J88" i="5"/>
  <c r="J85" i="5"/>
  <c r="J82" i="5"/>
  <c r="H128" i="2"/>
  <c r="H127" i="2"/>
  <c r="D124" i="3"/>
  <c r="D123" i="3"/>
  <c r="D122" i="3"/>
  <c r="D121" i="3"/>
  <c r="D120" i="3"/>
  <c r="D119" i="3"/>
  <c r="D118" i="3"/>
  <c r="C113" i="3"/>
  <c r="D113" i="3"/>
  <c r="C117" i="3"/>
  <c r="C116" i="3"/>
  <c r="C115" i="3"/>
  <c r="C114" i="3"/>
  <c r="D117" i="3"/>
  <c r="D116" i="3"/>
  <c r="D115" i="3"/>
  <c r="D114" i="3"/>
  <c r="H108" i="3"/>
  <c r="C110" i="3"/>
  <c r="C109" i="3"/>
  <c r="C107" i="3"/>
  <c r="C105" i="3"/>
  <c r="C108" i="3"/>
  <c r="C106" i="3"/>
  <c r="D110" i="3"/>
  <c r="D109" i="3"/>
  <c r="D108" i="3"/>
  <c r="D107" i="3"/>
  <c r="D106" i="3"/>
  <c r="D105" i="3"/>
  <c r="C104" i="3"/>
  <c r="D104" i="3"/>
  <c r="C103" i="3"/>
  <c r="D103" i="3"/>
  <c r="D102" i="3"/>
  <c r="C102" i="3"/>
  <c r="C101" i="3"/>
  <c r="D101" i="3"/>
  <c r="C98" i="3"/>
  <c r="D98" i="3"/>
  <c r="C95" i="3"/>
  <c r="C91" i="3"/>
  <c r="C88" i="3"/>
  <c r="D91" i="3"/>
  <c r="D88" i="3"/>
  <c r="A94" i="3"/>
  <c r="B94" i="3"/>
  <c r="C94" i="3"/>
  <c r="D95" i="3"/>
  <c r="D94" i="3"/>
  <c r="H79" i="3"/>
  <c r="H77" i="3"/>
  <c r="H75" i="3"/>
  <c r="H73" i="3"/>
  <c r="H71" i="3"/>
  <c r="H69" i="3"/>
  <c r="H67" i="3"/>
  <c r="H65" i="3"/>
  <c r="H63" i="3"/>
  <c r="H61" i="3"/>
  <c r="H59" i="3"/>
  <c r="H57" i="3"/>
  <c r="H49" i="3"/>
  <c r="H47" i="3"/>
  <c r="H45" i="3"/>
  <c r="H43" i="3"/>
  <c r="H41" i="3"/>
  <c r="H39" i="3"/>
  <c r="H37" i="3"/>
  <c r="H29" i="3"/>
  <c r="H27" i="3"/>
  <c r="H25" i="3"/>
  <c r="H23" i="3"/>
  <c r="H21" i="3"/>
  <c r="H19" i="3"/>
  <c r="H15" i="3"/>
  <c r="H13" i="3"/>
  <c r="H11" i="3"/>
  <c r="H9" i="3"/>
  <c r="H7" i="3"/>
  <c r="J229" i="2"/>
  <c r="J226" i="2"/>
  <c r="J223" i="2"/>
  <c r="J220" i="2"/>
  <c r="J217" i="2"/>
  <c r="J214" i="2"/>
  <c r="J211" i="2"/>
  <c r="H196" i="2"/>
  <c r="I196" i="2" s="1"/>
  <c r="D196" i="2"/>
  <c r="D161" i="3" s="1"/>
  <c r="A196" i="2"/>
  <c r="A161" i="3" s="1"/>
  <c r="H202" i="2"/>
  <c r="I202" i="2" s="1"/>
  <c r="D202" i="2"/>
  <c r="C202" i="2"/>
  <c r="A202" i="2"/>
  <c r="H201" i="2"/>
  <c r="I201" i="2" s="1"/>
  <c r="D201" i="2"/>
  <c r="C201" i="2"/>
  <c r="A201" i="2"/>
  <c r="H200" i="2"/>
  <c r="I200" i="2" s="1"/>
  <c r="D200" i="2"/>
  <c r="C200" i="2"/>
  <c r="A200" i="2"/>
  <c r="H199" i="2"/>
  <c r="I199" i="2" s="1"/>
  <c r="D199" i="2"/>
  <c r="C199" i="2"/>
  <c r="A199" i="2"/>
  <c r="H198" i="2"/>
  <c r="I198" i="2" s="1"/>
  <c r="A198" i="2"/>
  <c r="H183" i="2"/>
  <c r="I183" i="2" s="1"/>
  <c r="H182" i="2"/>
  <c r="I182" i="2" s="1"/>
  <c r="H181" i="2"/>
  <c r="I181" i="2" s="1"/>
  <c r="H180" i="2"/>
  <c r="I180" i="2" s="1"/>
  <c r="H179" i="2"/>
  <c r="I179" i="2" s="1"/>
  <c r="H177" i="2"/>
  <c r="I177" i="2" s="1"/>
  <c r="D183" i="2"/>
  <c r="D182" i="2"/>
  <c r="D181" i="2"/>
  <c r="D180" i="2"/>
  <c r="C183" i="2"/>
  <c r="C182" i="2"/>
  <c r="C181" i="2"/>
  <c r="C180" i="2"/>
  <c r="A183" i="2"/>
  <c r="A182" i="2"/>
  <c r="A181" i="2"/>
  <c r="A180" i="2"/>
  <c r="H190" i="2"/>
  <c r="H185" i="2"/>
  <c r="A194" i="2"/>
  <c r="D194" i="2"/>
  <c r="H188" i="2"/>
  <c r="A188" i="2"/>
  <c r="D188" i="2"/>
  <c r="H164" i="2"/>
  <c r="I164" i="2" s="1"/>
  <c r="C164" i="2"/>
  <c r="D164" i="2"/>
  <c r="A164" i="2"/>
  <c r="A175" i="2"/>
  <c r="H175" i="2"/>
  <c r="H172" i="2"/>
  <c r="I172" i="2" s="1"/>
  <c r="C175" i="2"/>
  <c r="D175" i="2"/>
  <c r="H193" i="2"/>
  <c r="I193" i="2" s="1"/>
  <c r="J195" i="2" s="1"/>
  <c r="I167" i="3" s="1"/>
  <c r="A193" i="2"/>
  <c r="H187" i="2"/>
  <c r="I187" i="2" s="1"/>
  <c r="A187" i="2"/>
  <c r="A179" i="2"/>
  <c r="H174" i="2"/>
  <c r="I174" i="2" s="1"/>
  <c r="A174" i="2"/>
  <c r="A190" i="2"/>
  <c r="A185" i="2"/>
  <c r="A177" i="2"/>
  <c r="A172" i="2"/>
  <c r="H163" i="2"/>
  <c r="H162" i="2"/>
  <c r="H161" i="2"/>
  <c r="A161" i="2"/>
  <c r="A162" i="2"/>
  <c r="D163" i="2"/>
  <c r="C163" i="2"/>
  <c r="A163" i="2"/>
  <c r="H157" i="2"/>
  <c r="A157" i="2"/>
  <c r="H153" i="2"/>
  <c r="A153" i="2"/>
  <c r="H165" i="2"/>
  <c r="I165" i="2" s="1"/>
  <c r="A165" i="2"/>
  <c r="H158" i="2"/>
  <c r="I158" i="2" s="1"/>
  <c r="A158" i="2"/>
  <c r="H154" i="2"/>
  <c r="I154" i="2" s="1"/>
  <c r="A154" i="2"/>
  <c r="H149" i="2"/>
  <c r="A149" i="2"/>
  <c r="H145" i="2"/>
  <c r="A145" i="2"/>
  <c r="H141" i="2"/>
  <c r="H150" i="2"/>
  <c r="I150" i="2" s="1"/>
  <c r="A150" i="2"/>
  <c r="H146" i="2"/>
  <c r="I146" i="2" s="1"/>
  <c r="A146" i="2"/>
  <c r="H142" i="2"/>
  <c r="I142" i="2" s="1"/>
  <c r="A142" i="2"/>
  <c r="A141" i="2"/>
  <c r="D137" i="2"/>
  <c r="H137" i="2"/>
  <c r="A137" i="2"/>
  <c r="H133" i="2"/>
  <c r="H132" i="2"/>
  <c r="A133" i="2"/>
  <c r="A132" i="2"/>
  <c r="H138" i="2"/>
  <c r="I138" i="2" s="1"/>
  <c r="A138" i="2"/>
  <c r="H134" i="2"/>
  <c r="I134" i="2" s="1"/>
  <c r="A134" i="2"/>
  <c r="H129" i="2"/>
  <c r="I129" i="2" s="1"/>
  <c r="A129" i="2"/>
  <c r="H124" i="2"/>
  <c r="A124" i="2"/>
  <c r="A128" i="2"/>
  <c r="A127" i="2"/>
  <c r="H123" i="2"/>
  <c r="H122" i="2"/>
  <c r="A123" i="2"/>
  <c r="A122" i="2"/>
  <c r="J115" i="2"/>
  <c r="J112" i="2"/>
  <c r="J109" i="2"/>
  <c r="J106" i="2"/>
  <c r="J103" i="2"/>
  <c r="J100" i="2"/>
  <c r="J97" i="2"/>
  <c r="J94" i="2"/>
  <c r="J91" i="2"/>
  <c r="J88" i="2"/>
  <c r="J85" i="2"/>
  <c r="H81" i="2"/>
  <c r="I81" i="2" s="1"/>
  <c r="D81" i="2"/>
  <c r="A81" i="2"/>
  <c r="H80" i="2"/>
  <c r="I80" i="2" s="1"/>
  <c r="D80" i="2"/>
  <c r="A80" i="2"/>
  <c r="H77" i="2"/>
  <c r="I77" i="2" s="1"/>
  <c r="D77" i="2"/>
  <c r="A77" i="2"/>
  <c r="H48" i="2"/>
  <c r="I48" i="2" s="1"/>
  <c r="J71" i="2"/>
  <c r="J68" i="2"/>
  <c r="J65" i="2"/>
  <c r="J62" i="2"/>
  <c r="J59" i="2"/>
  <c r="J56" i="2"/>
  <c r="A48" i="2"/>
  <c r="A7" i="2"/>
  <c r="H52" i="2"/>
  <c r="I52" i="2" s="1"/>
  <c r="D52" i="2"/>
  <c r="A52" i="2"/>
  <c r="H51" i="2"/>
  <c r="I51" i="2" s="1"/>
  <c r="D51" i="2"/>
  <c r="A51" i="2"/>
  <c r="D48" i="2"/>
  <c r="H11" i="2"/>
  <c r="H10" i="2"/>
  <c r="A11" i="2"/>
  <c r="A10" i="2"/>
  <c r="D11" i="2"/>
  <c r="D10" i="2"/>
  <c r="D7" i="2"/>
  <c r="J42" i="2"/>
  <c r="J39" i="2"/>
  <c r="J36" i="2"/>
  <c r="J33" i="2"/>
  <c r="J30" i="2"/>
  <c r="J27" i="2"/>
  <c r="J24" i="2"/>
  <c r="J21" i="2"/>
  <c r="J18" i="2"/>
  <c r="J15" i="2"/>
  <c r="C11" i="2"/>
  <c r="C10" i="2"/>
  <c r="H7" i="2"/>
  <c r="I7" i="2" s="1"/>
  <c r="A113" i="2"/>
  <c r="A110" i="2"/>
  <c r="A107" i="2"/>
  <c r="A104" i="2"/>
  <c r="A101" i="2"/>
  <c r="A98" i="2"/>
  <c r="A95" i="2"/>
  <c r="A92" i="2"/>
  <c r="A89" i="2"/>
  <c r="A86" i="2"/>
  <c r="A83" i="2"/>
  <c r="A69" i="2"/>
  <c r="A66" i="2"/>
  <c r="A63" i="2"/>
  <c r="A60" i="2"/>
  <c r="A31" i="2"/>
  <c r="A28" i="2"/>
  <c r="A25" i="2"/>
  <c r="A57" i="2"/>
  <c r="A54" i="2"/>
  <c r="A40" i="2"/>
  <c r="A37" i="2"/>
  <c r="A34" i="2"/>
  <c r="A22" i="2"/>
  <c r="A19" i="2"/>
  <c r="A16" i="2"/>
  <c r="A13" i="2"/>
  <c r="J243" i="5"/>
  <c r="J234" i="5"/>
  <c r="J231" i="5"/>
  <c r="J228" i="5"/>
  <c r="J225" i="5"/>
  <c r="J221" i="5"/>
  <c r="J218" i="5"/>
  <c r="I207" i="5"/>
  <c r="I206" i="5"/>
  <c r="D206" i="5"/>
  <c r="I200" i="5"/>
  <c r="J201" i="5" s="1"/>
  <c r="D200" i="5"/>
  <c r="I203" i="5"/>
  <c r="J204" i="5" s="1"/>
  <c r="H163" i="3" s="1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3" i="5"/>
  <c r="D172" i="5"/>
  <c r="D171" i="5"/>
  <c r="D170" i="5"/>
  <c r="D169" i="5"/>
  <c r="D168" i="5"/>
  <c r="J149" i="5"/>
  <c r="H110" i="3"/>
  <c r="H109" i="3"/>
  <c r="H107" i="3"/>
  <c r="H106" i="3"/>
  <c r="H105" i="3"/>
  <c r="H104" i="3"/>
  <c r="H103" i="3"/>
  <c r="H102" i="3"/>
  <c r="H101" i="3"/>
  <c r="J198" i="5" l="1"/>
  <c r="H165" i="3" s="1"/>
  <c r="J203" i="2"/>
  <c r="I161" i="3" s="1"/>
  <c r="J161" i="3" s="1"/>
  <c r="J184" i="2"/>
  <c r="I163" i="3" s="1"/>
  <c r="J163" i="3" s="1"/>
  <c r="J82" i="2"/>
  <c r="J53" i="2"/>
  <c r="J208" i="5"/>
  <c r="H167" i="3" s="1"/>
  <c r="J167" i="3" s="1"/>
  <c r="J174" i="5" l="1"/>
  <c r="H159" i="3" s="1"/>
  <c r="H88" i="3" l="1"/>
  <c r="J74" i="5"/>
  <c r="J71" i="5"/>
  <c r="J68" i="5"/>
  <c r="J64" i="5"/>
  <c r="J61" i="5"/>
  <c r="J57" i="5"/>
  <c r="J54" i="5"/>
  <c r="J51" i="5"/>
  <c r="J47" i="5"/>
  <c r="J42" i="5"/>
  <c r="J37" i="5"/>
  <c r="J34" i="5"/>
  <c r="J31" i="5"/>
  <c r="J28" i="5"/>
  <c r="J25" i="5"/>
  <c r="J22" i="5"/>
  <c r="J18" i="5"/>
  <c r="J14" i="5"/>
  <c r="J11" i="5"/>
  <c r="I163" i="2" l="1"/>
  <c r="I162" i="2"/>
  <c r="I61" i="3" l="1"/>
  <c r="I45" i="3"/>
  <c r="I41" i="3"/>
  <c r="I69" i="3"/>
  <c r="I9" i="3"/>
  <c r="I11" i="3"/>
  <c r="C57" i="3"/>
  <c r="D57" i="3"/>
  <c r="B59" i="3"/>
  <c r="C59" i="3"/>
  <c r="D59" i="3"/>
  <c r="B60" i="3"/>
  <c r="C60" i="3"/>
  <c r="D60" i="3"/>
  <c r="B61" i="3"/>
  <c r="C61" i="3"/>
  <c r="D61" i="3"/>
  <c r="B62" i="3"/>
  <c r="C62" i="3"/>
  <c r="D62" i="3"/>
  <c r="B63" i="3"/>
  <c r="C63" i="3"/>
  <c r="D63" i="3"/>
  <c r="B64" i="3"/>
  <c r="C64" i="3"/>
  <c r="D64" i="3"/>
  <c r="B65" i="3"/>
  <c r="C65" i="3"/>
  <c r="D65" i="3"/>
  <c r="B67" i="3"/>
  <c r="C67" i="3"/>
  <c r="D67" i="3"/>
  <c r="B68" i="3"/>
  <c r="C68" i="3"/>
  <c r="D68" i="3"/>
  <c r="B69" i="3"/>
  <c r="C69" i="3"/>
  <c r="D69" i="3"/>
  <c r="B71" i="3"/>
  <c r="C71" i="3"/>
  <c r="D71" i="3"/>
  <c r="B73" i="3"/>
  <c r="C73" i="3"/>
  <c r="D73" i="3"/>
  <c r="B75" i="3"/>
  <c r="C75" i="3"/>
  <c r="D75" i="3"/>
  <c r="B76" i="3"/>
  <c r="C76" i="3"/>
  <c r="D76" i="3"/>
  <c r="B77" i="3"/>
  <c r="C77" i="3"/>
  <c r="D77" i="3"/>
  <c r="B79" i="3"/>
  <c r="C79" i="3"/>
  <c r="D79" i="3"/>
  <c r="A76" i="3"/>
  <c r="A77" i="3"/>
  <c r="A79" i="3"/>
  <c r="A60" i="3"/>
  <c r="A75" i="3"/>
  <c r="A61" i="3"/>
  <c r="A62" i="3"/>
  <c r="A63" i="3"/>
  <c r="A64" i="3"/>
  <c r="A65" i="3"/>
  <c r="A67" i="3"/>
  <c r="A68" i="3"/>
  <c r="A69" i="3"/>
  <c r="A71" i="3"/>
  <c r="A73" i="3"/>
  <c r="A59" i="3"/>
  <c r="A57" i="3"/>
  <c r="C37" i="3"/>
  <c r="D37" i="3"/>
  <c r="B39" i="3"/>
  <c r="C39" i="3"/>
  <c r="D39" i="3"/>
  <c r="B41" i="3"/>
  <c r="C41" i="3"/>
  <c r="D41" i="3"/>
  <c r="B43" i="3"/>
  <c r="C43" i="3"/>
  <c r="D43" i="3"/>
  <c r="B45" i="3"/>
  <c r="C45" i="3"/>
  <c r="D45" i="3"/>
  <c r="B47" i="3"/>
  <c r="C47" i="3"/>
  <c r="D47" i="3"/>
  <c r="B49" i="3"/>
  <c r="C49" i="3"/>
  <c r="D49" i="3"/>
  <c r="A29" i="3"/>
  <c r="B29" i="3"/>
  <c r="A27" i="3"/>
  <c r="B27" i="3"/>
  <c r="C27" i="3"/>
  <c r="D27" i="3"/>
  <c r="A25" i="3"/>
  <c r="A23" i="3"/>
  <c r="A21" i="3"/>
  <c r="A19" i="3"/>
  <c r="A15" i="3"/>
  <c r="A13" i="3"/>
  <c r="A11" i="3"/>
  <c r="A9" i="3"/>
  <c r="A7" i="3"/>
  <c r="I73" i="3"/>
  <c r="I11" i="2"/>
  <c r="I10" i="2"/>
  <c r="J12" i="2" l="1"/>
  <c r="I47" i="3"/>
  <c r="I43" i="3"/>
  <c r="I63" i="3"/>
  <c r="I39" i="3"/>
  <c r="I79" i="3"/>
  <c r="J79" i="3" s="1"/>
  <c r="I65" i="3"/>
  <c r="I71" i="3"/>
  <c r="I67" i="3"/>
  <c r="I59" i="3"/>
  <c r="I7" i="3" l="1"/>
  <c r="J7" i="3" s="1"/>
  <c r="I57" i="3"/>
  <c r="J57" i="3" s="1"/>
  <c r="I37" i="3"/>
  <c r="J37" i="3" s="1"/>
  <c r="I77" i="3"/>
  <c r="J77" i="3" s="1"/>
  <c r="I49" i="3"/>
  <c r="J49" i="3" s="1"/>
  <c r="I75" i="3"/>
  <c r="J75" i="3" s="1"/>
  <c r="I195" i="3"/>
  <c r="J195" i="3" s="1"/>
  <c r="J197" i="3" s="1"/>
  <c r="G17" i="7" s="1"/>
  <c r="C195" i="3"/>
  <c r="D195" i="3"/>
  <c r="A195" i="3"/>
  <c r="A191" i="3"/>
  <c r="I187" i="3"/>
  <c r="J187" i="3" s="1"/>
  <c r="I185" i="3"/>
  <c r="J185" i="3" s="1"/>
  <c r="I183" i="3"/>
  <c r="J183" i="3" s="1"/>
  <c r="I181" i="3"/>
  <c r="J181" i="3" s="1"/>
  <c r="I179" i="3"/>
  <c r="J179" i="3" s="1"/>
  <c r="I177" i="3"/>
  <c r="J177" i="3" s="1"/>
  <c r="I175" i="3"/>
  <c r="J175" i="3" s="1"/>
  <c r="C175" i="3"/>
  <c r="C177" i="3"/>
  <c r="C179" i="3"/>
  <c r="C181" i="3"/>
  <c r="C183" i="3"/>
  <c r="C185" i="3"/>
  <c r="C187" i="3"/>
  <c r="D187" i="3"/>
  <c r="D185" i="3"/>
  <c r="D183" i="3"/>
  <c r="D181" i="3"/>
  <c r="D179" i="3"/>
  <c r="D177" i="3"/>
  <c r="D175" i="3"/>
  <c r="A187" i="3"/>
  <c r="A185" i="3"/>
  <c r="A183" i="3"/>
  <c r="A181" i="3"/>
  <c r="A179" i="3"/>
  <c r="A177" i="3"/>
  <c r="A175" i="3"/>
  <c r="A171" i="3"/>
  <c r="D15" i="7" s="1"/>
  <c r="D163" i="3"/>
  <c r="C163" i="3"/>
  <c r="A163" i="3"/>
  <c r="C159" i="3"/>
  <c r="C165" i="3"/>
  <c r="C167" i="3"/>
  <c r="D167" i="3"/>
  <c r="D165" i="3"/>
  <c r="D159" i="3"/>
  <c r="A167" i="3"/>
  <c r="A165" i="3"/>
  <c r="A159" i="3"/>
  <c r="A155" i="3"/>
  <c r="C87" i="3"/>
  <c r="C90" i="3"/>
  <c r="C93" i="3"/>
  <c r="C97" i="3"/>
  <c r="C100" i="3"/>
  <c r="C112" i="3"/>
  <c r="C140" i="3"/>
  <c r="C143" i="3"/>
  <c r="D150" i="3"/>
  <c r="D143" i="3"/>
  <c r="D140" i="3"/>
  <c r="D126" i="3"/>
  <c r="D112" i="3"/>
  <c r="D100" i="3"/>
  <c r="D97" i="3"/>
  <c r="D93" i="3"/>
  <c r="D90" i="3"/>
  <c r="D87" i="3"/>
  <c r="C7" i="3"/>
  <c r="C9" i="3"/>
  <c r="C11" i="3"/>
  <c r="C13" i="3"/>
  <c r="C19" i="3"/>
  <c r="C21" i="3"/>
  <c r="C23" i="3"/>
  <c r="C25" i="3"/>
  <c r="C29" i="3"/>
  <c r="A150" i="3"/>
  <c r="A143" i="3"/>
  <c r="A140" i="3"/>
  <c r="A126" i="3"/>
  <c r="A112" i="3"/>
  <c r="A100" i="3"/>
  <c r="A97" i="3"/>
  <c r="A93" i="3"/>
  <c r="A90" i="3"/>
  <c r="A87" i="3"/>
  <c r="A83" i="3"/>
  <c r="D11" i="7" s="1"/>
  <c r="J73" i="3"/>
  <c r="J71" i="3"/>
  <c r="J69" i="3"/>
  <c r="J67" i="3"/>
  <c r="J65" i="3"/>
  <c r="J63" i="3"/>
  <c r="J61" i="3"/>
  <c r="J59" i="3"/>
  <c r="A53" i="3"/>
  <c r="J47" i="3"/>
  <c r="J45" i="3"/>
  <c r="J43" i="3"/>
  <c r="J41" i="3"/>
  <c r="J39" i="3"/>
  <c r="A49" i="3"/>
  <c r="A47" i="3"/>
  <c r="A45" i="3"/>
  <c r="A43" i="3"/>
  <c r="A41" i="3"/>
  <c r="A39" i="3"/>
  <c r="A37" i="3"/>
  <c r="A33" i="3"/>
  <c r="A3" i="3"/>
  <c r="I29" i="3"/>
  <c r="J29" i="3" s="1"/>
  <c r="D29" i="3"/>
  <c r="D25" i="3"/>
  <c r="D23" i="3"/>
  <c r="D21" i="3"/>
  <c r="D19" i="3"/>
  <c r="I27" i="3"/>
  <c r="J27" i="3" s="1"/>
  <c r="I25" i="3"/>
  <c r="J25" i="3" s="1"/>
  <c r="I23" i="3"/>
  <c r="J23" i="3" s="1"/>
  <c r="I21" i="3"/>
  <c r="J21" i="3" s="1"/>
  <c r="I19" i="3"/>
  <c r="J19" i="3" s="1"/>
  <c r="I15" i="3"/>
  <c r="J15" i="3" s="1"/>
  <c r="I13" i="3"/>
  <c r="J13" i="3" s="1"/>
  <c r="J11" i="3"/>
  <c r="J9" i="3"/>
  <c r="D15" i="3"/>
  <c r="D13" i="3"/>
  <c r="D11" i="3"/>
  <c r="D9" i="3"/>
  <c r="D7" i="3"/>
  <c r="I188" i="2"/>
  <c r="J189" i="2" s="1"/>
  <c r="I165" i="3" s="1"/>
  <c r="I175" i="2"/>
  <c r="J176" i="2" s="1"/>
  <c r="I159" i="3" s="1"/>
  <c r="I161" i="2"/>
  <c r="J166" i="2" s="1"/>
  <c r="I150" i="3" s="1"/>
  <c r="J150" i="3" s="1"/>
  <c r="J151" i="3" s="1"/>
  <c r="I157" i="2"/>
  <c r="J159" i="2" s="1"/>
  <c r="I153" i="2"/>
  <c r="J155" i="2" s="1"/>
  <c r="I141" i="3" s="1"/>
  <c r="J141" i="3" s="1"/>
  <c r="J142" i="3" s="1"/>
  <c r="I149" i="2"/>
  <c r="I145" i="2"/>
  <c r="J147" i="2" s="1"/>
  <c r="I141" i="2"/>
  <c r="I137" i="2"/>
  <c r="J139" i="2" s="1"/>
  <c r="I98" i="3" s="1"/>
  <c r="J98" i="3" s="1"/>
  <c r="J99" i="3" s="1"/>
  <c r="I133" i="2"/>
  <c r="I132" i="2"/>
  <c r="I128" i="2"/>
  <c r="I127" i="2"/>
  <c r="I124" i="2"/>
  <c r="I123" i="2"/>
  <c r="I122" i="2"/>
  <c r="I145" i="3" l="1"/>
  <c r="J145" i="3" s="1"/>
  <c r="I144" i="3"/>
  <c r="J144" i="3" s="1"/>
  <c r="I146" i="3"/>
  <c r="J146" i="3" s="1"/>
  <c r="I147" i="3"/>
  <c r="J147" i="3" s="1"/>
  <c r="I148" i="3"/>
  <c r="J148" i="3" s="1"/>
  <c r="I115" i="3"/>
  <c r="J115" i="3" s="1"/>
  <c r="I119" i="3"/>
  <c r="J119" i="3" s="1"/>
  <c r="I123" i="3"/>
  <c r="J123" i="3" s="1"/>
  <c r="I120" i="3"/>
  <c r="J120" i="3" s="1"/>
  <c r="I124" i="3"/>
  <c r="J124" i="3" s="1"/>
  <c r="I116" i="3"/>
  <c r="J116" i="3" s="1"/>
  <c r="I117" i="3"/>
  <c r="J117" i="3" s="1"/>
  <c r="I121" i="3"/>
  <c r="J121" i="3" s="1"/>
  <c r="I113" i="3"/>
  <c r="J113" i="3" s="1"/>
  <c r="I114" i="3"/>
  <c r="J114" i="3" s="1"/>
  <c r="I118" i="3"/>
  <c r="J118" i="3" s="1"/>
  <c r="I122" i="3"/>
  <c r="J122" i="3" s="1"/>
  <c r="G51" i="3"/>
  <c r="D7" i="7"/>
  <c r="G169" i="3"/>
  <c r="D13" i="7"/>
  <c r="G31" i="3"/>
  <c r="D5" i="7"/>
  <c r="G81" i="3"/>
  <c r="D9" i="7"/>
  <c r="G197" i="3"/>
  <c r="D17" i="7"/>
  <c r="J130" i="2"/>
  <c r="I91" i="3" s="1"/>
  <c r="J91" i="3" s="1"/>
  <c r="J92" i="3" s="1"/>
  <c r="J81" i="3"/>
  <c r="G9" i="7" s="1"/>
  <c r="J51" i="3"/>
  <c r="G7" i="7" s="1"/>
  <c r="J159" i="3"/>
  <c r="G153" i="3"/>
  <c r="G189" i="3"/>
  <c r="J165" i="3"/>
  <c r="J189" i="3"/>
  <c r="G15" i="7" s="1"/>
  <c r="J31" i="3"/>
  <c r="G5" i="7" s="1"/>
  <c r="J125" i="2"/>
  <c r="I88" i="3" s="1"/>
  <c r="J88" i="3" s="1"/>
  <c r="J89" i="3" s="1"/>
  <c r="J151" i="2"/>
  <c r="J143" i="2"/>
  <c r="J135" i="2"/>
  <c r="I94" i="3" l="1"/>
  <c r="J94" i="3" s="1"/>
  <c r="I95" i="3"/>
  <c r="J95" i="3" s="1"/>
  <c r="I103" i="3"/>
  <c r="J103" i="3" s="1"/>
  <c r="I107" i="3"/>
  <c r="J107" i="3" s="1"/>
  <c r="I101" i="3"/>
  <c r="J101" i="3" s="1"/>
  <c r="I104" i="3"/>
  <c r="J104" i="3" s="1"/>
  <c r="I108" i="3"/>
  <c r="J108" i="3" s="1"/>
  <c r="I105" i="3"/>
  <c r="J105" i="3" s="1"/>
  <c r="I109" i="3"/>
  <c r="J109" i="3" s="1"/>
  <c r="I102" i="3"/>
  <c r="J102" i="3" s="1"/>
  <c r="I106" i="3"/>
  <c r="J106" i="3" s="1"/>
  <c r="I110" i="3"/>
  <c r="J110" i="3" s="1"/>
  <c r="I130" i="3"/>
  <c r="J130" i="3" s="1"/>
  <c r="I134" i="3"/>
  <c r="J134" i="3" s="1"/>
  <c r="I138" i="3"/>
  <c r="J138" i="3" s="1"/>
  <c r="I131" i="3"/>
  <c r="J131" i="3" s="1"/>
  <c r="I135" i="3"/>
  <c r="J135" i="3" s="1"/>
  <c r="I127" i="3"/>
  <c r="J127" i="3" s="1"/>
  <c r="I128" i="3"/>
  <c r="J128" i="3" s="1"/>
  <c r="I132" i="3"/>
  <c r="J132" i="3" s="1"/>
  <c r="I136" i="3"/>
  <c r="J136" i="3" s="1"/>
  <c r="I129" i="3"/>
  <c r="J129" i="3" s="1"/>
  <c r="I133" i="3"/>
  <c r="J133" i="3" s="1"/>
  <c r="I137" i="3"/>
  <c r="J137" i="3" s="1"/>
  <c r="J125" i="3"/>
  <c r="J149" i="3"/>
  <c r="J169" i="3"/>
  <c r="G13" i="7" s="1"/>
  <c r="J139" i="3" l="1"/>
  <c r="J111" i="3"/>
  <c r="J96" i="3"/>
  <c r="J153" i="3" l="1"/>
  <c r="G11" i="7" s="1"/>
  <c r="G20" i="7" s="1"/>
</calcChain>
</file>

<file path=xl/sharedStrings.xml><?xml version="1.0" encoding="utf-8"?>
<sst xmlns="http://schemas.openxmlformats.org/spreadsheetml/2006/main" count="964" uniqueCount="234">
  <si>
    <t>Ud</t>
  </si>
  <si>
    <t>m</t>
  </si>
  <si>
    <t>CUADRO DE DESCOMPUESTOS</t>
  </si>
  <si>
    <t>CÓDIGO</t>
  </si>
  <si>
    <t>CANTIDAD</t>
  </si>
  <si>
    <t>RESUMEN</t>
  </si>
  <si>
    <t>PRECIO</t>
  </si>
  <si>
    <t>SUBTOTAL</t>
  </si>
  <si>
    <t>IMPORTE</t>
  </si>
  <si>
    <t>Sin descomposición</t>
  </si>
  <si>
    <t>TOTAL PARTIDA</t>
  </si>
  <si>
    <t>CAPÍTULO 1. CUADRO GENERAL</t>
  </si>
  <si>
    <t>Armario doble aislamiento 160A</t>
  </si>
  <si>
    <t>CAPITULO 4. CIRCUITOS</t>
  </si>
  <si>
    <t>CTODI</t>
  </si>
  <si>
    <t>Oficial primera electricista</t>
  </si>
  <si>
    <t>Hr</t>
  </si>
  <si>
    <t>CTOLAS1</t>
  </si>
  <si>
    <t>CTOLAS2</t>
  </si>
  <si>
    <t>CTO4x6RZ1</t>
  </si>
  <si>
    <t>CTO4x2,5</t>
  </si>
  <si>
    <t>CTO2x2,5</t>
  </si>
  <si>
    <t>CTO2x1,5</t>
  </si>
  <si>
    <t>CTO4x4</t>
  </si>
  <si>
    <t>Tubo PVC en superficie de 20mm</t>
  </si>
  <si>
    <t>Oficial de primera electricista</t>
  </si>
  <si>
    <t>PAT</t>
  </si>
  <si>
    <t>Conductor desnudo de 35mm2 de Cu</t>
  </si>
  <si>
    <t>BANDPERF</t>
  </si>
  <si>
    <t>Bandeja perforada PVC 75x60</t>
  </si>
  <si>
    <t>TUB20SUP</t>
  </si>
  <si>
    <t>TUB16SUP</t>
  </si>
  <si>
    <t>BY121P</t>
  </si>
  <si>
    <t>Campana LED PHILIPS 198W</t>
  </si>
  <si>
    <t>DN130B</t>
  </si>
  <si>
    <t>Downlight PHILIPS de 11W</t>
  </si>
  <si>
    <t>TBS460</t>
  </si>
  <si>
    <t>Luminaria PHILIPS 4x24W</t>
  </si>
  <si>
    <t>4MX800</t>
  </si>
  <si>
    <t>Luminaria regleta PHILIPS 47W</t>
  </si>
  <si>
    <t>RC660B</t>
  </si>
  <si>
    <t>Luminaria PHILIPS empotrada</t>
  </si>
  <si>
    <t>ZUMPANIC</t>
  </si>
  <si>
    <t>Alumbrado emergencia Zumtobel</t>
  </si>
  <si>
    <t>BEGHFM</t>
  </si>
  <si>
    <t>Alumbrado emergencia BEGHELLI</t>
  </si>
  <si>
    <t>GE15KVA</t>
  </si>
  <si>
    <t>Grupo Electrogeno KAISER 15kVA</t>
  </si>
  <si>
    <t xml:space="preserve">CÓDIGO </t>
  </si>
  <si>
    <t>CTO3x1,5</t>
  </si>
  <si>
    <t>CAPITULO 5. CANALIZACIONES</t>
  </si>
  <si>
    <t>TUB50ENT</t>
  </si>
  <si>
    <t>Tubo PVC enterrado de 50mm</t>
  </si>
  <si>
    <t>Tubo PVC en superficie de 16mm</t>
  </si>
  <si>
    <t>CAPITULO6. ILUMINACIÓN</t>
  </si>
  <si>
    <t>TOTAL INSTALACION TALLER CHAPA Y PINTURA</t>
  </si>
  <si>
    <t>Armario de PVC para 80 modulos. IP40 e IK07.Montado en superficie a 1,5m</t>
  </si>
  <si>
    <t>Circuito 0,6/1kV 4x25+TT16</t>
  </si>
  <si>
    <t xml:space="preserve">Circuito 0,6/1kV 4X70+TT35 </t>
  </si>
  <si>
    <t xml:space="preserve">Circuito 0,6/1kV 4x50+TT25 </t>
  </si>
  <si>
    <t>Circuito 0,6/1kV 4x6+TT6</t>
  </si>
  <si>
    <t>Circuito 450/750 3x1,5+TT1,5</t>
  </si>
  <si>
    <t>Circuito 450/750 4x2,5+TT2,5</t>
  </si>
  <si>
    <t>Circuito 450/750 4x4+TT4</t>
  </si>
  <si>
    <t xml:space="preserve">Circuito puesta a tierra </t>
  </si>
  <si>
    <t>H07V-K 2,5mm2 Cu</t>
  </si>
  <si>
    <t>H07V-K 4mm2 Cu</t>
  </si>
  <si>
    <t>H07V-K 1,5mm2 Cu</t>
  </si>
  <si>
    <t>RZ1-K (AS) 0,6/1kV 25mm2 Cu</t>
  </si>
  <si>
    <t>RZ1-K (AS) 0,6/1kV 50mm2 Cu</t>
  </si>
  <si>
    <t>RZ1-K (AS) 0,6/1kV 16mm2 Cu</t>
  </si>
  <si>
    <t>RZ1-K (AS) 0,6/1kV 70mm2 Cu</t>
  </si>
  <si>
    <t>RZ1-K (AS) 0,6/1kV 35mm2 Cu</t>
  </si>
  <si>
    <t>MAGNET C 3P+N 125A 15kA</t>
  </si>
  <si>
    <t>MAGNET C 3P+N 50A 15kA</t>
  </si>
  <si>
    <t>MAGNET C 3P+N 40A 15kA</t>
  </si>
  <si>
    <t>MAGNET C 3P+N 32A 15kA</t>
  </si>
  <si>
    <t>MAGNET C 3P 10A 15kA</t>
  </si>
  <si>
    <t>DIFERENCIAL 2/40/30mA</t>
  </si>
  <si>
    <t>DIFERENCIAL 4/25/30mA</t>
  </si>
  <si>
    <t>CONTAC 3P+N 32A</t>
  </si>
  <si>
    <t>DIFERENCIAL 3/40/30mA</t>
  </si>
  <si>
    <t>DIFERENCIAL 3/25/30mA</t>
  </si>
  <si>
    <t>MAGNET C P+N 16A 10kA</t>
  </si>
  <si>
    <t>MAGNET C P+N 10A 10kA</t>
  </si>
  <si>
    <t>MAGNET C 3P+N 20A 10kA</t>
  </si>
  <si>
    <t>MAGENT C 3P 10A 10kA</t>
  </si>
  <si>
    <t>DIFERENCIAL 2/25/30mA</t>
  </si>
  <si>
    <t>CONTAC 3P 10A</t>
  </si>
  <si>
    <t>DIFERENCIAL 4/40/30mA</t>
  </si>
  <si>
    <t>MAGNET C 3P+N 16A 10kA</t>
  </si>
  <si>
    <t>Tubo de PVC montado con bridas cada 1m</t>
  </si>
  <si>
    <t>Tubo de PVC enterrado en zanja a 50cm</t>
  </si>
  <si>
    <t>CAPITULO 2. CS1</t>
  </si>
  <si>
    <t>CAPITULO 3. CS2</t>
  </si>
  <si>
    <t>Electrodo de acero cobreado, 15 mm Ø y 2 m long</t>
  </si>
  <si>
    <t>Arqueta con tapa de registro 300x300</t>
  </si>
  <si>
    <t>MEDICIONES</t>
  </si>
  <si>
    <t xml:space="preserve">Cuadro General </t>
  </si>
  <si>
    <t>CS1</t>
  </si>
  <si>
    <t>CS2</t>
  </si>
  <si>
    <t>A. APARAMENTA</t>
  </si>
  <si>
    <t>MAGENT C P+N 10A 10kA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</si>
  <si>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</si>
  <si>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</si>
  <si>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</si>
  <si>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</si>
  <si>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</si>
  <si>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</si>
  <si>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</si>
  <si>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</si>
  <si>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</si>
  <si>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</si>
  <si>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</si>
  <si>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</si>
  <si>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</si>
  <si>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</si>
  <si>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</si>
  <si>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</si>
  <si>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</si>
  <si>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</si>
  <si>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A.19</t>
  </si>
  <si>
    <t xml:space="preserve">TOTAL </t>
  </si>
  <si>
    <t>PRECIOS UNITARIOS</t>
  </si>
  <si>
    <t>B.CONDUCTORES</t>
  </si>
  <si>
    <t>RZ1-K.70</t>
  </si>
  <si>
    <t>RZ1-K.50</t>
  </si>
  <si>
    <t>RZ1-K.35</t>
  </si>
  <si>
    <t>RZ1-K.25</t>
  </si>
  <si>
    <t>RZ1-K.16</t>
  </si>
  <si>
    <t>H07.1,5</t>
  </si>
  <si>
    <t>H07.2,5</t>
  </si>
  <si>
    <t>H07.4</t>
  </si>
  <si>
    <t>DES.35</t>
  </si>
  <si>
    <t>Compresor</t>
  </si>
  <si>
    <t>TOTAL</t>
  </si>
  <si>
    <t>RZ1-K.6</t>
  </si>
  <si>
    <t>RZ1-K (AS) 0,6/1kV 6mm2 Cu</t>
  </si>
  <si>
    <t>Cto Derivación individual</t>
  </si>
  <si>
    <t>Cto protección Derivación Individual</t>
  </si>
  <si>
    <t>Cto protección LAS 1</t>
  </si>
  <si>
    <t>Cto protección LAS 2.1</t>
  </si>
  <si>
    <t>Cto protección LAS 2.2</t>
  </si>
  <si>
    <t>Cto GE</t>
  </si>
  <si>
    <t>Cto Compresor</t>
  </si>
  <si>
    <t>Cto Cabina de pintura</t>
  </si>
  <si>
    <t>Cto Box de pintura</t>
  </si>
  <si>
    <t>Cto TC12</t>
  </si>
  <si>
    <t>Cto Elevador</t>
  </si>
  <si>
    <t>Cto Soldador</t>
  </si>
  <si>
    <t>Cto Lámpara de secado</t>
  </si>
  <si>
    <t>Cto TC11</t>
  </si>
  <si>
    <t>Cto TC10</t>
  </si>
  <si>
    <t>Cto TC9</t>
  </si>
  <si>
    <t>Cto TC8</t>
  </si>
  <si>
    <t>Cto TC7</t>
  </si>
  <si>
    <t>Cto TC6</t>
  </si>
  <si>
    <t>Cto TC5</t>
  </si>
  <si>
    <t>Cto TC4</t>
  </si>
  <si>
    <t>Cto TC3</t>
  </si>
  <si>
    <t>Cto TC2</t>
  </si>
  <si>
    <t>Cto TC1</t>
  </si>
  <si>
    <t>Cto ALDO 1</t>
  </si>
  <si>
    <t>Cto ALDO 2</t>
  </si>
  <si>
    <t>Cto ALDO 3</t>
  </si>
  <si>
    <t>Cto ALDO 4</t>
  </si>
  <si>
    <t>Cto ALDO 5</t>
  </si>
  <si>
    <t>Cto ALDO 6</t>
  </si>
  <si>
    <t>Cto Em 1</t>
  </si>
  <si>
    <t>Cto Em 2</t>
  </si>
  <si>
    <t>Cto AA 1</t>
  </si>
  <si>
    <t>Cto AA 2</t>
  </si>
  <si>
    <t>Cto AA 3</t>
  </si>
  <si>
    <t>Cto Vent Aseo</t>
  </si>
  <si>
    <t>Cto Aireador 1</t>
  </si>
  <si>
    <t>Cto Aireador 2</t>
  </si>
  <si>
    <t>Cto Aireador 3</t>
  </si>
  <si>
    <t>Cto Aireador 4</t>
  </si>
  <si>
    <t>Cto Aireador 5</t>
  </si>
  <si>
    <t>Cto Aireador 6</t>
  </si>
  <si>
    <t>Cto Extractor 1</t>
  </si>
  <si>
    <t>Cto Extractor 2</t>
  </si>
  <si>
    <t>Cto Extractor 3</t>
  </si>
  <si>
    <t>Cto Extractor AUX</t>
  </si>
  <si>
    <t>C.CANALIZACIONES</t>
  </si>
  <si>
    <t>Cto enlace picas pat</t>
  </si>
  <si>
    <t>Tubo PVC enterrado de 125mm</t>
  </si>
  <si>
    <t>TUB125ENT</t>
  </si>
  <si>
    <t>Cto LAS 1</t>
  </si>
  <si>
    <t>Cto LAS 2.1 y 2.2</t>
  </si>
  <si>
    <t>Cto LAS 2.1</t>
  </si>
  <si>
    <t>Cto LAS 2.2</t>
  </si>
  <si>
    <t>D. ILUMINACIÓN</t>
  </si>
  <si>
    <t>Oficina</t>
  </si>
  <si>
    <t>Recepción</t>
  </si>
  <si>
    <t>Luminaria LED 4x24W</t>
  </si>
  <si>
    <t>Taller</t>
  </si>
  <si>
    <t>Aseo 1</t>
  </si>
  <si>
    <t>Aseo 2</t>
  </si>
  <si>
    <t>Luminaria tipo regleta LED 47 W</t>
  </si>
  <si>
    <t>Vestuario</t>
  </si>
  <si>
    <t>Almacen</t>
  </si>
  <si>
    <t>E. OTROS COSTES</t>
  </si>
  <si>
    <t>MOR.OF</t>
  </si>
  <si>
    <t>%</t>
  </si>
  <si>
    <t>MAT.CA</t>
  </si>
  <si>
    <t>Medios auxiliares montaje bandeja PVC</t>
  </si>
  <si>
    <t>MAT.BS</t>
  </si>
  <si>
    <t>Medios auxiliares montaje canal PVC</t>
  </si>
  <si>
    <t>MAT.CE</t>
  </si>
  <si>
    <t>CAM.CE</t>
  </si>
  <si>
    <t>Dumper descarga frontal de 2 t</t>
  </si>
  <si>
    <t>DUMP</t>
  </si>
  <si>
    <t>ARQ.PT</t>
  </si>
  <si>
    <t>ZTPANIC</t>
  </si>
  <si>
    <t>TE50</t>
  </si>
  <si>
    <t>TE-125</t>
  </si>
  <si>
    <t>TS16</t>
  </si>
  <si>
    <t>TS20</t>
  </si>
  <si>
    <t>BAPER</t>
  </si>
  <si>
    <t>PICPT</t>
  </si>
  <si>
    <t>MAT.PT</t>
  </si>
  <si>
    <t>Medios auxiliares montaje cuadro electrico</t>
  </si>
  <si>
    <t>MAT.CD</t>
  </si>
  <si>
    <t>Medios auxiliares canal enterrada</t>
  </si>
  <si>
    <t>Medios auxiliares instalación toma de tierra</t>
  </si>
  <si>
    <t>MOR.OB</t>
  </si>
  <si>
    <t>Oficial de primera contrucción</t>
  </si>
  <si>
    <t>Bandeja de PVC perforada suspendida sobre guia anclada a la pared cada 50 cm</t>
  </si>
  <si>
    <t>Circuito 450/750 2x2,5+TT2,5</t>
  </si>
  <si>
    <t>Circuito 450/750 2x1,5+TT1,5</t>
  </si>
  <si>
    <t>CAPITULO7. ALIMENTACIÓN AUX</t>
  </si>
  <si>
    <r>
      <t>Camión cisterana 8 m</t>
    </r>
    <r>
      <rPr>
        <b/>
        <vertAlign val="superscript"/>
        <sz val="12"/>
        <color rgb="FF000000"/>
        <rFont val="Calibri"/>
        <family val="2"/>
        <scheme val="minor"/>
      </rPr>
      <t>3</t>
    </r>
    <r>
      <rPr>
        <b/>
        <sz val="12"/>
        <color rgb="FF000000"/>
        <rFont val="Calibri"/>
        <family val="2"/>
        <scheme val="minor"/>
      </rPr>
      <t xml:space="preserve"> de capacidad</t>
    </r>
  </si>
  <si>
    <t>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</si>
</sst>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00"/>
  </numFmts>
  <fonts count="5" x14ac:knownFonts="1">
    <font>
      <sz val="12"/>
      <color rgb="FF000000"/>
      <name val="Verdana"/>
      <family val="2"/>
    </font>
    <font>
      <sz val="12"/>
      <color rgb="FF000000"/>
      <name val="Verdana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vertAlign val="superscript"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2" fontId="2" fillId="0" borderId="4" xfId="0" applyNumberFormat="1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9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2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" fontId="2" fillId="0" borderId="2" xfId="1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center" vertical="center"/>
    </xf>
    <xf numFmtId="2" fontId="2" fillId="3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3" borderId="0" xfId="0" applyFont="1" applyFill="1" applyBorder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2" fontId="2" fillId="0" borderId="1" xfId="1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2" fontId="2" fillId="0" borderId="0" xfId="1" applyNumberFormat="1" applyFont="1" applyBorder="1" applyAlignment="1">
      <alignment horizontal="right" vertical="center"/>
    </xf>
    <xf numFmtId="2" fontId="2" fillId="0" borderId="0" xfId="1" applyNumberFormat="1" applyFont="1" applyAlignment="1">
      <alignment horizontal="right" vertical="center"/>
    </xf>
    <xf numFmtId="2" fontId="2" fillId="0" borderId="2" xfId="1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2" fontId="2" fillId="0" borderId="8" xfId="0" applyNumberFormat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2" fontId="2" fillId="0" borderId="0" xfId="1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1" fontId="2" fillId="0" borderId="0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4" Type="http://schemas.openxmlformats.org/officeDocument/2006/relationships/image" Target="../media/image9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Relationship Id="rId4" Type="http://schemas.openxmlformats.org/officeDocument/2006/relationships/image" Target="../media/image1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666749</xdr:colOff>
      <xdr:row>0</xdr:row>
      <xdr:rowOff>0</xdr:rowOff>
    </xdr:from>
    <xdr:to>
      <xdr:col>10</xdr:col>
      <xdr:colOff>8196942</xdr:colOff>
      <xdr:row>61</xdr:row>
      <xdr:rowOff>9525</xdr:rowOff>
    </xdr:to>
    <xdr:pic>
      <xdr:nvPicPr>
        <xdr:cNvPr id="14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0678" y="0"/>
          <a:ext cx="8210550" cy="12460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61</xdr:row>
      <xdr:rowOff>0</xdr:rowOff>
    </xdr:from>
    <xdr:to>
      <xdr:col>10</xdr:col>
      <xdr:colOff>8210550</xdr:colOff>
      <xdr:row>122</xdr:row>
      <xdr:rowOff>9525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12201525"/>
          <a:ext cx="8210550" cy="1221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122</xdr:row>
      <xdr:rowOff>0</xdr:rowOff>
    </xdr:from>
    <xdr:to>
      <xdr:col>10</xdr:col>
      <xdr:colOff>8210550</xdr:colOff>
      <xdr:row>183</xdr:row>
      <xdr:rowOff>9525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24403050"/>
          <a:ext cx="8210550" cy="1255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8210550</xdr:colOff>
      <xdr:row>60</xdr:row>
      <xdr:rowOff>9525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0"/>
          <a:ext cx="8210550" cy="1201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10</xdr:col>
      <xdr:colOff>8210550</xdr:colOff>
      <xdr:row>125</xdr:row>
      <xdr:rowOff>9525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12001500"/>
          <a:ext cx="8210550" cy="13506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8210550</xdr:colOff>
      <xdr:row>62</xdr:row>
      <xdr:rowOff>9525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0"/>
          <a:ext cx="8210550" cy="1241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62</xdr:row>
      <xdr:rowOff>0</xdr:rowOff>
    </xdr:from>
    <xdr:to>
      <xdr:col>10</xdr:col>
      <xdr:colOff>8210550</xdr:colOff>
      <xdr:row>125</xdr:row>
      <xdr:rowOff>9525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12401550"/>
          <a:ext cx="8210550" cy="1261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125</xdr:row>
      <xdr:rowOff>0</xdr:rowOff>
    </xdr:from>
    <xdr:to>
      <xdr:col>10</xdr:col>
      <xdr:colOff>8210550</xdr:colOff>
      <xdr:row>189</xdr:row>
      <xdr:rowOff>9525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25003125"/>
          <a:ext cx="8210550" cy="1281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189</xdr:row>
      <xdr:rowOff>0</xdr:rowOff>
    </xdr:from>
    <xdr:to>
      <xdr:col>10</xdr:col>
      <xdr:colOff>8210550</xdr:colOff>
      <xdr:row>237</xdr:row>
      <xdr:rowOff>9525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37804725"/>
          <a:ext cx="8210550" cy="9610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95250</xdr:colOff>
      <xdr:row>62</xdr:row>
      <xdr:rowOff>136071</xdr:rowOff>
    </xdr:from>
    <xdr:to>
      <xdr:col>10</xdr:col>
      <xdr:colOff>8305800</xdr:colOff>
      <xdr:row>123</xdr:row>
      <xdr:rowOff>145596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9536" y="12790714"/>
          <a:ext cx="8210550" cy="12460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125</xdr:row>
      <xdr:rowOff>0</xdr:rowOff>
    </xdr:from>
    <xdr:to>
      <xdr:col>10</xdr:col>
      <xdr:colOff>8210550</xdr:colOff>
      <xdr:row>189</xdr:row>
      <xdr:rowOff>9525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24603075"/>
          <a:ext cx="8210550" cy="1281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190</xdr:row>
      <xdr:rowOff>0</xdr:rowOff>
    </xdr:from>
    <xdr:to>
      <xdr:col>10</xdr:col>
      <xdr:colOff>8210550</xdr:colOff>
      <xdr:row>197</xdr:row>
      <xdr:rowOff>9525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37604700"/>
          <a:ext cx="8210550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8210550</xdr:colOff>
      <xdr:row>64</xdr:row>
      <xdr:rowOff>9525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0"/>
          <a:ext cx="8210550" cy="1281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8210550</xdr:colOff>
      <xdr:row>20</xdr:row>
      <xdr:rowOff>9525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0"/>
          <a:ext cx="8210550" cy="401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3"/>
  <sheetViews>
    <sheetView showGridLines="0" zoomScale="70" zoomScaleNormal="70" zoomScalePageLayoutView="20" workbookViewId="0">
      <selection activeCell="K184" sqref="K184"/>
    </sheetView>
  </sheetViews>
  <sheetFormatPr baseColWidth="10" defaultRowHeight="15.75" x14ac:dyDescent="0.2"/>
  <cols>
    <col min="1" max="1" width="8.5" style="1" customWidth="1"/>
    <col min="2" max="2" width="8" style="1" customWidth="1"/>
    <col min="3" max="3" width="3.19921875" style="63" customWidth="1"/>
    <col min="4" max="4" width="11.19921875" style="1" customWidth="1"/>
    <col min="5" max="7" width="11.19921875" style="1"/>
    <col min="8" max="8" width="7.19921875" style="1" customWidth="1"/>
    <col min="9" max="10" width="7.19921875" style="34" customWidth="1"/>
    <col min="11" max="11" width="101.5" style="31" customWidth="1"/>
    <col min="12" max="16" width="11.19921875" style="1"/>
    <col min="17" max="17" width="11.19921875" style="1" customWidth="1"/>
    <col min="18" max="16384" width="11.19921875" style="1"/>
  </cols>
  <sheetData>
    <row r="1" spans="1:11" x14ac:dyDescent="0.2">
      <c r="A1" s="87" t="s">
        <v>97</v>
      </c>
      <c r="B1" s="87"/>
      <c r="C1" s="87"/>
      <c r="D1" s="87"/>
      <c r="E1" s="87"/>
      <c r="F1" s="87"/>
      <c r="G1" s="87"/>
      <c r="H1" s="87"/>
      <c r="I1" s="87"/>
      <c r="J1" s="87"/>
      <c r="K1" s="11"/>
    </row>
    <row r="2" spans="1:11" x14ac:dyDescent="0.2">
      <c r="A2" s="5"/>
      <c r="B2" s="11"/>
      <c r="C2" s="32"/>
      <c r="D2" s="11"/>
      <c r="E2" s="11"/>
      <c r="F2" s="11"/>
      <c r="H2" s="11"/>
      <c r="I2" s="11"/>
      <c r="J2" s="11"/>
      <c r="K2" s="11"/>
    </row>
    <row r="3" spans="1:11" x14ac:dyDescent="0.2">
      <c r="A3" s="89" t="s">
        <v>101</v>
      </c>
      <c r="B3" s="89"/>
      <c r="C3" s="89"/>
      <c r="D3" s="89"/>
      <c r="H3" s="11"/>
      <c r="I3" s="11"/>
      <c r="J3" s="11"/>
      <c r="K3" s="11"/>
    </row>
    <row r="5" spans="1:11" x14ac:dyDescent="0.2">
      <c r="A5" s="16" t="s">
        <v>3</v>
      </c>
      <c r="B5" s="35"/>
      <c r="C5" s="88" t="s">
        <v>5</v>
      </c>
      <c r="D5" s="88"/>
      <c r="E5" s="18"/>
      <c r="F5" s="35"/>
      <c r="G5" s="35"/>
      <c r="H5" s="35"/>
      <c r="I5" s="35" t="s">
        <v>4</v>
      </c>
      <c r="J5" s="35"/>
      <c r="K5" s="1"/>
    </row>
    <row r="7" spans="1:11" x14ac:dyDescent="0.2">
      <c r="A7" s="16" t="s">
        <v>103</v>
      </c>
      <c r="D7" s="8" t="s">
        <v>12</v>
      </c>
    </row>
    <row r="8" spans="1:11" x14ac:dyDescent="0.2">
      <c r="C8" s="45" t="s">
        <v>0</v>
      </c>
      <c r="D8" s="1" t="s">
        <v>98</v>
      </c>
      <c r="I8" s="34">
        <v>1</v>
      </c>
    </row>
    <row r="9" spans="1:11" x14ac:dyDescent="0.2">
      <c r="C9" s="45" t="s">
        <v>0</v>
      </c>
      <c r="D9" s="1" t="s">
        <v>99</v>
      </c>
      <c r="I9" s="34">
        <v>1</v>
      </c>
    </row>
    <row r="10" spans="1:11" x14ac:dyDescent="0.2">
      <c r="C10" s="45" t="s">
        <v>0</v>
      </c>
      <c r="D10" s="1" t="s">
        <v>100</v>
      </c>
      <c r="I10" s="10">
        <v>1</v>
      </c>
    </row>
    <row r="11" spans="1:11" x14ac:dyDescent="0.2">
      <c r="A11" s="38"/>
      <c r="B11" s="38"/>
      <c r="C11" s="40"/>
      <c r="D11" s="38"/>
      <c r="E11" s="38"/>
      <c r="F11" s="38"/>
      <c r="G11" s="38"/>
      <c r="H11" s="38"/>
      <c r="I11" s="39" t="s">
        <v>122</v>
      </c>
      <c r="J11" s="39">
        <f>+I10+I9+I8</f>
        <v>3</v>
      </c>
      <c r="K11" s="10"/>
    </row>
    <row r="12" spans="1:11" x14ac:dyDescent="0.2">
      <c r="A12" s="16" t="s">
        <v>104</v>
      </c>
      <c r="D12" s="8" t="s">
        <v>73</v>
      </c>
    </row>
    <row r="13" spans="1:11" x14ac:dyDescent="0.2">
      <c r="C13" s="45" t="s">
        <v>0</v>
      </c>
      <c r="D13" s="1" t="s">
        <v>98</v>
      </c>
      <c r="I13" s="34">
        <v>1</v>
      </c>
    </row>
    <row r="14" spans="1:11" x14ac:dyDescent="0.2">
      <c r="A14" s="38"/>
      <c r="B14" s="38"/>
      <c r="C14" s="40"/>
      <c r="D14" s="38"/>
      <c r="E14" s="38"/>
      <c r="F14" s="38"/>
      <c r="G14" s="38"/>
      <c r="H14" s="38"/>
      <c r="I14" s="39" t="s">
        <v>122</v>
      </c>
      <c r="J14" s="39">
        <f>+I13</f>
        <v>1</v>
      </c>
      <c r="K14" s="10"/>
    </row>
    <row r="15" spans="1:11" x14ac:dyDescent="0.2">
      <c r="A15" s="16" t="s">
        <v>105</v>
      </c>
      <c r="D15" s="6" t="s">
        <v>74</v>
      </c>
    </row>
    <row r="16" spans="1:11" x14ac:dyDescent="0.2">
      <c r="C16" s="45" t="s">
        <v>0</v>
      </c>
      <c r="D16" s="1" t="s">
        <v>98</v>
      </c>
      <c r="I16" s="34">
        <v>1</v>
      </c>
    </row>
    <row r="17" spans="1:11" x14ac:dyDescent="0.2">
      <c r="C17" s="45" t="s">
        <v>0</v>
      </c>
      <c r="D17" s="1" t="s">
        <v>99</v>
      </c>
      <c r="I17" s="34">
        <v>1</v>
      </c>
    </row>
    <row r="18" spans="1:11" x14ac:dyDescent="0.2">
      <c r="A18" s="38"/>
      <c r="B18" s="38"/>
      <c r="C18" s="40"/>
      <c r="D18" s="38"/>
      <c r="E18" s="38"/>
      <c r="F18" s="38"/>
      <c r="G18" s="38"/>
      <c r="H18" s="38"/>
      <c r="I18" s="39" t="s">
        <v>122</v>
      </c>
      <c r="J18" s="39">
        <f>+I17+I16</f>
        <v>2</v>
      </c>
      <c r="K18" s="10"/>
    </row>
    <row r="19" spans="1:11" x14ac:dyDescent="0.2">
      <c r="A19" s="16" t="s">
        <v>106</v>
      </c>
      <c r="D19" s="6" t="s">
        <v>75</v>
      </c>
    </row>
    <row r="20" spans="1:11" x14ac:dyDescent="0.2">
      <c r="C20" s="45" t="s">
        <v>0</v>
      </c>
      <c r="D20" s="1" t="s">
        <v>98</v>
      </c>
      <c r="I20" s="34">
        <v>1</v>
      </c>
    </row>
    <row r="21" spans="1:11" x14ac:dyDescent="0.2">
      <c r="C21" s="45" t="s">
        <v>0</v>
      </c>
      <c r="D21" s="1" t="s">
        <v>100</v>
      </c>
      <c r="I21" s="34">
        <v>1</v>
      </c>
    </row>
    <row r="22" spans="1:11" x14ac:dyDescent="0.2">
      <c r="A22" s="38"/>
      <c r="B22" s="38"/>
      <c r="C22" s="40"/>
      <c r="D22" s="38"/>
      <c r="E22" s="38"/>
      <c r="F22" s="38"/>
      <c r="G22" s="38"/>
      <c r="H22" s="38"/>
      <c r="I22" s="39" t="s">
        <v>122</v>
      </c>
      <c r="J22" s="39">
        <f>+I21+I20</f>
        <v>2</v>
      </c>
      <c r="K22" s="10"/>
    </row>
    <row r="23" spans="1:11" x14ac:dyDescent="0.2">
      <c r="A23" s="16" t="s">
        <v>107</v>
      </c>
      <c r="D23" s="6" t="s">
        <v>76</v>
      </c>
    </row>
    <row r="24" spans="1:11" x14ac:dyDescent="0.2">
      <c r="C24" s="45" t="s">
        <v>0</v>
      </c>
      <c r="D24" s="1" t="s">
        <v>98</v>
      </c>
      <c r="I24" s="34">
        <v>1</v>
      </c>
    </row>
    <row r="25" spans="1:11" x14ac:dyDescent="0.2">
      <c r="A25" s="38"/>
      <c r="B25" s="38"/>
      <c r="C25" s="40"/>
      <c r="D25" s="38"/>
      <c r="E25" s="38"/>
      <c r="F25" s="38"/>
      <c r="G25" s="38"/>
      <c r="H25" s="38"/>
      <c r="I25" s="39" t="s">
        <v>122</v>
      </c>
      <c r="J25" s="39">
        <f>+I24</f>
        <v>1</v>
      </c>
      <c r="K25" s="10"/>
    </row>
    <row r="26" spans="1:11" x14ac:dyDescent="0.2">
      <c r="A26" s="16" t="s">
        <v>108</v>
      </c>
      <c r="D26" s="6" t="s">
        <v>85</v>
      </c>
    </row>
    <row r="27" spans="1:11" x14ac:dyDescent="0.2">
      <c r="C27" s="45" t="s">
        <v>0</v>
      </c>
      <c r="D27" s="1" t="s">
        <v>99</v>
      </c>
      <c r="I27" s="34">
        <v>3</v>
      </c>
    </row>
    <row r="28" spans="1:11" x14ac:dyDescent="0.2">
      <c r="A28" s="38"/>
      <c r="B28" s="38"/>
      <c r="C28" s="40"/>
      <c r="D28" s="38"/>
      <c r="E28" s="38"/>
      <c r="F28" s="38"/>
      <c r="G28" s="38"/>
      <c r="H28" s="38"/>
      <c r="I28" s="39" t="s">
        <v>122</v>
      </c>
      <c r="J28" s="39">
        <f>+I27</f>
        <v>3</v>
      </c>
      <c r="K28" s="10"/>
    </row>
    <row r="29" spans="1:11" x14ac:dyDescent="0.2">
      <c r="A29" s="16" t="s">
        <v>109</v>
      </c>
      <c r="D29" s="8" t="s">
        <v>90</v>
      </c>
    </row>
    <row r="30" spans="1:11" x14ac:dyDescent="0.2">
      <c r="C30" s="45" t="s">
        <v>0</v>
      </c>
      <c r="D30" s="1" t="s">
        <v>100</v>
      </c>
      <c r="I30" s="34">
        <v>5</v>
      </c>
    </row>
    <row r="31" spans="1:11" x14ac:dyDescent="0.2">
      <c r="A31" s="5"/>
      <c r="B31" s="5"/>
      <c r="C31" s="45"/>
      <c r="D31" s="5"/>
      <c r="E31" s="5"/>
      <c r="F31" s="5"/>
      <c r="G31" s="5"/>
      <c r="H31" s="5"/>
      <c r="I31" s="10" t="s">
        <v>122</v>
      </c>
      <c r="J31" s="10">
        <f>+I30</f>
        <v>5</v>
      </c>
      <c r="K31" s="10"/>
    </row>
    <row r="32" spans="1:11" x14ac:dyDescent="0.2">
      <c r="A32" s="56" t="s">
        <v>110</v>
      </c>
      <c r="B32" s="5"/>
      <c r="C32" s="45"/>
      <c r="D32" s="6" t="s">
        <v>77</v>
      </c>
      <c r="E32" s="5"/>
      <c r="F32" s="5"/>
      <c r="G32" s="5"/>
      <c r="H32" s="5"/>
      <c r="I32" s="10"/>
      <c r="J32" s="10"/>
    </row>
    <row r="33" spans="1:11" x14ac:dyDescent="0.2">
      <c r="C33" s="45" t="s">
        <v>0</v>
      </c>
      <c r="D33" s="1" t="s">
        <v>98</v>
      </c>
      <c r="I33" s="34">
        <v>6</v>
      </c>
    </row>
    <row r="34" spans="1:11" x14ac:dyDescent="0.2">
      <c r="A34" s="38"/>
      <c r="B34" s="38"/>
      <c r="C34" s="40"/>
      <c r="D34" s="38"/>
      <c r="E34" s="38"/>
      <c r="F34" s="38"/>
      <c r="G34" s="38"/>
      <c r="H34" s="38"/>
      <c r="I34" s="39" t="s">
        <v>122</v>
      </c>
      <c r="J34" s="39">
        <f>+I33</f>
        <v>6</v>
      </c>
      <c r="K34" s="10"/>
    </row>
    <row r="35" spans="1:11" x14ac:dyDescent="0.2">
      <c r="A35" s="16" t="s">
        <v>111</v>
      </c>
      <c r="D35" s="8" t="s">
        <v>86</v>
      </c>
    </row>
    <row r="36" spans="1:11" x14ac:dyDescent="0.2">
      <c r="C36" s="45" t="s">
        <v>0</v>
      </c>
      <c r="D36" s="1" t="s">
        <v>100</v>
      </c>
      <c r="I36" s="34">
        <v>4</v>
      </c>
    </row>
    <row r="37" spans="1:11" x14ac:dyDescent="0.2">
      <c r="A37" s="38"/>
      <c r="B37" s="38"/>
      <c r="C37" s="40"/>
      <c r="D37" s="38"/>
      <c r="E37" s="38"/>
      <c r="F37" s="38"/>
      <c r="G37" s="38"/>
      <c r="H37" s="38"/>
      <c r="I37" s="39" t="s">
        <v>122</v>
      </c>
      <c r="J37" s="39">
        <f>+I36</f>
        <v>4</v>
      </c>
      <c r="K37" s="10"/>
    </row>
    <row r="38" spans="1:11" x14ac:dyDescent="0.2">
      <c r="A38" s="16" t="s">
        <v>112</v>
      </c>
      <c r="D38" s="8" t="s">
        <v>83</v>
      </c>
    </row>
    <row r="39" spans="1:11" x14ac:dyDescent="0.2">
      <c r="C39" s="45" t="s">
        <v>0</v>
      </c>
      <c r="D39" s="1" t="s">
        <v>98</v>
      </c>
      <c r="I39" s="34">
        <v>6</v>
      </c>
    </row>
    <row r="40" spans="1:11" x14ac:dyDescent="0.2">
      <c r="C40" s="45" t="s">
        <v>0</v>
      </c>
      <c r="D40" s="1" t="s">
        <v>99</v>
      </c>
      <c r="I40" s="34">
        <v>1</v>
      </c>
    </row>
    <row r="41" spans="1:11" x14ac:dyDescent="0.2">
      <c r="C41" s="45" t="s">
        <v>0</v>
      </c>
      <c r="D41" s="1" t="s">
        <v>100</v>
      </c>
      <c r="I41" s="34">
        <v>1</v>
      </c>
    </row>
    <row r="42" spans="1:11" x14ac:dyDescent="0.2">
      <c r="A42" s="38"/>
      <c r="B42" s="38"/>
      <c r="C42" s="40"/>
      <c r="D42" s="38"/>
      <c r="E42" s="38"/>
      <c r="F42" s="38"/>
      <c r="G42" s="38"/>
      <c r="H42" s="38"/>
      <c r="I42" s="39" t="s">
        <v>122</v>
      </c>
      <c r="J42" s="39">
        <f>+I41+I40+I39</f>
        <v>8</v>
      </c>
      <c r="K42" s="10"/>
    </row>
    <row r="43" spans="1:11" x14ac:dyDescent="0.2">
      <c r="A43" s="16" t="s">
        <v>113</v>
      </c>
      <c r="D43" s="8" t="s">
        <v>102</v>
      </c>
    </row>
    <row r="44" spans="1:11" x14ac:dyDescent="0.2">
      <c r="C44" s="45" t="s">
        <v>0</v>
      </c>
      <c r="D44" s="1" t="s">
        <v>98</v>
      </c>
      <c r="I44" s="34">
        <v>7</v>
      </c>
    </row>
    <row r="45" spans="1:11" x14ac:dyDescent="0.2">
      <c r="C45" s="45" t="s">
        <v>0</v>
      </c>
      <c r="D45" s="1" t="s">
        <v>99</v>
      </c>
      <c r="I45" s="34">
        <v>5</v>
      </c>
    </row>
    <row r="46" spans="1:11" x14ac:dyDescent="0.2">
      <c r="C46" s="45" t="s">
        <v>0</v>
      </c>
      <c r="D46" s="1" t="s">
        <v>100</v>
      </c>
      <c r="I46" s="34">
        <v>2</v>
      </c>
    </row>
    <row r="47" spans="1:11" x14ac:dyDescent="0.2">
      <c r="A47" s="38"/>
      <c r="B47" s="38"/>
      <c r="C47" s="40"/>
      <c r="D47" s="38"/>
      <c r="E47" s="38"/>
      <c r="F47" s="38"/>
      <c r="G47" s="38"/>
      <c r="H47" s="38"/>
      <c r="I47" s="39" t="s">
        <v>122</v>
      </c>
      <c r="J47" s="39">
        <f>+I46+I45+I44</f>
        <v>14</v>
      </c>
      <c r="K47" s="10"/>
    </row>
    <row r="48" spans="1:11" x14ac:dyDescent="0.2">
      <c r="A48" s="16" t="s">
        <v>114</v>
      </c>
      <c r="D48" s="6" t="s">
        <v>78</v>
      </c>
    </row>
    <row r="49" spans="1:11" x14ac:dyDescent="0.2">
      <c r="C49" s="45" t="s">
        <v>0</v>
      </c>
      <c r="D49" s="1" t="s">
        <v>98</v>
      </c>
      <c r="I49" s="34">
        <v>4</v>
      </c>
    </row>
    <row r="50" spans="1:11" x14ac:dyDescent="0.2">
      <c r="C50" s="45" t="s">
        <v>0</v>
      </c>
      <c r="D50" s="1" t="s">
        <v>99</v>
      </c>
      <c r="I50" s="34">
        <v>1</v>
      </c>
    </row>
    <row r="51" spans="1:11" x14ac:dyDescent="0.2">
      <c r="A51" s="38"/>
      <c r="B51" s="38"/>
      <c r="C51" s="40"/>
      <c r="D51" s="38"/>
      <c r="E51" s="38"/>
      <c r="F51" s="38"/>
      <c r="G51" s="38"/>
      <c r="H51" s="38"/>
      <c r="I51" s="39" t="s">
        <v>122</v>
      </c>
      <c r="J51" s="39">
        <f>+I49+I50</f>
        <v>5</v>
      </c>
      <c r="K51" s="10"/>
    </row>
    <row r="52" spans="1:11" x14ac:dyDescent="0.2">
      <c r="A52" s="16" t="s">
        <v>115</v>
      </c>
      <c r="D52" s="8" t="s">
        <v>87</v>
      </c>
    </row>
    <row r="53" spans="1:11" x14ac:dyDescent="0.2">
      <c r="C53" s="45" t="s">
        <v>0</v>
      </c>
      <c r="D53" s="1" t="s">
        <v>100</v>
      </c>
      <c r="I53" s="34">
        <v>2</v>
      </c>
    </row>
    <row r="54" spans="1:11" x14ac:dyDescent="0.2">
      <c r="A54" s="38"/>
      <c r="B54" s="38"/>
      <c r="C54" s="40"/>
      <c r="D54" s="38"/>
      <c r="E54" s="38"/>
      <c r="F54" s="38"/>
      <c r="G54" s="38"/>
      <c r="H54" s="38"/>
      <c r="I54" s="39" t="s">
        <v>122</v>
      </c>
      <c r="J54" s="39">
        <f>+I53</f>
        <v>2</v>
      </c>
      <c r="K54" s="10"/>
    </row>
    <row r="55" spans="1:11" x14ac:dyDescent="0.2">
      <c r="A55" s="16" t="s">
        <v>116</v>
      </c>
      <c r="D55" s="8" t="s">
        <v>81</v>
      </c>
    </row>
    <row r="56" spans="1:11" x14ac:dyDescent="0.2">
      <c r="C56" s="45" t="s">
        <v>0</v>
      </c>
      <c r="D56" s="1" t="s">
        <v>100</v>
      </c>
      <c r="I56" s="34">
        <v>1</v>
      </c>
    </row>
    <row r="57" spans="1:11" x14ac:dyDescent="0.2">
      <c r="A57" s="38"/>
      <c r="B57" s="38"/>
      <c r="C57" s="40"/>
      <c r="D57" s="38"/>
      <c r="E57" s="38"/>
      <c r="F57" s="38"/>
      <c r="G57" s="38"/>
      <c r="H57" s="38"/>
      <c r="I57" s="39" t="s">
        <v>122</v>
      </c>
      <c r="J57" s="39">
        <f>+I56</f>
        <v>1</v>
      </c>
      <c r="K57" s="10"/>
    </row>
    <row r="58" spans="1:11" x14ac:dyDescent="0.2">
      <c r="A58" s="16" t="s">
        <v>117</v>
      </c>
      <c r="D58" s="8" t="s">
        <v>82</v>
      </c>
    </row>
    <row r="59" spans="1:11" x14ac:dyDescent="0.2">
      <c r="C59" s="45" t="s">
        <v>0</v>
      </c>
      <c r="D59" s="1" t="s">
        <v>98</v>
      </c>
      <c r="I59" s="34">
        <v>3</v>
      </c>
    </row>
    <row r="60" spans="1:11" x14ac:dyDescent="0.2">
      <c r="C60" s="45" t="s">
        <v>0</v>
      </c>
      <c r="D60" s="1" t="s">
        <v>100</v>
      </c>
      <c r="I60" s="34">
        <v>1</v>
      </c>
    </row>
    <row r="61" spans="1:11" x14ac:dyDescent="0.2">
      <c r="A61" s="38"/>
      <c r="B61" s="38"/>
      <c r="C61" s="40"/>
      <c r="D61" s="38"/>
      <c r="E61" s="38"/>
      <c r="F61" s="38"/>
      <c r="G61" s="38"/>
      <c r="H61" s="38"/>
      <c r="I61" s="39" t="s">
        <v>122</v>
      </c>
      <c r="J61" s="39">
        <f>+I59+I60</f>
        <v>4</v>
      </c>
      <c r="K61" s="10"/>
    </row>
    <row r="62" spans="1:11" x14ac:dyDescent="0.2">
      <c r="A62" s="16" t="s">
        <v>118</v>
      </c>
      <c r="D62" s="8" t="s">
        <v>89</v>
      </c>
    </row>
    <row r="63" spans="1:11" x14ac:dyDescent="0.2">
      <c r="C63" s="45" t="s">
        <v>0</v>
      </c>
      <c r="D63" s="1" t="s">
        <v>100</v>
      </c>
      <c r="I63" s="34">
        <v>1</v>
      </c>
    </row>
    <row r="64" spans="1:11" x14ac:dyDescent="0.2">
      <c r="A64" s="38"/>
      <c r="B64" s="38"/>
      <c r="C64" s="40"/>
      <c r="D64" s="38"/>
      <c r="E64" s="38"/>
      <c r="F64" s="38"/>
      <c r="G64" s="38"/>
      <c r="H64" s="38"/>
      <c r="I64" s="39" t="s">
        <v>122</v>
      </c>
      <c r="J64" s="39">
        <f>I63</f>
        <v>1</v>
      </c>
      <c r="K64" s="10"/>
    </row>
    <row r="65" spans="1:11" x14ac:dyDescent="0.2">
      <c r="A65" s="16" t="s">
        <v>119</v>
      </c>
      <c r="D65" s="8" t="s">
        <v>79</v>
      </c>
    </row>
    <row r="66" spans="1:11" x14ac:dyDescent="0.2">
      <c r="C66" s="45" t="s">
        <v>0</v>
      </c>
      <c r="D66" s="1" t="s">
        <v>99</v>
      </c>
      <c r="I66" s="34">
        <v>3</v>
      </c>
    </row>
    <row r="67" spans="1:11" x14ac:dyDescent="0.2">
      <c r="C67" s="45" t="s">
        <v>0</v>
      </c>
      <c r="D67" s="1" t="s">
        <v>100</v>
      </c>
      <c r="I67" s="34">
        <v>1</v>
      </c>
    </row>
    <row r="68" spans="1:11" x14ac:dyDescent="0.2">
      <c r="A68" s="38"/>
      <c r="B68" s="38"/>
      <c r="C68" s="40"/>
      <c r="D68" s="38"/>
      <c r="E68" s="38"/>
      <c r="F68" s="38"/>
      <c r="G68" s="38"/>
      <c r="H68" s="38"/>
      <c r="I68" s="39" t="s">
        <v>122</v>
      </c>
      <c r="J68" s="39">
        <f>+I67+I66</f>
        <v>4</v>
      </c>
      <c r="K68" s="10"/>
    </row>
    <row r="69" spans="1:11" x14ac:dyDescent="0.2">
      <c r="A69" s="16" t="s">
        <v>120</v>
      </c>
      <c r="D69" s="6" t="s">
        <v>80</v>
      </c>
    </row>
    <row r="70" spans="1:11" x14ac:dyDescent="0.2">
      <c r="C70" s="45" t="s">
        <v>0</v>
      </c>
      <c r="D70" s="1" t="s">
        <v>98</v>
      </c>
      <c r="I70" s="34">
        <v>2</v>
      </c>
    </row>
    <row r="71" spans="1:11" x14ac:dyDescent="0.2">
      <c r="A71" s="38"/>
      <c r="B71" s="38"/>
      <c r="C71" s="40"/>
      <c r="D71" s="38"/>
      <c r="E71" s="38"/>
      <c r="F71" s="38"/>
      <c r="G71" s="38"/>
      <c r="H71" s="38"/>
      <c r="I71" s="39" t="s">
        <v>122</v>
      </c>
      <c r="J71" s="39">
        <f>+I70</f>
        <v>2</v>
      </c>
      <c r="K71" s="10"/>
    </row>
    <row r="72" spans="1:11" x14ac:dyDescent="0.2">
      <c r="A72" s="16" t="s">
        <v>121</v>
      </c>
      <c r="D72" s="8" t="s">
        <v>88</v>
      </c>
    </row>
    <row r="73" spans="1:11" x14ac:dyDescent="0.2">
      <c r="C73" s="45" t="s">
        <v>0</v>
      </c>
      <c r="D73" s="1" t="s">
        <v>100</v>
      </c>
      <c r="I73" s="34">
        <v>2</v>
      </c>
    </row>
    <row r="74" spans="1:11" x14ac:dyDescent="0.2">
      <c r="A74" s="5"/>
      <c r="B74" s="5"/>
      <c r="C74" s="45"/>
      <c r="D74" s="5"/>
      <c r="E74" s="5"/>
      <c r="F74" s="5"/>
      <c r="G74" s="5"/>
      <c r="H74" s="5"/>
      <c r="I74" s="10" t="s">
        <v>122</v>
      </c>
      <c r="J74" s="10">
        <f>+I73</f>
        <v>2</v>
      </c>
      <c r="K74" s="10"/>
    </row>
    <row r="76" spans="1:11" x14ac:dyDescent="0.2">
      <c r="A76" s="89" t="s">
        <v>124</v>
      </c>
      <c r="B76" s="89"/>
      <c r="C76" s="89"/>
      <c r="D76" s="89"/>
    </row>
    <row r="78" spans="1:11" x14ac:dyDescent="0.2">
      <c r="A78" s="16" t="s">
        <v>3</v>
      </c>
      <c r="B78" s="35"/>
      <c r="C78" s="88" t="s">
        <v>5</v>
      </c>
      <c r="D78" s="88"/>
      <c r="E78" s="18"/>
      <c r="F78" s="35"/>
      <c r="G78" s="35"/>
      <c r="H78" s="35"/>
      <c r="I78" s="35" t="s">
        <v>4</v>
      </c>
      <c r="J78" s="35"/>
      <c r="K78" s="10"/>
    </row>
    <row r="80" spans="1:11" x14ac:dyDescent="0.2">
      <c r="A80" s="16" t="s">
        <v>125</v>
      </c>
      <c r="B80" s="6"/>
      <c r="C80" s="41" t="s">
        <v>1</v>
      </c>
      <c r="D80" s="6" t="s">
        <v>71</v>
      </c>
    </row>
    <row r="81" spans="1:11" x14ac:dyDescent="0.2">
      <c r="A81" s="34"/>
      <c r="B81" s="6"/>
      <c r="C81" s="45" t="s">
        <v>1</v>
      </c>
      <c r="D81" s="5" t="s">
        <v>138</v>
      </c>
      <c r="I81" s="12">
        <v>11.5</v>
      </c>
    </row>
    <row r="82" spans="1:11" x14ac:dyDescent="0.2">
      <c r="A82" s="38"/>
      <c r="B82" s="44"/>
      <c r="C82" s="40"/>
      <c r="D82" s="38"/>
      <c r="E82" s="38"/>
      <c r="F82" s="38"/>
      <c r="G82" s="38"/>
      <c r="H82" s="38"/>
      <c r="I82" s="39" t="s">
        <v>135</v>
      </c>
      <c r="J82" s="43">
        <f>+I81</f>
        <v>11.5</v>
      </c>
      <c r="K82" s="10"/>
    </row>
    <row r="83" spans="1:11" x14ac:dyDescent="0.2">
      <c r="A83" s="16" t="s">
        <v>126</v>
      </c>
      <c r="B83" s="21"/>
      <c r="C83" s="41" t="s">
        <v>1</v>
      </c>
      <c r="D83" s="6" t="s">
        <v>69</v>
      </c>
    </row>
    <row r="84" spans="1:11" x14ac:dyDescent="0.2">
      <c r="A84" s="34"/>
      <c r="B84" s="6"/>
      <c r="C84" s="45" t="s">
        <v>1</v>
      </c>
      <c r="D84" s="5" t="s">
        <v>188</v>
      </c>
      <c r="I84" s="12">
        <v>30.5</v>
      </c>
    </row>
    <row r="85" spans="1:11" x14ac:dyDescent="0.2">
      <c r="A85" s="38"/>
      <c r="B85" s="38"/>
      <c r="C85" s="40"/>
      <c r="D85" s="38"/>
      <c r="E85" s="38"/>
      <c r="F85" s="38"/>
      <c r="G85" s="38"/>
      <c r="H85" s="38"/>
      <c r="I85" s="39" t="s">
        <v>135</v>
      </c>
      <c r="J85" s="43">
        <f>+I84</f>
        <v>30.5</v>
      </c>
      <c r="K85" s="10"/>
    </row>
    <row r="86" spans="1:11" x14ac:dyDescent="0.2">
      <c r="A86" s="16" t="s">
        <v>127</v>
      </c>
      <c r="B86" s="21"/>
      <c r="C86" s="41" t="s">
        <v>1</v>
      </c>
      <c r="D86" s="6" t="s">
        <v>72</v>
      </c>
    </row>
    <row r="87" spans="1:11" x14ac:dyDescent="0.2">
      <c r="B87" s="21"/>
      <c r="C87" s="45" t="s">
        <v>1</v>
      </c>
      <c r="D87" s="5" t="s">
        <v>139</v>
      </c>
      <c r="I87" s="12">
        <v>11.5</v>
      </c>
    </row>
    <row r="88" spans="1:11" x14ac:dyDescent="0.2">
      <c r="A88" s="38"/>
      <c r="B88" s="38"/>
      <c r="C88" s="40"/>
      <c r="D88" s="38"/>
      <c r="E88" s="38"/>
      <c r="F88" s="38"/>
      <c r="G88" s="38"/>
      <c r="H88" s="38"/>
      <c r="I88" s="39" t="s">
        <v>135</v>
      </c>
      <c r="J88" s="43">
        <f>+I87</f>
        <v>11.5</v>
      </c>
      <c r="K88" s="10"/>
    </row>
    <row r="89" spans="1:11" x14ac:dyDescent="0.2">
      <c r="A89" s="16" t="s">
        <v>128</v>
      </c>
      <c r="B89" s="21"/>
      <c r="C89" s="41" t="s">
        <v>1</v>
      </c>
      <c r="D89" s="8" t="s">
        <v>68</v>
      </c>
    </row>
    <row r="90" spans="1:11" x14ac:dyDescent="0.2">
      <c r="B90" s="21"/>
      <c r="C90" s="45" t="s">
        <v>1</v>
      </c>
      <c r="D90" s="5" t="s">
        <v>140</v>
      </c>
      <c r="I90" s="12">
        <v>30.5</v>
      </c>
    </row>
    <row r="91" spans="1:11" x14ac:dyDescent="0.2">
      <c r="B91" s="21"/>
      <c r="C91" s="45" t="s">
        <v>1</v>
      </c>
      <c r="D91" s="1" t="s">
        <v>190</v>
      </c>
      <c r="I91" s="12">
        <v>40.5</v>
      </c>
    </row>
    <row r="92" spans="1:11" x14ac:dyDescent="0.2">
      <c r="B92" s="21"/>
      <c r="C92" s="45" t="s">
        <v>1</v>
      </c>
      <c r="D92" s="1" t="s">
        <v>191</v>
      </c>
      <c r="H92" s="12"/>
      <c r="I92" s="12">
        <v>40.5</v>
      </c>
    </row>
    <row r="93" spans="1:11" x14ac:dyDescent="0.2">
      <c r="A93" s="38"/>
      <c r="B93" s="38"/>
      <c r="C93" s="40"/>
      <c r="D93" s="38"/>
      <c r="E93" s="38"/>
      <c r="F93" s="38"/>
      <c r="G93" s="38"/>
      <c r="H93" s="38"/>
      <c r="I93" s="39" t="s">
        <v>135</v>
      </c>
      <c r="J93" s="43">
        <f>+I90+I91+I92</f>
        <v>111.5</v>
      </c>
    </row>
    <row r="94" spans="1:11" x14ac:dyDescent="0.2">
      <c r="A94" s="16" t="s">
        <v>129</v>
      </c>
      <c r="B94" s="21"/>
      <c r="C94" s="41" t="s">
        <v>1</v>
      </c>
      <c r="D94" s="8" t="s">
        <v>70</v>
      </c>
    </row>
    <row r="95" spans="1:11" x14ac:dyDescent="0.2">
      <c r="B95" s="21"/>
      <c r="C95" s="45" t="s">
        <v>1</v>
      </c>
      <c r="D95" s="5" t="s">
        <v>141</v>
      </c>
      <c r="I95" s="12">
        <v>40.5</v>
      </c>
    </row>
    <row r="96" spans="1:11" x14ac:dyDescent="0.2">
      <c r="B96" s="21"/>
      <c r="C96" s="45" t="s">
        <v>1</v>
      </c>
      <c r="D96" s="1" t="s">
        <v>142</v>
      </c>
      <c r="I96" s="12">
        <v>40.5</v>
      </c>
    </row>
    <row r="97" spans="1:10" x14ac:dyDescent="0.2">
      <c r="A97" s="38"/>
      <c r="B97" s="38"/>
      <c r="C97" s="40"/>
      <c r="D97" s="38"/>
      <c r="E97" s="38"/>
      <c r="F97" s="38"/>
      <c r="G97" s="38"/>
      <c r="H97" s="38"/>
      <c r="I97" s="39" t="s">
        <v>135</v>
      </c>
      <c r="J97" s="43">
        <f>+I95+I96</f>
        <v>81</v>
      </c>
    </row>
    <row r="98" spans="1:10" x14ac:dyDescent="0.2">
      <c r="A98" s="16" t="s">
        <v>136</v>
      </c>
      <c r="B98" s="21"/>
      <c r="C98" s="41" t="s">
        <v>1</v>
      </c>
      <c r="D98" s="8" t="s">
        <v>137</v>
      </c>
    </row>
    <row r="99" spans="1:10" x14ac:dyDescent="0.2">
      <c r="B99" s="21"/>
      <c r="C99" s="45" t="s">
        <v>1</v>
      </c>
      <c r="D99" s="5" t="s">
        <v>143</v>
      </c>
      <c r="I99" s="12">
        <v>6</v>
      </c>
    </row>
    <row r="100" spans="1:10" x14ac:dyDescent="0.2">
      <c r="A100" s="38"/>
      <c r="B100" s="38"/>
      <c r="C100" s="40"/>
      <c r="D100" s="38"/>
      <c r="E100" s="38"/>
      <c r="F100" s="38"/>
      <c r="G100" s="38"/>
      <c r="H100" s="38"/>
      <c r="I100" s="39" t="s">
        <v>135</v>
      </c>
      <c r="J100" s="43">
        <f>+I99</f>
        <v>6</v>
      </c>
    </row>
    <row r="101" spans="1:10" x14ac:dyDescent="0.2">
      <c r="A101" s="16" t="s">
        <v>132</v>
      </c>
      <c r="B101" s="21"/>
      <c r="C101" s="41" t="s">
        <v>1</v>
      </c>
      <c r="D101" s="8" t="s">
        <v>66</v>
      </c>
    </row>
    <row r="102" spans="1:10" x14ac:dyDescent="0.2">
      <c r="B102" s="21"/>
      <c r="C102" s="45" t="s">
        <v>1</v>
      </c>
      <c r="D102" s="5" t="s">
        <v>144</v>
      </c>
      <c r="I102" s="12">
        <v>13.5</v>
      </c>
    </row>
    <row r="103" spans="1:10" x14ac:dyDescent="0.2">
      <c r="A103" s="38"/>
      <c r="B103" s="38"/>
      <c r="C103" s="40"/>
      <c r="D103" s="38"/>
      <c r="E103" s="38"/>
      <c r="F103" s="38"/>
      <c r="G103" s="38"/>
      <c r="H103" s="38"/>
      <c r="I103" s="39" t="s">
        <v>135</v>
      </c>
      <c r="J103" s="43">
        <f>+I102</f>
        <v>13.5</v>
      </c>
    </row>
    <row r="104" spans="1:10" x14ac:dyDescent="0.2">
      <c r="A104" s="16" t="s">
        <v>131</v>
      </c>
      <c r="B104" s="21"/>
      <c r="C104" s="41" t="s">
        <v>1</v>
      </c>
      <c r="D104" s="8" t="s">
        <v>65</v>
      </c>
    </row>
    <row r="105" spans="1:10" x14ac:dyDescent="0.2">
      <c r="B105" s="21"/>
      <c r="C105" s="45" t="s">
        <v>1</v>
      </c>
      <c r="D105" s="5" t="s">
        <v>161</v>
      </c>
      <c r="I105" s="12">
        <v>18.5</v>
      </c>
    </row>
    <row r="106" spans="1:10" x14ac:dyDescent="0.2">
      <c r="B106" s="21"/>
      <c r="C106" s="45" t="s">
        <v>1</v>
      </c>
      <c r="D106" s="5" t="s">
        <v>160</v>
      </c>
      <c r="I106" s="12">
        <v>14</v>
      </c>
    </row>
    <row r="107" spans="1:10" x14ac:dyDescent="0.2">
      <c r="B107" s="21"/>
      <c r="C107" s="45" t="s">
        <v>1</v>
      </c>
      <c r="D107" s="5" t="s">
        <v>159</v>
      </c>
      <c r="I107" s="12">
        <v>17.5</v>
      </c>
    </row>
    <row r="108" spans="1:10" x14ac:dyDescent="0.2">
      <c r="B108" s="21"/>
      <c r="C108" s="45" t="s">
        <v>1</v>
      </c>
      <c r="D108" s="5" t="s">
        <v>158</v>
      </c>
      <c r="I108" s="12">
        <v>6</v>
      </c>
    </row>
    <row r="109" spans="1:10" x14ac:dyDescent="0.2">
      <c r="B109" s="21"/>
      <c r="C109" s="68" t="s">
        <v>1</v>
      </c>
      <c r="D109" s="69" t="s">
        <v>157</v>
      </c>
      <c r="E109" s="69"/>
      <c r="F109" s="69"/>
      <c r="G109" s="69"/>
      <c r="H109" s="69"/>
      <c r="I109" s="70">
        <v>6</v>
      </c>
    </row>
    <row r="110" spans="1:10" x14ac:dyDescent="0.2">
      <c r="B110" s="21"/>
      <c r="C110" s="45" t="s">
        <v>1</v>
      </c>
      <c r="D110" s="5" t="s">
        <v>156</v>
      </c>
      <c r="I110" s="12">
        <v>5.5</v>
      </c>
    </row>
    <row r="111" spans="1:10" x14ac:dyDescent="0.2">
      <c r="B111" s="21"/>
      <c r="C111" s="45" t="s">
        <v>1</v>
      </c>
      <c r="D111" s="5" t="s">
        <v>155</v>
      </c>
      <c r="I111" s="12">
        <v>20.5</v>
      </c>
    </row>
    <row r="112" spans="1:10" x14ac:dyDescent="0.2">
      <c r="B112" s="21"/>
      <c r="C112" s="45" t="s">
        <v>1</v>
      </c>
      <c r="D112" s="5" t="s">
        <v>154</v>
      </c>
      <c r="I112" s="12">
        <v>20.5</v>
      </c>
    </row>
    <row r="113" spans="1:11" x14ac:dyDescent="0.2">
      <c r="B113" s="21"/>
      <c r="C113" s="45" t="s">
        <v>1</v>
      </c>
      <c r="D113" s="5" t="s">
        <v>153</v>
      </c>
      <c r="I113" s="12">
        <v>18.5</v>
      </c>
    </row>
    <row r="114" spans="1:11" x14ac:dyDescent="0.2">
      <c r="B114" s="21"/>
      <c r="C114" s="68" t="s">
        <v>1</v>
      </c>
      <c r="D114" s="69" t="s">
        <v>152</v>
      </c>
      <c r="E114" s="69"/>
      <c r="F114" s="69"/>
      <c r="G114" s="69"/>
      <c r="H114" s="69"/>
      <c r="I114" s="70">
        <v>19</v>
      </c>
    </row>
    <row r="115" spans="1:11" x14ac:dyDescent="0.2">
      <c r="B115" s="21"/>
      <c r="C115" s="45" t="s">
        <v>1</v>
      </c>
      <c r="D115" s="5" t="s">
        <v>151</v>
      </c>
      <c r="I115" s="12">
        <v>7</v>
      </c>
    </row>
    <row r="116" spans="1:11" x14ac:dyDescent="0.2">
      <c r="B116" s="21"/>
      <c r="C116" s="45" t="s">
        <v>1</v>
      </c>
      <c r="D116" s="5" t="s">
        <v>147</v>
      </c>
      <c r="I116" s="12">
        <v>16</v>
      </c>
    </row>
    <row r="117" spans="1:11" x14ac:dyDescent="0.2">
      <c r="B117" s="21"/>
      <c r="C117" s="45" t="s">
        <v>1</v>
      </c>
      <c r="D117" s="5" t="s">
        <v>145</v>
      </c>
      <c r="I117" s="12">
        <v>30</v>
      </c>
    </row>
    <row r="118" spans="1:11" x14ac:dyDescent="0.2">
      <c r="B118" s="21"/>
      <c r="C118" s="45" t="s">
        <v>1</v>
      </c>
      <c r="D118" s="5" t="s">
        <v>146</v>
      </c>
      <c r="I118" s="12">
        <v>16.5</v>
      </c>
    </row>
    <row r="119" spans="1:11" x14ac:dyDescent="0.2">
      <c r="B119" s="21"/>
      <c r="C119" s="68" t="s">
        <v>1</v>
      </c>
      <c r="D119" s="69" t="s">
        <v>148</v>
      </c>
      <c r="E119" s="69"/>
      <c r="F119" s="69"/>
      <c r="G119" s="69"/>
      <c r="H119" s="69"/>
      <c r="I119" s="70">
        <v>9.5</v>
      </c>
    </row>
    <row r="120" spans="1:11" x14ac:dyDescent="0.2">
      <c r="B120" s="21"/>
      <c r="C120" s="45" t="s">
        <v>1</v>
      </c>
      <c r="D120" s="5" t="s">
        <v>149</v>
      </c>
      <c r="I120" s="12">
        <v>16.5</v>
      </c>
    </row>
    <row r="121" spans="1:11" x14ac:dyDescent="0.2">
      <c r="B121" s="21"/>
      <c r="C121" s="45" t="s">
        <v>1</v>
      </c>
      <c r="D121" s="5" t="s">
        <v>150</v>
      </c>
      <c r="I121" s="12">
        <v>13</v>
      </c>
    </row>
    <row r="122" spans="1:11" x14ac:dyDescent="0.2">
      <c r="A122" s="38"/>
      <c r="B122" s="38"/>
      <c r="C122" s="40"/>
      <c r="D122" s="38"/>
      <c r="E122" s="38"/>
      <c r="F122" s="38"/>
      <c r="G122" s="38"/>
      <c r="H122" s="38"/>
      <c r="I122" s="39" t="s">
        <v>135</v>
      </c>
      <c r="J122" s="43">
        <f>+SUM(I105:I121)</f>
        <v>254.5</v>
      </c>
    </row>
    <row r="123" spans="1:11" x14ac:dyDescent="0.2">
      <c r="A123" s="16" t="s">
        <v>130</v>
      </c>
      <c r="B123" s="21"/>
      <c r="C123" s="41" t="s">
        <v>1</v>
      </c>
      <c r="D123" s="8" t="s">
        <v>67</v>
      </c>
    </row>
    <row r="124" spans="1:11" x14ac:dyDescent="0.2">
      <c r="B124" s="21"/>
      <c r="C124" s="45" t="s">
        <v>1</v>
      </c>
      <c r="D124" s="5" t="s">
        <v>162</v>
      </c>
      <c r="I124" s="12">
        <v>19.5</v>
      </c>
      <c r="K124" s="1"/>
    </row>
    <row r="125" spans="1:11" x14ac:dyDescent="0.2">
      <c r="B125" s="21"/>
      <c r="C125" s="45" t="s">
        <v>1</v>
      </c>
      <c r="D125" s="5" t="s">
        <v>163</v>
      </c>
      <c r="I125" s="12">
        <v>13</v>
      </c>
      <c r="J125" s="21"/>
      <c r="K125" s="1"/>
    </row>
    <row r="126" spans="1:11" x14ac:dyDescent="0.2">
      <c r="B126" s="21"/>
      <c r="C126" s="45" t="s">
        <v>1</v>
      </c>
      <c r="D126" s="5" t="s">
        <v>164</v>
      </c>
      <c r="I126" s="12">
        <v>25.5</v>
      </c>
      <c r="J126" s="21"/>
      <c r="K126" s="1"/>
    </row>
    <row r="127" spans="1:11" x14ac:dyDescent="0.2">
      <c r="B127" s="21"/>
      <c r="C127" s="45" t="s">
        <v>1</v>
      </c>
      <c r="D127" s="5" t="s">
        <v>165</v>
      </c>
      <c r="I127" s="12">
        <v>18.5</v>
      </c>
      <c r="J127" s="21"/>
      <c r="K127" s="1"/>
    </row>
    <row r="128" spans="1:11" x14ac:dyDescent="0.2">
      <c r="B128" s="21"/>
      <c r="C128" s="68" t="s">
        <v>1</v>
      </c>
      <c r="D128" s="69" t="s">
        <v>166</v>
      </c>
      <c r="E128" s="69"/>
      <c r="F128" s="69"/>
      <c r="G128" s="69"/>
      <c r="H128" s="69"/>
      <c r="I128" s="70">
        <v>37.5</v>
      </c>
      <c r="J128" s="21"/>
      <c r="K128" s="1"/>
    </row>
    <row r="129" spans="2:11" x14ac:dyDescent="0.2">
      <c r="B129" s="21"/>
      <c r="C129" s="45" t="s">
        <v>1</v>
      </c>
      <c r="D129" s="5" t="s">
        <v>167</v>
      </c>
      <c r="I129" s="12">
        <v>28.5</v>
      </c>
      <c r="J129" s="21"/>
      <c r="K129" s="1"/>
    </row>
    <row r="130" spans="2:11" x14ac:dyDescent="0.2">
      <c r="B130" s="21"/>
      <c r="C130" s="45" t="s">
        <v>1</v>
      </c>
      <c r="D130" s="5" t="s">
        <v>168</v>
      </c>
      <c r="I130" s="12">
        <v>17.5</v>
      </c>
      <c r="J130" s="21"/>
      <c r="K130" s="1"/>
    </row>
    <row r="131" spans="2:11" ht="16.5" customHeight="1" x14ac:dyDescent="0.2">
      <c r="B131" s="21"/>
      <c r="C131" s="45" t="s">
        <v>1</v>
      </c>
      <c r="D131" s="5" t="s">
        <v>169</v>
      </c>
      <c r="I131" s="12">
        <v>39.5</v>
      </c>
      <c r="J131" s="21"/>
      <c r="K131" s="1"/>
    </row>
    <row r="132" spans="2:11" ht="16.5" customHeight="1" x14ac:dyDescent="0.2">
      <c r="B132" s="21"/>
      <c r="C132" s="45" t="s">
        <v>1</v>
      </c>
      <c r="D132" s="5" t="s">
        <v>170</v>
      </c>
      <c r="I132" s="12">
        <v>5</v>
      </c>
      <c r="J132" s="21"/>
      <c r="K132" s="1"/>
    </row>
    <row r="133" spans="2:11" x14ac:dyDescent="0.2">
      <c r="B133" s="21"/>
      <c r="C133" s="68" t="s">
        <v>1</v>
      </c>
      <c r="D133" s="69" t="s">
        <v>171</v>
      </c>
      <c r="E133" s="69"/>
      <c r="F133" s="69"/>
      <c r="G133" s="69"/>
      <c r="H133" s="69"/>
      <c r="I133" s="70">
        <v>8.5</v>
      </c>
      <c r="J133" s="21"/>
      <c r="K133" s="1"/>
    </row>
    <row r="134" spans="2:11" ht="16.5" customHeight="1" x14ac:dyDescent="0.2">
      <c r="B134" s="21"/>
      <c r="C134" s="45" t="s">
        <v>1</v>
      </c>
      <c r="D134" s="5" t="s">
        <v>172</v>
      </c>
      <c r="I134" s="12">
        <v>8</v>
      </c>
      <c r="J134" s="21"/>
      <c r="K134" s="1"/>
    </row>
    <row r="135" spans="2:11" ht="16.5" customHeight="1" x14ac:dyDescent="0.2">
      <c r="B135" s="21"/>
      <c r="C135" s="45" t="s">
        <v>1</v>
      </c>
      <c r="D135" s="5" t="s">
        <v>173</v>
      </c>
      <c r="I135" s="12">
        <v>17</v>
      </c>
      <c r="J135" s="21"/>
      <c r="K135" s="1"/>
    </row>
    <row r="136" spans="2:11" x14ac:dyDescent="0.2">
      <c r="B136" s="21"/>
      <c r="C136" s="45" t="s">
        <v>1</v>
      </c>
      <c r="D136" s="5" t="s">
        <v>174</v>
      </c>
      <c r="I136" s="12">
        <v>16.5</v>
      </c>
      <c r="J136" s="21"/>
      <c r="K136" s="1"/>
    </row>
    <row r="137" spans="2:11" ht="16.5" customHeight="1" x14ac:dyDescent="0.2">
      <c r="B137" s="21"/>
      <c r="C137" s="45" t="s">
        <v>1</v>
      </c>
      <c r="D137" s="5" t="s">
        <v>175</v>
      </c>
      <c r="I137" s="12">
        <v>16.5</v>
      </c>
      <c r="J137" s="21"/>
      <c r="K137" s="1"/>
    </row>
    <row r="138" spans="2:11" ht="16.5" customHeight="1" x14ac:dyDescent="0.2">
      <c r="B138" s="21"/>
      <c r="C138" s="68" t="s">
        <v>1</v>
      </c>
      <c r="D138" s="69" t="s">
        <v>176</v>
      </c>
      <c r="E138" s="69"/>
      <c r="F138" s="69"/>
      <c r="G138" s="69"/>
      <c r="H138" s="69"/>
      <c r="I138" s="70">
        <v>27.5</v>
      </c>
      <c r="J138" s="21"/>
      <c r="K138" s="1"/>
    </row>
    <row r="139" spans="2:11" x14ac:dyDescent="0.2">
      <c r="B139" s="21"/>
      <c r="C139" s="45" t="s">
        <v>1</v>
      </c>
      <c r="D139" s="5" t="s">
        <v>177</v>
      </c>
      <c r="I139" s="12">
        <v>27.5</v>
      </c>
      <c r="J139" s="21"/>
      <c r="K139" s="1"/>
    </row>
    <row r="140" spans="2:11" ht="16.5" customHeight="1" x14ac:dyDescent="0.2">
      <c r="B140" s="21"/>
      <c r="C140" s="45" t="s">
        <v>1</v>
      </c>
      <c r="D140" s="5" t="s">
        <v>178</v>
      </c>
      <c r="I140" s="12">
        <v>38.5</v>
      </c>
      <c r="J140" s="21"/>
      <c r="K140" s="1"/>
    </row>
    <row r="141" spans="2:11" ht="16.5" customHeight="1" x14ac:dyDescent="0.2">
      <c r="B141" s="21"/>
      <c r="C141" s="45" t="s">
        <v>1</v>
      </c>
      <c r="D141" s="5" t="s">
        <v>179</v>
      </c>
      <c r="I141" s="12">
        <v>38.5</v>
      </c>
      <c r="J141" s="21"/>
      <c r="K141" s="1"/>
    </row>
    <row r="142" spans="2:11" x14ac:dyDescent="0.2">
      <c r="B142" s="21"/>
      <c r="C142" s="45" t="s">
        <v>1</v>
      </c>
      <c r="D142" s="5" t="s">
        <v>180</v>
      </c>
      <c r="I142" s="12">
        <v>32.5</v>
      </c>
      <c r="J142" s="21"/>
      <c r="K142" s="1"/>
    </row>
    <row r="143" spans="2:11" ht="16.5" customHeight="1" x14ac:dyDescent="0.2">
      <c r="C143" s="68" t="s">
        <v>1</v>
      </c>
      <c r="D143" s="69" t="s">
        <v>181</v>
      </c>
      <c r="E143" s="69"/>
      <c r="F143" s="69"/>
      <c r="G143" s="69"/>
      <c r="H143" s="69"/>
      <c r="I143" s="70">
        <v>13</v>
      </c>
      <c r="J143" s="1"/>
      <c r="K143" s="1"/>
    </row>
    <row r="144" spans="2:11" ht="16.5" customHeight="1" x14ac:dyDescent="0.2">
      <c r="C144" s="45" t="s">
        <v>1</v>
      </c>
      <c r="D144" s="5" t="s">
        <v>182</v>
      </c>
      <c r="I144" s="12">
        <v>21</v>
      </c>
      <c r="J144" s="1"/>
      <c r="K144" s="1"/>
    </row>
    <row r="145" spans="1:11" x14ac:dyDescent="0.2">
      <c r="C145" s="45" t="s">
        <v>1</v>
      </c>
      <c r="D145" s="5" t="s">
        <v>183</v>
      </c>
      <c r="I145" s="12">
        <v>21</v>
      </c>
      <c r="J145" s="1"/>
      <c r="K145" s="1"/>
    </row>
    <row r="146" spans="1:11" x14ac:dyDescent="0.2">
      <c r="A146" s="38"/>
      <c r="B146" s="38"/>
      <c r="C146" s="40"/>
      <c r="D146" s="38"/>
      <c r="E146" s="38"/>
      <c r="F146" s="38"/>
      <c r="G146" s="38"/>
      <c r="H146" s="38"/>
      <c r="I146" s="39" t="s">
        <v>135</v>
      </c>
      <c r="J146" s="43">
        <f>+SUM(I124:I145)</f>
        <v>490.5</v>
      </c>
    </row>
    <row r="147" spans="1:11" ht="16.5" customHeight="1" x14ac:dyDescent="0.2">
      <c r="A147" s="16" t="s">
        <v>133</v>
      </c>
      <c r="B147" s="19"/>
      <c r="C147" s="41" t="s">
        <v>1</v>
      </c>
      <c r="D147" s="8" t="s">
        <v>27</v>
      </c>
      <c r="K147" s="1"/>
    </row>
    <row r="148" spans="1:11" ht="16.5" customHeight="1" x14ac:dyDescent="0.2">
      <c r="B148" s="19"/>
      <c r="D148" s="5" t="s">
        <v>185</v>
      </c>
      <c r="I148" s="12">
        <v>8</v>
      </c>
      <c r="K148" s="1"/>
    </row>
    <row r="149" spans="1:11" x14ac:dyDescent="0.2">
      <c r="A149" s="5"/>
      <c r="B149" s="5"/>
      <c r="C149" s="45"/>
      <c r="D149" s="5"/>
      <c r="E149" s="5"/>
      <c r="F149" s="5"/>
      <c r="G149" s="5"/>
      <c r="H149" s="5"/>
      <c r="I149" s="10" t="s">
        <v>135</v>
      </c>
      <c r="J149" s="9">
        <f>+I148</f>
        <v>8</v>
      </c>
    </row>
    <row r="150" spans="1:11" ht="16.5" customHeight="1" x14ac:dyDescent="0.2">
      <c r="B150" s="19"/>
      <c r="D150" s="5"/>
      <c r="K150" s="1"/>
    </row>
    <row r="151" spans="1:11" ht="16.5" customHeight="1" x14ac:dyDescent="0.2">
      <c r="A151" s="89" t="s">
        <v>184</v>
      </c>
      <c r="B151" s="89"/>
      <c r="C151" s="89"/>
      <c r="D151" s="89"/>
      <c r="K151" s="1"/>
    </row>
    <row r="152" spans="1:11" ht="16.5" customHeight="1" x14ac:dyDescent="0.2">
      <c r="B152" s="19"/>
      <c r="D152" s="5"/>
      <c r="K152" s="1"/>
    </row>
    <row r="153" spans="1:11" x14ac:dyDescent="0.2">
      <c r="A153" s="16" t="s">
        <v>3</v>
      </c>
      <c r="B153" s="35"/>
      <c r="C153" s="88" t="s">
        <v>5</v>
      </c>
      <c r="D153" s="88"/>
      <c r="E153" s="18"/>
      <c r="F153" s="35"/>
      <c r="G153" s="35"/>
      <c r="H153" s="35"/>
      <c r="I153" s="35" t="s">
        <v>4</v>
      </c>
      <c r="J153" s="35"/>
      <c r="K153" s="10"/>
    </row>
    <row r="154" spans="1:11" x14ac:dyDescent="0.2">
      <c r="C154" s="1"/>
      <c r="I154" s="1"/>
      <c r="J154" s="1"/>
      <c r="K154" s="10"/>
    </row>
    <row r="155" spans="1:11" ht="16.5" customHeight="1" x14ac:dyDescent="0.2">
      <c r="A155" s="16" t="s">
        <v>30</v>
      </c>
      <c r="C155" s="41" t="s">
        <v>1</v>
      </c>
      <c r="D155" s="8" t="s">
        <v>24</v>
      </c>
      <c r="K155" s="1"/>
    </row>
    <row r="156" spans="1:11" ht="16.5" customHeight="1" x14ac:dyDescent="0.2">
      <c r="B156" s="21"/>
      <c r="C156" s="45" t="s">
        <v>1</v>
      </c>
      <c r="D156" s="5" t="s">
        <v>161</v>
      </c>
      <c r="I156" s="12">
        <f>+I105</f>
        <v>18.5</v>
      </c>
      <c r="K156" s="1"/>
    </row>
    <row r="157" spans="1:11" ht="16.5" customHeight="1" x14ac:dyDescent="0.2">
      <c r="B157" s="21"/>
      <c r="C157" s="45" t="s">
        <v>1</v>
      </c>
      <c r="D157" s="5" t="s">
        <v>160</v>
      </c>
      <c r="I157" s="12">
        <f t="shared" ref="I157:I167" si="0">+I106</f>
        <v>14</v>
      </c>
      <c r="J157" s="21"/>
      <c r="K157" s="1"/>
    </row>
    <row r="158" spans="1:11" ht="16.5" customHeight="1" x14ac:dyDescent="0.2">
      <c r="B158" s="21"/>
      <c r="C158" s="45" t="s">
        <v>1</v>
      </c>
      <c r="D158" s="5" t="s">
        <v>159</v>
      </c>
      <c r="I158" s="12">
        <f t="shared" si="0"/>
        <v>17.5</v>
      </c>
      <c r="J158" s="21"/>
      <c r="K158" s="1"/>
    </row>
    <row r="159" spans="1:11" x14ac:dyDescent="0.2">
      <c r="B159" s="21"/>
      <c r="C159" s="45" t="s">
        <v>1</v>
      </c>
      <c r="D159" s="5" t="s">
        <v>158</v>
      </c>
      <c r="I159" s="12">
        <f t="shared" si="0"/>
        <v>6</v>
      </c>
      <c r="J159" s="21"/>
      <c r="K159" s="1"/>
    </row>
    <row r="160" spans="1:11" ht="16.5" customHeight="1" x14ac:dyDescent="0.2">
      <c r="B160" s="21"/>
      <c r="C160" s="68" t="s">
        <v>1</v>
      </c>
      <c r="D160" s="69" t="s">
        <v>157</v>
      </c>
      <c r="E160" s="69"/>
      <c r="F160" s="69"/>
      <c r="G160" s="69"/>
      <c r="H160" s="69"/>
      <c r="I160" s="70">
        <f t="shared" si="0"/>
        <v>6</v>
      </c>
      <c r="J160" s="21"/>
      <c r="K160" s="1"/>
    </row>
    <row r="161" spans="1:11" ht="16.5" customHeight="1" x14ac:dyDescent="0.2">
      <c r="B161" s="21"/>
      <c r="C161" s="45" t="s">
        <v>1</v>
      </c>
      <c r="D161" s="5" t="s">
        <v>156</v>
      </c>
      <c r="I161" s="12">
        <f t="shared" si="0"/>
        <v>5.5</v>
      </c>
      <c r="J161" s="21"/>
      <c r="K161" s="1"/>
    </row>
    <row r="162" spans="1:11" x14ac:dyDescent="0.2">
      <c r="B162" s="21"/>
      <c r="C162" s="45" t="s">
        <v>1</v>
      </c>
      <c r="D162" s="5" t="s">
        <v>155</v>
      </c>
      <c r="I162" s="12">
        <f t="shared" si="0"/>
        <v>20.5</v>
      </c>
      <c r="J162" s="21"/>
      <c r="K162" s="1"/>
    </row>
    <row r="163" spans="1:11" ht="16.5" customHeight="1" x14ac:dyDescent="0.2">
      <c r="B163" s="21"/>
      <c r="C163" s="45" t="s">
        <v>1</v>
      </c>
      <c r="D163" s="5" t="s">
        <v>154</v>
      </c>
      <c r="I163" s="12">
        <f t="shared" si="0"/>
        <v>20.5</v>
      </c>
      <c r="J163" s="21"/>
      <c r="K163" s="1"/>
    </row>
    <row r="164" spans="1:11" ht="16.5" customHeight="1" x14ac:dyDescent="0.2">
      <c r="B164" s="21"/>
      <c r="C164" s="45" t="s">
        <v>1</v>
      </c>
      <c r="D164" s="5" t="s">
        <v>153</v>
      </c>
      <c r="I164" s="12">
        <f t="shared" si="0"/>
        <v>18.5</v>
      </c>
      <c r="J164" s="21"/>
      <c r="K164" s="1"/>
    </row>
    <row r="165" spans="1:11" x14ac:dyDescent="0.2">
      <c r="B165" s="21"/>
      <c r="C165" s="68" t="s">
        <v>1</v>
      </c>
      <c r="D165" s="69" t="s">
        <v>152</v>
      </c>
      <c r="E165" s="69"/>
      <c r="F165" s="69"/>
      <c r="G165" s="69"/>
      <c r="H165" s="69"/>
      <c r="I165" s="70">
        <f t="shared" si="0"/>
        <v>19</v>
      </c>
      <c r="J165" s="21"/>
      <c r="K165" s="1"/>
    </row>
    <row r="166" spans="1:11" ht="16.5" customHeight="1" x14ac:dyDescent="0.2">
      <c r="B166" s="21"/>
      <c r="C166" s="45" t="s">
        <v>1</v>
      </c>
      <c r="D166" s="5" t="s">
        <v>151</v>
      </c>
      <c r="I166" s="12">
        <f t="shared" si="0"/>
        <v>7</v>
      </c>
      <c r="J166" s="21"/>
      <c r="K166" s="1"/>
    </row>
    <row r="167" spans="1:11" ht="16.5" customHeight="1" x14ac:dyDescent="0.2">
      <c r="B167" s="21"/>
      <c r="C167" s="45" t="s">
        <v>1</v>
      </c>
      <c r="D167" s="5" t="s">
        <v>147</v>
      </c>
      <c r="I167" s="12">
        <f t="shared" si="0"/>
        <v>16</v>
      </c>
      <c r="J167" s="21"/>
      <c r="K167" s="1"/>
    </row>
    <row r="168" spans="1:11" x14ac:dyDescent="0.2">
      <c r="B168" s="21"/>
      <c r="C168" s="45" t="s">
        <v>1</v>
      </c>
      <c r="D168" s="5" t="str">
        <f>+D117</f>
        <v>Cto Cabina de pintura</v>
      </c>
      <c r="I168" s="12">
        <f>+I117</f>
        <v>30</v>
      </c>
      <c r="J168" s="21"/>
      <c r="K168" s="1"/>
    </row>
    <row r="169" spans="1:11" ht="16.5" customHeight="1" x14ac:dyDescent="0.2">
      <c r="B169" s="21"/>
      <c r="C169" s="45" t="s">
        <v>1</v>
      </c>
      <c r="D169" s="5" t="str">
        <f>+D118</f>
        <v>Cto Box de pintura</v>
      </c>
      <c r="I169" s="12">
        <f>+I118</f>
        <v>16.5</v>
      </c>
      <c r="J169" s="21"/>
      <c r="K169" s="1"/>
    </row>
    <row r="170" spans="1:11" ht="16.5" customHeight="1" x14ac:dyDescent="0.2">
      <c r="B170" s="21"/>
      <c r="C170" s="68" t="s">
        <v>1</v>
      </c>
      <c r="D170" s="69" t="str">
        <f>+D119</f>
        <v>Cto Elevador</v>
      </c>
      <c r="E170" s="69"/>
      <c r="F170" s="69"/>
      <c r="G170" s="69"/>
      <c r="H170" s="69"/>
      <c r="I170" s="70">
        <f>+I119</f>
        <v>9.5</v>
      </c>
      <c r="J170" s="21"/>
      <c r="K170" s="1"/>
    </row>
    <row r="171" spans="1:11" x14ac:dyDescent="0.2">
      <c r="B171" s="21"/>
      <c r="C171" s="45" t="s">
        <v>1</v>
      </c>
      <c r="D171" s="5" t="str">
        <f>+D120</f>
        <v>Cto Soldador</v>
      </c>
      <c r="I171" s="12">
        <f>+I120</f>
        <v>16.5</v>
      </c>
      <c r="J171" s="21"/>
      <c r="K171" s="1"/>
    </row>
    <row r="172" spans="1:11" ht="16.5" customHeight="1" x14ac:dyDescent="0.2">
      <c r="B172" s="21"/>
      <c r="C172" s="45" t="s">
        <v>1</v>
      </c>
      <c r="D172" s="5" t="str">
        <f>+D121</f>
        <v>Cto Lámpara de secado</v>
      </c>
      <c r="I172" s="12">
        <f>+I121</f>
        <v>13</v>
      </c>
      <c r="J172" s="21"/>
      <c r="K172" s="1"/>
    </row>
    <row r="173" spans="1:11" ht="16.5" customHeight="1" x14ac:dyDescent="0.2">
      <c r="B173" s="21"/>
      <c r="C173" s="45" t="s">
        <v>1</v>
      </c>
      <c r="D173" s="5" t="str">
        <f>+D102</f>
        <v>Cto Compresor</v>
      </c>
      <c r="I173" s="12">
        <f>+I102</f>
        <v>13.5</v>
      </c>
      <c r="J173" s="21"/>
      <c r="K173" s="1"/>
    </row>
    <row r="174" spans="1:11" x14ac:dyDescent="0.2">
      <c r="A174" s="38"/>
      <c r="B174" s="38"/>
      <c r="C174" s="40"/>
      <c r="D174" s="38"/>
      <c r="E174" s="38"/>
      <c r="F174" s="38"/>
      <c r="G174" s="38"/>
      <c r="H174" s="38"/>
      <c r="I174" s="39" t="s">
        <v>135</v>
      </c>
      <c r="J174" s="43">
        <f>+SUM(I156:I173)</f>
        <v>268</v>
      </c>
    </row>
    <row r="175" spans="1:11" ht="16.5" customHeight="1" x14ac:dyDescent="0.2">
      <c r="A175" s="16" t="s">
        <v>31</v>
      </c>
      <c r="B175" s="21"/>
      <c r="C175" s="41" t="s">
        <v>1</v>
      </c>
      <c r="D175" s="8" t="s">
        <v>53</v>
      </c>
      <c r="H175" s="24"/>
      <c r="I175" s="12"/>
      <c r="K175" s="1"/>
    </row>
    <row r="176" spans="1:11" ht="16.5" customHeight="1" x14ac:dyDescent="0.2">
      <c r="B176" s="21"/>
      <c r="C176" s="45" t="s">
        <v>1</v>
      </c>
      <c r="D176" s="5" t="str">
        <f t="shared" ref="D176:D197" si="1">+D124</f>
        <v>Cto ALDO 1</v>
      </c>
      <c r="I176" s="12">
        <f>+I124</f>
        <v>19.5</v>
      </c>
      <c r="K176" s="1"/>
    </row>
    <row r="177" spans="2:11" ht="16.5" customHeight="1" x14ac:dyDescent="0.2">
      <c r="B177" s="21"/>
      <c r="C177" s="45" t="s">
        <v>1</v>
      </c>
      <c r="D177" s="5" t="str">
        <f t="shared" si="1"/>
        <v>Cto ALDO 2</v>
      </c>
      <c r="I177" s="12">
        <f t="shared" ref="I177:I197" si="2">+I125</f>
        <v>13</v>
      </c>
      <c r="J177" s="21"/>
      <c r="K177" s="1"/>
    </row>
    <row r="178" spans="2:11" ht="16.5" customHeight="1" x14ac:dyDescent="0.2">
      <c r="B178" s="21"/>
      <c r="C178" s="45" t="s">
        <v>1</v>
      </c>
      <c r="D178" s="5" t="str">
        <f t="shared" si="1"/>
        <v>Cto ALDO 3</v>
      </c>
      <c r="I178" s="12">
        <f t="shared" si="2"/>
        <v>25.5</v>
      </c>
      <c r="J178" s="21"/>
      <c r="K178" s="1"/>
    </row>
    <row r="179" spans="2:11" x14ac:dyDescent="0.2">
      <c r="B179" s="21"/>
      <c r="C179" s="45" t="s">
        <v>1</v>
      </c>
      <c r="D179" s="5" t="str">
        <f t="shared" si="1"/>
        <v>Cto ALDO 4</v>
      </c>
      <c r="I179" s="12">
        <f t="shared" si="2"/>
        <v>18.5</v>
      </c>
      <c r="J179" s="21"/>
      <c r="K179" s="1"/>
    </row>
    <row r="180" spans="2:11" ht="16.5" customHeight="1" x14ac:dyDescent="0.2">
      <c r="B180" s="21"/>
      <c r="C180" s="68" t="s">
        <v>1</v>
      </c>
      <c r="D180" s="69" t="str">
        <f t="shared" si="1"/>
        <v>Cto ALDO 5</v>
      </c>
      <c r="E180" s="69"/>
      <c r="F180" s="69"/>
      <c r="G180" s="69"/>
      <c r="H180" s="69"/>
      <c r="I180" s="70">
        <f t="shared" si="2"/>
        <v>37.5</v>
      </c>
      <c r="J180" s="21"/>
      <c r="K180" s="1"/>
    </row>
    <row r="181" spans="2:11" ht="16.5" customHeight="1" x14ac:dyDescent="0.2">
      <c r="B181" s="21"/>
      <c r="C181" s="45" t="s">
        <v>1</v>
      </c>
      <c r="D181" s="5" t="str">
        <f t="shared" si="1"/>
        <v>Cto ALDO 6</v>
      </c>
      <c r="I181" s="12">
        <f t="shared" si="2"/>
        <v>28.5</v>
      </c>
      <c r="J181" s="21"/>
      <c r="K181" s="1"/>
    </row>
    <row r="182" spans="2:11" x14ac:dyDescent="0.2">
      <c r="B182" s="21"/>
      <c r="C182" s="45" t="s">
        <v>1</v>
      </c>
      <c r="D182" s="5" t="str">
        <f t="shared" si="1"/>
        <v>Cto Em 1</v>
      </c>
      <c r="I182" s="12">
        <f t="shared" si="2"/>
        <v>17.5</v>
      </c>
      <c r="J182" s="21"/>
      <c r="K182" s="1"/>
    </row>
    <row r="183" spans="2:11" ht="16.5" customHeight="1" x14ac:dyDescent="0.2">
      <c r="B183" s="21"/>
      <c r="C183" s="45" t="s">
        <v>1</v>
      </c>
      <c r="D183" s="5" t="str">
        <f t="shared" si="1"/>
        <v>Cto Em 2</v>
      </c>
      <c r="I183" s="12">
        <f t="shared" si="2"/>
        <v>39.5</v>
      </c>
      <c r="J183" s="21"/>
      <c r="K183" s="1"/>
    </row>
    <row r="184" spans="2:11" ht="16.5" customHeight="1" x14ac:dyDescent="0.2">
      <c r="B184" s="21"/>
      <c r="C184" s="45" t="s">
        <v>1</v>
      </c>
      <c r="D184" s="5" t="str">
        <f t="shared" si="1"/>
        <v>Cto AA 1</v>
      </c>
      <c r="I184" s="12">
        <f t="shared" si="2"/>
        <v>5</v>
      </c>
      <c r="J184" s="21"/>
      <c r="K184" s="1"/>
    </row>
    <row r="185" spans="2:11" x14ac:dyDescent="0.2">
      <c r="B185" s="21"/>
      <c r="C185" s="68" t="s">
        <v>1</v>
      </c>
      <c r="D185" s="69" t="str">
        <f t="shared" si="1"/>
        <v>Cto AA 2</v>
      </c>
      <c r="E185" s="69"/>
      <c r="F185" s="69"/>
      <c r="G185" s="69"/>
      <c r="H185" s="69"/>
      <c r="I185" s="70">
        <f t="shared" si="2"/>
        <v>8.5</v>
      </c>
      <c r="J185" s="21"/>
      <c r="K185" s="1"/>
    </row>
    <row r="186" spans="2:11" ht="16.5" customHeight="1" x14ac:dyDescent="0.2">
      <c r="B186" s="21"/>
      <c r="C186" s="45" t="s">
        <v>1</v>
      </c>
      <c r="D186" s="5" t="str">
        <f t="shared" si="1"/>
        <v>Cto AA 3</v>
      </c>
      <c r="I186" s="12">
        <f t="shared" si="2"/>
        <v>8</v>
      </c>
      <c r="K186" s="1"/>
    </row>
    <row r="187" spans="2:11" ht="16.5" customHeight="1" x14ac:dyDescent="0.2">
      <c r="B187" s="21"/>
      <c r="C187" s="45" t="s">
        <v>1</v>
      </c>
      <c r="D187" s="5" t="str">
        <f t="shared" si="1"/>
        <v>Cto Vent Aseo</v>
      </c>
      <c r="I187" s="12">
        <f t="shared" si="2"/>
        <v>17</v>
      </c>
      <c r="J187" s="21"/>
      <c r="K187" s="1"/>
    </row>
    <row r="188" spans="2:11" x14ac:dyDescent="0.2">
      <c r="B188" s="21"/>
      <c r="C188" s="45" t="s">
        <v>1</v>
      </c>
      <c r="D188" s="5" t="str">
        <f t="shared" si="1"/>
        <v>Cto Aireador 1</v>
      </c>
      <c r="I188" s="12">
        <f t="shared" si="2"/>
        <v>16.5</v>
      </c>
      <c r="J188" s="21"/>
      <c r="K188" s="1"/>
    </row>
    <row r="189" spans="2:11" ht="16.5" customHeight="1" x14ac:dyDescent="0.2">
      <c r="B189" s="21"/>
      <c r="C189" s="45" t="s">
        <v>1</v>
      </c>
      <c r="D189" s="5" t="str">
        <f t="shared" si="1"/>
        <v>Cto Aireador 2</v>
      </c>
      <c r="I189" s="12">
        <f t="shared" si="2"/>
        <v>16.5</v>
      </c>
      <c r="J189" s="21"/>
      <c r="K189" s="1"/>
    </row>
    <row r="190" spans="2:11" ht="16.5" customHeight="1" x14ac:dyDescent="0.2">
      <c r="B190" s="21"/>
      <c r="C190" s="68" t="s">
        <v>1</v>
      </c>
      <c r="D190" s="69" t="str">
        <f t="shared" si="1"/>
        <v>Cto Aireador 3</v>
      </c>
      <c r="E190" s="69"/>
      <c r="F190" s="69"/>
      <c r="G190" s="69"/>
      <c r="H190" s="69"/>
      <c r="I190" s="70">
        <f t="shared" si="2"/>
        <v>27.5</v>
      </c>
      <c r="J190" s="21"/>
      <c r="K190" s="1"/>
    </row>
    <row r="191" spans="2:11" x14ac:dyDescent="0.2">
      <c r="B191" s="21"/>
      <c r="C191" s="45" t="s">
        <v>1</v>
      </c>
      <c r="D191" s="5" t="str">
        <f t="shared" si="1"/>
        <v>Cto Aireador 4</v>
      </c>
      <c r="I191" s="12">
        <f t="shared" si="2"/>
        <v>27.5</v>
      </c>
      <c r="J191" s="21"/>
      <c r="K191" s="1"/>
    </row>
    <row r="192" spans="2:11" ht="16.5" customHeight="1" x14ac:dyDescent="0.2">
      <c r="B192" s="21"/>
      <c r="C192" s="45" t="s">
        <v>1</v>
      </c>
      <c r="D192" s="5" t="str">
        <f t="shared" si="1"/>
        <v>Cto Aireador 5</v>
      </c>
      <c r="I192" s="12">
        <f t="shared" si="2"/>
        <v>38.5</v>
      </c>
      <c r="J192" s="21"/>
      <c r="K192" s="1"/>
    </row>
    <row r="193" spans="1:11" ht="16.5" customHeight="1" x14ac:dyDescent="0.2">
      <c r="B193" s="21"/>
      <c r="C193" s="45" t="s">
        <v>1</v>
      </c>
      <c r="D193" s="5" t="str">
        <f t="shared" si="1"/>
        <v>Cto Aireador 6</v>
      </c>
      <c r="I193" s="12">
        <f t="shared" si="2"/>
        <v>38.5</v>
      </c>
      <c r="J193" s="21"/>
      <c r="K193" s="1"/>
    </row>
    <row r="194" spans="1:11" x14ac:dyDescent="0.2">
      <c r="B194" s="21"/>
      <c r="C194" s="45" t="s">
        <v>1</v>
      </c>
      <c r="D194" s="5" t="str">
        <f t="shared" si="1"/>
        <v>Cto Extractor 1</v>
      </c>
      <c r="I194" s="12">
        <f t="shared" si="2"/>
        <v>32.5</v>
      </c>
      <c r="J194" s="21"/>
      <c r="K194" s="1"/>
    </row>
    <row r="195" spans="1:11" ht="16.5" customHeight="1" x14ac:dyDescent="0.2">
      <c r="B195" s="21"/>
      <c r="C195" s="68" t="s">
        <v>1</v>
      </c>
      <c r="D195" s="69" t="str">
        <f t="shared" si="1"/>
        <v>Cto Extractor 2</v>
      </c>
      <c r="E195" s="69"/>
      <c r="F195" s="69"/>
      <c r="G195" s="69"/>
      <c r="H195" s="69"/>
      <c r="I195" s="70">
        <f t="shared" si="2"/>
        <v>13</v>
      </c>
      <c r="J195" s="21"/>
      <c r="K195" s="1"/>
    </row>
    <row r="196" spans="1:11" ht="16.5" customHeight="1" x14ac:dyDescent="0.2">
      <c r="B196" s="21"/>
      <c r="C196" s="45" t="s">
        <v>1</v>
      </c>
      <c r="D196" s="5" t="str">
        <f t="shared" si="1"/>
        <v>Cto Extractor 3</v>
      </c>
      <c r="I196" s="12">
        <f t="shared" si="2"/>
        <v>21</v>
      </c>
      <c r="J196" s="21"/>
      <c r="K196" s="1"/>
    </row>
    <row r="197" spans="1:11" x14ac:dyDescent="0.2">
      <c r="B197" s="21"/>
      <c r="C197" s="45" t="s">
        <v>1</v>
      </c>
      <c r="D197" s="5" t="str">
        <f t="shared" si="1"/>
        <v>Cto Extractor AUX</v>
      </c>
      <c r="I197" s="12">
        <f t="shared" si="2"/>
        <v>21</v>
      </c>
      <c r="J197" s="21"/>
      <c r="K197" s="1"/>
    </row>
    <row r="198" spans="1:11" x14ac:dyDescent="0.2">
      <c r="A198" s="38"/>
      <c r="B198" s="38"/>
      <c r="C198" s="40"/>
      <c r="D198" s="38"/>
      <c r="E198" s="38"/>
      <c r="F198" s="38"/>
      <c r="G198" s="38"/>
      <c r="H198" s="38"/>
      <c r="I198" s="39" t="s">
        <v>135</v>
      </c>
      <c r="J198" s="43">
        <f>+SUM(I176:I197)</f>
        <v>490.5</v>
      </c>
    </row>
    <row r="199" spans="1:11" ht="16.5" customHeight="1" x14ac:dyDescent="0.2">
      <c r="A199" s="16" t="s">
        <v>187</v>
      </c>
      <c r="B199" s="19"/>
      <c r="C199" s="32" t="s">
        <v>1</v>
      </c>
      <c r="D199" s="6" t="s">
        <v>186</v>
      </c>
      <c r="K199" s="1"/>
    </row>
    <row r="200" spans="1:11" ht="16.5" customHeight="1" x14ac:dyDescent="0.2">
      <c r="C200" s="45" t="s">
        <v>1</v>
      </c>
      <c r="D200" s="1" t="str">
        <f>+D81</f>
        <v>Cto Derivación individual</v>
      </c>
      <c r="I200" s="12">
        <f>+I81</f>
        <v>11.5</v>
      </c>
      <c r="K200" s="1"/>
    </row>
    <row r="201" spans="1:11" x14ac:dyDescent="0.2">
      <c r="A201" s="38"/>
      <c r="B201" s="38"/>
      <c r="C201" s="40"/>
      <c r="D201" s="38"/>
      <c r="E201" s="38"/>
      <c r="F201" s="38"/>
      <c r="G201" s="38"/>
      <c r="H201" s="38"/>
      <c r="I201" s="39" t="s">
        <v>135</v>
      </c>
      <c r="J201" s="43">
        <f>+I200</f>
        <v>11.5</v>
      </c>
    </row>
    <row r="202" spans="1:11" x14ac:dyDescent="0.2">
      <c r="A202" s="16" t="s">
        <v>51</v>
      </c>
      <c r="B202" s="19"/>
      <c r="C202" s="32" t="s">
        <v>1</v>
      </c>
      <c r="D202" s="6" t="s">
        <v>52</v>
      </c>
    </row>
    <row r="203" spans="1:11" x14ac:dyDescent="0.2">
      <c r="C203" s="45" t="s">
        <v>1</v>
      </c>
      <c r="D203" s="1" t="s">
        <v>143</v>
      </c>
      <c r="I203" s="12">
        <f>+I99</f>
        <v>6</v>
      </c>
    </row>
    <row r="204" spans="1:11" x14ac:dyDescent="0.2">
      <c r="A204" s="38"/>
      <c r="B204" s="38"/>
      <c r="C204" s="40"/>
      <c r="D204" s="38"/>
      <c r="E204" s="38"/>
      <c r="F204" s="38"/>
      <c r="G204" s="38"/>
      <c r="H204" s="38"/>
      <c r="I204" s="39" t="s">
        <v>135</v>
      </c>
      <c r="J204" s="43">
        <f>+I203</f>
        <v>6</v>
      </c>
    </row>
    <row r="205" spans="1:11" ht="16.5" customHeight="1" x14ac:dyDescent="0.2">
      <c r="A205" s="16" t="s">
        <v>28</v>
      </c>
      <c r="B205" s="22"/>
      <c r="C205" s="41" t="s">
        <v>1</v>
      </c>
      <c r="D205" s="8" t="s">
        <v>29</v>
      </c>
      <c r="K205" s="1"/>
    </row>
    <row r="206" spans="1:11" x14ac:dyDescent="0.2">
      <c r="C206" s="45" t="s">
        <v>1</v>
      </c>
      <c r="D206" s="1" t="str">
        <f>+D84</f>
        <v>Cto LAS 1</v>
      </c>
      <c r="I206" s="12">
        <f>+I84</f>
        <v>30.5</v>
      </c>
    </row>
    <row r="207" spans="1:11" ht="16.5" customHeight="1" x14ac:dyDescent="0.2">
      <c r="A207" s="8"/>
      <c r="B207" s="22"/>
      <c r="C207" s="45" t="s">
        <v>1</v>
      </c>
      <c r="D207" s="1" t="s">
        <v>189</v>
      </c>
      <c r="I207" s="12">
        <f>+I91</f>
        <v>40.5</v>
      </c>
      <c r="K207" s="1"/>
    </row>
    <row r="208" spans="1:11" s="5" customFormat="1" ht="16.5" customHeight="1" x14ac:dyDescent="0.2">
      <c r="B208" s="19"/>
      <c r="C208" s="45"/>
      <c r="I208" s="10" t="s">
        <v>135</v>
      </c>
      <c r="J208" s="84">
        <f>+I206+I207</f>
        <v>71</v>
      </c>
    </row>
    <row r="209" spans="1:11" ht="16.5" customHeight="1" x14ac:dyDescent="0.2">
      <c r="B209" s="19"/>
      <c r="D209" s="5"/>
      <c r="K209" s="1"/>
    </row>
    <row r="210" spans="1:11" x14ac:dyDescent="0.2">
      <c r="A210" s="89" t="s">
        <v>192</v>
      </c>
      <c r="B210" s="89"/>
      <c r="C210" s="89"/>
      <c r="D210" s="89"/>
      <c r="E210" s="11"/>
      <c r="F210" s="11"/>
      <c r="H210" s="11"/>
      <c r="I210" s="11"/>
      <c r="J210" s="11"/>
      <c r="K210" s="11"/>
    </row>
    <row r="211" spans="1:11" ht="16.5" customHeight="1" x14ac:dyDescent="0.2">
      <c r="B211" s="19"/>
      <c r="D211" s="5"/>
      <c r="K211" s="1"/>
    </row>
    <row r="212" spans="1:11" ht="16.5" customHeight="1" x14ac:dyDescent="0.2">
      <c r="A212" s="16" t="s">
        <v>3</v>
      </c>
      <c r="B212" s="35"/>
      <c r="C212" s="88" t="s">
        <v>5</v>
      </c>
      <c r="D212" s="88"/>
      <c r="E212" s="18"/>
      <c r="F212" s="35"/>
      <c r="G212" s="35"/>
      <c r="H212" s="35"/>
      <c r="I212" s="35" t="s">
        <v>4</v>
      </c>
      <c r="J212" s="35"/>
      <c r="K212" s="1"/>
    </row>
    <row r="213" spans="1:11" ht="16.5" customHeight="1" x14ac:dyDescent="0.2">
      <c r="C213" s="1"/>
      <c r="I213" s="1"/>
      <c r="J213" s="1"/>
      <c r="K213" s="1"/>
    </row>
    <row r="214" spans="1:11" ht="16.5" customHeight="1" x14ac:dyDescent="0.2">
      <c r="A214" s="16" t="s">
        <v>38</v>
      </c>
      <c r="C214" s="41" t="s">
        <v>0</v>
      </c>
      <c r="D214" s="8" t="s">
        <v>199</v>
      </c>
      <c r="K214" s="1"/>
    </row>
    <row r="215" spans="1:11" ht="16.5" customHeight="1" x14ac:dyDescent="0.2">
      <c r="B215" s="19"/>
      <c r="C215" s="63" t="s">
        <v>0</v>
      </c>
      <c r="D215" s="5" t="s">
        <v>200</v>
      </c>
      <c r="I215" s="34">
        <v>2</v>
      </c>
      <c r="K215" s="1"/>
    </row>
    <row r="216" spans="1:11" ht="16.5" customHeight="1" x14ac:dyDescent="0.2">
      <c r="B216" s="19"/>
      <c r="C216" s="63" t="s">
        <v>0</v>
      </c>
      <c r="D216" s="5" t="s">
        <v>201</v>
      </c>
      <c r="I216" s="34">
        <v>6</v>
      </c>
      <c r="K216" s="1"/>
    </row>
    <row r="217" spans="1:11" ht="16.5" customHeight="1" x14ac:dyDescent="0.2">
      <c r="B217" s="19"/>
      <c r="C217" s="63" t="s">
        <v>0</v>
      </c>
      <c r="D217" s="5" t="s">
        <v>134</v>
      </c>
      <c r="I217" s="34">
        <v>1</v>
      </c>
      <c r="K217" s="1"/>
    </row>
    <row r="218" spans="1:11" ht="16.5" customHeight="1" x14ac:dyDescent="0.2">
      <c r="A218" s="7"/>
      <c r="B218" s="20"/>
      <c r="C218" s="47"/>
      <c r="D218" s="7"/>
      <c r="E218" s="7"/>
      <c r="F218" s="7"/>
      <c r="G218" s="7"/>
      <c r="H218" s="7"/>
      <c r="I218" s="46" t="s">
        <v>135</v>
      </c>
      <c r="J218" s="50">
        <f>+I216+I217+I215</f>
        <v>9</v>
      </c>
      <c r="K218" s="1"/>
    </row>
    <row r="219" spans="1:11" ht="16.5" customHeight="1" x14ac:dyDescent="0.2">
      <c r="A219" s="16" t="s">
        <v>36</v>
      </c>
      <c r="C219" s="41" t="s">
        <v>0</v>
      </c>
      <c r="D219" s="8" t="s">
        <v>195</v>
      </c>
      <c r="J219" s="51"/>
      <c r="K219" s="1"/>
    </row>
    <row r="220" spans="1:11" ht="16.5" customHeight="1" x14ac:dyDescent="0.2">
      <c r="B220" s="19"/>
      <c r="C220" s="63" t="s">
        <v>0</v>
      </c>
      <c r="D220" s="5" t="s">
        <v>194</v>
      </c>
      <c r="I220" s="34">
        <v>4</v>
      </c>
      <c r="J220" s="51"/>
      <c r="K220" s="1"/>
    </row>
    <row r="221" spans="1:11" ht="16.5" customHeight="1" x14ac:dyDescent="0.2">
      <c r="A221" s="7"/>
      <c r="B221" s="20"/>
      <c r="C221" s="47"/>
      <c r="D221" s="7"/>
      <c r="E221" s="7"/>
      <c r="F221" s="7"/>
      <c r="G221" s="7"/>
      <c r="H221" s="7"/>
      <c r="I221" s="46" t="s">
        <v>135</v>
      </c>
      <c r="J221" s="50">
        <f>+I220</f>
        <v>4</v>
      </c>
      <c r="K221" s="1"/>
    </row>
    <row r="222" spans="1:11" ht="16.5" customHeight="1" x14ac:dyDescent="0.2">
      <c r="A222" s="16" t="s">
        <v>34</v>
      </c>
      <c r="C222" s="41" t="s">
        <v>0</v>
      </c>
      <c r="D222" s="8" t="s">
        <v>35</v>
      </c>
      <c r="J222" s="51"/>
      <c r="K222" s="1"/>
    </row>
    <row r="223" spans="1:11" ht="16.5" customHeight="1" x14ac:dyDescent="0.2">
      <c r="C223" s="63" t="s">
        <v>0</v>
      </c>
      <c r="D223" s="1" t="s">
        <v>197</v>
      </c>
      <c r="I223" s="34">
        <v>2</v>
      </c>
      <c r="J223" s="51"/>
      <c r="K223" s="1"/>
    </row>
    <row r="224" spans="1:11" ht="16.5" customHeight="1" x14ac:dyDescent="0.2">
      <c r="C224" s="63" t="s">
        <v>0</v>
      </c>
      <c r="D224" s="1" t="s">
        <v>198</v>
      </c>
      <c r="I224" s="34">
        <v>2</v>
      </c>
      <c r="J224" s="51"/>
      <c r="K224" s="1"/>
    </row>
    <row r="225" spans="1:21" ht="16.5" customHeight="1" x14ac:dyDescent="0.2">
      <c r="A225" s="7"/>
      <c r="B225" s="20"/>
      <c r="C225" s="47"/>
      <c r="D225" s="7"/>
      <c r="E225" s="7"/>
      <c r="F225" s="7"/>
      <c r="G225" s="7"/>
      <c r="H225" s="7"/>
      <c r="I225" s="46" t="s">
        <v>135</v>
      </c>
      <c r="J225" s="50">
        <f>+I223+I224</f>
        <v>4</v>
      </c>
      <c r="K225" s="1"/>
    </row>
    <row r="226" spans="1:21" ht="16.5" customHeight="1" x14ac:dyDescent="0.2">
      <c r="A226" s="16" t="s">
        <v>40</v>
      </c>
      <c r="C226" s="41" t="s">
        <v>0</v>
      </c>
      <c r="D226" s="8" t="s">
        <v>41</v>
      </c>
      <c r="J226" s="51"/>
      <c r="K226" s="1"/>
    </row>
    <row r="227" spans="1:21" ht="16.5" customHeight="1" x14ac:dyDescent="0.2">
      <c r="C227" s="63" t="s">
        <v>0</v>
      </c>
      <c r="D227" s="1" t="s">
        <v>193</v>
      </c>
      <c r="I227" s="34">
        <v>11</v>
      </c>
      <c r="J227" s="51"/>
      <c r="K227" s="1"/>
      <c r="O227" s="2"/>
      <c r="U227" s="31"/>
    </row>
    <row r="228" spans="1:21" ht="16.5" customHeight="1" x14ac:dyDescent="0.2">
      <c r="A228" s="7"/>
      <c r="B228" s="20"/>
      <c r="C228" s="47"/>
      <c r="D228" s="7"/>
      <c r="E228" s="7"/>
      <c r="F228" s="7"/>
      <c r="G228" s="7"/>
      <c r="H228" s="7"/>
      <c r="I228" s="46" t="s">
        <v>135</v>
      </c>
      <c r="J228" s="50">
        <f>+I227</f>
        <v>11</v>
      </c>
      <c r="K228" s="1"/>
    </row>
    <row r="229" spans="1:21" ht="16.5" customHeight="1" x14ac:dyDescent="0.2">
      <c r="A229" s="16" t="s">
        <v>32</v>
      </c>
      <c r="C229" s="41" t="s">
        <v>0</v>
      </c>
      <c r="D229" s="8" t="s">
        <v>33</v>
      </c>
      <c r="J229" s="51"/>
      <c r="K229" s="1"/>
    </row>
    <row r="230" spans="1:21" ht="16.5" customHeight="1" x14ac:dyDescent="0.2">
      <c r="B230" s="19"/>
      <c r="C230" s="63" t="s">
        <v>0</v>
      </c>
      <c r="D230" s="5" t="s">
        <v>196</v>
      </c>
      <c r="I230" s="34">
        <v>27</v>
      </c>
      <c r="J230" s="51"/>
      <c r="K230" s="1"/>
    </row>
    <row r="231" spans="1:21" ht="16.5" customHeight="1" x14ac:dyDescent="0.2">
      <c r="A231" s="7"/>
      <c r="B231" s="20"/>
      <c r="C231" s="47"/>
      <c r="D231" s="7"/>
      <c r="E231" s="7"/>
      <c r="F231" s="7"/>
      <c r="G231" s="7"/>
      <c r="H231" s="7"/>
      <c r="I231" s="46" t="s">
        <v>135</v>
      </c>
      <c r="J231" s="50">
        <f>+I230</f>
        <v>27</v>
      </c>
      <c r="K231" s="1"/>
      <c r="N231" s="24"/>
    </row>
    <row r="232" spans="1:21" ht="16.5" customHeight="1" x14ac:dyDescent="0.2">
      <c r="A232" s="16" t="s">
        <v>44</v>
      </c>
      <c r="C232" s="41" t="s">
        <v>0</v>
      </c>
      <c r="D232" s="8" t="s">
        <v>45</v>
      </c>
      <c r="J232" s="51"/>
      <c r="K232" s="1"/>
    </row>
    <row r="233" spans="1:21" ht="16.5" customHeight="1" x14ac:dyDescent="0.2">
      <c r="B233" s="19"/>
      <c r="C233" s="63" t="s">
        <v>0</v>
      </c>
      <c r="D233" s="5" t="s">
        <v>196</v>
      </c>
      <c r="I233" s="34">
        <v>10</v>
      </c>
      <c r="J233" s="51"/>
      <c r="K233" s="1"/>
    </row>
    <row r="234" spans="1:21" ht="16.5" customHeight="1" x14ac:dyDescent="0.2">
      <c r="A234" s="7"/>
      <c r="B234" s="20"/>
      <c r="C234" s="47"/>
      <c r="D234" s="7"/>
      <c r="E234" s="7"/>
      <c r="F234" s="7"/>
      <c r="G234" s="7"/>
      <c r="H234" s="7"/>
      <c r="I234" s="46" t="s">
        <v>135</v>
      </c>
      <c r="J234" s="50">
        <f>+I233</f>
        <v>10</v>
      </c>
      <c r="K234" s="1"/>
    </row>
    <row r="235" spans="1:21" ht="16.5" customHeight="1" x14ac:dyDescent="0.2">
      <c r="A235" s="16" t="s">
        <v>42</v>
      </c>
      <c r="C235" s="41" t="s">
        <v>0</v>
      </c>
      <c r="D235" s="8" t="s">
        <v>43</v>
      </c>
      <c r="J235" s="51"/>
      <c r="K235" s="1"/>
    </row>
    <row r="236" spans="1:21" ht="16.5" customHeight="1" x14ac:dyDescent="0.2">
      <c r="B236" s="19"/>
      <c r="C236" s="63" t="s">
        <v>0</v>
      </c>
      <c r="D236" s="5" t="s">
        <v>193</v>
      </c>
      <c r="I236" s="34">
        <v>3</v>
      </c>
      <c r="J236" s="51"/>
      <c r="K236" s="1"/>
    </row>
    <row r="237" spans="1:21" ht="16.5" customHeight="1" x14ac:dyDescent="0.2">
      <c r="B237" s="19"/>
      <c r="C237" s="63" t="s">
        <v>0</v>
      </c>
      <c r="D237" s="5" t="s">
        <v>194</v>
      </c>
      <c r="I237" s="34">
        <v>3</v>
      </c>
      <c r="J237" s="51"/>
      <c r="K237" s="1"/>
    </row>
    <row r="238" spans="1:21" ht="16.5" customHeight="1" x14ac:dyDescent="0.2">
      <c r="B238" s="19"/>
      <c r="C238" s="63" t="s">
        <v>0</v>
      </c>
      <c r="D238" s="5" t="s">
        <v>197</v>
      </c>
      <c r="I238" s="34">
        <v>1</v>
      </c>
      <c r="J238" s="51"/>
      <c r="K238" s="1"/>
    </row>
    <row r="239" spans="1:21" ht="16.5" customHeight="1" x14ac:dyDescent="0.2">
      <c r="B239" s="19"/>
      <c r="C239" s="63" t="s">
        <v>0</v>
      </c>
      <c r="D239" s="5" t="s">
        <v>198</v>
      </c>
      <c r="I239" s="34">
        <v>1</v>
      </c>
      <c r="J239" s="51"/>
      <c r="K239" s="1"/>
    </row>
    <row r="240" spans="1:21" ht="16.5" customHeight="1" x14ac:dyDescent="0.2">
      <c r="C240" s="63" t="s">
        <v>0</v>
      </c>
      <c r="D240" s="5" t="s">
        <v>200</v>
      </c>
      <c r="I240" s="34">
        <v>2</v>
      </c>
      <c r="J240" s="51"/>
      <c r="K240" s="1"/>
    </row>
    <row r="241" spans="2:11" ht="16.5" customHeight="1" x14ac:dyDescent="0.2">
      <c r="C241" s="63" t="s">
        <v>0</v>
      </c>
      <c r="D241" s="5" t="s">
        <v>201</v>
      </c>
      <c r="I241" s="34">
        <v>3</v>
      </c>
      <c r="J241" s="51"/>
      <c r="K241" s="1"/>
    </row>
    <row r="242" spans="2:11" ht="16.5" customHeight="1" x14ac:dyDescent="0.2">
      <c r="C242" s="63" t="s">
        <v>0</v>
      </c>
      <c r="D242" s="5" t="s">
        <v>134</v>
      </c>
      <c r="I242" s="34">
        <v>1</v>
      </c>
      <c r="J242" s="51"/>
      <c r="K242" s="1"/>
    </row>
    <row r="243" spans="2:11" s="5" customFormat="1" ht="16.5" customHeight="1" x14ac:dyDescent="0.2">
      <c r="B243" s="19"/>
      <c r="C243" s="45"/>
      <c r="I243" s="10" t="s">
        <v>135</v>
      </c>
      <c r="J243" s="86">
        <f>+I236+I237+I238+I239+I240+I241+I242</f>
        <v>14</v>
      </c>
    </row>
  </sheetData>
  <customSheetViews>
    <customSheetView guid="{86433F78-5D06-449D-991E-40A40D2E753B}" scale="20" showPageBreaks="1" showGridLines="0" printArea="1" view="pageLayout">
      <selection activeCell="K1" sqref="K1"/>
      <pageMargins left="1.1811023622047245" right="1.1811023622047245" top="0.98425196850393704" bottom="0.98425196850393704" header="0.49212598425196852" footer="0.49212598425196852"/>
      <pageSetup paperSize="9" scale="32" orientation="portrait" r:id="rId1"/>
    </customSheetView>
  </customSheetViews>
  <mergeCells count="9">
    <mergeCell ref="A1:J1"/>
    <mergeCell ref="C212:D212"/>
    <mergeCell ref="A3:D3"/>
    <mergeCell ref="A76:D76"/>
    <mergeCell ref="A151:D151"/>
    <mergeCell ref="A210:D210"/>
    <mergeCell ref="C153:D153"/>
    <mergeCell ref="C78:D78"/>
    <mergeCell ref="C5:D5"/>
  </mergeCells>
  <pageMargins left="1.1811023622047245" right="1.1811023622047245" top="0.98425196850393704" bottom="0.98425196850393704" header="0.49212598425196852" footer="0.49212598425196852"/>
  <pageSetup paperSize="9" scale="32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showGridLines="0" topLeftCell="A4" zoomScale="70" zoomScaleNormal="70" zoomScalePageLayoutView="20" workbookViewId="0">
      <selection activeCell="K61" sqref="K61"/>
    </sheetView>
  </sheetViews>
  <sheetFormatPr baseColWidth="10" defaultRowHeight="15.75" x14ac:dyDescent="0.2"/>
  <cols>
    <col min="1" max="1" width="8.5" style="1" customWidth="1"/>
    <col min="2" max="2" width="8" style="1" customWidth="1"/>
    <col min="3" max="3" width="3.19921875" style="2" customWidth="1"/>
    <col min="4" max="4" width="11.19921875" style="1" customWidth="1"/>
    <col min="5" max="5" width="11.19921875" style="1"/>
    <col min="6" max="7" width="11.19921875" style="1" customWidth="1"/>
    <col min="8" max="8" width="7.19921875" style="1" customWidth="1"/>
    <col min="9" max="9" width="7.19921875" style="12" customWidth="1"/>
    <col min="10" max="10" width="7.19921875" style="31" customWidth="1"/>
    <col min="11" max="11" width="100.69921875" style="31" customWidth="1"/>
    <col min="12" max="16384" width="11.19921875" style="1"/>
  </cols>
  <sheetData>
    <row r="1" spans="1:11" x14ac:dyDescent="0.2">
      <c r="A1" s="87" t="s">
        <v>123</v>
      </c>
      <c r="B1" s="87"/>
      <c r="C1" s="87"/>
      <c r="D1" s="87"/>
      <c r="E1" s="87"/>
      <c r="F1" s="87"/>
      <c r="G1" s="87"/>
      <c r="H1" s="87"/>
      <c r="I1" s="87"/>
      <c r="J1" s="87"/>
      <c r="K1" s="11"/>
    </row>
    <row r="2" spans="1:11" x14ac:dyDescent="0.2">
      <c r="A2" s="5"/>
      <c r="B2" s="11"/>
      <c r="C2" s="32"/>
      <c r="D2" s="11"/>
      <c r="E2" s="11"/>
      <c r="F2" s="11"/>
      <c r="H2" s="11"/>
      <c r="I2" s="53"/>
      <c r="J2" s="11"/>
      <c r="K2" s="11"/>
    </row>
    <row r="3" spans="1:11" x14ac:dyDescent="0.2">
      <c r="A3" s="89" t="s">
        <v>101</v>
      </c>
      <c r="B3" s="89"/>
      <c r="C3" s="89"/>
      <c r="D3" s="89"/>
      <c r="H3" s="11"/>
      <c r="I3" s="53"/>
      <c r="J3" s="11"/>
      <c r="K3" s="11"/>
    </row>
    <row r="5" spans="1:11" ht="15.75" customHeight="1" x14ac:dyDescent="0.2">
      <c r="A5" s="16" t="s">
        <v>3</v>
      </c>
      <c r="B5" s="33"/>
      <c r="C5" s="88" t="s">
        <v>5</v>
      </c>
      <c r="D5" s="88"/>
      <c r="E5" s="18"/>
      <c r="F5" s="33"/>
      <c r="G5" s="33"/>
      <c r="H5" s="33"/>
      <c r="I5" s="54" t="s">
        <v>6</v>
      </c>
      <c r="J5" s="33"/>
      <c r="K5" s="1"/>
    </row>
    <row r="7" spans="1:11" x14ac:dyDescent="0.2">
      <c r="A7" s="16" t="s">
        <v>103</v>
      </c>
      <c r="C7" s="41" t="s">
        <v>0</v>
      </c>
      <c r="D7" s="8" t="s">
        <v>12</v>
      </c>
      <c r="I7" s="12">
        <v>100.52</v>
      </c>
    </row>
    <row r="8" spans="1:11" x14ac:dyDescent="0.2">
      <c r="A8" s="38"/>
      <c r="C8" s="40"/>
      <c r="D8" s="38"/>
      <c r="E8" s="38"/>
      <c r="F8" s="38"/>
      <c r="G8" s="38"/>
      <c r="H8" s="38"/>
      <c r="I8" s="38"/>
      <c r="J8" s="39"/>
      <c r="K8" s="10"/>
    </row>
    <row r="9" spans="1:11" x14ac:dyDescent="0.2">
      <c r="A9" s="16" t="s">
        <v>104</v>
      </c>
      <c r="B9" s="52"/>
      <c r="C9" s="41" t="s">
        <v>0</v>
      </c>
      <c r="D9" s="6" t="s">
        <v>73</v>
      </c>
      <c r="I9" s="12">
        <v>208.92</v>
      </c>
    </row>
    <row r="10" spans="1:11" x14ac:dyDescent="0.2">
      <c r="A10" s="38"/>
      <c r="B10" s="38"/>
      <c r="C10" s="40"/>
      <c r="D10" s="38"/>
      <c r="E10" s="38"/>
      <c r="F10" s="38"/>
      <c r="G10" s="38"/>
      <c r="H10" s="38"/>
      <c r="I10" s="43"/>
      <c r="J10" s="39"/>
      <c r="K10" s="10"/>
    </row>
    <row r="11" spans="1:11" x14ac:dyDescent="0.2">
      <c r="A11" s="16" t="s">
        <v>105</v>
      </c>
      <c r="C11" s="41" t="s">
        <v>0</v>
      </c>
      <c r="D11" s="6" t="s">
        <v>74</v>
      </c>
      <c r="I11" s="12">
        <v>117.39</v>
      </c>
    </row>
    <row r="12" spans="1:11" x14ac:dyDescent="0.2">
      <c r="A12" s="38"/>
      <c r="B12" s="38"/>
      <c r="C12" s="40"/>
      <c r="D12" s="38"/>
      <c r="E12" s="38"/>
      <c r="F12" s="38"/>
      <c r="G12" s="38"/>
      <c r="H12" s="38"/>
      <c r="I12" s="43"/>
      <c r="J12" s="39"/>
    </row>
    <row r="13" spans="1:11" x14ac:dyDescent="0.2">
      <c r="A13" s="16" t="s">
        <v>106</v>
      </c>
      <c r="C13" s="41" t="s">
        <v>0</v>
      </c>
      <c r="D13" s="6" t="s">
        <v>75</v>
      </c>
      <c r="I13" s="12">
        <v>80.72</v>
      </c>
    </row>
    <row r="14" spans="1:11" x14ac:dyDescent="0.2">
      <c r="A14" s="38"/>
      <c r="B14" s="38"/>
      <c r="C14" s="40"/>
      <c r="D14" s="38"/>
      <c r="E14" s="38"/>
      <c r="F14" s="38"/>
      <c r="G14" s="38"/>
      <c r="H14" s="38"/>
      <c r="I14" s="43"/>
      <c r="J14" s="39"/>
      <c r="K14" s="10"/>
    </row>
    <row r="15" spans="1:11" x14ac:dyDescent="0.2">
      <c r="A15" s="16" t="s">
        <v>107</v>
      </c>
      <c r="C15" s="41" t="s">
        <v>0</v>
      </c>
      <c r="D15" s="6" t="s">
        <v>76</v>
      </c>
      <c r="I15" s="12">
        <v>76.430000000000007</v>
      </c>
    </row>
    <row r="16" spans="1:11" x14ac:dyDescent="0.2">
      <c r="A16" s="38"/>
      <c r="B16" s="38"/>
      <c r="C16" s="40"/>
      <c r="D16" s="38"/>
      <c r="E16" s="38"/>
      <c r="F16" s="38"/>
      <c r="G16" s="38"/>
      <c r="H16" s="38"/>
      <c r="I16" s="43"/>
      <c r="J16" s="39"/>
    </row>
    <row r="17" spans="1:11" ht="15.75" customHeight="1" x14ac:dyDescent="0.2">
      <c r="A17" s="16" t="s">
        <v>108</v>
      </c>
      <c r="C17" s="41" t="s">
        <v>0</v>
      </c>
      <c r="D17" s="6" t="s">
        <v>85</v>
      </c>
      <c r="I17" s="12">
        <v>32.57</v>
      </c>
    </row>
    <row r="18" spans="1:11" x14ac:dyDescent="0.2">
      <c r="A18" s="38"/>
      <c r="B18" s="38"/>
      <c r="C18" s="40"/>
      <c r="D18" s="38"/>
      <c r="E18" s="38"/>
      <c r="F18" s="38"/>
      <c r="G18" s="38"/>
      <c r="H18" s="38"/>
      <c r="I18" s="43"/>
      <c r="J18" s="39"/>
      <c r="K18" s="10"/>
    </row>
    <row r="19" spans="1:11" x14ac:dyDescent="0.2">
      <c r="A19" s="16" t="s">
        <v>109</v>
      </c>
      <c r="C19" s="41" t="s">
        <v>0</v>
      </c>
      <c r="D19" s="8" t="s">
        <v>90</v>
      </c>
      <c r="I19" s="12">
        <v>30.57</v>
      </c>
    </row>
    <row r="20" spans="1:11" x14ac:dyDescent="0.2">
      <c r="A20" s="38"/>
      <c r="B20" s="38"/>
      <c r="C20" s="40"/>
      <c r="D20" s="38"/>
      <c r="E20" s="38"/>
      <c r="F20" s="38"/>
      <c r="G20" s="38"/>
      <c r="H20" s="38"/>
      <c r="I20" s="43"/>
      <c r="J20" s="39"/>
    </row>
    <row r="21" spans="1:11" x14ac:dyDescent="0.2">
      <c r="A21" s="16" t="s">
        <v>110</v>
      </c>
      <c r="C21" s="41" t="s">
        <v>0</v>
      </c>
      <c r="D21" s="6" t="s">
        <v>77</v>
      </c>
      <c r="I21" s="12">
        <v>68.430000000000007</v>
      </c>
      <c r="K21" s="10"/>
    </row>
    <row r="22" spans="1:11" x14ac:dyDescent="0.2">
      <c r="A22" s="38"/>
      <c r="B22" s="38"/>
      <c r="C22" s="40"/>
      <c r="D22" s="38"/>
      <c r="E22" s="38"/>
      <c r="F22" s="38"/>
      <c r="G22" s="38"/>
      <c r="H22" s="38"/>
      <c r="I22" s="43"/>
      <c r="J22" s="39"/>
    </row>
    <row r="23" spans="1:11" x14ac:dyDescent="0.2">
      <c r="A23" s="16" t="s">
        <v>111</v>
      </c>
      <c r="C23" s="41" t="s">
        <v>0</v>
      </c>
      <c r="D23" s="8" t="s">
        <v>86</v>
      </c>
      <c r="I23" s="12">
        <v>45.67</v>
      </c>
    </row>
    <row r="24" spans="1:11" x14ac:dyDescent="0.2">
      <c r="A24" s="38"/>
      <c r="B24" s="38"/>
      <c r="C24" s="40"/>
      <c r="D24" s="38"/>
      <c r="E24" s="38"/>
      <c r="F24" s="38"/>
      <c r="G24" s="38"/>
      <c r="H24" s="38"/>
      <c r="I24" s="43"/>
      <c r="J24" s="39"/>
      <c r="K24" s="10"/>
    </row>
    <row r="25" spans="1:11" x14ac:dyDescent="0.2">
      <c r="A25" s="16" t="s">
        <v>112</v>
      </c>
      <c r="C25" s="41" t="s">
        <v>0</v>
      </c>
      <c r="D25" s="8" t="s">
        <v>83</v>
      </c>
      <c r="I25" s="12">
        <v>10.37</v>
      </c>
    </row>
    <row r="26" spans="1:11" x14ac:dyDescent="0.2">
      <c r="A26" s="38"/>
      <c r="B26" s="38"/>
      <c r="C26" s="40"/>
      <c r="D26" s="38"/>
      <c r="E26" s="38"/>
      <c r="F26" s="38"/>
      <c r="G26" s="38"/>
      <c r="H26" s="38"/>
      <c r="I26" s="43"/>
      <c r="J26" s="39"/>
    </row>
    <row r="27" spans="1:11" ht="15.75" customHeight="1" x14ac:dyDescent="0.2">
      <c r="A27" s="16" t="s">
        <v>113</v>
      </c>
      <c r="C27" s="41" t="s">
        <v>0</v>
      </c>
      <c r="D27" s="8" t="s">
        <v>102</v>
      </c>
      <c r="I27" s="12">
        <v>9.68</v>
      </c>
      <c r="K27" s="10"/>
    </row>
    <row r="28" spans="1:11" x14ac:dyDescent="0.2">
      <c r="A28" s="38"/>
      <c r="B28" s="38"/>
      <c r="C28" s="40"/>
      <c r="D28" s="38"/>
      <c r="E28" s="38"/>
      <c r="F28" s="38"/>
      <c r="G28" s="38"/>
      <c r="H28" s="38"/>
      <c r="I28" s="43"/>
      <c r="J28" s="39"/>
    </row>
    <row r="29" spans="1:11" x14ac:dyDescent="0.2">
      <c r="A29" s="16" t="s">
        <v>114</v>
      </c>
      <c r="C29" s="41" t="s">
        <v>0</v>
      </c>
      <c r="D29" s="6" t="s">
        <v>78</v>
      </c>
      <c r="I29" s="12">
        <v>65.37</v>
      </c>
    </row>
    <row r="30" spans="1:11" x14ac:dyDescent="0.2">
      <c r="A30" s="38"/>
      <c r="B30" s="38"/>
      <c r="C30" s="40"/>
      <c r="D30" s="38"/>
      <c r="E30" s="38"/>
      <c r="F30" s="38"/>
      <c r="G30" s="38"/>
      <c r="H30" s="38"/>
      <c r="I30" s="43"/>
      <c r="J30" s="39"/>
      <c r="K30" s="10"/>
    </row>
    <row r="31" spans="1:11" x14ac:dyDescent="0.2">
      <c r="A31" s="16" t="s">
        <v>115</v>
      </c>
      <c r="C31" s="41" t="s">
        <v>0</v>
      </c>
      <c r="D31" s="8" t="s">
        <v>87</v>
      </c>
      <c r="I31" s="12">
        <v>63.84</v>
      </c>
    </row>
    <row r="32" spans="1:11" x14ac:dyDescent="0.2">
      <c r="A32" s="38"/>
      <c r="B32" s="38"/>
      <c r="C32" s="40"/>
      <c r="D32" s="38"/>
      <c r="E32" s="38"/>
      <c r="F32" s="38"/>
      <c r="G32" s="38"/>
      <c r="H32" s="38"/>
      <c r="I32" s="43"/>
      <c r="J32" s="39"/>
    </row>
    <row r="33" spans="1:11" x14ac:dyDescent="0.2">
      <c r="A33" s="16" t="s">
        <v>116</v>
      </c>
      <c r="C33" s="41" t="s">
        <v>0</v>
      </c>
      <c r="D33" s="8" t="s">
        <v>81</v>
      </c>
      <c r="I33" s="12">
        <v>158</v>
      </c>
      <c r="K33" s="10"/>
    </row>
    <row r="34" spans="1:11" x14ac:dyDescent="0.2">
      <c r="A34" s="38"/>
      <c r="B34" s="38"/>
      <c r="C34" s="40"/>
      <c r="D34" s="38"/>
      <c r="E34" s="38"/>
      <c r="F34" s="38"/>
      <c r="G34" s="38"/>
      <c r="H34" s="38"/>
      <c r="I34" s="43"/>
      <c r="J34" s="39"/>
    </row>
    <row r="35" spans="1:11" x14ac:dyDescent="0.2">
      <c r="A35" s="16" t="s">
        <v>117</v>
      </c>
      <c r="C35" s="41" t="s">
        <v>0</v>
      </c>
      <c r="D35" s="8" t="s">
        <v>82</v>
      </c>
      <c r="I35" s="12">
        <v>114.55</v>
      </c>
    </row>
    <row r="36" spans="1:11" x14ac:dyDescent="0.2">
      <c r="A36" s="38"/>
      <c r="B36" s="38"/>
      <c r="C36" s="40"/>
      <c r="D36" s="38"/>
      <c r="E36" s="38"/>
      <c r="F36" s="38"/>
      <c r="G36" s="38"/>
      <c r="H36" s="38"/>
      <c r="I36" s="43"/>
      <c r="J36" s="39"/>
    </row>
    <row r="37" spans="1:11" x14ac:dyDescent="0.2">
      <c r="A37" s="16" t="s">
        <v>118</v>
      </c>
      <c r="C37" s="41" t="s">
        <v>0</v>
      </c>
      <c r="D37" s="8" t="s">
        <v>89</v>
      </c>
      <c r="I37" s="12">
        <v>131.47</v>
      </c>
    </row>
    <row r="38" spans="1:11" x14ac:dyDescent="0.2">
      <c r="A38" s="38"/>
      <c r="B38" s="38"/>
      <c r="C38" s="40"/>
      <c r="D38" s="38"/>
      <c r="E38" s="38"/>
      <c r="F38" s="38"/>
      <c r="G38" s="38"/>
      <c r="H38" s="38"/>
      <c r="I38" s="43"/>
      <c r="J38" s="39"/>
      <c r="K38" s="10"/>
    </row>
    <row r="39" spans="1:11" x14ac:dyDescent="0.2">
      <c r="A39" s="16" t="s">
        <v>119</v>
      </c>
      <c r="C39" s="41" t="s">
        <v>0</v>
      </c>
      <c r="D39" s="8" t="s">
        <v>79</v>
      </c>
      <c r="I39" s="12">
        <v>120.87</v>
      </c>
    </row>
    <row r="40" spans="1:11" x14ac:dyDescent="0.2">
      <c r="A40" s="38"/>
      <c r="B40" s="38"/>
      <c r="C40" s="40"/>
      <c r="D40" s="38"/>
      <c r="E40" s="38"/>
      <c r="F40" s="38"/>
      <c r="G40" s="38"/>
      <c r="H40" s="38"/>
      <c r="I40" s="43"/>
      <c r="J40" s="39"/>
    </row>
    <row r="41" spans="1:11" x14ac:dyDescent="0.2">
      <c r="A41" s="16" t="s">
        <v>120</v>
      </c>
      <c r="C41" s="41" t="s">
        <v>0</v>
      </c>
      <c r="D41" s="6" t="s">
        <v>80</v>
      </c>
      <c r="I41" s="12">
        <v>32.5</v>
      </c>
    </row>
    <row r="42" spans="1:11" x14ac:dyDescent="0.2">
      <c r="A42" s="38"/>
      <c r="B42" s="38"/>
      <c r="C42" s="40"/>
      <c r="D42" s="38"/>
      <c r="E42" s="38"/>
      <c r="F42" s="38"/>
      <c r="G42" s="38"/>
      <c r="H42" s="38"/>
      <c r="I42" s="43"/>
      <c r="J42" s="39"/>
    </row>
    <row r="43" spans="1:11" x14ac:dyDescent="0.2">
      <c r="A43" s="16" t="s">
        <v>121</v>
      </c>
      <c r="C43" s="41" t="s">
        <v>0</v>
      </c>
      <c r="D43" s="8" t="s">
        <v>88</v>
      </c>
      <c r="I43" s="12">
        <v>19.75</v>
      </c>
      <c r="K43" s="10"/>
    </row>
    <row r="45" spans="1:11" x14ac:dyDescent="0.2">
      <c r="A45" s="89" t="s">
        <v>124</v>
      </c>
      <c r="B45" s="89"/>
      <c r="C45" s="89"/>
      <c r="D45" s="89"/>
    </row>
    <row r="46" spans="1:11" x14ac:dyDescent="0.2">
      <c r="K46" s="10"/>
    </row>
    <row r="47" spans="1:11" x14ac:dyDescent="0.2">
      <c r="A47" s="16" t="s">
        <v>3</v>
      </c>
      <c r="B47" s="33"/>
      <c r="C47" s="88" t="s">
        <v>5</v>
      </c>
      <c r="D47" s="88"/>
      <c r="E47" s="18"/>
      <c r="F47" s="33"/>
      <c r="G47" s="33"/>
      <c r="H47" s="33"/>
      <c r="I47" s="54" t="s">
        <v>6</v>
      </c>
      <c r="J47" s="33"/>
    </row>
    <row r="49" spans="1:11" x14ac:dyDescent="0.2">
      <c r="A49" s="16" t="s">
        <v>125</v>
      </c>
      <c r="B49" s="6"/>
      <c r="C49" s="41" t="s">
        <v>1</v>
      </c>
      <c r="D49" s="6" t="s">
        <v>71</v>
      </c>
      <c r="I49" s="12">
        <v>3.4</v>
      </c>
      <c r="K49" s="10"/>
    </row>
    <row r="50" spans="1:11" x14ac:dyDescent="0.2">
      <c r="A50" s="38"/>
      <c r="B50" s="44"/>
      <c r="C50" s="40"/>
      <c r="D50" s="38"/>
      <c r="E50" s="38"/>
      <c r="F50" s="38"/>
      <c r="G50" s="38"/>
      <c r="H50" s="38"/>
      <c r="I50" s="43"/>
      <c r="J50" s="43"/>
    </row>
    <row r="51" spans="1:11" x14ac:dyDescent="0.2">
      <c r="A51" s="16" t="s">
        <v>126</v>
      </c>
      <c r="B51" s="21"/>
      <c r="C51" s="41" t="s">
        <v>1</v>
      </c>
      <c r="D51" s="6" t="s">
        <v>69</v>
      </c>
      <c r="I51" s="12">
        <v>2.6</v>
      </c>
    </row>
    <row r="52" spans="1:11" x14ac:dyDescent="0.2">
      <c r="A52" s="38"/>
      <c r="B52" s="38"/>
      <c r="C52" s="40"/>
      <c r="D52" s="38"/>
      <c r="E52" s="38"/>
      <c r="F52" s="38"/>
      <c r="G52" s="38"/>
      <c r="H52" s="38"/>
      <c r="I52" s="43"/>
      <c r="J52" s="43"/>
      <c r="K52" s="10"/>
    </row>
    <row r="53" spans="1:11" x14ac:dyDescent="0.2">
      <c r="A53" s="16" t="s">
        <v>127</v>
      </c>
      <c r="B53" s="21"/>
      <c r="C53" s="41" t="s">
        <v>1</v>
      </c>
      <c r="D53" s="6" t="s">
        <v>72</v>
      </c>
      <c r="I53" s="12">
        <v>1.81</v>
      </c>
    </row>
    <row r="54" spans="1:11" x14ac:dyDescent="0.2">
      <c r="A54" s="38"/>
      <c r="B54" s="38"/>
      <c r="C54" s="40"/>
      <c r="D54" s="38"/>
      <c r="E54" s="38"/>
      <c r="F54" s="38"/>
      <c r="G54" s="38"/>
      <c r="H54" s="38"/>
      <c r="I54" s="43"/>
      <c r="J54" s="43"/>
    </row>
    <row r="55" spans="1:11" x14ac:dyDescent="0.2">
      <c r="A55" s="16" t="s">
        <v>128</v>
      </c>
      <c r="B55" s="21"/>
      <c r="C55" s="41" t="s">
        <v>1</v>
      </c>
      <c r="D55" s="8" t="s">
        <v>68</v>
      </c>
      <c r="I55" s="12">
        <v>1.34</v>
      </c>
    </row>
    <row r="56" spans="1:11" x14ac:dyDescent="0.2">
      <c r="A56" s="38"/>
      <c r="B56" s="38"/>
      <c r="C56" s="40"/>
      <c r="D56" s="38"/>
      <c r="E56" s="38"/>
      <c r="F56" s="38"/>
      <c r="G56" s="38"/>
      <c r="H56" s="38"/>
      <c r="I56" s="43"/>
      <c r="J56" s="43"/>
    </row>
    <row r="57" spans="1:11" x14ac:dyDescent="0.2">
      <c r="A57" s="16" t="s">
        <v>129</v>
      </c>
      <c r="B57" s="21"/>
      <c r="C57" s="41" t="s">
        <v>1</v>
      </c>
      <c r="D57" s="8" t="s">
        <v>70</v>
      </c>
      <c r="I57" s="12">
        <v>1.1100000000000001</v>
      </c>
    </row>
    <row r="58" spans="1:11" x14ac:dyDescent="0.2">
      <c r="A58" s="38"/>
      <c r="B58" s="38"/>
      <c r="C58" s="40"/>
      <c r="D58" s="38"/>
      <c r="E58" s="38"/>
      <c r="F58" s="38"/>
      <c r="G58" s="38"/>
      <c r="H58" s="38"/>
      <c r="I58" s="43"/>
      <c r="J58" s="43"/>
    </row>
    <row r="59" spans="1:11" x14ac:dyDescent="0.2">
      <c r="A59" s="16" t="s">
        <v>136</v>
      </c>
      <c r="B59" s="21"/>
      <c r="C59" s="41" t="s">
        <v>1</v>
      </c>
      <c r="D59" s="8" t="s">
        <v>137</v>
      </c>
      <c r="I59" s="12">
        <v>0.91</v>
      </c>
    </row>
    <row r="60" spans="1:11" x14ac:dyDescent="0.2">
      <c r="A60" s="38"/>
      <c r="B60" s="38"/>
      <c r="C60" s="40"/>
      <c r="D60" s="38"/>
      <c r="E60" s="38"/>
      <c r="F60" s="38"/>
      <c r="G60" s="38"/>
      <c r="H60" s="38"/>
      <c r="I60" s="43"/>
      <c r="J60" s="43"/>
    </row>
    <row r="61" spans="1:11" x14ac:dyDescent="0.2">
      <c r="A61" s="16" t="s">
        <v>132</v>
      </c>
      <c r="B61" s="21"/>
      <c r="C61" s="41" t="s">
        <v>1</v>
      </c>
      <c r="D61" s="8" t="s">
        <v>66</v>
      </c>
      <c r="I61" s="12">
        <v>0.5</v>
      </c>
      <c r="K61" s="10">
        <f>61+60</f>
        <v>121</v>
      </c>
    </row>
    <row r="62" spans="1:11" x14ac:dyDescent="0.2">
      <c r="A62" s="38"/>
      <c r="B62" s="38"/>
      <c r="C62" s="40"/>
      <c r="D62" s="38"/>
      <c r="E62" s="38"/>
      <c r="F62" s="38"/>
      <c r="G62" s="38"/>
      <c r="H62" s="38"/>
      <c r="I62" s="43"/>
      <c r="J62" s="43"/>
    </row>
    <row r="63" spans="1:11" x14ac:dyDescent="0.2">
      <c r="A63" s="16" t="s">
        <v>131</v>
      </c>
      <c r="B63" s="21"/>
      <c r="C63" s="41" t="s">
        <v>1</v>
      </c>
      <c r="D63" s="8" t="s">
        <v>65</v>
      </c>
      <c r="I63" s="12">
        <v>0.16</v>
      </c>
    </row>
    <row r="64" spans="1:11" x14ac:dyDescent="0.2">
      <c r="A64" s="38"/>
      <c r="B64" s="38"/>
      <c r="C64" s="40"/>
      <c r="D64" s="38"/>
      <c r="E64" s="38"/>
      <c r="F64" s="38"/>
      <c r="G64" s="38"/>
      <c r="H64" s="38"/>
      <c r="I64" s="43"/>
      <c r="J64" s="43"/>
      <c r="K64" s="1"/>
    </row>
    <row r="65" spans="1:11" x14ac:dyDescent="0.2">
      <c r="A65" s="16" t="s">
        <v>130</v>
      </c>
      <c r="B65" s="21"/>
      <c r="C65" s="41" t="s">
        <v>1</v>
      </c>
      <c r="D65" s="8" t="s">
        <v>67</v>
      </c>
      <c r="I65" s="12">
        <v>0.09</v>
      </c>
      <c r="K65" s="1"/>
    </row>
    <row r="66" spans="1:11" ht="16.5" customHeight="1" x14ac:dyDescent="0.2">
      <c r="A66" s="38"/>
      <c r="B66" s="38"/>
      <c r="C66" s="40"/>
      <c r="D66" s="38"/>
      <c r="E66" s="38"/>
      <c r="F66" s="38"/>
      <c r="G66" s="38"/>
      <c r="H66" s="38"/>
      <c r="I66" s="43"/>
      <c r="J66" s="43"/>
      <c r="K66" s="1"/>
    </row>
    <row r="67" spans="1:11" ht="16.5" customHeight="1" x14ac:dyDescent="0.2">
      <c r="A67" s="16" t="s">
        <v>133</v>
      </c>
      <c r="B67" s="19"/>
      <c r="C67" s="41" t="s">
        <v>1</v>
      </c>
      <c r="D67" s="8" t="s">
        <v>27</v>
      </c>
      <c r="I67" s="12">
        <v>2.81</v>
      </c>
      <c r="K67" s="1"/>
    </row>
    <row r="68" spans="1:11" ht="16.5" customHeight="1" x14ac:dyDescent="0.2">
      <c r="B68" s="19"/>
      <c r="D68" s="5"/>
      <c r="K68" s="1"/>
    </row>
    <row r="69" spans="1:11" x14ac:dyDescent="0.2">
      <c r="A69" s="89" t="s">
        <v>184</v>
      </c>
      <c r="B69" s="89"/>
      <c r="C69" s="89"/>
      <c r="D69" s="89"/>
      <c r="K69" s="1"/>
    </row>
    <row r="70" spans="1:11" ht="16.5" customHeight="1" x14ac:dyDescent="0.2">
      <c r="B70" s="19"/>
      <c r="D70" s="5"/>
      <c r="K70" s="1"/>
    </row>
    <row r="71" spans="1:11" ht="16.5" customHeight="1" x14ac:dyDescent="0.2">
      <c r="A71" s="16" t="s">
        <v>3</v>
      </c>
      <c r="B71" s="33"/>
      <c r="C71" s="88" t="s">
        <v>5</v>
      </c>
      <c r="D71" s="88"/>
      <c r="E71" s="18"/>
      <c r="F71" s="33"/>
      <c r="G71" s="33"/>
      <c r="H71" s="33"/>
      <c r="I71" s="54" t="s">
        <v>6</v>
      </c>
      <c r="J71" s="33"/>
      <c r="K71" s="1"/>
    </row>
    <row r="72" spans="1:11" ht="16.5" customHeight="1" x14ac:dyDescent="0.2">
      <c r="C72" s="1"/>
      <c r="I72" s="1"/>
      <c r="J72" s="1"/>
      <c r="K72" s="1"/>
    </row>
    <row r="73" spans="1:11" ht="16.5" customHeight="1" x14ac:dyDescent="0.2">
      <c r="A73" s="16" t="s">
        <v>218</v>
      </c>
      <c r="C73" s="41" t="s">
        <v>1</v>
      </c>
      <c r="D73" s="8" t="s">
        <v>24</v>
      </c>
      <c r="I73" s="12">
        <v>0.71</v>
      </c>
      <c r="K73" s="1"/>
    </row>
    <row r="74" spans="1:11" ht="16.5" customHeight="1" x14ac:dyDescent="0.2">
      <c r="A74" s="38"/>
      <c r="B74" s="38"/>
      <c r="C74" s="40"/>
      <c r="D74" s="38"/>
      <c r="E74" s="38"/>
      <c r="F74" s="38"/>
      <c r="G74" s="38"/>
      <c r="H74" s="38"/>
      <c r="I74" s="43"/>
      <c r="J74" s="43"/>
      <c r="K74" s="1"/>
    </row>
    <row r="75" spans="1:11" ht="16.5" customHeight="1" x14ac:dyDescent="0.2">
      <c r="A75" s="16" t="s">
        <v>217</v>
      </c>
      <c r="B75" s="21"/>
      <c r="C75" s="41" t="s">
        <v>1</v>
      </c>
      <c r="D75" s="8" t="s">
        <v>53</v>
      </c>
      <c r="H75" s="24"/>
      <c r="I75" s="12">
        <v>0.55000000000000004</v>
      </c>
      <c r="K75" s="1"/>
    </row>
    <row r="76" spans="1:11" ht="16.5" customHeight="1" x14ac:dyDescent="0.2">
      <c r="A76" s="38"/>
      <c r="B76" s="38"/>
      <c r="C76" s="40"/>
      <c r="D76" s="38"/>
      <c r="E76" s="38"/>
      <c r="F76" s="38"/>
      <c r="G76" s="38"/>
      <c r="H76" s="38"/>
      <c r="I76" s="43"/>
      <c r="J76" s="43"/>
      <c r="K76" s="1"/>
    </row>
    <row r="77" spans="1:11" x14ac:dyDescent="0.2">
      <c r="A77" s="16" t="s">
        <v>216</v>
      </c>
      <c r="B77" s="19"/>
      <c r="C77" s="32" t="s">
        <v>1</v>
      </c>
      <c r="D77" s="6" t="s">
        <v>186</v>
      </c>
      <c r="I77" s="12">
        <v>2</v>
      </c>
      <c r="K77" s="1"/>
    </row>
    <row r="78" spans="1:11" ht="16.5" customHeight="1" x14ac:dyDescent="0.2">
      <c r="A78" s="38"/>
      <c r="B78" s="38"/>
      <c r="C78" s="40"/>
      <c r="D78" s="38"/>
      <c r="E78" s="38"/>
      <c r="F78" s="38"/>
      <c r="G78" s="38"/>
      <c r="H78" s="38"/>
      <c r="I78" s="43"/>
      <c r="J78" s="43"/>
      <c r="K78" s="1"/>
    </row>
    <row r="79" spans="1:11" x14ac:dyDescent="0.2">
      <c r="A79" s="16" t="s">
        <v>215</v>
      </c>
      <c r="B79" s="19"/>
      <c r="C79" s="32" t="s">
        <v>1</v>
      </c>
      <c r="D79" s="6" t="s">
        <v>52</v>
      </c>
      <c r="I79" s="12">
        <v>1.2</v>
      </c>
      <c r="K79" s="1"/>
    </row>
    <row r="80" spans="1:11" ht="16.5" customHeight="1" x14ac:dyDescent="0.2">
      <c r="A80" s="38"/>
      <c r="B80" s="38"/>
      <c r="C80" s="40"/>
      <c r="D80" s="38"/>
      <c r="E80" s="38"/>
      <c r="F80" s="38"/>
      <c r="G80" s="38"/>
      <c r="H80" s="38"/>
      <c r="I80" s="43"/>
      <c r="J80" s="43"/>
      <c r="K80" s="1"/>
    </row>
    <row r="81" spans="1:11" x14ac:dyDescent="0.2">
      <c r="A81" s="16" t="s">
        <v>219</v>
      </c>
      <c r="B81" s="22"/>
      <c r="C81" s="41" t="s">
        <v>1</v>
      </c>
      <c r="D81" s="8" t="s">
        <v>29</v>
      </c>
      <c r="I81" s="12">
        <v>4.2</v>
      </c>
      <c r="K81" s="1"/>
    </row>
    <row r="82" spans="1:11" ht="16.5" customHeight="1" x14ac:dyDescent="0.2">
      <c r="B82" s="19"/>
      <c r="D82" s="5"/>
      <c r="K82" s="1"/>
    </row>
    <row r="83" spans="1:11" ht="16.5" customHeight="1" x14ac:dyDescent="0.2">
      <c r="A83" s="89" t="s">
        <v>192</v>
      </c>
      <c r="B83" s="89"/>
      <c r="C83" s="89"/>
      <c r="D83" s="89"/>
      <c r="E83" s="11"/>
      <c r="F83" s="11"/>
      <c r="H83" s="11"/>
      <c r="I83" s="53"/>
      <c r="J83" s="11"/>
      <c r="K83" s="1"/>
    </row>
    <row r="84" spans="1:11" ht="16.5" customHeight="1" x14ac:dyDescent="0.2">
      <c r="B84" s="19"/>
      <c r="D84" s="5"/>
      <c r="K84" s="1"/>
    </row>
    <row r="85" spans="1:11" ht="16.5" customHeight="1" x14ac:dyDescent="0.2">
      <c r="A85" s="16" t="s">
        <v>3</v>
      </c>
      <c r="B85" s="33"/>
      <c r="C85" s="88" t="s">
        <v>5</v>
      </c>
      <c r="D85" s="88"/>
      <c r="E85" s="18"/>
      <c r="F85" s="33"/>
      <c r="G85" s="33"/>
      <c r="H85" s="33"/>
      <c r="I85" s="54" t="s">
        <v>6</v>
      </c>
      <c r="J85" s="33"/>
      <c r="K85" s="1"/>
    </row>
    <row r="86" spans="1:11" ht="16.5" customHeight="1" x14ac:dyDescent="0.2">
      <c r="C86" s="1"/>
      <c r="I86" s="1"/>
      <c r="J86" s="1"/>
      <c r="K86" s="1"/>
    </row>
    <row r="87" spans="1:11" x14ac:dyDescent="0.2">
      <c r="A87" s="16" t="s">
        <v>38</v>
      </c>
      <c r="C87" s="41" t="s">
        <v>0</v>
      </c>
      <c r="D87" s="8" t="s">
        <v>199</v>
      </c>
      <c r="I87" s="12">
        <v>31.6</v>
      </c>
      <c r="K87" s="1"/>
    </row>
    <row r="88" spans="1:11" ht="16.5" customHeight="1" x14ac:dyDescent="0.2">
      <c r="A88" s="7"/>
      <c r="B88" s="20"/>
      <c r="C88" s="78"/>
      <c r="D88" s="49"/>
      <c r="E88" s="7"/>
      <c r="F88" s="7"/>
      <c r="G88" s="7"/>
      <c r="H88" s="7"/>
      <c r="I88" s="48"/>
      <c r="J88" s="50"/>
      <c r="K88" s="1"/>
    </row>
    <row r="89" spans="1:11" ht="16.5" customHeight="1" x14ac:dyDescent="0.2">
      <c r="A89" s="16" t="s">
        <v>36</v>
      </c>
      <c r="C89" s="41" t="s">
        <v>0</v>
      </c>
      <c r="D89" s="8" t="s">
        <v>195</v>
      </c>
      <c r="I89" s="12">
        <v>106.64</v>
      </c>
      <c r="J89" s="51"/>
      <c r="K89" s="1"/>
    </row>
    <row r="90" spans="1:11" ht="16.5" customHeight="1" x14ac:dyDescent="0.2">
      <c r="A90" s="7"/>
      <c r="B90" s="20"/>
      <c r="C90" s="78"/>
      <c r="D90" s="49"/>
      <c r="E90" s="7"/>
      <c r="F90" s="7"/>
      <c r="G90" s="7"/>
      <c r="H90" s="7"/>
      <c r="I90" s="48"/>
      <c r="J90" s="50"/>
      <c r="K90" s="1"/>
    </row>
    <row r="91" spans="1:11" ht="16.5" customHeight="1" x14ac:dyDescent="0.2">
      <c r="A91" s="16" t="s">
        <v>34</v>
      </c>
      <c r="C91" s="41" t="s">
        <v>0</v>
      </c>
      <c r="D91" s="8" t="s">
        <v>35</v>
      </c>
      <c r="I91" s="12">
        <v>15.8</v>
      </c>
      <c r="J91" s="51"/>
      <c r="K91" s="1"/>
    </row>
    <row r="92" spans="1:11" ht="16.5" customHeight="1" x14ac:dyDescent="0.2">
      <c r="A92" s="7"/>
      <c r="B92" s="20"/>
      <c r="C92" s="78"/>
      <c r="D92" s="49"/>
      <c r="E92" s="7"/>
      <c r="F92" s="7"/>
      <c r="G92" s="7"/>
      <c r="H92" s="7"/>
      <c r="I92" s="48"/>
      <c r="J92" s="50"/>
      <c r="K92" s="1"/>
    </row>
    <row r="93" spans="1:11" x14ac:dyDescent="0.2">
      <c r="A93" s="16" t="s">
        <v>40</v>
      </c>
      <c r="C93" s="41" t="s">
        <v>0</v>
      </c>
      <c r="D93" s="8" t="s">
        <v>41</v>
      </c>
      <c r="I93" s="12">
        <v>23.7</v>
      </c>
      <c r="J93" s="51"/>
      <c r="K93" s="1"/>
    </row>
    <row r="94" spans="1:11" ht="16.5" customHeight="1" x14ac:dyDescent="0.2">
      <c r="A94" s="7"/>
      <c r="B94" s="20"/>
      <c r="C94" s="78"/>
      <c r="D94" s="49"/>
      <c r="E94" s="7"/>
      <c r="F94" s="7"/>
      <c r="G94" s="7"/>
      <c r="H94" s="7"/>
      <c r="I94" s="48"/>
      <c r="J94" s="50"/>
      <c r="K94" s="1"/>
    </row>
    <row r="95" spans="1:11" x14ac:dyDescent="0.2">
      <c r="A95" s="16" t="s">
        <v>32</v>
      </c>
      <c r="C95" s="41" t="s">
        <v>0</v>
      </c>
      <c r="D95" s="8" t="s">
        <v>33</v>
      </c>
      <c r="I95" s="31">
        <v>181.7</v>
      </c>
      <c r="J95" s="51"/>
      <c r="K95" s="1"/>
    </row>
    <row r="96" spans="1:11" ht="16.5" customHeight="1" x14ac:dyDescent="0.2">
      <c r="A96" s="7"/>
      <c r="B96" s="20"/>
      <c r="C96" s="78"/>
      <c r="D96" s="49"/>
      <c r="E96" s="7"/>
      <c r="F96" s="7"/>
      <c r="G96" s="7"/>
      <c r="H96" s="7"/>
      <c r="I96" s="48"/>
      <c r="J96" s="50"/>
      <c r="K96" s="1"/>
    </row>
    <row r="97" spans="1:11" x14ac:dyDescent="0.2">
      <c r="A97" s="16" t="s">
        <v>44</v>
      </c>
      <c r="C97" s="41" t="s">
        <v>0</v>
      </c>
      <c r="D97" s="8" t="s">
        <v>45</v>
      </c>
      <c r="I97" s="12">
        <v>70.25</v>
      </c>
      <c r="J97" s="51"/>
      <c r="K97" s="1"/>
    </row>
    <row r="98" spans="1:11" ht="16.5" customHeight="1" x14ac:dyDescent="0.2">
      <c r="A98" s="7"/>
      <c r="B98" s="20"/>
      <c r="C98" s="78"/>
      <c r="D98" s="49"/>
      <c r="E98" s="7"/>
      <c r="F98" s="7"/>
      <c r="G98" s="7"/>
      <c r="H98" s="7"/>
      <c r="I98" s="48"/>
      <c r="J98" s="50"/>
      <c r="K98" s="1"/>
    </row>
    <row r="99" spans="1:11" ht="16.5" customHeight="1" x14ac:dyDescent="0.2">
      <c r="A99" s="16" t="s">
        <v>214</v>
      </c>
      <c r="C99" s="41" t="s">
        <v>0</v>
      </c>
      <c r="D99" s="8" t="s">
        <v>43</v>
      </c>
      <c r="I99" s="12">
        <v>142.19999999999999</v>
      </c>
      <c r="J99" s="51"/>
      <c r="K99" s="1"/>
    </row>
    <row r="100" spans="1:11" ht="16.5" customHeight="1" x14ac:dyDescent="0.2">
      <c r="K100" s="1"/>
    </row>
    <row r="101" spans="1:11" ht="16.5" customHeight="1" x14ac:dyDescent="0.2">
      <c r="A101" s="89" t="s">
        <v>202</v>
      </c>
      <c r="B101" s="89"/>
      <c r="C101" s="89"/>
      <c r="D101" s="89"/>
      <c r="E101" s="11"/>
      <c r="F101" s="11"/>
      <c r="H101" s="11"/>
      <c r="I101" s="53"/>
      <c r="J101" s="11"/>
      <c r="K101" s="1"/>
    </row>
    <row r="102" spans="1:11" ht="16.5" customHeight="1" x14ac:dyDescent="0.2">
      <c r="K102" s="1"/>
    </row>
    <row r="103" spans="1:11" ht="16.5" customHeight="1" x14ac:dyDescent="0.2">
      <c r="A103" s="16" t="s">
        <v>3</v>
      </c>
      <c r="B103" s="33"/>
      <c r="C103" s="88" t="s">
        <v>5</v>
      </c>
      <c r="D103" s="88"/>
      <c r="E103" s="18"/>
      <c r="F103" s="33"/>
      <c r="G103" s="33"/>
      <c r="H103" s="33"/>
      <c r="I103" s="54" t="s">
        <v>6</v>
      </c>
      <c r="J103" s="33"/>
      <c r="K103" s="1"/>
    </row>
    <row r="104" spans="1:11" ht="16.5" customHeight="1" x14ac:dyDescent="0.2">
      <c r="C104" s="1"/>
      <c r="I104" s="1"/>
      <c r="J104" s="1"/>
      <c r="K104" s="1"/>
    </row>
    <row r="105" spans="1:11" ht="16.5" customHeight="1" x14ac:dyDescent="0.2">
      <c r="A105" s="16" t="s">
        <v>203</v>
      </c>
      <c r="C105" s="41" t="s">
        <v>16</v>
      </c>
      <c r="D105" s="8" t="s">
        <v>25</v>
      </c>
      <c r="I105" s="12">
        <v>9.8699999999999992</v>
      </c>
      <c r="K105" s="1"/>
    </row>
    <row r="106" spans="1:11" ht="16.5" customHeight="1" x14ac:dyDescent="0.2">
      <c r="A106" s="7"/>
      <c r="B106" s="20"/>
      <c r="C106" s="78"/>
      <c r="D106" s="49"/>
      <c r="E106" s="7"/>
      <c r="F106" s="7"/>
      <c r="G106" s="7"/>
      <c r="H106" s="7"/>
      <c r="I106" s="48"/>
      <c r="J106" s="50"/>
      <c r="K106" s="1"/>
    </row>
    <row r="107" spans="1:11" ht="16.5" customHeight="1" x14ac:dyDescent="0.2">
      <c r="A107" s="16" t="s">
        <v>226</v>
      </c>
      <c r="C107" s="41" t="s">
        <v>16</v>
      </c>
      <c r="D107" s="8" t="s">
        <v>227</v>
      </c>
      <c r="I107" s="12">
        <v>9.8699999999999992</v>
      </c>
      <c r="K107" s="1"/>
    </row>
    <row r="108" spans="1:11" ht="16.5" customHeight="1" x14ac:dyDescent="0.2">
      <c r="A108" s="7"/>
      <c r="B108" s="20"/>
      <c r="C108" s="78"/>
      <c r="D108" s="49"/>
      <c r="E108" s="7"/>
      <c r="F108" s="7"/>
      <c r="G108" s="7"/>
      <c r="H108" s="7"/>
      <c r="I108" s="48"/>
      <c r="J108" s="50"/>
      <c r="K108" s="1"/>
    </row>
    <row r="109" spans="1:11" ht="16.5" customHeight="1" x14ac:dyDescent="0.2">
      <c r="A109" s="16" t="s">
        <v>207</v>
      </c>
      <c r="C109" s="41" t="s">
        <v>204</v>
      </c>
      <c r="D109" s="8" t="s">
        <v>206</v>
      </c>
      <c r="I109" s="12">
        <v>0.4</v>
      </c>
      <c r="K109" s="1"/>
    </row>
    <row r="110" spans="1:11" ht="16.5" customHeight="1" x14ac:dyDescent="0.2">
      <c r="A110" s="7"/>
      <c r="B110" s="20"/>
      <c r="C110" s="78"/>
      <c r="D110" s="49"/>
      <c r="E110" s="7"/>
      <c r="F110" s="7"/>
      <c r="G110" s="7"/>
      <c r="H110" s="7"/>
      <c r="I110" s="48"/>
      <c r="J110" s="50"/>
      <c r="K110" s="1"/>
    </row>
    <row r="111" spans="1:11" ht="16.5" customHeight="1" x14ac:dyDescent="0.2">
      <c r="A111" s="16" t="s">
        <v>205</v>
      </c>
      <c r="C111" s="41" t="s">
        <v>204</v>
      </c>
      <c r="D111" s="8" t="s">
        <v>208</v>
      </c>
      <c r="I111" s="12">
        <v>7.0000000000000007E-2</v>
      </c>
      <c r="K111" s="1"/>
    </row>
    <row r="112" spans="1:11" ht="16.5" customHeight="1" x14ac:dyDescent="0.2">
      <c r="A112" s="7"/>
      <c r="B112" s="20"/>
      <c r="C112" s="78"/>
      <c r="D112" s="49"/>
      <c r="E112" s="7"/>
      <c r="F112" s="7"/>
      <c r="G112" s="7"/>
      <c r="H112" s="7"/>
      <c r="I112" s="48"/>
      <c r="J112" s="50"/>
      <c r="K112" s="1"/>
    </row>
    <row r="113" spans="1:11" ht="16.5" customHeight="1" x14ac:dyDescent="0.2">
      <c r="A113" s="16" t="s">
        <v>210</v>
      </c>
      <c r="C113" s="41" t="s">
        <v>16</v>
      </c>
      <c r="D113" s="8" t="s">
        <v>232</v>
      </c>
      <c r="I113" s="12">
        <v>35.42</v>
      </c>
      <c r="K113" s="1"/>
    </row>
    <row r="114" spans="1:11" ht="16.5" customHeight="1" x14ac:dyDescent="0.2">
      <c r="A114" s="7"/>
      <c r="B114" s="20"/>
      <c r="C114" s="78"/>
      <c r="D114" s="49"/>
      <c r="E114" s="7"/>
      <c r="F114" s="7"/>
      <c r="G114" s="7"/>
      <c r="H114" s="7"/>
      <c r="I114" s="48"/>
      <c r="J114" s="50"/>
      <c r="K114" s="1"/>
    </row>
    <row r="115" spans="1:11" ht="16.5" customHeight="1" x14ac:dyDescent="0.2">
      <c r="A115" s="16" t="s">
        <v>212</v>
      </c>
      <c r="C115" s="41" t="s">
        <v>16</v>
      </c>
      <c r="D115" s="8" t="s">
        <v>211</v>
      </c>
      <c r="I115" s="12">
        <v>7.31</v>
      </c>
      <c r="K115" s="1"/>
    </row>
    <row r="116" spans="1:11" ht="16.5" customHeight="1" x14ac:dyDescent="0.2">
      <c r="A116" s="7"/>
      <c r="B116" s="20"/>
      <c r="C116" s="78"/>
      <c r="D116" s="49"/>
      <c r="E116" s="7"/>
      <c r="F116" s="7"/>
      <c r="G116" s="7"/>
      <c r="H116" s="7"/>
      <c r="I116" s="48"/>
      <c r="J116" s="50"/>
      <c r="K116" s="1"/>
    </row>
    <row r="117" spans="1:11" ht="16.5" customHeight="1" x14ac:dyDescent="0.2">
      <c r="A117" s="16" t="s">
        <v>213</v>
      </c>
      <c r="C117" s="41" t="s">
        <v>0</v>
      </c>
      <c r="D117" s="8" t="s">
        <v>96</v>
      </c>
      <c r="I117" s="12">
        <v>34.700000000000003</v>
      </c>
      <c r="K117" s="1"/>
    </row>
    <row r="118" spans="1:11" ht="16.5" customHeight="1" x14ac:dyDescent="0.2">
      <c r="A118" s="7"/>
      <c r="B118" s="20"/>
      <c r="C118" s="78"/>
      <c r="D118" s="49"/>
      <c r="E118" s="7"/>
      <c r="F118" s="7"/>
      <c r="G118" s="7"/>
      <c r="H118" s="7"/>
      <c r="I118" s="48"/>
      <c r="J118" s="50"/>
      <c r="K118" s="1"/>
    </row>
    <row r="119" spans="1:11" ht="16.5" customHeight="1" x14ac:dyDescent="0.2">
      <c r="A119" s="16" t="s">
        <v>220</v>
      </c>
      <c r="C119" s="41" t="s">
        <v>0</v>
      </c>
      <c r="D119" s="8" t="s">
        <v>95</v>
      </c>
      <c r="I119" s="12">
        <v>15</v>
      </c>
      <c r="K119" s="1"/>
    </row>
    <row r="120" spans="1:11" ht="16.5" customHeight="1" x14ac:dyDescent="0.2">
      <c r="A120" s="7"/>
      <c r="B120" s="20"/>
      <c r="C120" s="78"/>
      <c r="D120" s="49"/>
      <c r="E120" s="7"/>
      <c r="F120" s="7"/>
      <c r="G120" s="7"/>
      <c r="H120" s="7"/>
      <c r="I120" s="48"/>
      <c r="J120" s="50"/>
      <c r="K120" s="1"/>
    </row>
    <row r="121" spans="1:11" ht="16.5" customHeight="1" x14ac:dyDescent="0.2">
      <c r="A121" s="16" t="s">
        <v>209</v>
      </c>
      <c r="C121" s="41" t="s">
        <v>204</v>
      </c>
      <c r="D121" s="8" t="s">
        <v>224</v>
      </c>
      <c r="I121" s="12">
        <v>0.7</v>
      </c>
      <c r="K121" s="1"/>
    </row>
    <row r="122" spans="1:11" ht="16.5" customHeight="1" x14ac:dyDescent="0.2">
      <c r="A122" s="7"/>
      <c r="B122" s="20"/>
      <c r="C122" s="78"/>
      <c r="D122" s="49"/>
      <c r="E122" s="7"/>
      <c r="F122" s="7"/>
      <c r="G122" s="7"/>
      <c r="H122" s="7"/>
      <c r="I122" s="48"/>
      <c r="J122" s="50"/>
      <c r="K122" s="1"/>
    </row>
    <row r="123" spans="1:11" ht="16.5" customHeight="1" x14ac:dyDescent="0.2">
      <c r="A123" s="16" t="s">
        <v>223</v>
      </c>
      <c r="C123" s="41" t="s">
        <v>204</v>
      </c>
      <c r="D123" s="8" t="s">
        <v>222</v>
      </c>
      <c r="I123" s="12">
        <v>1.2</v>
      </c>
      <c r="K123" s="1"/>
    </row>
    <row r="124" spans="1:11" ht="16.5" customHeight="1" x14ac:dyDescent="0.2">
      <c r="A124" s="7"/>
      <c r="B124" s="20"/>
      <c r="C124" s="78"/>
      <c r="D124" s="49"/>
      <c r="E124" s="7"/>
      <c r="F124" s="7"/>
      <c r="G124" s="7"/>
      <c r="H124" s="7"/>
      <c r="I124" s="48"/>
      <c r="J124" s="50"/>
      <c r="K124" s="1"/>
    </row>
    <row r="125" spans="1:11" ht="16.5" customHeight="1" x14ac:dyDescent="0.2">
      <c r="A125" s="16" t="s">
        <v>221</v>
      </c>
      <c r="C125" s="41" t="s">
        <v>204</v>
      </c>
      <c r="D125" s="8" t="s">
        <v>225</v>
      </c>
      <c r="I125" s="12">
        <v>0.9</v>
      </c>
      <c r="K125" s="1"/>
    </row>
    <row r="126" spans="1:11" ht="16.5" customHeight="1" x14ac:dyDescent="0.2">
      <c r="K126" s="1"/>
    </row>
    <row r="127" spans="1:11" ht="16.5" customHeight="1" x14ac:dyDescent="0.2">
      <c r="K127" s="1"/>
    </row>
    <row r="128" spans="1:11" ht="16.5" customHeight="1" x14ac:dyDescent="0.2">
      <c r="K128" s="1"/>
    </row>
    <row r="129" spans="11:11" ht="16.5" customHeight="1" x14ac:dyDescent="0.2">
      <c r="K129" s="1"/>
    </row>
    <row r="130" spans="11:11" ht="16.5" customHeight="1" x14ac:dyDescent="0.2">
      <c r="K130" s="1"/>
    </row>
    <row r="131" spans="11:11" ht="16.5" customHeight="1" x14ac:dyDescent="0.2">
      <c r="K131" s="1"/>
    </row>
    <row r="132" spans="11:11" ht="16.5" customHeight="1" x14ac:dyDescent="0.2">
      <c r="K132" s="1"/>
    </row>
    <row r="133" spans="11:11" ht="16.5" customHeight="1" x14ac:dyDescent="0.2">
      <c r="K133" s="1"/>
    </row>
    <row r="134" spans="11:11" ht="16.5" customHeight="1" x14ac:dyDescent="0.2">
      <c r="K134" s="1"/>
    </row>
    <row r="135" spans="11:11" ht="16.5" customHeight="1" x14ac:dyDescent="0.2">
      <c r="K135" s="1"/>
    </row>
    <row r="136" spans="11:11" ht="16.5" customHeight="1" x14ac:dyDescent="0.2">
      <c r="K136" s="1"/>
    </row>
  </sheetData>
  <customSheetViews>
    <customSheetView guid="{86433F78-5D06-449D-991E-40A40D2E753B}" scale="20" showPageBreaks="1" showGridLines="0" view="pageLayout">
      <selection activeCell="K1" sqref="K1"/>
      <pageMargins left="1.1811023622047245" right="1.1811023622047245" top="0.98425196850393704" bottom="0.98425196850393704" header="0.49212598425196852" footer="0.49212598425196852"/>
      <pageSetup paperSize="9" scale="74" orientation="portrait" r:id="rId1"/>
    </customSheetView>
  </customSheetViews>
  <mergeCells count="11">
    <mergeCell ref="A1:J1"/>
    <mergeCell ref="C5:D5"/>
    <mergeCell ref="C47:D47"/>
    <mergeCell ref="C103:D103"/>
    <mergeCell ref="A3:D3"/>
    <mergeCell ref="A45:D45"/>
    <mergeCell ref="A69:D69"/>
    <mergeCell ref="A83:D83"/>
    <mergeCell ref="A101:D101"/>
    <mergeCell ref="C71:D71"/>
    <mergeCell ref="C85:D85"/>
  </mergeCells>
  <pageMargins left="1.1811023622047245" right="1.1811023622047245" top="0.98425196850393704" bottom="0.98425196850393704" header="0.49212598425196852" footer="0.49212598425196852"/>
  <pageSetup paperSize="9" scale="74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B237"/>
  <sheetViews>
    <sheetView showGridLines="0" topLeftCell="A206" zoomScale="70" zoomScaleNormal="70" zoomScalePageLayoutView="20" workbookViewId="0">
      <selection activeCell="K190" sqref="K190"/>
    </sheetView>
  </sheetViews>
  <sheetFormatPr baseColWidth="10" defaultRowHeight="15.75" x14ac:dyDescent="0.2"/>
  <cols>
    <col min="1" max="1" width="8.5" style="1" customWidth="1"/>
    <col min="2" max="2" width="8" style="1" customWidth="1"/>
    <col min="3" max="3" width="3.19921875" style="2" customWidth="1"/>
    <col min="4" max="7" width="11.19921875" style="1" customWidth="1"/>
    <col min="8" max="10" width="7.19921875" style="2" customWidth="1"/>
    <col min="11" max="11" width="100.69921875" style="1" customWidth="1"/>
    <col min="12" max="16384" width="11.19921875" style="1"/>
  </cols>
  <sheetData>
    <row r="1" spans="1:12" x14ac:dyDescent="0.2">
      <c r="A1" s="87" t="s">
        <v>2</v>
      </c>
      <c r="B1" s="87"/>
      <c r="C1" s="87"/>
      <c r="D1" s="87"/>
      <c r="E1" s="87"/>
      <c r="F1" s="87"/>
      <c r="G1" s="87"/>
      <c r="H1" s="87"/>
      <c r="I1" s="87"/>
      <c r="J1" s="87"/>
    </row>
    <row r="3" spans="1:12" x14ac:dyDescent="0.2">
      <c r="A3" s="89" t="s">
        <v>11</v>
      </c>
      <c r="B3" s="89"/>
      <c r="C3" s="89"/>
      <c r="D3" s="89"/>
    </row>
    <row r="5" spans="1:12" s="3" customFormat="1" x14ac:dyDescent="0.2">
      <c r="A5" s="33" t="s">
        <v>3</v>
      </c>
      <c r="B5" s="14"/>
      <c r="C5" s="88" t="s">
        <v>5</v>
      </c>
      <c r="D5" s="88"/>
      <c r="E5" s="14"/>
      <c r="F5" s="14"/>
      <c r="G5" s="14"/>
      <c r="H5" s="33" t="s">
        <v>6</v>
      </c>
      <c r="I5" s="33" t="s">
        <v>7</v>
      </c>
      <c r="J5" s="33" t="s">
        <v>8</v>
      </c>
      <c r="K5" s="31"/>
      <c r="L5" s="31"/>
    </row>
    <row r="6" spans="1:12" s="31" customForma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2" x14ac:dyDescent="0.2">
      <c r="A7" s="16" t="str">
        <f>+'Precios unitarios'!$A$7</f>
        <v>A.1</v>
      </c>
      <c r="B7" s="21">
        <v>1</v>
      </c>
      <c r="C7" s="41" t="s">
        <v>0</v>
      </c>
      <c r="D7" s="6" t="str">
        <f>+'Precios unitarios'!$D$7</f>
        <v>Armario doble aislamiento 160A</v>
      </c>
      <c r="E7" s="5"/>
      <c r="H7" s="57">
        <f>+'Precios unitarios'!I7</f>
        <v>100.52</v>
      </c>
      <c r="I7" s="57">
        <f>+H7*B7</f>
        <v>100.52</v>
      </c>
      <c r="J7" s="57"/>
    </row>
    <row r="8" spans="1:12" ht="15.75" customHeight="1" x14ac:dyDescent="0.2">
      <c r="D8" s="90" t="s">
        <v>56</v>
      </c>
      <c r="E8" s="90"/>
      <c r="F8" s="90"/>
      <c r="H8" s="57"/>
      <c r="I8" s="57"/>
      <c r="J8" s="57"/>
    </row>
    <row r="9" spans="1:12" x14ac:dyDescent="0.2">
      <c r="D9" s="90"/>
      <c r="E9" s="90"/>
      <c r="F9" s="90"/>
      <c r="H9" s="57"/>
      <c r="I9" s="57"/>
      <c r="J9" s="57"/>
    </row>
    <row r="10" spans="1:12" x14ac:dyDescent="0.2">
      <c r="A10" s="1" t="str">
        <f>+'Precios unitarios'!$A$105</f>
        <v>MOR.OF</v>
      </c>
      <c r="B10" s="21">
        <v>2.5</v>
      </c>
      <c r="C10" s="45" t="str">
        <f>+'Precios unitarios'!C105</f>
        <v>Hr</v>
      </c>
      <c r="D10" s="30" t="str">
        <f>+'Precios unitarios'!$D$105</f>
        <v>Oficial de primera electricista</v>
      </c>
      <c r="E10" s="29"/>
      <c r="H10" s="57">
        <f>+'Precios unitarios'!$I$105</f>
        <v>9.8699999999999992</v>
      </c>
      <c r="I10" s="57">
        <f>+H10*B10</f>
        <v>24.674999999999997</v>
      </c>
      <c r="J10" s="57"/>
    </row>
    <row r="11" spans="1:12" x14ac:dyDescent="0.2">
      <c r="A11" s="1" t="str">
        <f>+'Precios unitarios'!$A$123</f>
        <v>MAT.CD</v>
      </c>
      <c r="B11" s="21">
        <v>1.3</v>
      </c>
      <c r="C11" s="45" t="str">
        <f>+'Precios unitarios'!C123</f>
        <v>%</v>
      </c>
      <c r="D11" s="30" t="str">
        <f>+'Precios unitarios'!$D$123</f>
        <v>Medios auxiliares montaje cuadro electrico</v>
      </c>
      <c r="E11" s="29"/>
      <c r="H11" s="57">
        <f>+'Precios unitarios'!$I$123</f>
        <v>1.2</v>
      </c>
      <c r="I11" s="57">
        <f>+H11*B10:B11</f>
        <v>1.56</v>
      </c>
      <c r="J11" s="57"/>
    </row>
    <row r="12" spans="1:12" x14ac:dyDescent="0.2">
      <c r="A12" s="4"/>
      <c r="B12" s="4"/>
      <c r="C12" s="55"/>
      <c r="D12" s="27"/>
      <c r="E12" s="27"/>
      <c r="F12" s="4"/>
      <c r="G12" s="4" t="s">
        <v>10</v>
      </c>
      <c r="H12" s="59"/>
      <c r="I12" s="59"/>
      <c r="J12" s="58">
        <f>+I11+I10+I7</f>
        <v>126.755</v>
      </c>
    </row>
    <row r="13" spans="1:12" x14ac:dyDescent="0.2">
      <c r="A13" s="16" t="str">
        <f>+'Precios unitarios'!A9</f>
        <v>A.2</v>
      </c>
      <c r="C13" s="41" t="s">
        <v>0</v>
      </c>
      <c r="D13" s="6" t="s">
        <v>73</v>
      </c>
      <c r="E13" s="5"/>
    </row>
    <row r="14" spans="1:12" x14ac:dyDescent="0.2">
      <c r="H14" s="93" t="s">
        <v>9</v>
      </c>
      <c r="I14" s="93"/>
      <c r="J14" s="93"/>
    </row>
    <row r="15" spans="1:12" x14ac:dyDescent="0.2">
      <c r="A15" s="4"/>
      <c r="B15" s="4"/>
      <c r="C15" s="55"/>
      <c r="D15" s="4"/>
      <c r="E15" s="4"/>
      <c r="F15" s="4"/>
      <c r="G15" s="4" t="s">
        <v>10</v>
      </c>
      <c r="H15" s="55"/>
      <c r="I15" s="55"/>
      <c r="J15" s="58">
        <f>+'Precios unitarios'!I9</f>
        <v>208.92</v>
      </c>
    </row>
    <row r="16" spans="1:12" x14ac:dyDescent="0.2">
      <c r="A16" s="16" t="str">
        <f>+'Precios unitarios'!A11</f>
        <v>A.3</v>
      </c>
      <c r="C16" s="41" t="s">
        <v>0</v>
      </c>
      <c r="D16" s="6" t="s">
        <v>74</v>
      </c>
      <c r="E16" s="5"/>
    </row>
    <row r="17" spans="1:10" x14ac:dyDescent="0.2">
      <c r="H17" s="93" t="s">
        <v>9</v>
      </c>
      <c r="I17" s="93"/>
      <c r="J17" s="93"/>
    </row>
    <row r="18" spans="1:10" x14ac:dyDescent="0.2">
      <c r="A18" s="4"/>
      <c r="B18" s="4"/>
      <c r="C18" s="55"/>
      <c r="D18" s="4"/>
      <c r="E18" s="4"/>
      <c r="F18" s="4"/>
      <c r="G18" s="4" t="s">
        <v>10</v>
      </c>
      <c r="H18" s="55"/>
      <c r="I18" s="55"/>
      <c r="J18" s="58">
        <f>+'Precios unitarios'!I11</f>
        <v>117.39</v>
      </c>
    </row>
    <row r="19" spans="1:10" x14ac:dyDescent="0.2">
      <c r="A19" s="16" t="str">
        <f>+'Precios unitarios'!A13</f>
        <v>A.4</v>
      </c>
      <c r="C19" s="41" t="s">
        <v>0</v>
      </c>
      <c r="D19" s="6" t="s">
        <v>75</v>
      </c>
      <c r="E19" s="5"/>
    </row>
    <row r="20" spans="1:10" x14ac:dyDescent="0.2">
      <c r="H20" s="93" t="s">
        <v>9</v>
      </c>
      <c r="I20" s="93"/>
      <c r="J20" s="93"/>
    </row>
    <row r="21" spans="1:10" x14ac:dyDescent="0.2">
      <c r="A21" s="4"/>
      <c r="B21" s="4"/>
      <c r="C21" s="55"/>
      <c r="D21" s="4"/>
      <c r="E21" s="4"/>
      <c r="F21" s="4"/>
      <c r="G21" s="4" t="s">
        <v>10</v>
      </c>
      <c r="H21" s="55"/>
      <c r="I21" s="55"/>
      <c r="J21" s="58">
        <f>+'Precios unitarios'!I13</f>
        <v>80.72</v>
      </c>
    </row>
    <row r="22" spans="1:10" x14ac:dyDescent="0.2">
      <c r="A22" s="16" t="str">
        <f>+'Precios unitarios'!A15</f>
        <v>A.5</v>
      </c>
      <c r="C22" s="41" t="s">
        <v>0</v>
      </c>
      <c r="D22" s="6" t="s">
        <v>76</v>
      </c>
      <c r="E22" s="5"/>
    </row>
    <row r="23" spans="1:10" x14ac:dyDescent="0.2">
      <c r="H23" s="93" t="s">
        <v>9</v>
      </c>
      <c r="I23" s="93"/>
      <c r="J23" s="93"/>
    </row>
    <row r="24" spans="1:10" x14ac:dyDescent="0.2">
      <c r="A24" s="4"/>
      <c r="B24" s="4"/>
      <c r="C24" s="55"/>
      <c r="D24" s="4"/>
      <c r="E24" s="4"/>
      <c r="F24" s="4"/>
      <c r="G24" s="4" t="s">
        <v>10</v>
      </c>
      <c r="H24" s="55"/>
      <c r="I24" s="55"/>
      <c r="J24" s="58">
        <f>+'Precios unitarios'!I15</f>
        <v>76.430000000000007</v>
      </c>
    </row>
    <row r="25" spans="1:10" x14ac:dyDescent="0.2">
      <c r="A25" s="16" t="str">
        <f>+'Precios unitarios'!A25</f>
        <v>A.10</v>
      </c>
      <c r="C25" s="41" t="s">
        <v>0</v>
      </c>
      <c r="D25" s="6" t="s">
        <v>83</v>
      </c>
      <c r="E25" s="5"/>
    </row>
    <row r="26" spans="1:10" x14ac:dyDescent="0.2">
      <c r="H26" s="93" t="s">
        <v>9</v>
      </c>
      <c r="I26" s="93"/>
      <c r="J26" s="93"/>
    </row>
    <row r="27" spans="1:10" x14ac:dyDescent="0.2">
      <c r="A27" s="4"/>
      <c r="B27" s="4"/>
      <c r="C27" s="55"/>
      <c r="D27" s="4"/>
      <c r="E27" s="4"/>
      <c r="F27" s="4"/>
      <c r="G27" s="4" t="s">
        <v>10</v>
      </c>
      <c r="H27" s="55"/>
      <c r="I27" s="55"/>
      <c r="J27" s="58">
        <f>+'Precios unitarios'!I25</f>
        <v>10.37</v>
      </c>
    </row>
    <row r="28" spans="1:10" x14ac:dyDescent="0.2">
      <c r="A28" s="16" t="str">
        <f>+'Precios unitarios'!A27</f>
        <v>A.11</v>
      </c>
      <c r="C28" s="41" t="s">
        <v>0</v>
      </c>
      <c r="D28" s="6" t="s">
        <v>84</v>
      </c>
      <c r="E28" s="5"/>
    </row>
    <row r="29" spans="1:10" x14ac:dyDescent="0.2">
      <c r="H29" s="93" t="s">
        <v>9</v>
      </c>
      <c r="I29" s="93"/>
      <c r="J29" s="93"/>
    </row>
    <row r="30" spans="1:10" x14ac:dyDescent="0.2">
      <c r="A30" s="4"/>
      <c r="B30" s="4"/>
      <c r="C30" s="55"/>
      <c r="D30" s="4"/>
      <c r="E30" s="4"/>
      <c r="F30" s="4"/>
      <c r="G30" s="4" t="s">
        <v>10</v>
      </c>
      <c r="H30" s="55"/>
      <c r="I30" s="55"/>
      <c r="J30" s="58">
        <f>+'Precios unitarios'!I27</f>
        <v>9.68</v>
      </c>
    </row>
    <row r="31" spans="1:10" x14ac:dyDescent="0.2">
      <c r="A31" s="16" t="str">
        <f>+'Precios unitarios'!A21</f>
        <v>A.8</v>
      </c>
      <c r="C31" s="41" t="s">
        <v>0</v>
      </c>
      <c r="D31" s="6" t="s">
        <v>77</v>
      </c>
      <c r="E31" s="5"/>
    </row>
    <row r="32" spans="1:10" x14ac:dyDescent="0.2">
      <c r="H32" s="93" t="s">
        <v>9</v>
      </c>
      <c r="I32" s="93"/>
      <c r="J32" s="93"/>
    </row>
    <row r="33" spans="1:10" x14ac:dyDescent="0.2">
      <c r="A33" s="4"/>
      <c r="B33" s="4"/>
      <c r="C33" s="55"/>
      <c r="D33" s="4"/>
      <c r="E33" s="4"/>
      <c r="F33" s="4"/>
      <c r="G33" s="4" t="s">
        <v>10</v>
      </c>
      <c r="H33" s="55"/>
      <c r="I33" s="55"/>
      <c r="J33" s="58">
        <f>+'Precios unitarios'!I21</f>
        <v>68.430000000000007</v>
      </c>
    </row>
    <row r="34" spans="1:10" x14ac:dyDescent="0.2">
      <c r="A34" s="16" t="str">
        <f>+'Precios unitarios'!A29</f>
        <v>A.12</v>
      </c>
      <c r="C34" s="41" t="s">
        <v>0</v>
      </c>
      <c r="D34" s="6" t="s">
        <v>78</v>
      </c>
      <c r="E34" s="5"/>
    </row>
    <row r="35" spans="1:10" x14ac:dyDescent="0.2">
      <c r="H35" s="93" t="s">
        <v>9</v>
      </c>
      <c r="I35" s="93"/>
      <c r="J35" s="93"/>
    </row>
    <row r="36" spans="1:10" x14ac:dyDescent="0.2">
      <c r="A36" s="4"/>
      <c r="B36" s="4"/>
      <c r="C36" s="55"/>
      <c r="D36" s="4"/>
      <c r="E36" s="4"/>
      <c r="F36" s="4"/>
      <c r="G36" s="4" t="s">
        <v>10</v>
      </c>
      <c r="H36" s="55"/>
      <c r="I36" s="55"/>
      <c r="J36" s="58">
        <f>+'Precios unitarios'!I29</f>
        <v>65.37</v>
      </c>
    </row>
    <row r="37" spans="1:10" x14ac:dyDescent="0.2">
      <c r="A37" s="16" t="str">
        <f>+'Precios unitarios'!A35</f>
        <v>A.15</v>
      </c>
      <c r="B37" s="5"/>
      <c r="C37" s="41" t="s">
        <v>0</v>
      </c>
      <c r="D37" s="6" t="s">
        <v>82</v>
      </c>
      <c r="E37" s="5"/>
    </row>
    <row r="38" spans="1:10" x14ac:dyDescent="0.2">
      <c r="A38" s="5"/>
      <c r="B38" s="5"/>
      <c r="C38" s="45"/>
      <c r="D38" s="5"/>
      <c r="E38" s="5"/>
      <c r="F38" s="5"/>
      <c r="H38" s="93" t="s">
        <v>9</v>
      </c>
      <c r="I38" s="93"/>
      <c r="J38" s="93"/>
    </row>
    <row r="39" spans="1:10" x14ac:dyDescent="0.2">
      <c r="A39" s="4"/>
      <c r="B39" s="4"/>
      <c r="C39" s="55"/>
      <c r="D39" s="4"/>
      <c r="E39" s="4"/>
      <c r="F39" s="4"/>
      <c r="G39" s="4" t="s">
        <v>10</v>
      </c>
      <c r="H39" s="55"/>
      <c r="I39" s="55"/>
      <c r="J39" s="58">
        <f>+'Precios unitarios'!I35</f>
        <v>114.55</v>
      </c>
    </row>
    <row r="40" spans="1:10" x14ac:dyDescent="0.2">
      <c r="A40" s="16" t="str">
        <f>+'Precios unitarios'!A41</f>
        <v>A.18</v>
      </c>
      <c r="C40" s="41" t="s">
        <v>0</v>
      </c>
      <c r="D40" s="6" t="s">
        <v>80</v>
      </c>
      <c r="E40" s="5"/>
    </row>
    <row r="41" spans="1:10" x14ac:dyDescent="0.2">
      <c r="H41" s="93" t="s">
        <v>9</v>
      </c>
      <c r="I41" s="93"/>
      <c r="J41" s="93"/>
    </row>
    <row r="42" spans="1:10" s="5" customFormat="1" x14ac:dyDescent="0.2">
      <c r="C42" s="45"/>
      <c r="G42" s="5" t="s">
        <v>10</v>
      </c>
      <c r="H42" s="45"/>
      <c r="I42" s="45"/>
      <c r="J42" s="60">
        <f>+'Precios unitarios'!I41</f>
        <v>32.5</v>
      </c>
    </row>
    <row r="43" spans="1:10" x14ac:dyDescent="0.2">
      <c r="A43" s="5"/>
      <c r="B43" s="5"/>
      <c r="C43" s="45"/>
      <c r="D43" s="5"/>
      <c r="E43" s="5"/>
      <c r="F43" s="5"/>
      <c r="G43" s="5"/>
      <c r="H43" s="45"/>
      <c r="I43" s="45"/>
      <c r="J43" s="60"/>
    </row>
    <row r="44" spans="1:10" x14ac:dyDescent="0.2">
      <c r="A44" s="89" t="s">
        <v>93</v>
      </c>
      <c r="B44" s="89"/>
      <c r="C44" s="89"/>
      <c r="D44" s="89"/>
      <c r="J44" s="61"/>
    </row>
    <row r="45" spans="1:10" x14ac:dyDescent="0.2">
      <c r="J45" s="61"/>
    </row>
    <row r="46" spans="1:10" x14ac:dyDescent="0.2">
      <c r="A46" s="33" t="s">
        <v>3</v>
      </c>
      <c r="B46" s="14"/>
      <c r="C46" s="94" t="s">
        <v>5</v>
      </c>
      <c r="D46" s="94"/>
      <c r="E46" s="28"/>
      <c r="F46" s="14"/>
      <c r="G46" s="14"/>
      <c r="H46" s="33" t="s">
        <v>6</v>
      </c>
      <c r="I46" s="33" t="s">
        <v>7</v>
      </c>
      <c r="J46" s="33" t="s">
        <v>8</v>
      </c>
    </row>
    <row r="47" spans="1:10" x14ac:dyDescent="0.2">
      <c r="C47" s="1"/>
      <c r="H47" s="1"/>
      <c r="I47" s="1"/>
      <c r="J47" s="1"/>
    </row>
    <row r="48" spans="1:10" x14ac:dyDescent="0.2">
      <c r="A48" s="16" t="str">
        <f>+'Precios unitarios'!$A$7</f>
        <v>A.1</v>
      </c>
      <c r="B48" s="21">
        <v>1</v>
      </c>
      <c r="C48" s="41" t="s">
        <v>0</v>
      </c>
      <c r="D48" s="6" t="str">
        <f>+'Precios unitarios'!$D$7</f>
        <v>Armario doble aislamiento 160A</v>
      </c>
      <c r="E48" s="5"/>
      <c r="H48" s="57">
        <f>+'Precios unitarios'!$I$7</f>
        <v>100.52</v>
      </c>
      <c r="I48" s="57">
        <f>+H48*B48</f>
        <v>100.52</v>
      </c>
      <c r="J48" s="57"/>
    </row>
    <row r="49" spans="1:10" ht="15.75" customHeight="1" x14ac:dyDescent="0.2">
      <c r="D49" s="90" t="s">
        <v>56</v>
      </c>
      <c r="E49" s="90"/>
      <c r="F49" s="90"/>
      <c r="H49" s="57"/>
      <c r="I49" s="57"/>
      <c r="J49" s="57"/>
    </row>
    <row r="50" spans="1:10" ht="15.75" customHeight="1" x14ac:dyDescent="0.2">
      <c r="D50" s="90"/>
      <c r="E50" s="90"/>
      <c r="F50" s="90"/>
      <c r="H50" s="57"/>
      <c r="I50" s="57"/>
      <c r="J50" s="57"/>
    </row>
    <row r="51" spans="1:10" ht="15.75" customHeight="1" x14ac:dyDescent="0.2">
      <c r="A51" s="1" t="str">
        <f>+'Precios unitarios'!$A$105</f>
        <v>MOR.OF</v>
      </c>
      <c r="B51" s="21">
        <v>2.5</v>
      </c>
      <c r="C51" s="45" t="s">
        <v>16</v>
      </c>
      <c r="D51" s="30" t="str">
        <f>+'Precios unitarios'!$D$105</f>
        <v>Oficial de primera electricista</v>
      </c>
      <c r="E51" s="29"/>
      <c r="H51" s="57">
        <f>+'Precios unitarios'!$I$105</f>
        <v>9.8699999999999992</v>
      </c>
      <c r="I51" s="57">
        <f>+H51*B51</f>
        <v>24.674999999999997</v>
      </c>
      <c r="J51" s="57"/>
    </row>
    <row r="52" spans="1:10" ht="15.75" customHeight="1" x14ac:dyDescent="0.2">
      <c r="A52" s="1" t="str">
        <f>+'Precios unitarios'!$A$123</f>
        <v>MAT.CD</v>
      </c>
      <c r="B52" s="21">
        <v>1.3</v>
      </c>
      <c r="C52" s="45" t="s">
        <v>204</v>
      </c>
      <c r="D52" s="30" t="str">
        <f>+'Precios unitarios'!$D$123</f>
        <v>Medios auxiliares montaje cuadro electrico</v>
      </c>
      <c r="E52" s="29"/>
      <c r="H52" s="57">
        <f>+'Precios unitarios'!$I$123</f>
        <v>1.2</v>
      </c>
      <c r="I52" s="57">
        <f>+H52*B51:B52</f>
        <v>1.56</v>
      </c>
      <c r="J52" s="57"/>
    </row>
    <row r="53" spans="1:10" ht="15.75" customHeight="1" x14ac:dyDescent="0.2">
      <c r="A53" s="4"/>
      <c r="B53" s="4"/>
      <c r="C53" s="55"/>
      <c r="D53" s="27"/>
      <c r="E53" s="27"/>
      <c r="F53" s="4"/>
      <c r="G53" s="4" t="s">
        <v>10</v>
      </c>
      <c r="H53" s="59"/>
      <c r="I53" s="59"/>
      <c r="J53" s="58">
        <f>+I52+I51+I48</f>
        <v>126.755</v>
      </c>
    </row>
    <row r="54" spans="1:10" x14ac:dyDescent="0.2">
      <c r="A54" s="16" t="str">
        <f>+'Precios unitarios'!A11</f>
        <v>A.3</v>
      </c>
      <c r="C54" s="41" t="s">
        <v>0</v>
      </c>
      <c r="D54" s="6" t="s">
        <v>74</v>
      </c>
      <c r="E54" s="5"/>
    </row>
    <row r="55" spans="1:10" x14ac:dyDescent="0.2">
      <c r="H55" s="93" t="s">
        <v>9</v>
      </c>
      <c r="I55" s="93"/>
      <c r="J55" s="93"/>
    </row>
    <row r="56" spans="1:10" x14ac:dyDescent="0.2">
      <c r="A56" s="4"/>
      <c r="B56" s="4"/>
      <c r="C56" s="55"/>
      <c r="D56" s="4"/>
      <c r="E56" s="4"/>
      <c r="F56" s="4"/>
      <c r="G56" s="4" t="s">
        <v>10</v>
      </c>
      <c r="H56" s="55"/>
      <c r="I56" s="55"/>
      <c r="J56" s="58">
        <f>+'Precios unitarios'!I11</f>
        <v>117.39</v>
      </c>
    </row>
    <row r="57" spans="1:10" x14ac:dyDescent="0.2">
      <c r="A57" s="16" t="str">
        <f>+'Precios unitarios'!A25</f>
        <v>A.10</v>
      </c>
      <c r="C57" s="41" t="s">
        <v>0</v>
      </c>
      <c r="D57" s="6" t="s">
        <v>83</v>
      </c>
      <c r="E57" s="5"/>
    </row>
    <row r="58" spans="1:10" x14ac:dyDescent="0.2">
      <c r="H58" s="93" t="s">
        <v>9</v>
      </c>
      <c r="I58" s="93"/>
      <c r="J58" s="93"/>
    </row>
    <row r="59" spans="1:10" x14ac:dyDescent="0.2">
      <c r="A59" s="4"/>
      <c r="B59" s="4"/>
      <c r="C59" s="55"/>
      <c r="D59" s="4"/>
      <c r="E59" s="4"/>
      <c r="F59" s="4"/>
      <c r="G59" s="4" t="s">
        <v>10</v>
      </c>
      <c r="H59" s="55"/>
      <c r="I59" s="55"/>
      <c r="J59" s="58">
        <f>+'Precios unitarios'!I25</f>
        <v>10.37</v>
      </c>
    </row>
    <row r="60" spans="1:10" x14ac:dyDescent="0.2">
      <c r="A60" s="16" t="str">
        <f>+'Precios unitarios'!A27</f>
        <v>A.11</v>
      </c>
      <c r="C60" s="41" t="s">
        <v>0</v>
      </c>
      <c r="D60" s="6" t="s">
        <v>84</v>
      </c>
      <c r="E60" s="5"/>
    </row>
    <row r="61" spans="1:10" x14ac:dyDescent="0.2">
      <c r="H61" s="93" t="s">
        <v>9</v>
      </c>
      <c r="I61" s="93"/>
      <c r="J61" s="93"/>
    </row>
    <row r="62" spans="1:10" x14ac:dyDescent="0.2">
      <c r="A62" s="4"/>
      <c r="B62" s="4"/>
      <c r="C62" s="55"/>
      <c r="D62" s="4"/>
      <c r="E62" s="4"/>
      <c r="F62" s="4"/>
      <c r="G62" s="4" t="s">
        <v>10</v>
      </c>
      <c r="H62" s="55"/>
      <c r="I62" s="55"/>
      <c r="J62" s="58">
        <f>+'Precios unitarios'!I27</f>
        <v>9.68</v>
      </c>
    </row>
    <row r="63" spans="1:10" x14ac:dyDescent="0.2">
      <c r="A63" s="16" t="str">
        <f>+'Precios unitarios'!A17</f>
        <v>A.6</v>
      </c>
      <c r="C63" s="41" t="s">
        <v>0</v>
      </c>
      <c r="D63" s="6" t="s">
        <v>85</v>
      </c>
      <c r="E63" s="5"/>
    </row>
    <row r="64" spans="1:10" x14ac:dyDescent="0.2">
      <c r="H64" s="93" t="s">
        <v>9</v>
      </c>
      <c r="I64" s="93"/>
      <c r="J64" s="93"/>
    </row>
    <row r="65" spans="1:10" x14ac:dyDescent="0.2">
      <c r="A65" s="4"/>
      <c r="B65" s="4"/>
      <c r="C65" s="55"/>
      <c r="D65" s="4"/>
      <c r="E65" s="4"/>
      <c r="F65" s="4"/>
      <c r="G65" s="4" t="s">
        <v>10</v>
      </c>
      <c r="H65" s="55"/>
      <c r="I65" s="55"/>
      <c r="J65" s="58">
        <f>+'Precios unitarios'!I17</f>
        <v>32.57</v>
      </c>
    </row>
    <row r="66" spans="1:10" x14ac:dyDescent="0.2">
      <c r="A66" s="16" t="str">
        <f>+'Precios unitarios'!A29</f>
        <v>A.12</v>
      </c>
      <c r="C66" s="41" t="s">
        <v>0</v>
      </c>
      <c r="D66" s="6" t="s">
        <v>78</v>
      </c>
      <c r="E66" s="5"/>
    </row>
    <row r="67" spans="1:10" x14ac:dyDescent="0.2">
      <c r="H67" s="93" t="s">
        <v>9</v>
      </c>
      <c r="I67" s="93"/>
      <c r="J67" s="93"/>
    </row>
    <row r="68" spans="1:10" x14ac:dyDescent="0.2">
      <c r="A68" s="4"/>
      <c r="B68" s="4"/>
      <c r="C68" s="55"/>
      <c r="D68" s="4"/>
      <c r="E68" s="4"/>
      <c r="F68" s="4"/>
      <c r="G68" s="4" t="s">
        <v>10</v>
      </c>
      <c r="H68" s="55"/>
      <c r="I68" s="55"/>
      <c r="J68" s="58">
        <f>+'Precios unitarios'!I29</f>
        <v>65.37</v>
      </c>
    </row>
    <row r="69" spans="1:10" x14ac:dyDescent="0.2">
      <c r="A69" s="16" t="str">
        <f>+'Precios unitarios'!A39</f>
        <v>A.17</v>
      </c>
      <c r="C69" s="41" t="s">
        <v>0</v>
      </c>
      <c r="D69" s="6" t="s">
        <v>79</v>
      </c>
      <c r="E69" s="5"/>
    </row>
    <row r="70" spans="1:10" x14ac:dyDescent="0.2">
      <c r="H70" s="93" t="s">
        <v>9</v>
      </c>
      <c r="I70" s="93"/>
      <c r="J70" s="93"/>
    </row>
    <row r="71" spans="1:10" x14ac:dyDescent="0.2">
      <c r="C71" s="1"/>
      <c r="G71" s="1" t="s">
        <v>10</v>
      </c>
      <c r="H71" s="1"/>
      <c r="I71" s="1"/>
      <c r="J71" s="57">
        <f>+'Precios unitarios'!I39</f>
        <v>120.87</v>
      </c>
    </row>
    <row r="72" spans="1:10" x14ac:dyDescent="0.2">
      <c r="A72" s="5"/>
      <c r="B72" s="5"/>
      <c r="C72" s="45"/>
      <c r="D72" s="5"/>
      <c r="E72" s="5"/>
      <c r="F72" s="5"/>
      <c r="G72" s="5"/>
      <c r="H72" s="45"/>
      <c r="I72" s="45"/>
      <c r="J72" s="60"/>
    </row>
    <row r="73" spans="1:10" x14ac:dyDescent="0.2">
      <c r="A73" s="89" t="s">
        <v>94</v>
      </c>
      <c r="B73" s="89"/>
      <c r="C73" s="89"/>
      <c r="D73" s="89"/>
    </row>
    <row r="75" spans="1:10" x14ac:dyDescent="0.2">
      <c r="A75" s="33" t="s">
        <v>3</v>
      </c>
      <c r="B75" s="14"/>
      <c r="C75" s="94" t="s">
        <v>5</v>
      </c>
      <c r="D75" s="94"/>
      <c r="E75" s="28"/>
      <c r="F75" s="14"/>
      <c r="G75" s="14"/>
      <c r="H75" s="33" t="s">
        <v>6</v>
      </c>
      <c r="I75" s="33" t="s">
        <v>7</v>
      </c>
      <c r="J75" s="33" t="s">
        <v>8</v>
      </c>
    </row>
    <row r="76" spans="1:10" x14ac:dyDescent="0.2">
      <c r="C76" s="1"/>
      <c r="H76" s="1"/>
      <c r="I76" s="1"/>
      <c r="J76" s="1"/>
    </row>
    <row r="77" spans="1:10" x14ac:dyDescent="0.2">
      <c r="A77" s="16" t="str">
        <f>+'Precios unitarios'!$A$7</f>
        <v>A.1</v>
      </c>
      <c r="B77" s="21">
        <v>1</v>
      </c>
      <c r="C77" s="41" t="s">
        <v>0</v>
      </c>
      <c r="D77" s="6" t="str">
        <f>+'Precios unitarios'!$D$7</f>
        <v>Armario doble aislamiento 160A</v>
      </c>
      <c r="E77" s="5"/>
      <c r="H77" s="57">
        <f>+'Precios unitarios'!$I$7</f>
        <v>100.52</v>
      </c>
      <c r="I77" s="2">
        <f>+H77*B77</f>
        <v>100.52</v>
      </c>
    </row>
    <row r="78" spans="1:10" ht="15.75" customHeight="1" x14ac:dyDescent="0.2">
      <c r="D78" s="90" t="s">
        <v>56</v>
      </c>
      <c r="E78" s="90"/>
      <c r="F78" s="90"/>
    </row>
    <row r="79" spans="1:10" ht="15.75" customHeight="1" x14ac:dyDescent="0.2">
      <c r="D79" s="90"/>
      <c r="E79" s="90"/>
      <c r="F79" s="90"/>
    </row>
    <row r="80" spans="1:10" ht="15.75" customHeight="1" x14ac:dyDescent="0.2">
      <c r="A80" s="1" t="str">
        <f>+'Precios unitarios'!$A$105</f>
        <v>MOR.OF</v>
      </c>
      <c r="B80" s="21">
        <v>2.5</v>
      </c>
      <c r="C80" s="45" t="s">
        <v>16</v>
      </c>
      <c r="D80" s="30" t="str">
        <f>+'Precios unitarios'!$D$105</f>
        <v>Oficial de primera electricista</v>
      </c>
      <c r="E80" s="29"/>
      <c r="H80" s="57">
        <f>+'Precios unitarios'!$I$105</f>
        <v>9.8699999999999992</v>
      </c>
      <c r="I80" s="57">
        <f>+H80*B80</f>
        <v>24.674999999999997</v>
      </c>
    </row>
    <row r="81" spans="1:10" ht="15.75" customHeight="1" x14ac:dyDescent="0.2">
      <c r="A81" s="1" t="str">
        <f>+'Precios unitarios'!$A$123</f>
        <v>MAT.CD</v>
      </c>
      <c r="B81" s="21">
        <v>1.3</v>
      </c>
      <c r="C81" s="45" t="s">
        <v>204</v>
      </c>
      <c r="D81" s="30" t="str">
        <f>+'Precios unitarios'!$D$123</f>
        <v>Medios auxiliares montaje cuadro electrico</v>
      </c>
      <c r="E81" s="29"/>
      <c r="H81" s="57">
        <f>+'Precios unitarios'!$I$123</f>
        <v>1.2</v>
      </c>
      <c r="I81" s="57">
        <f>+H81*B80:B81</f>
        <v>1.56</v>
      </c>
    </row>
    <row r="82" spans="1:10" ht="15.75" customHeight="1" x14ac:dyDescent="0.2">
      <c r="A82" s="4"/>
      <c r="B82" s="4"/>
      <c r="C82" s="55"/>
      <c r="D82" s="27"/>
      <c r="E82" s="27"/>
      <c r="F82" s="4"/>
      <c r="G82" s="4" t="s">
        <v>10</v>
      </c>
      <c r="H82" s="55"/>
      <c r="I82" s="55"/>
      <c r="J82" s="58">
        <f>+I81+I80+I77</f>
        <v>126.755</v>
      </c>
    </row>
    <row r="83" spans="1:10" x14ac:dyDescent="0.2">
      <c r="A83" s="16" t="str">
        <f>+'Precios unitarios'!A13</f>
        <v>A.4</v>
      </c>
      <c r="C83" s="41" t="s">
        <v>0</v>
      </c>
      <c r="D83" s="6" t="s">
        <v>75</v>
      </c>
      <c r="E83" s="5"/>
    </row>
    <row r="84" spans="1:10" x14ac:dyDescent="0.2">
      <c r="H84" s="93" t="s">
        <v>9</v>
      </c>
      <c r="I84" s="93"/>
      <c r="J84" s="93"/>
    </row>
    <row r="85" spans="1:10" x14ac:dyDescent="0.2">
      <c r="A85" s="4"/>
      <c r="B85" s="4"/>
      <c r="C85" s="55"/>
      <c r="D85" s="4"/>
      <c r="E85" s="4"/>
      <c r="F85" s="4"/>
      <c r="G85" s="4" t="s">
        <v>10</v>
      </c>
      <c r="H85" s="55"/>
      <c r="I85" s="55"/>
      <c r="J85" s="58">
        <f>+'Precios unitarios'!I13</f>
        <v>80.72</v>
      </c>
    </row>
    <row r="86" spans="1:10" x14ac:dyDescent="0.2">
      <c r="A86" s="16" t="str">
        <f>+'Precios unitarios'!A19</f>
        <v>A.7</v>
      </c>
      <c r="C86" s="41" t="s">
        <v>0</v>
      </c>
      <c r="D86" s="8" t="s">
        <v>90</v>
      </c>
    </row>
    <row r="87" spans="1:10" x14ac:dyDescent="0.2">
      <c r="H87" s="93" t="s">
        <v>9</v>
      </c>
      <c r="I87" s="93"/>
      <c r="J87" s="93"/>
    </row>
    <row r="88" spans="1:10" x14ac:dyDescent="0.2">
      <c r="A88" s="4"/>
      <c r="B88" s="4"/>
      <c r="C88" s="55"/>
      <c r="D88" s="4"/>
      <c r="E88" s="4"/>
      <c r="F88" s="4"/>
      <c r="G88" s="4" t="s">
        <v>10</v>
      </c>
      <c r="H88" s="55"/>
      <c r="I88" s="55"/>
      <c r="J88" s="58">
        <f>+'Precios unitarios'!I19</f>
        <v>30.57</v>
      </c>
    </row>
    <row r="89" spans="1:10" x14ac:dyDescent="0.2">
      <c r="A89" s="16" t="str">
        <f>+'Precios unitarios'!A27</f>
        <v>A.11</v>
      </c>
      <c r="C89" s="41" t="s">
        <v>0</v>
      </c>
      <c r="D89" s="8" t="s">
        <v>102</v>
      </c>
    </row>
    <row r="90" spans="1:10" x14ac:dyDescent="0.2">
      <c r="H90" s="93" t="s">
        <v>9</v>
      </c>
      <c r="I90" s="93"/>
      <c r="J90" s="93"/>
    </row>
    <row r="91" spans="1:10" x14ac:dyDescent="0.2">
      <c r="A91" s="4"/>
      <c r="B91" s="4"/>
      <c r="C91" s="55"/>
      <c r="D91" s="4"/>
      <c r="E91" s="4"/>
      <c r="F91" s="4"/>
      <c r="G91" s="4" t="s">
        <v>10</v>
      </c>
      <c r="H91" s="55"/>
      <c r="I91" s="55"/>
      <c r="J91" s="58">
        <f>+'Precios unitarios'!I27</f>
        <v>9.68</v>
      </c>
    </row>
    <row r="92" spans="1:10" x14ac:dyDescent="0.2">
      <c r="A92" s="16" t="str">
        <f>+'Precios unitarios'!A25</f>
        <v>A.10</v>
      </c>
      <c r="C92" s="41" t="s">
        <v>0</v>
      </c>
      <c r="D92" s="8" t="s">
        <v>83</v>
      </c>
    </row>
    <row r="93" spans="1:10" x14ac:dyDescent="0.2">
      <c r="H93" s="93" t="s">
        <v>9</v>
      </c>
      <c r="I93" s="93"/>
      <c r="J93" s="93"/>
    </row>
    <row r="94" spans="1:10" x14ac:dyDescent="0.2">
      <c r="A94" s="4"/>
      <c r="B94" s="4"/>
      <c r="C94" s="55"/>
      <c r="D94" s="4"/>
      <c r="E94" s="4"/>
      <c r="F94" s="4"/>
      <c r="G94" s="4" t="s">
        <v>10</v>
      </c>
      <c r="H94" s="55"/>
      <c r="I94" s="55"/>
      <c r="J94" s="58">
        <f>+'Precios unitarios'!I25</f>
        <v>10.37</v>
      </c>
    </row>
    <row r="95" spans="1:10" x14ac:dyDescent="0.2">
      <c r="A95" s="16" t="str">
        <f>+'Precios unitarios'!A23</f>
        <v>A.9</v>
      </c>
      <c r="C95" s="41" t="s">
        <v>0</v>
      </c>
      <c r="D95" s="8" t="s">
        <v>86</v>
      </c>
    </row>
    <row r="96" spans="1:10" x14ac:dyDescent="0.2">
      <c r="H96" s="93" t="s">
        <v>9</v>
      </c>
      <c r="I96" s="93"/>
      <c r="J96" s="93"/>
    </row>
    <row r="97" spans="1:10" x14ac:dyDescent="0.2">
      <c r="A97" s="4"/>
      <c r="B97" s="4"/>
      <c r="C97" s="55"/>
      <c r="D97" s="4"/>
      <c r="E97" s="4"/>
      <c r="F97" s="4"/>
      <c r="G97" s="4" t="s">
        <v>10</v>
      </c>
      <c r="H97" s="55"/>
      <c r="I97" s="55"/>
      <c r="J97" s="58">
        <f>+'Precios unitarios'!I23</f>
        <v>45.67</v>
      </c>
    </row>
    <row r="98" spans="1:10" x14ac:dyDescent="0.2">
      <c r="A98" s="16" t="str">
        <f>+'Precios unitarios'!A31</f>
        <v>A.13</v>
      </c>
      <c r="C98" s="41" t="s">
        <v>0</v>
      </c>
      <c r="D98" s="8" t="s">
        <v>87</v>
      </c>
    </row>
    <row r="99" spans="1:10" x14ac:dyDescent="0.2">
      <c r="H99" s="93" t="s">
        <v>9</v>
      </c>
      <c r="I99" s="93"/>
      <c r="J99" s="93"/>
    </row>
    <row r="100" spans="1:10" x14ac:dyDescent="0.2">
      <c r="A100" s="4"/>
      <c r="B100" s="4"/>
      <c r="C100" s="55"/>
      <c r="D100" s="4"/>
      <c r="E100" s="4"/>
      <c r="F100" s="4"/>
      <c r="G100" s="4" t="s">
        <v>10</v>
      </c>
      <c r="H100" s="55"/>
      <c r="I100" s="55"/>
      <c r="J100" s="58">
        <f>+'Precios unitarios'!I31</f>
        <v>63.84</v>
      </c>
    </row>
    <row r="101" spans="1:10" x14ac:dyDescent="0.2">
      <c r="A101" s="16" t="str">
        <f>+'Precios unitarios'!A35</f>
        <v>A.15</v>
      </c>
      <c r="C101" s="41" t="s">
        <v>0</v>
      </c>
      <c r="D101" s="8" t="s">
        <v>82</v>
      </c>
    </row>
    <row r="102" spans="1:10" x14ac:dyDescent="0.2">
      <c r="H102" s="93" t="s">
        <v>9</v>
      </c>
      <c r="I102" s="93"/>
      <c r="J102" s="93"/>
    </row>
    <row r="103" spans="1:10" x14ac:dyDescent="0.2">
      <c r="A103" s="4"/>
      <c r="B103" s="4"/>
      <c r="C103" s="55"/>
      <c r="D103" s="4"/>
      <c r="E103" s="4"/>
      <c r="F103" s="4"/>
      <c r="G103" s="4" t="s">
        <v>10</v>
      </c>
      <c r="H103" s="55"/>
      <c r="I103" s="55"/>
      <c r="J103" s="58">
        <f>+'Precios unitarios'!I35</f>
        <v>114.55</v>
      </c>
    </row>
    <row r="104" spans="1:10" x14ac:dyDescent="0.2">
      <c r="A104" s="16" t="str">
        <f>+'Precios unitarios'!A33</f>
        <v>A.14</v>
      </c>
      <c r="C104" s="41" t="s">
        <v>0</v>
      </c>
      <c r="D104" s="8" t="s">
        <v>81</v>
      </c>
    </row>
    <row r="105" spans="1:10" x14ac:dyDescent="0.2">
      <c r="H105" s="93" t="s">
        <v>9</v>
      </c>
      <c r="I105" s="93"/>
      <c r="J105" s="93"/>
    </row>
    <row r="106" spans="1:10" x14ac:dyDescent="0.2">
      <c r="A106" s="4"/>
      <c r="B106" s="4"/>
      <c r="C106" s="55"/>
      <c r="D106" s="4"/>
      <c r="E106" s="4"/>
      <c r="F106" s="4"/>
      <c r="G106" s="4" t="s">
        <v>10</v>
      </c>
      <c r="H106" s="55"/>
      <c r="I106" s="55"/>
      <c r="J106" s="58">
        <f>+'Precios unitarios'!I33</f>
        <v>158</v>
      </c>
    </row>
    <row r="107" spans="1:10" x14ac:dyDescent="0.2">
      <c r="A107" s="16" t="str">
        <f>+'Precios unitarios'!A37</f>
        <v>A.16</v>
      </c>
      <c r="C107" s="41" t="s">
        <v>0</v>
      </c>
      <c r="D107" s="8" t="s">
        <v>89</v>
      </c>
    </row>
    <row r="108" spans="1:10" x14ac:dyDescent="0.2">
      <c r="H108" s="93" t="s">
        <v>9</v>
      </c>
      <c r="I108" s="93"/>
      <c r="J108" s="93"/>
    </row>
    <row r="109" spans="1:10" x14ac:dyDescent="0.2">
      <c r="A109" s="4"/>
      <c r="B109" s="4"/>
      <c r="C109" s="55"/>
      <c r="D109" s="4"/>
      <c r="E109" s="4"/>
      <c r="F109" s="4"/>
      <c r="G109" s="4" t="s">
        <v>10</v>
      </c>
      <c r="H109" s="55"/>
      <c r="I109" s="55"/>
      <c r="J109" s="58">
        <f>+'Precios unitarios'!I37</f>
        <v>131.47</v>
      </c>
    </row>
    <row r="110" spans="1:10" x14ac:dyDescent="0.2">
      <c r="A110" s="16" t="str">
        <f>+'Precios unitarios'!A39</f>
        <v>A.17</v>
      </c>
      <c r="C110" s="41" t="s">
        <v>0</v>
      </c>
      <c r="D110" s="8" t="s">
        <v>79</v>
      </c>
    </row>
    <row r="111" spans="1:10" x14ac:dyDescent="0.2">
      <c r="H111" s="93" t="s">
        <v>9</v>
      </c>
      <c r="I111" s="93"/>
      <c r="J111" s="93"/>
    </row>
    <row r="112" spans="1:10" x14ac:dyDescent="0.2">
      <c r="A112" s="4"/>
      <c r="B112" s="4"/>
      <c r="C112" s="55"/>
      <c r="D112" s="4"/>
      <c r="E112" s="4"/>
      <c r="F112" s="4"/>
      <c r="G112" s="4" t="s">
        <v>10</v>
      </c>
      <c r="H112" s="55"/>
      <c r="I112" s="55"/>
      <c r="J112" s="58">
        <f>+'Precios unitarios'!I39</f>
        <v>120.87</v>
      </c>
    </row>
    <row r="113" spans="1:10" x14ac:dyDescent="0.2">
      <c r="A113" s="16" t="str">
        <f>+'Precios unitarios'!A43</f>
        <v>A.19</v>
      </c>
      <c r="C113" s="41" t="s">
        <v>0</v>
      </c>
      <c r="D113" s="8" t="s">
        <v>88</v>
      </c>
    </row>
    <row r="114" spans="1:10" x14ac:dyDescent="0.2">
      <c r="H114" s="93" t="s">
        <v>9</v>
      </c>
      <c r="I114" s="93"/>
      <c r="J114" s="93"/>
    </row>
    <row r="115" spans="1:10" s="5" customFormat="1" x14ac:dyDescent="0.2">
      <c r="C115" s="45"/>
      <c r="G115" s="5" t="s">
        <v>10</v>
      </c>
      <c r="H115" s="45"/>
      <c r="I115" s="45"/>
      <c r="J115" s="60">
        <f>+'Precios unitarios'!I43</f>
        <v>19.75</v>
      </c>
    </row>
    <row r="116" spans="1:10" x14ac:dyDescent="0.2">
      <c r="A116" s="5"/>
      <c r="B116" s="5"/>
      <c r="C116" s="45"/>
      <c r="D116" s="5"/>
      <c r="E116" s="5"/>
      <c r="F116" s="5"/>
      <c r="G116" s="5"/>
      <c r="H116" s="45"/>
      <c r="I116" s="45"/>
      <c r="J116" s="60"/>
    </row>
    <row r="117" spans="1:10" x14ac:dyDescent="0.2">
      <c r="A117" s="89" t="s">
        <v>13</v>
      </c>
      <c r="B117" s="89"/>
      <c r="C117" s="89"/>
      <c r="D117" s="89"/>
      <c r="E117" s="5"/>
      <c r="F117" s="5"/>
      <c r="G117" s="5"/>
      <c r="H117" s="45"/>
      <c r="I117" s="45"/>
      <c r="J117" s="60"/>
    </row>
    <row r="118" spans="1:10" x14ac:dyDescent="0.2">
      <c r="A118" s="5"/>
      <c r="B118" s="5"/>
      <c r="C118" s="45"/>
      <c r="D118" s="5"/>
      <c r="E118" s="5"/>
      <c r="F118" s="5"/>
      <c r="G118" s="5"/>
      <c r="H118" s="45"/>
      <c r="I118" s="45"/>
      <c r="J118" s="60"/>
    </row>
    <row r="119" spans="1:10" x14ac:dyDescent="0.2">
      <c r="A119" s="33" t="s">
        <v>3</v>
      </c>
      <c r="B119" s="14"/>
      <c r="C119" s="88" t="s">
        <v>5</v>
      </c>
      <c r="D119" s="88"/>
      <c r="E119" s="14"/>
      <c r="F119" s="14"/>
      <c r="G119" s="14"/>
      <c r="H119" s="33" t="s">
        <v>6</v>
      </c>
      <c r="I119" s="33" t="s">
        <v>7</v>
      </c>
      <c r="J119" s="33" t="s">
        <v>8</v>
      </c>
    </row>
    <row r="120" spans="1:10" x14ac:dyDescent="0.2">
      <c r="C120" s="1"/>
      <c r="H120" s="1"/>
      <c r="I120" s="1"/>
      <c r="J120" s="1"/>
    </row>
    <row r="121" spans="1:10" x14ac:dyDescent="0.2">
      <c r="A121" s="16" t="s">
        <v>14</v>
      </c>
      <c r="B121" s="6"/>
      <c r="C121" s="41" t="s">
        <v>1</v>
      </c>
      <c r="D121" s="8" t="s">
        <v>58</v>
      </c>
      <c r="G121" s="5"/>
      <c r="H121" s="45"/>
      <c r="I121" s="45"/>
      <c r="J121" s="60"/>
    </row>
    <row r="122" spans="1:10" x14ac:dyDescent="0.2">
      <c r="A122" s="1" t="str">
        <f>+'Precios unitarios'!A49</f>
        <v>RZ1-K.70</v>
      </c>
      <c r="B122" s="19">
        <v>4</v>
      </c>
      <c r="C122" s="19" t="s">
        <v>0</v>
      </c>
      <c r="D122" s="5" t="s">
        <v>71</v>
      </c>
      <c r="E122" s="5"/>
      <c r="F122" s="5"/>
      <c r="G122" s="5"/>
      <c r="H122" s="64">
        <f>+'Precios unitarios'!I49</f>
        <v>3.4</v>
      </c>
      <c r="I122" s="64">
        <f>+H122*B122</f>
        <v>13.6</v>
      </c>
      <c r="J122" s="60"/>
    </row>
    <row r="123" spans="1:10" x14ac:dyDescent="0.2">
      <c r="A123" s="1" t="str">
        <f>+'Precios unitarios'!A53</f>
        <v>RZ1-K.35</v>
      </c>
      <c r="B123" s="19">
        <v>1</v>
      </c>
      <c r="C123" s="19" t="s">
        <v>0</v>
      </c>
      <c r="D123" s="5" t="s">
        <v>72</v>
      </c>
      <c r="E123" s="5"/>
      <c r="F123" s="5"/>
      <c r="G123" s="5"/>
      <c r="H123" s="64">
        <f>+'Precios unitarios'!I53</f>
        <v>1.81</v>
      </c>
      <c r="I123" s="64">
        <f>+H123*B123</f>
        <v>1.81</v>
      </c>
      <c r="J123" s="60"/>
    </row>
    <row r="124" spans="1:10" x14ac:dyDescent="0.2">
      <c r="A124" s="1" t="str">
        <f>+'Precios unitarios'!$A$105</f>
        <v>MOR.OF</v>
      </c>
      <c r="B124" s="19">
        <v>0.05</v>
      </c>
      <c r="C124" s="19" t="s">
        <v>16</v>
      </c>
      <c r="D124" s="5" t="s">
        <v>15</v>
      </c>
      <c r="E124" s="5"/>
      <c r="F124" s="5"/>
      <c r="G124" s="5"/>
      <c r="H124" s="64">
        <f>+'Precios unitarios'!$I$105</f>
        <v>9.8699999999999992</v>
      </c>
      <c r="I124" s="64">
        <f>+H124*B124</f>
        <v>0.49349999999999999</v>
      </c>
      <c r="J124" s="60"/>
    </row>
    <row r="125" spans="1:10" x14ac:dyDescent="0.2">
      <c r="A125" s="7"/>
      <c r="B125" s="20"/>
      <c r="C125" s="47"/>
      <c r="D125" s="7"/>
      <c r="E125" s="7"/>
      <c r="F125" s="7"/>
      <c r="G125" s="7" t="s">
        <v>10</v>
      </c>
      <c r="H125" s="65"/>
      <c r="I125" s="65"/>
      <c r="J125" s="62">
        <f>+I124+I123+I122</f>
        <v>15.903499999999999</v>
      </c>
    </row>
    <row r="126" spans="1:10" x14ac:dyDescent="0.2">
      <c r="A126" s="16" t="s">
        <v>17</v>
      </c>
      <c r="B126" s="21"/>
      <c r="C126" s="41" t="s">
        <v>1</v>
      </c>
      <c r="D126" s="8" t="s">
        <v>59</v>
      </c>
    </row>
    <row r="127" spans="1:10" x14ac:dyDescent="0.2">
      <c r="A127" s="5" t="str">
        <f>+'Precios unitarios'!A51</f>
        <v>RZ1-K.50</v>
      </c>
      <c r="B127" s="21">
        <v>4</v>
      </c>
      <c r="C127" s="2" t="s">
        <v>0</v>
      </c>
      <c r="D127" s="1" t="s">
        <v>69</v>
      </c>
      <c r="H127" s="57">
        <f>+'Precios unitarios'!I51</f>
        <v>2.6</v>
      </c>
      <c r="I127" s="57">
        <f>+H127*B127</f>
        <v>10.4</v>
      </c>
      <c r="J127" s="57"/>
    </row>
    <row r="128" spans="1:10" x14ac:dyDescent="0.2">
      <c r="A128" s="5" t="str">
        <f>+'Precios unitarios'!A55</f>
        <v>RZ1-K.25</v>
      </c>
      <c r="B128" s="21">
        <v>1</v>
      </c>
      <c r="C128" s="2" t="s">
        <v>0</v>
      </c>
      <c r="D128" s="1" t="s">
        <v>68</v>
      </c>
      <c r="H128" s="57">
        <f>+'Precios unitarios'!I55</f>
        <v>1.34</v>
      </c>
      <c r="I128" s="57">
        <f>+H128*B128</f>
        <v>1.34</v>
      </c>
      <c r="J128" s="57"/>
    </row>
    <row r="129" spans="1:10" x14ac:dyDescent="0.2">
      <c r="A129" s="1" t="str">
        <f>+'Precios unitarios'!$A$105</f>
        <v>MOR.OF</v>
      </c>
      <c r="B129" s="19">
        <v>0.05</v>
      </c>
      <c r="C129" s="19" t="s">
        <v>16</v>
      </c>
      <c r="D129" s="5" t="s">
        <v>15</v>
      </c>
      <c r="E129" s="5"/>
      <c r="F129" s="5"/>
      <c r="G129" s="5"/>
      <c r="H129" s="64">
        <f>+'Precios unitarios'!$I$105</f>
        <v>9.8699999999999992</v>
      </c>
      <c r="I129" s="64">
        <f>+H129*B129</f>
        <v>0.49349999999999999</v>
      </c>
      <c r="J129" s="60"/>
    </row>
    <row r="130" spans="1:10" x14ac:dyDescent="0.2">
      <c r="A130" s="7"/>
      <c r="B130" s="20"/>
      <c r="C130" s="47"/>
      <c r="D130" s="7"/>
      <c r="E130" s="7"/>
      <c r="F130" s="7"/>
      <c r="G130" s="7" t="s">
        <v>10</v>
      </c>
      <c r="H130" s="65"/>
      <c r="I130" s="65"/>
      <c r="J130" s="62">
        <f>+I128+I127+I129</f>
        <v>12.233499999999999</v>
      </c>
    </row>
    <row r="131" spans="1:10" x14ac:dyDescent="0.2">
      <c r="A131" s="16" t="s">
        <v>18</v>
      </c>
      <c r="B131" s="21"/>
      <c r="C131" s="41" t="s">
        <v>1</v>
      </c>
      <c r="D131" s="8" t="s">
        <v>57</v>
      </c>
    </row>
    <row r="132" spans="1:10" x14ac:dyDescent="0.2">
      <c r="A132" s="1" t="str">
        <f>+'Precios unitarios'!A55</f>
        <v>RZ1-K.25</v>
      </c>
      <c r="B132" s="21">
        <v>4</v>
      </c>
      <c r="C132" s="2" t="s">
        <v>0</v>
      </c>
      <c r="D132" s="1" t="s">
        <v>68</v>
      </c>
      <c r="G132" s="5"/>
      <c r="H132" s="64">
        <f>+'Precios unitarios'!I55</f>
        <v>1.34</v>
      </c>
      <c r="I132" s="64">
        <f>+H132*B132</f>
        <v>5.36</v>
      </c>
      <c r="J132" s="60"/>
    </row>
    <row r="133" spans="1:10" x14ac:dyDescent="0.2">
      <c r="A133" s="1" t="str">
        <f>+'Precios unitarios'!A57</f>
        <v>RZ1-K.16</v>
      </c>
      <c r="B133" s="21">
        <v>1</v>
      </c>
      <c r="C133" s="2" t="s">
        <v>0</v>
      </c>
      <c r="D133" s="1" t="s">
        <v>70</v>
      </c>
      <c r="G133" s="5"/>
      <c r="H133" s="64">
        <f>+'Precios unitarios'!I57</f>
        <v>1.1100000000000001</v>
      </c>
      <c r="I133" s="64">
        <f>+H133*B133</f>
        <v>1.1100000000000001</v>
      </c>
      <c r="J133" s="60"/>
    </row>
    <row r="134" spans="1:10" x14ac:dyDescent="0.2">
      <c r="A134" s="1" t="str">
        <f>+'Precios unitarios'!$A$105</f>
        <v>MOR.OF</v>
      </c>
      <c r="B134" s="19">
        <v>0.05</v>
      </c>
      <c r="C134" s="19" t="s">
        <v>16</v>
      </c>
      <c r="D134" s="5" t="s">
        <v>15</v>
      </c>
      <c r="E134" s="5"/>
      <c r="F134" s="5"/>
      <c r="G134" s="5"/>
      <c r="H134" s="64">
        <f>+'Precios unitarios'!$I$105</f>
        <v>9.8699999999999992</v>
      </c>
      <c r="I134" s="64">
        <f>+H134*B134</f>
        <v>0.49349999999999999</v>
      </c>
      <c r="J134" s="60"/>
    </row>
    <row r="135" spans="1:10" x14ac:dyDescent="0.2">
      <c r="A135" s="7"/>
      <c r="B135" s="20"/>
      <c r="C135" s="47"/>
      <c r="D135" s="7"/>
      <c r="E135" s="7"/>
      <c r="F135" s="7"/>
      <c r="G135" s="7" t="s">
        <v>10</v>
      </c>
      <c r="H135" s="65"/>
      <c r="I135" s="65"/>
      <c r="J135" s="62">
        <f>+I134+I133+I132</f>
        <v>6.9635000000000007</v>
      </c>
    </row>
    <row r="136" spans="1:10" x14ac:dyDescent="0.2">
      <c r="A136" s="16" t="s">
        <v>19</v>
      </c>
      <c r="B136" s="21"/>
      <c r="C136" s="41" t="s">
        <v>1</v>
      </c>
      <c r="D136" s="8" t="s">
        <v>60</v>
      </c>
    </row>
    <row r="137" spans="1:10" x14ac:dyDescent="0.2">
      <c r="A137" s="1" t="str">
        <f>+'Precios unitarios'!A59</f>
        <v>RZ1-K.6</v>
      </c>
      <c r="B137" s="21">
        <v>5</v>
      </c>
      <c r="C137" s="2" t="s">
        <v>0</v>
      </c>
      <c r="D137" s="1" t="str">
        <f>+'Precios unitarios'!D59</f>
        <v>RZ1-K (AS) 0,6/1kV 6mm2 Cu</v>
      </c>
      <c r="G137" s="5"/>
      <c r="H137" s="64">
        <f>+'Precios unitarios'!I59</f>
        <v>0.91</v>
      </c>
      <c r="I137" s="64">
        <f>+H137*B137</f>
        <v>4.55</v>
      </c>
      <c r="J137" s="60"/>
    </row>
    <row r="138" spans="1:10" x14ac:dyDescent="0.2">
      <c r="A138" s="1" t="str">
        <f>+'Precios unitarios'!$A$105</f>
        <v>MOR.OF</v>
      </c>
      <c r="B138" s="19">
        <v>0.05</v>
      </c>
      <c r="C138" s="19" t="s">
        <v>16</v>
      </c>
      <c r="D138" s="5" t="s">
        <v>15</v>
      </c>
      <c r="E138" s="5"/>
      <c r="F138" s="5"/>
      <c r="G138" s="5"/>
      <c r="H138" s="64">
        <f>+'Precios unitarios'!$I$105</f>
        <v>9.8699999999999992</v>
      </c>
      <c r="I138" s="64">
        <f>+H138*B138</f>
        <v>0.49349999999999999</v>
      </c>
      <c r="J138" s="60"/>
    </row>
    <row r="139" spans="1:10" x14ac:dyDescent="0.2">
      <c r="A139" s="7"/>
      <c r="B139" s="20"/>
      <c r="C139" s="47"/>
      <c r="D139" s="7"/>
      <c r="E139" s="7"/>
      <c r="F139" s="7"/>
      <c r="G139" s="7" t="s">
        <v>10</v>
      </c>
      <c r="H139" s="47"/>
      <c r="I139" s="47"/>
      <c r="J139" s="62">
        <f>+I138+I137</f>
        <v>5.0434999999999999</v>
      </c>
    </row>
    <row r="140" spans="1:10" x14ac:dyDescent="0.2">
      <c r="A140" s="16" t="s">
        <v>49</v>
      </c>
      <c r="B140" s="21"/>
      <c r="C140" s="41" t="s">
        <v>1</v>
      </c>
      <c r="D140" s="8" t="s">
        <v>61</v>
      </c>
    </row>
    <row r="141" spans="1:10" x14ac:dyDescent="0.2">
      <c r="A141" s="1" t="str">
        <f>+'Precios unitarios'!A65</f>
        <v>H07.1,5</v>
      </c>
      <c r="B141" s="21">
        <v>4</v>
      </c>
      <c r="C141" s="2" t="s">
        <v>0</v>
      </c>
      <c r="D141" s="1" t="s">
        <v>67</v>
      </c>
      <c r="G141" s="5"/>
      <c r="H141" s="64">
        <f>+'Precios unitarios'!I65</f>
        <v>0.09</v>
      </c>
      <c r="I141" s="64">
        <f>+H141*B141</f>
        <v>0.36</v>
      </c>
      <c r="J141" s="60"/>
    </row>
    <row r="142" spans="1:10" x14ac:dyDescent="0.2">
      <c r="A142" s="1" t="str">
        <f>+'Precios unitarios'!$A$105</f>
        <v>MOR.OF</v>
      </c>
      <c r="B142" s="19">
        <v>0.05</v>
      </c>
      <c r="C142" s="19" t="s">
        <v>16</v>
      </c>
      <c r="D142" s="5" t="s">
        <v>15</v>
      </c>
      <c r="E142" s="5"/>
      <c r="F142" s="5"/>
      <c r="G142" s="5"/>
      <c r="H142" s="64">
        <f>+'Precios unitarios'!$I$105</f>
        <v>9.8699999999999992</v>
      </c>
      <c r="I142" s="64">
        <f>+H142*B142</f>
        <v>0.49349999999999999</v>
      </c>
      <c r="J142" s="60"/>
    </row>
    <row r="143" spans="1:10" x14ac:dyDescent="0.2">
      <c r="A143" s="7"/>
      <c r="B143" s="20"/>
      <c r="C143" s="47"/>
      <c r="D143" s="7"/>
      <c r="E143" s="7"/>
      <c r="F143" s="7"/>
      <c r="G143" s="7" t="s">
        <v>10</v>
      </c>
      <c r="H143" s="47"/>
      <c r="I143" s="47"/>
      <c r="J143" s="62">
        <f>+I142+I141</f>
        <v>0.85349999999999993</v>
      </c>
    </row>
    <row r="144" spans="1:10" x14ac:dyDescent="0.2">
      <c r="A144" s="16" t="s">
        <v>21</v>
      </c>
      <c r="B144" s="21"/>
      <c r="C144" s="41" t="s">
        <v>1</v>
      </c>
      <c r="D144" s="8" t="s">
        <v>229</v>
      </c>
    </row>
    <row r="145" spans="1:10" x14ac:dyDescent="0.2">
      <c r="A145" s="1" t="str">
        <f>+'Precios unitarios'!A63</f>
        <v>H07.2,5</v>
      </c>
      <c r="B145" s="21">
        <v>3</v>
      </c>
      <c r="C145" s="2" t="s">
        <v>0</v>
      </c>
      <c r="D145" s="1" t="s">
        <v>65</v>
      </c>
      <c r="G145" s="5"/>
      <c r="H145" s="64">
        <f>+'Precios unitarios'!I63</f>
        <v>0.16</v>
      </c>
      <c r="I145" s="64">
        <f>+H145*B145</f>
        <v>0.48</v>
      </c>
      <c r="J145" s="60"/>
    </row>
    <row r="146" spans="1:10" x14ac:dyDescent="0.2">
      <c r="A146" s="1" t="str">
        <f>+'Precios unitarios'!$A$105</f>
        <v>MOR.OF</v>
      </c>
      <c r="B146" s="19">
        <v>0.05</v>
      </c>
      <c r="C146" s="19" t="s">
        <v>16</v>
      </c>
      <c r="D146" s="5" t="s">
        <v>15</v>
      </c>
      <c r="E146" s="5"/>
      <c r="F146" s="5"/>
      <c r="G146" s="5"/>
      <c r="H146" s="64">
        <f>+'Precios unitarios'!$I$105</f>
        <v>9.8699999999999992</v>
      </c>
      <c r="I146" s="64">
        <f>+H146*B146</f>
        <v>0.49349999999999999</v>
      </c>
      <c r="J146" s="60"/>
    </row>
    <row r="147" spans="1:10" x14ac:dyDescent="0.2">
      <c r="A147" s="7"/>
      <c r="B147" s="20"/>
      <c r="C147" s="47"/>
      <c r="D147" s="7"/>
      <c r="E147" s="7"/>
      <c r="F147" s="7"/>
      <c r="G147" s="7" t="s">
        <v>10</v>
      </c>
      <c r="H147" s="65"/>
      <c r="I147" s="65"/>
      <c r="J147" s="62">
        <f>+I146+I145</f>
        <v>0.97350000000000003</v>
      </c>
    </row>
    <row r="148" spans="1:10" x14ac:dyDescent="0.2">
      <c r="A148" s="16" t="s">
        <v>22</v>
      </c>
      <c r="B148" s="21"/>
      <c r="C148" s="41" t="s">
        <v>1</v>
      </c>
      <c r="D148" s="8" t="s">
        <v>230</v>
      </c>
      <c r="H148" s="57"/>
      <c r="I148" s="57"/>
    </row>
    <row r="149" spans="1:10" x14ac:dyDescent="0.2">
      <c r="A149" s="1" t="str">
        <f>+'Precios unitarios'!A65</f>
        <v>H07.1,5</v>
      </c>
      <c r="B149" s="21">
        <v>3</v>
      </c>
      <c r="C149" s="2" t="s">
        <v>0</v>
      </c>
      <c r="D149" s="1" t="s">
        <v>67</v>
      </c>
      <c r="G149" s="5"/>
      <c r="H149" s="64">
        <f>+'Precios unitarios'!I65</f>
        <v>0.09</v>
      </c>
      <c r="I149" s="64">
        <f>+H149*B149</f>
        <v>0.27</v>
      </c>
      <c r="J149" s="60"/>
    </row>
    <row r="150" spans="1:10" x14ac:dyDescent="0.2">
      <c r="A150" s="1" t="str">
        <f>+'Precios unitarios'!$A$105</f>
        <v>MOR.OF</v>
      </c>
      <c r="B150" s="19">
        <v>0.05</v>
      </c>
      <c r="C150" s="19" t="s">
        <v>16</v>
      </c>
      <c r="D150" s="5" t="s">
        <v>15</v>
      </c>
      <c r="E150" s="5"/>
      <c r="F150" s="5"/>
      <c r="G150" s="5"/>
      <c r="H150" s="64">
        <f>+'Precios unitarios'!$I$105</f>
        <v>9.8699999999999992</v>
      </c>
      <c r="I150" s="64">
        <f>+H150*B150</f>
        <v>0.49349999999999999</v>
      </c>
      <c r="J150" s="60"/>
    </row>
    <row r="151" spans="1:10" x14ac:dyDescent="0.2">
      <c r="A151" s="7"/>
      <c r="B151" s="20"/>
      <c r="C151" s="47"/>
      <c r="D151" s="7"/>
      <c r="E151" s="7"/>
      <c r="F151" s="7"/>
      <c r="G151" s="7" t="s">
        <v>10</v>
      </c>
      <c r="H151" s="65"/>
      <c r="I151" s="65"/>
      <c r="J151" s="62">
        <f>+I150+I149</f>
        <v>0.76350000000000007</v>
      </c>
    </row>
    <row r="152" spans="1:10" x14ac:dyDescent="0.2">
      <c r="A152" s="16" t="s">
        <v>23</v>
      </c>
      <c r="B152" s="21"/>
      <c r="C152" s="41" t="s">
        <v>1</v>
      </c>
      <c r="D152" s="8" t="s">
        <v>63</v>
      </c>
      <c r="H152" s="57"/>
      <c r="I152" s="57"/>
    </row>
    <row r="153" spans="1:10" x14ac:dyDescent="0.2">
      <c r="A153" s="1" t="str">
        <f>+'Precios unitarios'!A61</f>
        <v>H07.4</v>
      </c>
      <c r="B153" s="21">
        <v>5</v>
      </c>
      <c r="C153" s="2" t="s">
        <v>0</v>
      </c>
      <c r="D153" s="1" t="s">
        <v>66</v>
      </c>
      <c r="G153" s="5"/>
      <c r="H153" s="64">
        <f>+'Precios unitarios'!I61</f>
        <v>0.5</v>
      </c>
      <c r="I153" s="64">
        <f>+H153*B153</f>
        <v>2.5</v>
      </c>
      <c r="J153" s="60"/>
    </row>
    <row r="154" spans="1:10" x14ac:dyDescent="0.2">
      <c r="A154" s="1" t="str">
        <f>+'Precios unitarios'!$A$105</f>
        <v>MOR.OF</v>
      </c>
      <c r="B154" s="19">
        <v>0.05</v>
      </c>
      <c r="C154" s="19" t="s">
        <v>16</v>
      </c>
      <c r="D154" s="5" t="s">
        <v>15</v>
      </c>
      <c r="E154" s="5"/>
      <c r="F154" s="5"/>
      <c r="G154" s="5"/>
      <c r="H154" s="64">
        <f>+'Precios unitarios'!$I$105</f>
        <v>9.8699999999999992</v>
      </c>
      <c r="I154" s="64">
        <f>+H154*B154</f>
        <v>0.49349999999999999</v>
      </c>
      <c r="J154" s="60"/>
    </row>
    <row r="155" spans="1:10" x14ac:dyDescent="0.2">
      <c r="A155" s="7"/>
      <c r="B155" s="20"/>
      <c r="C155" s="47"/>
      <c r="D155" s="7"/>
      <c r="E155" s="7"/>
      <c r="F155" s="7"/>
      <c r="G155" s="7" t="s">
        <v>10</v>
      </c>
      <c r="H155" s="47"/>
      <c r="I155" s="47"/>
      <c r="J155" s="62">
        <f>+I154+I153</f>
        <v>2.9935</v>
      </c>
    </row>
    <row r="156" spans="1:10" x14ac:dyDescent="0.2">
      <c r="A156" s="16" t="s">
        <v>20</v>
      </c>
      <c r="B156" s="21"/>
      <c r="C156" s="41" t="s">
        <v>1</v>
      </c>
      <c r="D156" s="8" t="s">
        <v>62</v>
      </c>
    </row>
    <row r="157" spans="1:10" x14ac:dyDescent="0.2">
      <c r="A157" s="1" t="str">
        <f>+'Precios unitarios'!A63</f>
        <v>H07.2,5</v>
      </c>
      <c r="B157" s="21">
        <v>5</v>
      </c>
      <c r="C157" s="2" t="s">
        <v>0</v>
      </c>
      <c r="D157" s="1" t="s">
        <v>65</v>
      </c>
      <c r="G157" s="5"/>
      <c r="H157" s="64">
        <f>+'Precios unitarios'!I63</f>
        <v>0.16</v>
      </c>
      <c r="I157" s="64">
        <f>+H157*B157</f>
        <v>0.8</v>
      </c>
      <c r="J157" s="60"/>
    </row>
    <row r="158" spans="1:10" x14ac:dyDescent="0.2">
      <c r="A158" s="1" t="str">
        <f>+'Precios unitarios'!$A$105</f>
        <v>MOR.OF</v>
      </c>
      <c r="B158" s="19">
        <v>0.05</v>
      </c>
      <c r="C158" s="19" t="s">
        <v>16</v>
      </c>
      <c r="D158" s="5" t="s">
        <v>15</v>
      </c>
      <c r="E158" s="5"/>
      <c r="F158" s="5"/>
      <c r="G158" s="5"/>
      <c r="H158" s="64">
        <f>+'Precios unitarios'!$I$105</f>
        <v>9.8699999999999992</v>
      </c>
      <c r="I158" s="64">
        <f>+H158*B158</f>
        <v>0.49349999999999999</v>
      </c>
      <c r="J158" s="60"/>
    </row>
    <row r="159" spans="1:10" x14ac:dyDescent="0.2">
      <c r="A159" s="7"/>
      <c r="B159" s="20"/>
      <c r="C159" s="47"/>
      <c r="D159" s="7"/>
      <c r="E159" s="7"/>
      <c r="F159" s="7"/>
      <c r="G159" s="7" t="s">
        <v>10</v>
      </c>
      <c r="H159" s="65"/>
      <c r="I159" s="65"/>
      <c r="J159" s="62">
        <f>+I158+I157</f>
        <v>1.2935000000000001</v>
      </c>
    </row>
    <row r="160" spans="1:10" x14ac:dyDescent="0.2">
      <c r="A160" s="16" t="s">
        <v>26</v>
      </c>
      <c r="B160" s="21"/>
      <c r="C160" s="41" t="s">
        <v>1</v>
      </c>
      <c r="D160" s="8" t="s">
        <v>64</v>
      </c>
      <c r="H160" s="57"/>
      <c r="I160" s="57"/>
    </row>
    <row r="161" spans="1:10" x14ac:dyDescent="0.2">
      <c r="A161" s="1" t="str">
        <f>+'Precios unitarios'!A67</f>
        <v>DES.35</v>
      </c>
      <c r="B161" s="21">
        <v>2.5</v>
      </c>
      <c r="C161" s="2" t="s">
        <v>1</v>
      </c>
      <c r="D161" s="1" t="s">
        <v>27</v>
      </c>
      <c r="G161" s="5"/>
      <c r="H161" s="64">
        <f>+'Precios unitarios'!I67</f>
        <v>2.81</v>
      </c>
      <c r="I161" s="64">
        <f>+H161*B161</f>
        <v>7.0250000000000004</v>
      </c>
      <c r="J161" s="60"/>
    </row>
    <row r="162" spans="1:10" x14ac:dyDescent="0.2">
      <c r="A162" s="1" t="str">
        <f>+'Precios unitarios'!A119</f>
        <v>PICPT</v>
      </c>
      <c r="B162" s="21">
        <v>2</v>
      </c>
      <c r="C162" s="2" t="s">
        <v>0</v>
      </c>
      <c r="D162" s="1" t="s">
        <v>95</v>
      </c>
      <c r="H162" s="64">
        <f>+'Precios unitarios'!I119</f>
        <v>15</v>
      </c>
      <c r="I162" s="64">
        <f>+H162*B162</f>
        <v>30</v>
      </c>
      <c r="J162" s="60"/>
    </row>
    <row r="163" spans="1:10" x14ac:dyDescent="0.2">
      <c r="A163" s="1" t="str">
        <f>+'Precios unitarios'!A117</f>
        <v>ARQ.PT</v>
      </c>
      <c r="B163" s="19">
        <v>1</v>
      </c>
      <c r="C163" s="19" t="str">
        <f>+'Precios unitarios'!C117</f>
        <v>Ud</v>
      </c>
      <c r="D163" s="5" t="str">
        <f>+'Precios unitarios'!D117</f>
        <v>Arqueta con tapa de registro 300x300</v>
      </c>
      <c r="E163" s="5"/>
      <c r="G163" s="5"/>
      <c r="H163" s="64">
        <f>+'Precios unitarios'!I117</f>
        <v>34.700000000000003</v>
      </c>
      <c r="I163" s="64">
        <f>+H163*B163</f>
        <v>34.700000000000003</v>
      </c>
      <c r="J163" s="60"/>
    </row>
    <row r="164" spans="1:10" x14ac:dyDescent="0.2">
      <c r="A164" s="1" t="str">
        <f>+'Precios unitarios'!A125</f>
        <v>MAT.PT</v>
      </c>
      <c r="B164" s="19">
        <v>1</v>
      </c>
      <c r="C164" s="2" t="str">
        <f>+'Precios unitarios'!C125</f>
        <v>%</v>
      </c>
      <c r="D164" s="1" t="str">
        <f>+'Precios unitarios'!D125</f>
        <v>Medios auxiliares instalación toma de tierra</v>
      </c>
      <c r="H164" s="57">
        <f>+'Precios unitarios'!I125</f>
        <v>0.9</v>
      </c>
      <c r="I164" s="57">
        <f>+H164*B164</f>
        <v>0.9</v>
      </c>
      <c r="J164" s="57"/>
    </row>
    <row r="165" spans="1:10" x14ac:dyDescent="0.2">
      <c r="A165" s="1" t="str">
        <f>+'Precios unitarios'!$A$105</f>
        <v>MOR.OF</v>
      </c>
      <c r="B165" s="19">
        <v>0.05</v>
      </c>
      <c r="C165" s="19" t="s">
        <v>16</v>
      </c>
      <c r="D165" s="5" t="s">
        <v>15</v>
      </c>
      <c r="E165" s="5"/>
      <c r="F165" s="5"/>
      <c r="G165" s="5"/>
      <c r="H165" s="64">
        <f>+'Precios unitarios'!$I$105</f>
        <v>9.8699999999999992</v>
      </c>
      <c r="I165" s="64">
        <f>+H165*B165</f>
        <v>0.49349999999999999</v>
      </c>
      <c r="J165" s="60"/>
    </row>
    <row r="166" spans="1:10" s="5" customFormat="1" x14ac:dyDescent="0.2">
      <c r="B166" s="19"/>
      <c r="C166" s="45"/>
      <c r="G166" s="5" t="s">
        <v>10</v>
      </c>
      <c r="H166" s="64"/>
      <c r="I166" s="64"/>
      <c r="J166" s="60">
        <f>+I165+I161+I162+I164+I163</f>
        <v>73.118500000000012</v>
      </c>
    </row>
    <row r="167" spans="1:10" x14ac:dyDescent="0.2">
      <c r="A167" s="5"/>
      <c r="B167" s="5"/>
      <c r="C167" s="45"/>
      <c r="D167" s="5"/>
      <c r="E167" s="5"/>
      <c r="F167" s="5"/>
      <c r="G167" s="5"/>
      <c r="H167" s="45"/>
      <c r="I167" s="45"/>
      <c r="J167" s="60"/>
    </row>
    <row r="168" spans="1:10" x14ac:dyDescent="0.2">
      <c r="A168" s="89" t="s">
        <v>50</v>
      </c>
      <c r="B168" s="89"/>
      <c r="C168" s="89"/>
      <c r="D168" s="89"/>
    </row>
    <row r="170" spans="1:10" x14ac:dyDescent="0.2">
      <c r="A170" s="33" t="s">
        <v>3</v>
      </c>
      <c r="B170" s="14"/>
      <c r="C170" s="88" t="s">
        <v>5</v>
      </c>
      <c r="D170" s="88"/>
      <c r="E170" s="14"/>
      <c r="F170" s="14"/>
      <c r="G170" s="14"/>
      <c r="H170" s="42" t="s">
        <v>6</v>
      </c>
      <c r="I170" s="42" t="s">
        <v>7</v>
      </c>
      <c r="J170" s="42" t="s">
        <v>8</v>
      </c>
    </row>
    <row r="171" spans="1:10" x14ac:dyDescent="0.2">
      <c r="C171" s="1"/>
      <c r="H171" s="1"/>
      <c r="I171" s="1"/>
      <c r="J171" s="1"/>
    </row>
    <row r="172" spans="1:10" x14ac:dyDescent="0.2">
      <c r="A172" s="16" t="str">
        <f>+'Precios unitarios'!A73</f>
        <v>TS20</v>
      </c>
      <c r="B172" s="21">
        <v>1</v>
      </c>
      <c r="C172" s="41" t="s">
        <v>1</v>
      </c>
      <c r="D172" s="8" t="s">
        <v>24</v>
      </c>
      <c r="H172" s="57">
        <f>+'Precios unitarios'!I73</f>
        <v>0.71</v>
      </c>
      <c r="I172" s="2">
        <f>+H172*B172</f>
        <v>0.71</v>
      </c>
    </row>
    <row r="173" spans="1:10" x14ac:dyDescent="0.2">
      <c r="C173" s="41"/>
      <c r="D173" s="1" t="s">
        <v>91</v>
      </c>
    </row>
    <row r="174" spans="1:10" x14ac:dyDescent="0.2">
      <c r="A174" s="1" t="str">
        <f>+'Precios unitarios'!$A$105</f>
        <v>MOR.OF</v>
      </c>
      <c r="B174" s="19">
        <v>0.05</v>
      </c>
      <c r="C174" s="19" t="s">
        <v>16</v>
      </c>
      <c r="D174" s="5" t="s">
        <v>15</v>
      </c>
      <c r="E174" s="5"/>
      <c r="F174" s="5"/>
      <c r="G174" s="5"/>
      <c r="H174" s="64">
        <f>+'Precios unitarios'!$I$105</f>
        <v>9.8699999999999992</v>
      </c>
      <c r="I174" s="64">
        <f>+H174*B174</f>
        <v>0.49349999999999999</v>
      </c>
      <c r="J174" s="60"/>
    </row>
    <row r="175" spans="1:10" x14ac:dyDescent="0.2">
      <c r="A175" s="1" t="str">
        <f>+'Precios unitarios'!$A$111</f>
        <v>MAT.CA</v>
      </c>
      <c r="B175" s="21">
        <v>1</v>
      </c>
      <c r="C175" s="2" t="str">
        <f>+'Precios unitarios'!C111</f>
        <v>%</v>
      </c>
      <c r="D175" s="1" t="str">
        <f>+'Precios unitarios'!D111</f>
        <v>Medios auxiliares montaje canal PVC</v>
      </c>
      <c r="H175" s="57">
        <f>+'Precios unitarios'!I111</f>
        <v>7.0000000000000007E-2</v>
      </c>
      <c r="I175" s="57">
        <f>+H175*B175</f>
        <v>7.0000000000000007E-2</v>
      </c>
    </row>
    <row r="176" spans="1:10" x14ac:dyDescent="0.2">
      <c r="A176" s="7"/>
      <c r="B176" s="20"/>
      <c r="C176" s="47"/>
      <c r="D176" s="7"/>
      <c r="E176" s="7"/>
      <c r="F176" s="7"/>
      <c r="G176" s="7" t="s">
        <v>10</v>
      </c>
      <c r="H176" s="65"/>
      <c r="I176" s="65"/>
      <c r="J176" s="62">
        <f>+SUM(I172:I175)</f>
        <v>1.2735000000000001</v>
      </c>
    </row>
    <row r="177" spans="1:10" x14ac:dyDescent="0.2">
      <c r="A177" s="16" t="str">
        <f>+'Precios unitarios'!A79</f>
        <v>TE50</v>
      </c>
      <c r="B177" s="19">
        <v>1</v>
      </c>
      <c r="C177" s="32" t="s">
        <v>1</v>
      </c>
      <c r="D177" s="6" t="s">
        <v>52</v>
      </c>
      <c r="E177" s="5"/>
      <c r="F177" s="5"/>
      <c r="G177" s="5"/>
      <c r="H177" s="64">
        <f>+'Precios unitarios'!$I$79</f>
        <v>1.2</v>
      </c>
      <c r="I177" s="57">
        <f>+H177*B177</f>
        <v>1.2</v>
      </c>
      <c r="J177" s="60"/>
    </row>
    <row r="178" spans="1:10" x14ac:dyDescent="0.2">
      <c r="A178" s="5"/>
      <c r="B178" s="19"/>
      <c r="C178" s="32"/>
      <c r="D178" s="5" t="s">
        <v>92</v>
      </c>
      <c r="E178" s="5"/>
      <c r="F178" s="5"/>
      <c r="G178" s="5"/>
      <c r="H178" s="64"/>
      <c r="I178" s="64"/>
      <c r="J178" s="60"/>
    </row>
    <row r="179" spans="1:10" x14ac:dyDescent="0.2">
      <c r="A179" s="1" t="str">
        <f>+'Precios unitarios'!$A$105</f>
        <v>MOR.OF</v>
      </c>
      <c r="B179" s="19">
        <v>2.5000000000000001E-2</v>
      </c>
      <c r="C179" s="19" t="s">
        <v>16</v>
      </c>
      <c r="D179" s="5" t="s">
        <v>15</v>
      </c>
      <c r="E179" s="5"/>
      <c r="F179" s="5"/>
      <c r="G179" s="5"/>
      <c r="H179" s="64">
        <f>+'Precios unitarios'!$I$105</f>
        <v>9.8699999999999992</v>
      </c>
      <c r="I179" s="64">
        <f>+H179*B179</f>
        <v>0.24675</v>
      </c>
      <c r="J179" s="60"/>
    </row>
    <row r="180" spans="1:10" x14ac:dyDescent="0.2">
      <c r="A180" s="1" t="str">
        <f>+'Precios unitarios'!$A$107</f>
        <v>MOR.OB</v>
      </c>
      <c r="B180" s="19">
        <v>4.7E-2</v>
      </c>
      <c r="C180" s="2" t="str">
        <f>+'Precios unitarios'!$C$107</f>
        <v>Hr</v>
      </c>
      <c r="D180" s="1" t="str">
        <f>+'Precios unitarios'!$D$107</f>
        <v>Oficial de primera contrucción</v>
      </c>
      <c r="E180" s="5"/>
      <c r="F180" s="5"/>
      <c r="G180" s="5"/>
      <c r="H180" s="64">
        <f>+'Precios unitarios'!$I$107</f>
        <v>9.8699999999999992</v>
      </c>
      <c r="I180" s="64">
        <f>+H180*B180</f>
        <v>0.46388999999999997</v>
      </c>
      <c r="J180" s="60"/>
    </row>
    <row r="181" spans="1:10" x14ac:dyDescent="0.2">
      <c r="A181" s="1" t="str">
        <f>+'Precios unitarios'!$A$113</f>
        <v>CAM.CE</v>
      </c>
      <c r="B181" s="19">
        <v>1E-3</v>
      </c>
      <c r="C181" s="2" t="str">
        <f>+'Precios unitarios'!$C$113</f>
        <v>Hr</v>
      </c>
      <c r="D181" s="1" t="str">
        <f>+'Precios unitarios'!$D$113</f>
        <v>Camión cisterana 8 m3 de capacidad</v>
      </c>
      <c r="E181" s="5"/>
      <c r="F181" s="5"/>
      <c r="G181" s="5"/>
      <c r="H181" s="64">
        <f>+'Precios unitarios'!$I$113</f>
        <v>35.42</v>
      </c>
      <c r="I181" s="64">
        <f>+H181*B181</f>
        <v>3.542E-2</v>
      </c>
      <c r="J181" s="60"/>
    </row>
    <row r="182" spans="1:10" x14ac:dyDescent="0.2">
      <c r="A182" s="1" t="str">
        <f>+'Precios unitarios'!$A$115</f>
        <v>DUMP</v>
      </c>
      <c r="B182" s="19">
        <v>6.0000000000000001E-3</v>
      </c>
      <c r="C182" s="2" t="str">
        <f>+'Precios unitarios'!$C$115</f>
        <v>Hr</v>
      </c>
      <c r="D182" s="1" t="str">
        <f>+'Precios unitarios'!$D$115</f>
        <v>Dumper descarga frontal de 2 t</v>
      </c>
      <c r="E182" s="5"/>
      <c r="F182" s="5"/>
      <c r="G182" s="5"/>
      <c r="H182" s="64">
        <f>+'Precios unitarios'!$I$115</f>
        <v>7.31</v>
      </c>
      <c r="I182" s="64">
        <f>+H182*B182</f>
        <v>4.3859999999999996E-2</v>
      </c>
      <c r="J182" s="60"/>
    </row>
    <row r="183" spans="1:10" x14ac:dyDescent="0.2">
      <c r="A183" s="1" t="str">
        <f>+'Precios unitarios'!$A$121</f>
        <v>MAT.CE</v>
      </c>
      <c r="B183" s="19">
        <v>2.5000000000000001E-2</v>
      </c>
      <c r="C183" s="2" t="str">
        <f>+'Precios unitarios'!$C$121</f>
        <v>%</v>
      </c>
      <c r="D183" s="1" t="str">
        <f>+'Precios unitarios'!$D$121</f>
        <v>Medios auxiliares canal enterrada</v>
      </c>
      <c r="E183" s="5"/>
      <c r="F183" s="5"/>
      <c r="G183" s="5"/>
      <c r="H183" s="64">
        <f>+'Precios unitarios'!$I$121</f>
        <v>0.7</v>
      </c>
      <c r="I183" s="64">
        <f>+H183*B183</f>
        <v>1.7499999999999998E-2</v>
      </c>
      <c r="J183" s="60"/>
    </row>
    <row r="184" spans="1:10" x14ac:dyDescent="0.2">
      <c r="A184" s="7"/>
      <c r="B184" s="20"/>
      <c r="C184" s="47"/>
      <c r="D184" s="7"/>
      <c r="E184" s="7"/>
      <c r="F184" s="7"/>
      <c r="G184" s="7" t="s">
        <v>10</v>
      </c>
      <c r="H184" s="65"/>
      <c r="I184" s="65"/>
      <c r="J184" s="62">
        <f>+SUM(I177:I183)</f>
        <v>2.0074199999999998</v>
      </c>
    </row>
    <row r="185" spans="1:10" x14ac:dyDescent="0.2">
      <c r="A185" s="16" t="str">
        <f>+'Precios unitarios'!A75</f>
        <v>TS16</v>
      </c>
      <c r="B185" s="21">
        <v>1</v>
      </c>
      <c r="C185" s="41" t="s">
        <v>1</v>
      </c>
      <c r="D185" s="8" t="s">
        <v>53</v>
      </c>
      <c r="H185" s="57">
        <f>+'Precios unitarios'!I75</f>
        <v>0.55000000000000004</v>
      </c>
      <c r="I185" s="57"/>
    </row>
    <row r="186" spans="1:10" x14ac:dyDescent="0.2">
      <c r="B186" s="21"/>
      <c r="C186" s="41"/>
      <c r="D186" s="1" t="s">
        <v>91</v>
      </c>
      <c r="H186" s="57"/>
      <c r="I186" s="57"/>
    </row>
    <row r="187" spans="1:10" x14ac:dyDescent="0.2">
      <c r="A187" s="1" t="str">
        <f>+'Precios unitarios'!$A$105</f>
        <v>MOR.OF</v>
      </c>
      <c r="B187" s="19">
        <v>0.05</v>
      </c>
      <c r="C187" s="19" t="s">
        <v>16</v>
      </c>
      <c r="D187" s="5" t="s">
        <v>15</v>
      </c>
      <c r="E187" s="5"/>
      <c r="F187" s="5"/>
      <c r="G187" s="5"/>
      <c r="H187" s="64">
        <f>+'Precios unitarios'!$I$105</f>
        <v>9.8699999999999992</v>
      </c>
      <c r="I187" s="64">
        <f>+H187*B187</f>
        <v>0.49349999999999999</v>
      </c>
      <c r="J187" s="60"/>
    </row>
    <row r="188" spans="1:10" x14ac:dyDescent="0.2">
      <c r="A188" s="1" t="str">
        <f>+'Precios unitarios'!A111</f>
        <v>MAT.CA</v>
      </c>
      <c r="B188" s="21">
        <v>1</v>
      </c>
      <c r="C188" s="2" t="s">
        <v>0</v>
      </c>
      <c r="D188" s="1" t="str">
        <f>+'Precios unitarios'!D111</f>
        <v>Medios auxiliares montaje canal PVC</v>
      </c>
      <c r="H188" s="57">
        <f>+'Precios unitarios'!I111</f>
        <v>7.0000000000000007E-2</v>
      </c>
      <c r="I188" s="57">
        <f>+H188*B188</f>
        <v>7.0000000000000007E-2</v>
      </c>
    </row>
    <row r="189" spans="1:10" x14ac:dyDescent="0.2">
      <c r="A189" s="7"/>
      <c r="B189" s="20"/>
      <c r="C189" s="47"/>
      <c r="D189" s="7"/>
      <c r="E189" s="7"/>
      <c r="F189" s="7"/>
      <c r="G189" s="7" t="s">
        <v>10</v>
      </c>
      <c r="H189" s="47"/>
      <c r="I189" s="47"/>
      <c r="J189" s="62">
        <f>+SUM(I185:I188)</f>
        <v>0.5635</v>
      </c>
    </row>
    <row r="190" spans="1:10" x14ac:dyDescent="0.2">
      <c r="A190" s="16" t="str">
        <f>+'Precios unitarios'!A81</f>
        <v>BAPER</v>
      </c>
      <c r="B190" s="21">
        <v>1</v>
      </c>
      <c r="C190" s="41" t="s">
        <v>1</v>
      </c>
      <c r="D190" s="8" t="s">
        <v>29</v>
      </c>
      <c r="H190" s="57">
        <f>+'Precios unitarios'!I81</f>
        <v>4.2</v>
      </c>
    </row>
    <row r="191" spans="1:10" x14ac:dyDescent="0.2">
      <c r="B191" s="22"/>
      <c r="C191" s="41"/>
      <c r="D191" s="91" t="s">
        <v>228</v>
      </c>
      <c r="E191" s="91"/>
      <c r="F191" s="91"/>
    </row>
    <row r="192" spans="1:10" x14ac:dyDescent="0.2">
      <c r="B192" s="22"/>
      <c r="C192" s="41"/>
      <c r="D192" s="91"/>
      <c r="E192" s="91"/>
      <c r="F192" s="91"/>
    </row>
    <row r="193" spans="1:10" x14ac:dyDescent="0.2">
      <c r="A193" s="1" t="str">
        <f>+'Precios unitarios'!$A$105</f>
        <v>MOR.OF</v>
      </c>
      <c r="B193" s="19">
        <v>0.05</v>
      </c>
      <c r="C193" s="19" t="s">
        <v>16</v>
      </c>
      <c r="D193" s="5" t="s">
        <v>15</v>
      </c>
      <c r="E193" s="5"/>
      <c r="F193" s="5"/>
      <c r="G193" s="5"/>
      <c r="H193" s="64">
        <f>+'Precios unitarios'!$I$105</f>
        <v>9.8699999999999992</v>
      </c>
      <c r="I193" s="64">
        <f>+H193*B193</f>
        <v>0.49349999999999999</v>
      </c>
      <c r="J193" s="60"/>
    </row>
    <row r="194" spans="1:10" x14ac:dyDescent="0.2">
      <c r="A194" s="1" t="str">
        <f>+'Precios unitarios'!A109</f>
        <v>MAT.BS</v>
      </c>
      <c r="B194" s="21">
        <v>1</v>
      </c>
      <c r="C194" s="2" t="s">
        <v>0</v>
      </c>
      <c r="D194" s="1" t="str">
        <f>+'Precios unitarios'!D109</f>
        <v>Medios auxiliares montaje bandeja PVC</v>
      </c>
      <c r="H194" s="57">
        <f>+'Precios unitarios'!I109</f>
        <v>0.4</v>
      </c>
      <c r="I194" s="57">
        <v>3.17</v>
      </c>
    </row>
    <row r="195" spans="1:10" x14ac:dyDescent="0.2">
      <c r="A195" s="7"/>
      <c r="B195" s="20"/>
      <c r="C195" s="47"/>
      <c r="D195" s="7"/>
      <c r="E195" s="7"/>
      <c r="F195" s="7"/>
      <c r="G195" s="7" t="s">
        <v>10</v>
      </c>
      <c r="H195" s="47"/>
      <c r="I195" s="47"/>
      <c r="J195" s="62">
        <f>+SUM(I190:I194)</f>
        <v>3.6635</v>
      </c>
    </row>
    <row r="196" spans="1:10" x14ac:dyDescent="0.2">
      <c r="A196" s="16" t="str">
        <f>+'Precios unitarios'!A77</f>
        <v>TE-125</v>
      </c>
      <c r="B196" s="19">
        <v>1</v>
      </c>
      <c r="C196" s="32" t="s">
        <v>1</v>
      </c>
      <c r="D196" s="6" t="str">
        <f>+'Precios unitarios'!D77</f>
        <v>Tubo PVC enterrado de 125mm</v>
      </c>
      <c r="E196" s="5"/>
      <c r="F196" s="5"/>
      <c r="G196" s="5"/>
      <c r="H196" s="64">
        <f>+'Precios unitarios'!I77</f>
        <v>2</v>
      </c>
      <c r="I196" s="57">
        <f>+H196*B196</f>
        <v>2</v>
      </c>
      <c r="J196" s="60"/>
    </row>
    <row r="197" spans="1:10" x14ac:dyDescent="0.2">
      <c r="A197" s="5"/>
      <c r="B197" s="19"/>
      <c r="C197" s="32"/>
      <c r="D197" s="5" t="s">
        <v>92</v>
      </c>
      <c r="E197" s="5"/>
      <c r="F197" s="5"/>
      <c r="G197" s="5"/>
      <c r="H197" s="64"/>
      <c r="I197" s="64"/>
      <c r="J197" s="60"/>
    </row>
    <row r="198" spans="1:10" x14ac:dyDescent="0.2">
      <c r="A198" s="1" t="str">
        <f>+'Precios unitarios'!$A$105</f>
        <v>MOR.OF</v>
      </c>
      <c r="B198" s="19">
        <v>2.5000000000000001E-2</v>
      </c>
      <c r="C198" s="19" t="s">
        <v>16</v>
      </c>
      <c r="D198" s="5" t="s">
        <v>15</v>
      </c>
      <c r="E198" s="5"/>
      <c r="F198" s="5"/>
      <c r="G198" s="5"/>
      <c r="H198" s="64">
        <f>+'Precios unitarios'!$I$105</f>
        <v>9.8699999999999992</v>
      </c>
      <c r="I198" s="64">
        <f>+H198*B198</f>
        <v>0.24675</v>
      </c>
      <c r="J198" s="60"/>
    </row>
    <row r="199" spans="1:10" x14ac:dyDescent="0.2">
      <c r="A199" s="1" t="str">
        <f>+'Precios unitarios'!$A$107</f>
        <v>MOR.OB</v>
      </c>
      <c r="B199" s="19">
        <v>4.7E-2</v>
      </c>
      <c r="C199" s="2" t="str">
        <f>+'Precios unitarios'!$C$107</f>
        <v>Hr</v>
      </c>
      <c r="D199" s="1" t="str">
        <f>+'Precios unitarios'!$D$107</f>
        <v>Oficial de primera contrucción</v>
      </c>
      <c r="E199" s="5"/>
      <c r="F199" s="5"/>
      <c r="G199" s="5"/>
      <c r="H199" s="64">
        <f>+'Precios unitarios'!$I$107</f>
        <v>9.8699999999999992</v>
      </c>
      <c r="I199" s="64">
        <f>+H199*B199</f>
        <v>0.46388999999999997</v>
      </c>
      <c r="J199" s="60"/>
    </row>
    <row r="200" spans="1:10" x14ac:dyDescent="0.2">
      <c r="A200" s="1" t="str">
        <f>+'Precios unitarios'!$A$113</f>
        <v>CAM.CE</v>
      </c>
      <c r="B200" s="19">
        <v>1E-3</v>
      </c>
      <c r="C200" s="2" t="str">
        <f>+'Precios unitarios'!$C$113</f>
        <v>Hr</v>
      </c>
      <c r="D200" s="1" t="str">
        <f>+'Precios unitarios'!$D$113</f>
        <v>Camión cisterana 8 m3 de capacidad</v>
      </c>
      <c r="E200" s="5"/>
      <c r="F200" s="5"/>
      <c r="G200" s="5"/>
      <c r="H200" s="64">
        <f>+'Precios unitarios'!$I$113</f>
        <v>35.42</v>
      </c>
      <c r="I200" s="64">
        <f>+H200*B200</f>
        <v>3.542E-2</v>
      </c>
      <c r="J200" s="60"/>
    </row>
    <row r="201" spans="1:10" x14ac:dyDescent="0.2">
      <c r="A201" s="1" t="str">
        <f>+'Precios unitarios'!$A$115</f>
        <v>DUMP</v>
      </c>
      <c r="B201" s="19">
        <v>6.0000000000000001E-3</v>
      </c>
      <c r="C201" s="2" t="str">
        <f>+'Precios unitarios'!$C$115</f>
        <v>Hr</v>
      </c>
      <c r="D201" s="1" t="str">
        <f>+'Precios unitarios'!$D$115</f>
        <v>Dumper descarga frontal de 2 t</v>
      </c>
      <c r="E201" s="5"/>
      <c r="F201" s="5"/>
      <c r="G201" s="5"/>
      <c r="H201" s="64">
        <f>+'Precios unitarios'!$I$115</f>
        <v>7.31</v>
      </c>
      <c r="I201" s="64">
        <f>+H201*B201</f>
        <v>4.3859999999999996E-2</v>
      </c>
      <c r="J201" s="60"/>
    </row>
    <row r="202" spans="1:10" x14ac:dyDescent="0.2">
      <c r="A202" s="1" t="str">
        <f>+'Precios unitarios'!$A$121</f>
        <v>MAT.CE</v>
      </c>
      <c r="B202" s="19">
        <v>2.5000000000000001E-2</v>
      </c>
      <c r="C202" s="2" t="str">
        <f>+'Precios unitarios'!$C$121</f>
        <v>%</v>
      </c>
      <c r="D202" s="1" t="str">
        <f>+'Precios unitarios'!$D$121</f>
        <v>Medios auxiliares canal enterrada</v>
      </c>
      <c r="E202" s="5"/>
      <c r="F202" s="5"/>
      <c r="G202" s="5"/>
      <c r="H202" s="64">
        <f>+'Precios unitarios'!$I$121</f>
        <v>0.7</v>
      </c>
      <c r="I202" s="64">
        <f>+H202*B202</f>
        <v>1.7499999999999998E-2</v>
      </c>
      <c r="J202" s="60"/>
    </row>
    <row r="203" spans="1:10" s="5" customFormat="1" x14ac:dyDescent="0.2">
      <c r="B203" s="19"/>
      <c r="C203" s="45"/>
      <c r="G203" s="5" t="s">
        <v>10</v>
      </c>
      <c r="H203" s="64"/>
      <c r="I203" s="64"/>
      <c r="J203" s="60">
        <f>+SUM(I196:I202)</f>
        <v>2.80742</v>
      </c>
    </row>
    <row r="204" spans="1:10" x14ac:dyDescent="0.2">
      <c r="A204" s="5"/>
      <c r="B204" s="5"/>
      <c r="C204" s="45"/>
      <c r="D204" s="5"/>
      <c r="E204" s="5"/>
      <c r="F204" s="5"/>
      <c r="G204" s="5"/>
      <c r="H204" s="45"/>
      <c r="I204" s="45"/>
      <c r="J204" s="60"/>
    </row>
    <row r="205" spans="1:10" x14ac:dyDescent="0.2">
      <c r="A205" s="89" t="s">
        <v>54</v>
      </c>
      <c r="B205" s="89"/>
      <c r="C205" s="89"/>
      <c r="D205" s="89"/>
    </row>
    <row r="207" spans="1:10" x14ac:dyDescent="0.2">
      <c r="A207" s="33" t="s">
        <v>3</v>
      </c>
      <c r="B207" s="14"/>
      <c r="C207" s="88" t="s">
        <v>5</v>
      </c>
      <c r="D207" s="88"/>
      <c r="E207" s="14"/>
      <c r="F207" s="14"/>
      <c r="G207" s="14"/>
      <c r="H207" s="42" t="s">
        <v>6</v>
      </c>
      <c r="I207" s="42" t="s">
        <v>7</v>
      </c>
      <c r="J207" s="42" t="s">
        <v>8</v>
      </c>
    </row>
    <row r="208" spans="1:10" x14ac:dyDescent="0.2">
      <c r="C208" s="1"/>
      <c r="H208" s="1"/>
      <c r="I208" s="1"/>
      <c r="J208" s="1"/>
    </row>
    <row r="209" spans="1:1016 1026:2046 2056:3066 3076:4096 4106:5116 5126:6136 6146:7166 7176:8186 8196:9216 9226:10236 10246:11256 11266:12286 12296:13306 13316:14336 14346:15356 15366:16356" x14ac:dyDescent="0.2">
      <c r="A209" s="16" t="s">
        <v>32</v>
      </c>
      <c r="C209" s="41" t="s">
        <v>0</v>
      </c>
      <c r="D209" s="8" t="s">
        <v>33</v>
      </c>
    </row>
    <row r="210" spans="1:1016 1026:2046 2056:3066 3076:4096 4106:5116 5126:6136 6146:7166 7176:8186 8196:9216 9226:10236 10246:11256 11266:12286 12296:13306 13316:14336 14346:15356 15366:16356" x14ac:dyDescent="0.2">
      <c r="H210" s="92" t="s">
        <v>9</v>
      </c>
      <c r="I210" s="92"/>
      <c r="J210" s="92"/>
    </row>
    <row r="211" spans="1:1016 1026:2046 2056:3066 3076:4096 4106:5116 5126:6136 6146:7166 7176:8186 8196:9216 9226:10236 10246:11256 11266:12286 12296:13306 13316:14336 14346:15356 15366:16356" x14ac:dyDescent="0.2">
      <c r="A211" s="7"/>
      <c r="B211" s="7"/>
      <c r="C211" s="47"/>
      <c r="D211" s="7"/>
      <c r="E211" s="7"/>
      <c r="F211" s="7"/>
      <c r="G211" s="7" t="s">
        <v>10</v>
      </c>
      <c r="H211" s="47"/>
      <c r="I211" s="47"/>
      <c r="J211" s="62">
        <f>+'Precios unitarios'!I95</f>
        <v>181.7</v>
      </c>
    </row>
    <row r="212" spans="1:1016 1026:2046 2056:3066 3076:4096 4106:5116 5126:6136 6146:7166 7176:8186 8196:9216 9226:10236 10246:11256 11266:12286 12296:13306 13316:14336 14346:15356 15366:16356" x14ac:dyDescent="0.2">
      <c r="A212" s="16" t="s">
        <v>34</v>
      </c>
      <c r="C212" s="41" t="s">
        <v>0</v>
      </c>
      <c r="D212" s="8" t="s">
        <v>35</v>
      </c>
    </row>
    <row r="213" spans="1:1016 1026:2046 2056:3066 3076:4096 4106:5116 5126:6136 6146:7166 7176:8186 8196:9216 9226:10236 10246:11256 11266:12286 12296:13306 13316:14336 14346:15356 15366:16356" x14ac:dyDescent="0.2">
      <c r="H213" s="92" t="s">
        <v>9</v>
      </c>
      <c r="I213" s="92"/>
      <c r="J213" s="92"/>
    </row>
    <row r="214" spans="1:1016 1026:2046 2056:3066 3076:4096 4106:5116 5126:6136 6146:7166 7176:8186 8196:9216 9226:10236 10246:11256 11266:12286 12296:13306 13316:14336 14346:15356 15366:16356" x14ac:dyDescent="0.2">
      <c r="A214" s="7"/>
      <c r="B214" s="7"/>
      <c r="C214" s="47"/>
      <c r="D214" s="7"/>
      <c r="E214" s="7"/>
      <c r="F214" s="7"/>
      <c r="G214" s="7" t="s">
        <v>10</v>
      </c>
      <c r="H214" s="47"/>
      <c r="I214" s="47"/>
      <c r="J214" s="62">
        <f>+'Precios unitarios'!I91</f>
        <v>15.8</v>
      </c>
    </row>
    <row r="215" spans="1:1016 1026:2046 2056:3066 3076:4096 4106:5116 5126:6136 6146:7166 7176:8186 8196:9216 9226:10236 10246:11256 11266:12286 12296:13306 13316:14336 14346:15356 15366:16356" x14ac:dyDescent="0.2">
      <c r="A215" s="16" t="s">
        <v>36</v>
      </c>
      <c r="C215" s="41" t="s">
        <v>0</v>
      </c>
      <c r="D215" s="8" t="s">
        <v>37</v>
      </c>
    </row>
    <row r="216" spans="1:1016 1026:2046 2056:3066 3076:4096 4106:5116 5126:6136 6146:7166 7176:8186 8196:9216 9226:10236 10246:11256 11266:12286 12296:13306 13316:14336 14346:15356 15366:16356" x14ac:dyDescent="0.2">
      <c r="H216" s="92" t="s">
        <v>9</v>
      </c>
      <c r="I216" s="92"/>
      <c r="J216" s="92"/>
    </row>
    <row r="217" spans="1:1016 1026:2046 2056:3066 3076:4096 4106:5116 5126:6136 6146:7166 7176:8186 8196:9216 9226:10236 10246:11256 11266:12286 12296:13306 13316:14336 14346:15356 15366:16356" x14ac:dyDescent="0.2">
      <c r="A217" s="7"/>
      <c r="B217" s="7"/>
      <c r="C217" s="47"/>
      <c r="D217" s="7"/>
      <c r="E217" s="7"/>
      <c r="F217" s="7"/>
      <c r="G217" s="7" t="s">
        <v>10</v>
      </c>
      <c r="H217" s="47"/>
      <c r="I217" s="47"/>
      <c r="J217" s="62">
        <f>+'Precios unitarios'!I89</f>
        <v>106.64</v>
      </c>
    </row>
    <row r="218" spans="1:1016 1026:2046 2056:3066 3076:4096 4106:5116 5126:6136 6146:7166 7176:8186 8196:9216 9226:10236 10246:11256 11266:12286 12296:13306 13316:14336 14346:15356 15366:16356" x14ac:dyDescent="0.2">
      <c r="A218" s="16" t="s">
        <v>38</v>
      </c>
      <c r="C218" s="41" t="s">
        <v>0</v>
      </c>
      <c r="D218" s="8" t="s">
        <v>39</v>
      </c>
    </row>
    <row r="219" spans="1:1016 1026:2046 2056:3066 3076:4096 4106:5116 5126:6136 6146:7166 7176:8186 8196:9216 9226:10236 10246:11256 11266:12286 12296:13306 13316:14336 14346:15356 15366:16356" x14ac:dyDescent="0.2">
      <c r="H219" s="92" t="s">
        <v>9</v>
      </c>
      <c r="I219" s="92"/>
      <c r="J219" s="92"/>
    </row>
    <row r="220" spans="1:1016 1026:2046 2056:3066 3076:4096 4106:5116 5126:6136 6146:7166 7176:8186 8196:9216 9226:10236 10246:11256 11266:12286 12296:13306 13316:14336 14346:15356 15366:16356" x14ac:dyDescent="0.2">
      <c r="A220" s="7"/>
      <c r="B220" s="7"/>
      <c r="C220" s="47"/>
      <c r="D220" s="7"/>
      <c r="E220" s="7"/>
      <c r="F220" s="7"/>
      <c r="G220" s="7" t="s">
        <v>10</v>
      </c>
      <c r="H220" s="47"/>
      <c r="I220" s="47"/>
      <c r="J220" s="62">
        <f>+'Precios unitarios'!I87</f>
        <v>31.6</v>
      </c>
      <c r="P220" s="2"/>
      <c r="Z220" s="2"/>
      <c r="AJ220" s="2"/>
      <c r="AT220" s="2"/>
      <c r="BD220" s="2"/>
      <c r="BN220" s="2"/>
      <c r="BX220" s="2"/>
      <c r="CH220" s="2"/>
      <c r="CR220" s="2"/>
      <c r="DB220" s="2"/>
      <c r="DL220" s="2"/>
      <c r="DV220" s="2"/>
      <c r="EF220" s="2"/>
      <c r="EP220" s="2"/>
      <c r="EZ220" s="2"/>
      <c r="FJ220" s="2"/>
      <c r="FT220" s="2"/>
      <c r="GD220" s="2"/>
      <c r="GN220" s="2"/>
      <c r="GX220" s="2"/>
      <c r="HH220" s="2"/>
      <c r="HR220" s="2"/>
      <c r="IB220" s="2"/>
      <c r="IL220" s="2"/>
      <c r="IV220" s="2"/>
      <c r="JF220" s="2"/>
      <c r="JP220" s="2"/>
      <c r="JZ220" s="2"/>
      <c r="KJ220" s="2"/>
      <c r="KT220" s="2"/>
      <c r="LD220" s="2"/>
      <c r="LN220" s="2"/>
      <c r="LX220" s="2"/>
      <c r="MH220" s="2"/>
      <c r="MR220" s="2"/>
      <c r="NB220" s="2"/>
      <c r="NL220" s="2"/>
      <c r="NV220" s="2"/>
      <c r="OF220" s="2"/>
      <c r="OP220" s="2"/>
      <c r="OZ220" s="2"/>
      <c r="PJ220" s="2"/>
      <c r="PT220" s="2"/>
      <c r="QD220" s="2"/>
      <c r="QN220" s="2"/>
      <c r="QX220" s="2"/>
      <c r="RH220" s="2"/>
      <c r="RR220" s="2"/>
      <c r="SB220" s="2"/>
      <c r="SL220" s="2"/>
      <c r="SV220" s="2"/>
      <c r="TF220" s="2"/>
      <c r="TP220" s="2"/>
      <c r="TZ220" s="2"/>
      <c r="UJ220" s="2"/>
      <c r="UT220" s="2"/>
      <c r="VD220" s="2"/>
      <c r="VN220" s="2"/>
      <c r="VX220" s="2"/>
      <c r="WH220" s="2"/>
      <c r="WR220" s="2"/>
      <c r="XB220" s="2"/>
      <c r="XL220" s="2"/>
      <c r="XV220" s="2"/>
      <c r="YF220" s="2"/>
      <c r="YP220" s="2"/>
      <c r="YZ220" s="2"/>
      <c r="ZJ220" s="2"/>
      <c r="ZT220" s="2"/>
      <c r="AAD220" s="2"/>
      <c r="AAN220" s="2"/>
      <c r="AAX220" s="2"/>
      <c r="ABH220" s="2"/>
      <c r="ABR220" s="2"/>
      <c r="ACB220" s="2"/>
      <c r="ACL220" s="2"/>
      <c r="ACV220" s="2"/>
      <c r="ADF220" s="2"/>
      <c r="ADP220" s="2"/>
      <c r="ADZ220" s="2"/>
      <c r="AEJ220" s="2"/>
      <c r="AET220" s="2"/>
      <c r="AFD220" s="2"/>
      <c r="AFN220" s="2"/>
      <c r="AFX220" s="2"/>
      <c r="AGH220" s="2"/>
      <c r="AGR220" s="2"/>
      <c r="AHB220" s="2"/>
      <c r="AHL220" s="2"/>
      <c r="AHV220" s="2"/>
      <c r="AIF220" s="2"/>
      <c r="AIP220" s="2"/>
      <c r="AIZ220" s="2"/>
      <c r="AJJ220" s="2"/>
      <c r="AJT220" s="2"/>
      <c r="AKD220" s="2"/>
      <c r="AKN220" s="2"/>
      <c r="AKX220" s="2"/>
      <c r="ALH220" s="2"/>
      <c r="ALR220" s="2"/>
      <c r="AMB220" s="2"/>
      <c r="AML220" s="2"/>
      <c r="AMV220" s="2"/>
      <c r="ANF220" s="2"/>
      <c r="ANP220" s="2"/>
      <c r="ANZ220" s="2"/>
      <c r="AOJ220" s="2"/>
      <c r="AOT220" s="2"/>
      <c r="APD220" s="2"/>
      <c r="APN220" s="2"/>
      <c r="APX220" s="2"/>
      <c r="AQH220" s="2"/>
      <c r="AQR220" s="2"/>
      <c r="ARB220" s="2"/>
      <c r="ARL220" s="2"/>
      <c r="ARV220" s="2"/>
      <c r="ASF220" s="2"/>
      <c r="ASP220" s="2"/>
      <c r="ASZ220" s="2"/>
      <c r="ATJ220" s="2"/>
      <c r="ATT220" s="2"/>
      <c r="AUD220" s="2"/>
      <c r="AUN220" s="2"/>
      <c r="AUX220" s="2"/>
      <c r="AVH220" s="2"/>
      <c r="AVR220" s="2"/>
      <c r="AWB220" s="2"/>
      <c r="AWL220" s="2"/>
      <c r="AWV220" s="2"/>
      <c r="AXF220" s="2"/>
      <c r="AXP220" s="2"/>
      <c r="AXZ220" s="2"/>
      <c r="AYJ220" s="2"/>
      <c r="AYT220" s="2"/>
      <c r="AZD220" s="2"/>
      <c r="AZN220" s="2"/>
      <c r="AZX220" s="2"/>
      <c r="BAH220" s="2"/>
      <c r="BAR220" s="2"/>
      <c r="BBB220" s="2"/>
      <c r="BBL220" s="2"/>
      <c r="BBV220" s="2"/>
      <c r="BCF220" s="2"/>
      <c r="BCP220" s="2"/>
      <c r="BCZ220" s="2"/>
      <c r="BDJ220" s="2"/>
      <c r="BDT220" s="2"/>
      <c r="BED220" s="2"/>
      <c r="BEN220" s="2"/>
      <c r="BEX220" s="2"/>
      <c r="BFH220" s="2"/>
      <c r="BFR220" s="2"/>
      <c r="BGB220" s="2"/>
      <c r="BGL220" s="2"/>
      <c r="BGV220" s="2"/>
      <c r="BHF220" s="2"/>
      <c r="BHP220" s="2"/>
      <c r="BHZ220" s="2"/>
      <c r="BIJ220" s="2"/>
      <c r="BIT220" s="2"/>
      <c r="BJD220" s="2"/>
      <c r="BJN220" s="2"/>
      <c r="BJX220" s="2"/>
      <c r="BKH220" s="2"/>
      <c r="BKR220" s="2"/>
      <c r="BLB220" s="2"/>
      <c r="BLL220" s="2"/>
      <c r="BLV220" s="2"/>
      <c r="BMF220" s="2"/>
      <c r="BMP220" s="2"/>
      <c r="BMZ220" s="2"/>
      <c r="BNJ220" s="2"/>
      <c r="BNT220" s="2"/>
      <c r="BOD220" s="2"/>
      <c r="BON220" s="2"/>
      <c r="BOX220" s="2"/>
      <c r="BPH220" s="2"/>
      <c r="BPR220" s="2"/>
      <c r="BQB220" s="2"/>
      <c r="BQL220" s="2"/>
      <c r="BQV220" s="2"/>
      <c r="BRF220" s="2"/>
      <c r="BRP220" s="2"/>
      <c r="BRZ220" s="2"/>
      <c r="BSJ220" s="2"/>
      <c r="BST220" s="2"/>
      <c r="BTD220" s="2"/>
      <c r="BTN220" s="2"/>
      <c r="BTX220" s="2"/>
      <c r="BUH220" s="2"/>
      <c r="BUR220" s="2"/>
      <c r="BVB220" s="2"/>
      <c r="BVL220" s="2"/>
      <c r="BVV220" s="2"/>
      <c r="BWF220" s="2"/>
      <c r="BWP220" s="2"/>
      <c r="BWZ220" s="2"/>
      <c r="BXJ220" s="2"/>
      <c r="BXT220" s="2"/>
      <c r="BYD220" s="2"/>
      <c r="BYN220" s="2"/>
      <c r="BYX220" s="2"/>
      <c r="BZH220" s="2"/>
      <c r="BZR220" s="2"/>
      <c r="CAB220" s="2"/>
      <c r="CAL220" s="2"/>
      <c r="CAV220" s="2"/>
      <c r="CBF220" s="2"/>
      <c r="CBP220" s="2"/>
      <c r="CBZ220" s="2"/>
      <c r="CCJ220" s="2"/>
      <c r="CCT220" s="2"/>
      <c r="CDD220" s="2"/>
      <c r="CDN220" s="2"/>
      <c r="CDX220" s="2"/>
      <c r="CEH220" s="2"/>
      <c r="CER220" s="2"/>
      <c r="CFB220" s="2"/>
      <c r="CFL220" s="2"/>
      <c r="CFV220" s="2"/>
      <c r="CGF220" s="2"/>
      <c r="CGP220" s="2"/>
      <c r="CGZ220" s="2"/>
      <c r="CHJ220" s="2"/>
      <c r="CHT220" s="2"/>
      <c r="CID220" s="2"/>
      <c r="CIN220" s="2"/>
      <c r="CIX220" s="2"/>
      <c r="CJH220" s="2"/>
      <c r="CJR220" s="2"/>
      <c r="CKB220" s="2"/>
      <c r="CKL220" s="2"/>
      <c r="CKV220" s="2"/>
      <c r="CLF220" s="2"/>
      <c r="CLP220" s="2"/>
      <c r="CLZ220" s="2"/>
      <c r="CMJ220" s="2"/>
      <c r="CMT220" s="2"/>
      <c r="CND220" s="2"/>
      <c r="CNN220" s="2"/>
      <c r="CNX220" s="2"/>
      <c r="COH220" s="2"/>
      <c r="COR220" s="2"/>
      <c r="CPB220" s="2"/>
      <c r="CPL220" s="2"/>
      <c r="CPV220" s="2"/>
      <c r="CQF220" s="2"/>
      <c r="CQP220" s="2"/>
      <c r="CQZ220" s="2"/>
      <c r="CRJ220" s="2"/>
      <c r="CRT220" s="2"/>
      <c r="CSD220" s="2"/>
      <c r="CSN220" s="2"/>
      <c r="CSX220" s="2"/>
      <c r="CTH220" s="2"/>
      <c r="CTR220" s="2"/>
      <c r="CUB220" s="2"/>
      <c r="CUL220" s="2"/>
      <c r="CUV220" s="2"/>
      <c r="CVF220" s="2"/>
      <c r="CVP220" s="2"/>
      <c r="CVZ220" s="2"/>
      <c r="CWJ220" s="2"/>
      <c r="CWT220" s="2"/>
      <c r="CXD220" s="2"/>
      <c r="CXN220" s="2"/>
      <c r="CXX220" s="2"/>
      <c r="CYH220" s="2"/>
      <c r="CYR220" s="2"/>
      <c r="CZB220" s="2"/>
      <c r="CZL220" s="2"/>
      <c r="CZV220" s="2"/>
      <c r="DAF220" s="2"/>
      <c r="DAP220" s="2"/>
      <c r="DAZ220" s="2"/>
      <c r="DBJ220" s="2"/>
      <c r="DBT220" s="2"/>
      <c r="DCD220" s="2"/>
      <c r="DCN220" s="2"/>
      <c r="DCX220" s="2"/>
      <c r="DDH220" s="2"/>
      <c r="DDR220" s="2"/>
      <c r="DEB220" s="2"/>
      <c r="DEL220" s="2"/>
      <c r="DEV220" s="2"/>
      <c r="DFF220" s="2"/>
      <c r="DFP220" s="2"/>
      <c r="DFZ220" s="2"/>
      <c r="DGJ220" s="2"/>
      <c r="DGT220" s="2"/>
      <c r="DHD220" s="2"/>
      <c r="DHN220" s="2"/>
      <c r="DHX220" s="2"/>
      <c r="DIH220" s="2"/>
      <c r="DIR220" s="2"/>
      <c r="DJB220" s="2"/>
      <c r="DJL220" s="2"/>
      <c r="DJV220" s="2"/>
      <c r="DKF220" s="2"/>
      <c r="DKP220" s="2"/>
      <c r="DKZ220" s="2"/>
      <c r="DLJ220" s="2"/>
      <c r="DLT220" s="2"/>
      <c r="DMD220" s="2"/>
      <c r="DMN220" s="2"/>
      <c r="DMX220" s="2"/>
      <c r="DNH220" s="2"/>
      <c r="DNR220" s="2"/>
      <c r="DOB220" s="2"/>
      <c r="DOL220" s="2"/>
      <c r="DOV220" s="2"/>
      <c r="DPF220" s="2"/>
      <c r="DPP220" s="2"/>
      <c r="DPZ220" s="2"/>
      <c r="DQJ220" s="2"/>
      <c r="DQT220" s="2"/>
      <c r="DRD220" s="2"/>
      <c r="DRN220" s="2"/>
      <c r="DRX220" s="2"/>
      <c r="DSH220" s="2"/>
      <c r="DSR220" s="2"/>
      <c r="DTB220" s="2"/>
      <c r="DTL220" s="2"/>
      <c r="DTV220" s="2"/>
      <c r="DUF220" s="2"/>
      <c r="DUP220" s="2"/>
      <c r="DUZ220" s="2"/>
      <c r="DVJ220" s="2"/>
      <c r="DVT220" s="2"/>
      <c r="DWD220" s="2"/>
      <c r="DWN220" s="2"/>
      <c r="DWX220" s="2"/>
      <c r="DXH220" s="2"/>
      <c r="DXR220" s="2"/>
      <c r="DYB220" s="2"/>
      <c r="DYL220" s="2"/>
      <c r="DYV220" s="2"/>
      <c r="DZF220" s="2"/>
      <c r="DZP220" s="2"/>
      <c r="DZZ220" s="2"/>
      <c r="EAJ220" s="2"/>
      <c r="EAT220" s="2"/>
      <c r="EBD220" s="2"/>
      <c r="EBN220" s="2"/>
      <c r="EBX220" s="2"/>
      <c r="ECH220" s="2"/>
      <c r="ECR220" s="2"/>
      <c r="EDB220" s="2"/>
      <c r="EDL220" s="2"/>
      <c r="EDV220" s="2"/>
      <c r="EEF220" s="2"/>
      <c r="EEP220" s="2"/>
      <c r="EEZ220" s="2"/>
      <c r="EFJ220" s="2"/>
      <c r="EFT220" s="2"/>
      <c r="EGD220" s="2"/>
      <c r="EGN220" s="2"/>
      <c r="EGX220" s="2"/>
      <c r="EHH220" s="2"/>
      <c r="EHR220" s="2"/>
      <c r="EIB220" s="2"/>
      <c r="EIL220" s="2"/>
      <c r="EIV220" s="2"/>
      <c r="EJF220" s="2"/>
      <c r="EJP220" s="2"/>
      <c r="EJZ220" s="2"/>
      <c r="EKJ220" s="2"/>
      <c r="EKT220" s="2"/>
      <c r="ELD220" s="2"/>
      <c r="ELN220" s="2"/>
      <c r="ELX220" s="2"/>
      <c r="EMH220" s="2"/>
      <c r="EMR220" s="2"/>
      <c r="ENB220" s="2"/>
      <c r="ENL220" s="2"/>
      <c r="ENV220" s="2"/>
      <c r="EOF220" s="2"/>
      <c r="EOP220" s="2"/>
      <c r="EOZ220" s="2"/>
      <c r="EPJ220" s="2"/>
      <c r="EPT220" s="2"/>
      <c r="EQD220" s="2"/>
      <c r="EQN220" s="2"/>
      <c r="EQX220" s="2"/>
      <c r="ERH220" s="2"/>
      <c r="ERR220" s="2"/>
      <c r="ESB220" s="2"/>
      <c r="ESL220" s="2"/>
      <c r="ESV220" s="2"/>
      <c r="ETF220" s="2"/>
      <c r="ETP220" s="2"/>
      <c r="ETZ220" s="2"/>
      <c r="EUJ220" s="2"/>
      <c r="EUT220" s="2"/>
      <c r="EVD220" s="2"/>
      <c r="EVN220" s="2"/>
      <c r="EVX220" s="2"/>
      <c r="EWH220" s="2"/>
      <c r="EWR220" s="2"/>
      <c r="EXB220" s="2"/>
      <c r="EXL220" s="2"/>
      <c r="EXV220" s="2"/>
      <c r="EYF220" s="2"/>
      <c r="EYP220" s="2"/>
      <c r="EYZ220" s="2"/>
      <c r="EZJ220" s="2"/>
      <c r="EZT220" s="2"/>
      <c r="FAD220" s="2"/>
      <c r="FAN220" s="2"/>
      <c r="FAX220" s="2"/>
      <c r="FBH220" s="2"/>
      <c r="FBR220" s="2"/>
      <c r="FCB220" s="2"/>
      <c r="FCL220" s="2"/>
      <c r="FCV220" s="2"/>
      <c r="FDF220" s="2"/>
      <c r="FDP220" s="2"/>
      <c r="FDZ220" s="2"/>
      <c r="FEJ220" s="2"/>
      <c r="FET220" s="2"/>
      <c r="FFD220" s="2"/>
      <c r="FFN220" s="2"/>
      <c r="FFX220" s="2"/>
      <c r="FGH220" s="2"/>
      <c r="FGR220" s="2"/>
      <c r="FHB220" s="2"/>
      <c r="FHL220" s="2"/>
      <c r="FHV220" s="2"/>
      <c r="FIF220" s="2"/>
      <c r="FIP220" s="2"/>
      <c r="FIZ220" s="2"/>
      <c r="FJJ220" s="2"/>
      <c r="FJT220" s="2"/>
      <c r="FKD220" s="2"/>
      <c r="FKN220" s="2"/>
      <c r="FKX220" s="2"/>
      <c r="FLH220" s="2"/>
      <c r="FLR220" s="2"/>
      <c r="FMB220" s="2"/>
      <c r="FML220" s="2"/>
      <c r="FMV220" s="2"/>
      <c r="FNF220" s="2"/>
      <c r="FNP220" s="2"/>
      <c r="FNZ220" s="2"/>
      <c r="FOJ220" s="2"/>
      <c r="FOT220" s="2"/>
      <c r="FPD220" s="2"/>
      <c r="FPN220" s="2"/>
      <c r="FPX220" s="2"/>
      <c r="FQH220" s="2"/>
      <c r="FQR220" s="2"/>
      <c r="FRB220" s="2"/>
      <c r="FRL220" s="2"/>
      <c r="FRV220" s="2"/>
      <c r="FSF220" s="2"/>
      <c r="FSP220" s="2"/>
      <c r="FSZ220" s="2"/>
      <c r="FTJ220" s="2"/>
      <c r="FTT220" s="2"/>
      <c r="FUD220" s="2"/>
      <c r="FUN220" s="2"/>
      <c r="FUX220" s="2"/>
      <c r="FVH220" s="2"/>
      <c r="FVR220" s="2"/>
      <c r="FWB220" s="2"/>
      <c r="FWL220" s="2"/>
      <c r="FWV220" s="2"/>
      <c r="FXF220" s="2"/>
      <c r="FXP220" s="2"/>
      <c r="FXZ220" s="2"/>
      <c r="FYJ220" s="2"/>
      <c r="FYT220" s="2"/>
      <c r="FZD220" s="2"/>
      <c r="FZN220" s="2"/>
      <c r="FZX220" s="2"/>
      <c r="GAH220" s="2"/>
      <c r="GAR220" s="2"/>
      <c r="GBB220" s="2"/>
      <c r="GBL220" s="2"/>
      <c r="GBV220" s="2"/>
      <c r="GCF220" s="2"/>
      <c r="GCP220" s="2"/>
      <c r="GCZ220" s="2"/>
      <c r="GDJ220" s="2"/>
      <c r="GDT220" s="2"/>
      <c r="GED220" s="2"/>
      <c r="GEN220" s="2"/>
      <c r="GEX220" s="2"/>
      <c r="GFH220" s="2"/>
      <c r="GFR220" s="2"/>
      <c r="GGB220" s="2"/>
      <c r="GGL220" s="2"/>
      <c r="GGV220" s="2"/>
      <c r="GHF220" s="2"/>
      <c r="GHP220" s="2"/>
      <c r="GHZ220" s="2"/>
      <c r="GIJ220" s="2"/>
      <c r="GIT220" s="2"/>
      <c r="GJD220" s="2"/>
      <c r="GJN220" s="2"/>
      <c r="GJX220" s="2"/>
      <c r="GKH220" s="2"/>
      <c r="GKR220" s="2"/>
      <c r="GLB220" s="2"/>
      <c r="GLL220" s="2"/>
      <c r="GLV220" s="2"/>
      <c r="GMF220" s="2"/>
      <c r="GMP220" s="2"/>
      <c r="GMZ220" s="2"/>
      <c r="GNJ220" s="2"/>
      <c r="GNT220" s="2"/>
      <c r="GOD220" s="2"/>
      <c r="GON220" s="2"/>
      <c r="GOX220" s="2"/>
      <c r="GPH220" s="2"/>
      <c r="GPR220" s="2"/>
      <c r="GQB220" s="2"/>
      <c r="GQL220" s="2"/>
      <c r="GQV220" s="2"/>
      <c r="GRF220" s="2"/>
      <c r="GRP220" s="2"/>
      <c r="GRZ220" s="2"/>
      <c r="GSJ220" s="2"/>
      <c r="GST220" s="2"/>
      <c r="GTD220" s="2"/>
      <c r="GTN220" s="2"/>
      <c r="GTX220" s="2"/>
      <c r="GUH220" s="2"/>
      <c r="GUR220" s="2"/>
      <c r="GVB220" s="2"/>
      <c r="GVL220" s="2"/>
      <c r="GVV220" s="2"/>
      <c r="GWF220" s="2"/>
      <c r="GWP220" s="2"/>
      <c r="GWZ220" s="2"/>
      <c r="GXJ220" s="2"/>
      <c r="GXT220" s="2"/>
      <c r="GYD220" s="2"/>
      <c r="GYN220" s="2"/>
      <c r="GYX220" s="2"/>
      <c r="GZH220" s="2"/>
      <c r="GZR220" s="2"/>
      <c r="HAB220" s="2"/>
      <c r="HAL220" s="2"/>
      <c r="HAV220" s="2"/>
      <c r="HBF220" s="2"/>
      <c r="HBP220" s="2"/>
      <c r="HBZ220" s="2"/>
      <c r="HCJ220" s="2"/>
      <c r="HCT220" s="2"/>
      <c r="HDD220" s="2"/>
      <c r="HDN220" s="2"/>
      <c r="HDX220" s="2"/>
      <c r="HEH220" s="2"/>
      <c r="HER220" s="2"/>
      <c r="HFB220" s="2"/>
      <c r="HFL220" s="2"/>
      <c r="HFV220" s="2"/>
      <c r="HGF220" s="2"/>
      <c r="HGP220" s="2"/>
      <c r="HGZ220" s="2"/>
      <c r="HHJ220" s="2"/>
      <c r="HHT220" s="2"/>
      <c r="HID220" s="2"/>
      <c r="HIN220" s="2"/>
      <c r="HIX220" s="2"/>
      <c r="HJH220" s="2"/>
      <c r="HJR220" s="2"/>
      <c r="HKB220" s="2"/>
      <c r="HKL220" s="2"/>
      <c r="HKV220" s="2"/>
      <c r="HLF220" s="2"/>
      <c r="HLP220" s="2"/>
      <c r="HLZ220" s="2"/>
      <c r="HMJ220" s="2"/>
      <c r="HMT220" s="2"/>
      <c r="HND220" s="2"/>
      <c r="HNN220" s="2"/>
      <c r="HNX220" s="2"/>
      <c r="HOH220" s="2"/>
      <c r="HOR220" s="2"/>
      <c r="HPB220" s="2"/>
      <c r="HPL220" s="2"/>
      <c r="HPV220" s="2"/>
      <c r="HQF220" s="2"/>
      <c r="HQP220" s="2"/>
      <c r="HQZ220" s="2"/>
      <c r="HRJ220" s="2"/>
      <c r="HRT220" s="2"/>
      <c r="HSD220" s="2"/>
      <c r="HSN220" s="2"/>
      <c r="HSX220" s="2"/>
      <c r="HTH220" s="2"/>
      <c r="HTR220" s="2"/>
      <c r="HUB220" s="2"/>
      <c r="HUL220" s="2"/>
      <c r="HUV220" s="2"/>
      <c r="HVF220" s="2"/>
      <c r="HVP220" s="2"/>
      <c r="HVZ220" s="2"/>
      <c r="HWJ220" s="2"/>
      <c r="HWT220" s="2"/>
      <c r="HXD220" s="2"/>
      <c r="HXN220" s="2"/>
      <c r="HXX220" s="2"/>
      <c r="HYH220" s="2"/>
      <c r="HYR220" s="2"/>
      <c r="HZB220" s="2"/>
      <c r="HZL220" s="2"/>
      <c r="HZV220" s="2"/>
      <c r="IAF220" s="2"/>
      <c r="IAP220" s="2"/>
      <c r="IAZ220" s="2"/>
      <c r="IBJ220" s="2"/>
      <c r="IBT220" s="2"/>
      <c r="ICD220" s="2"/>
      <c r="ICN220" s="2"/>
      <c r="ICX220" s="2"/>
      <c r="IDH220" s="2"/>
      <c r="IDR220" s="2"/>
      <c r="IEB220" s="2"/>
      <c r="IEL220" s="2"/>
      <c r="IEV220" s="2"/>
      <c r="IFF220" s="2"/>
      <c r="IFP220" s="2"/>
      <c r="IFZ220" s="2"/>
      <c r="IGJ220" s="2"/>
      <c r="IGT220" s="2"/>
      <c r="IHD220" s="2"/>
      <c r="IHN220" s="2"/>
      <c r="IHX220" s="2"/>
      <c r="IIH220" s="2"/>
      <c r="IIR220" s="2"/>
      <c r="IJB220" s="2"/>
      <c r="IJL220" s="2"/>
      <c r="IJV220" s="2"/>
      <c r="IKF220" s="2"/>
      <c r="IKP220" s="2"/>
      <c r="IKZ220" s="2"/>
      <c r="ILJ220" s="2"/>
      <c r="ILT220" s="2"/>
      <c r="IMD220" s="2"/>
      <c r="IMN220" s="2"/>
      <c r="IMX220" s="2"/>
      <c r="INH220" s="2"/>
      <c r="INR220" s="2"/>
      <c r="IOB220" s="2"/>
      <c r="IOL220" s="2"/>
      <c r="IOV220" s="2"/>
      <c r="IPF220" s="2"/>
      <c r="IPP220" s="2"/>
      <c r="IPZ220" s="2"/>
      <c r="IQJ220" s="2"/>
      <c r="IQT220" s="2"/>
      <c r="IRD220" s="2"/>
      <c r="IRN220" s="2"/>
      <c r="IRX220" s="2"/>
      <c r="ISH220" s="2"/>
      <c r="ISR220" s="2"/>
      <c r="ITB220" s="2"/>
      <c r="ITL220" s="2"/>
      <c r="ITV220" s="2"/>
      <c r="IUF220" s="2"/>
      <c r="IUP220" s="2"/>
      <c r="IUZ220" s="2"/>
      <c r="IVJ220" s="2"/>
      <c r="IVT220" s="2"/>
      <c r="IWD220" s="2"/>
      <c r="IWN220" s="2"/>
      <c r="IWX220" s="2"/>
      <c r="IXH220" s="2"/>
      <c r="IXR220" s="2"/>
      <c r="IYB220" s="2"/>
      <c r="IYL220" s="2"/>
      <c r="IYV220" s="2"/>
      <c r="IZF220" s="2"/>
      <c r="IZP220" s="2"/>
      <c r="IZZ220" s="2"/>
      <c r="JAJ220" s="2"/>
      <c r="JAT220" s="2"/>
      <c r="JBD220" s="2"/>
      <c r="JBN220" s="2"/>
      <c r="JBX220" s="2"/>
      <c r="JCH220" s="2"/>
      <c r="JCR220" s="2"/>
      <c r="JDB220" s="2"/>
      <c r="JDL220" s="2"/>
      <c r="JDV220" s="2"/>
      <c r="JEF220" s="2"/>
      <c r="JEP220" s="2"/>
      <c r="JEZ220" s="2"/>
      <c r="JFJ220" s="2"/>
      <c r="JFT220" s="2"/>
      <c r="JGD220" s="2"/>
      <c r="JGN220" s="2"/>
      <c r="JGX220" s="2"/>
      <c r="JHH220" s="2"/>
      <c r="JHR220" s="2"/>
      <c r="JIB220" s="2"/>
      <c r="JIL220" s="2"/>
      <c r="JIV220" s="2"/>
      <c r="JJF220" s="2"/>
      <c r="JJP220" s="2"/>
      <c r="JJZ220" s="2"/>
      <c r="JKJ220" s="2"/>
      <c r="JKT220" s="2"/>
      <c r="JLD220" s="2"/>
      <c r="JLN220" s="2"/>
      <c r="JLX220" s="2"/>
      <c r="JMH220" s="2"/>
      <c r="JMR220" s="2"/>
      <c r="JNB220" s="2"/>
      <c r="JNL220" s="2"/>
      <c r="JNV220" s="2"/>
      <c r="JOF220" s="2"/>
      <c r="JOP220" s="2"/>
      <c r="JOZ220" s="2"/>
      <c r="JPJ220" s="2"/>
      <c r="JPT220" s="2"/>
      <c r="JQD220" s="2"/>
      <c r="JQN220" s="2"/>
      <c r="JQX220" s="2"/>
      <c r="JRH220" s="2"/>
      <c r="JRR220" s="2"/>
      <c r="JSB220" s="2"/>
      <c r="JSL220" s="2"/>
      <c r="JSV220" s="2"/>
      <c r="JTF220" s="2"/>
      <c r="JTP220" s="2"/>
      <c r="JTZ220" s="2"/>
      <c r="JUJ220" s="2"/>
      <c r="JUT220" s="2"/>
      <c r="JVD220" s="2"/>
      <c r="JVN220" s="2"/>
      <c r="JVX220" s="2"/>
      <c r="JWH220" s="2"/>
      <c r="JWR220" s="2"/>
      <c r="JXB220" s="2"/>
      <c r="JXL220" s="2"/>
      <c r="JXV220" s="2"/>
      <c r="JYF220" s="2"/>
      <c r="JYP220" s="2"/>
      <c r="JYZ220" s="2"/>
      <c r="JZJ220" s="2"/>
      <c r="JZT220" s="2"/>
      <c r="KAD220" s="2"/>
      <c r="KAN220" s="2"/>
      <c r="KAX220" s="2"/>
      <c r="KBH220" s="2"/>
      <c r="KBR220" s="2"/>
      <c r="KCB220" s="2"/>
      <c r="KCL220" s="2"/>
      <c r="KCV220" s="2"/>
      <c r="KDF220" s="2"/>
      <c r="KDP220" s="2"/>
      <c r="KDZ220" s="2"/>
      <c r="KEJ220" s="2"/>
      <c r="KET220" s="2"/>
      <c r="KFD220" s="2"/>
      <c r="KFN220" s="2"/>
      <c r="KFX220" s="2"/>
      <c r="KGH220" s="2"/>
      <c r="KGR220" s="2"/>
      <c r="KHB220" s="2"/>
      <c r="KHL220" s="2"/>
      <c r="KHV220" s="2"/>
      <c r="KIF220" s="2"/>
      <c r="KIP220" s="2"/>
      <c r="KIZ220" s="2"/>
      <c r="KJJ220" s="2"/>
      <c r="KJT220" s="2"/>
      <c r="KKD220" s="2"/>
      <c r="KKN220" s="2"/>
      <c r="KKX220" s="2"/>
      <c r="KLH220" s="2"/>
      <c r="KLR220" s="2"/>
      <c r="KMB220" s="2"/>
      <c r="KML220" s="2"/>
      <c r="KMV220" s="2"/>
      <c r="KNF220" s="2"/>
      <c r="KNP220" s="2"/>
      <c r="KNZ220" s="2"/>
      <c r="KOJ220" s="2"/>
      <c r="KOT220" s="2"/>
      <c r="KPD220" s="2"/>
      <c r="KPN220" s="2"/>
      <c r="KPX220" s="2"/>
      <c r="KQH220" s="2"/>
      <c r="KQR220" s="2"/>
      <c r="KRB220" s="2"/>
      <c r="KRL220" s="2"/>
      <c r="KRV220" s="2"/>
      <c r="KSF220" s="2"/>
      <c r="KSP220" s="2"/>
      <c r="KSZ220" s="2"/>
      <c r="KTJ220" s="2"/>
      <c r="KTT220" s="2"/>
      <c r="KUD220" s="2"/>
      <c r="KUN220" s="2"/>
      <c r="KUX220" s="2"/>
      <c r="KVH220" s="2"/>
      <c r="KVR220" s="2"/>
      <c r="KWB220" s="2"/>
      <c r="KWL220" s="2"/>
      <c r="KWV220" s="2"/>
      <c r="KXF220" s="2"/>
      <c r="KXP220" s="2"/>
      <c r="KXZ220" s="2"/>
      <c r="KYJ220" s="2"/>
      <c r="KYT220" s="2"/>
      <c r="KZD220" s="2"/>
      <c r="KZN220" s="2"/>
      <c r="KZX220" s="2"/>
      <c r="LAH220" s="2"/>
      <c r="LAR220" s="2"/>
      <c r="LBB220" s="2"/>
      <c r="LBL220" s="2"/>
      <c r="LBV220" s="2"/>
      <c r="LCF220" s="2"/>
      <c r="LCP220" s="2"/>
      <c r="LCZ220" s="2"/>
      <c r="LDJ220" s="2"/>
      <c r="LDT220" s="2"/>
      <c r="LED220" s="2"/>
      <c r="LEN220" s="2"/>
      <c r="LEX220" s="2"/>
      <c r="LFH220" s="2"/>
      <c r="LFR220" s="2"/>
      <c r="LGB220" s="2"/>
      <c r="LGL220" s="2"/>
      <c r="LGV220" s="2"/>
      <c r="LHF220" s="2"/>
      <c r="LHP220" s="2"/>
      <c r="LHZ220" s="2"/>
      <c r="LIJ220" s="2"/>
      <c r="LIT220" s="2"/>
      <c r="LJD220" s="2"/>
      <c r="LJN220" s="2"/>
      <c r="LJX220" s="2"/>
      <c r="LKH220" s="2"/>
      <c r="LKR220" s="2"/>
      <c r="LLB220" s="2"/>
      <c r="LLL220" s="2"/>
      <c r="LLV220" s="2"/>
      <c r="LMF220" s="2"/>
      <c r="LMP220" s="2"/>
      <c r="LMZ220" s="2"/>
      <c r="LNJ220" s="2"/>
      <c r="LNT220" s="2"/>
      <c r="LOD220" s="2"/>
      <c r="LON220" s="2"/>
      <c r="LOX220" s="2"/>
      <c r="LPH220" s="2"/>
      <c r="LPR220" s="2"/>
      <c r="LQB220" s="2"/>
      <c r="LQL220" s="2"/>
      <c r="LQV220" s="2"/>
      <c r="LRF220" s="2"/>
      <c r="LRP220" s="2"/>
      <c r="LRZ220" s="2"/>
      <c r="LSJ220" s="2"/>
      <c r="LST220" s="2"/>
      <c r="LTD220" s="2"/>
      <c r="LTN220" s="2"/>
      <c r="LTX220" s="2"/>
      <c r="LUH220" s="2"/>
      <c r="LUR220" s="2"/>
      <c r="LVB220" s="2"/>
      <c r="LVL220" s="2"/>
      <c r="LVV220" s="2"/>
      <c r="LWF220" s="2"/>
      <c r="LWP220" s="2"/>
      <c r="LWZ220" s="2"/>
      <c r="LXJ220" s="2"/>
      <c r="LXT220" s="2"/>
      <c r="LYD220" s="2"/>
      <c r="LYN220" s="2"/>
      <c r="LYX220" s="2"/>
      <c r="LZH220" s="2"/>
      <c r="LZR220" s="2"/>
      <c r="MAB220" s="2"/>
      <c r="MAL220" s="2"/>
      <c r="MAV220" s="2"/>
      <c r="MBF220" s="2"/>
      <c r="MBP220" s="2"/>
      <c r="MBZ220" s="2"/>
      <c r="MCJ220" s="2"/>
      <c r="MCT220" s="2"/>
      <c r="MDD220" s="2"/>
      <c r="MDN220" s="2"/>
      <c r="MDX220" s="2"/>
      <c r="MEH220" s="2"/>
      <c r="MER220" s="2"/>
      <c r="MFB220" s="2"/>
      <c r="MFL220" s="2"/>
      <c r="MFV220" s="2"/>
      <c r="MGF220" s="2"/>
      <c r="MGP220" s="2"/>
      <c r="MGZ220" s="2"/>
      <c r="MHJ220" s="2"/>
      <c r="MHT220" s="2"/>
      <c r="MID220" s="2"/>
      <c r="MIN220" s="2"/>
      <c r="MIX220" s="2"/>
      <c r="MJH220" s="2"/>
      <c r="MJR220" s="2"/>
      <c r="MKB220" s="2"/>
      <c r="MKL220" s="2"/>
      <c r="MKV220" s="2"/>
      <c r="MLF220" s="2"/>
      <c r="MLP220" s="2"/>
      <c r="MLZ220" s="2"/>
      <c r="MMJ220" s="2"/>
      <c r="MMT220" s="2"/>
      <c r="MND220" s="2"/>
      <c r="MNN220" s="2"/>
      <c r="MNX220" s="2"/>
      <c r="MOH220" s="2"/>
      <c r="MOR220" s="2"/>
      <c r="MPB220" s="2"/>
      <c r="MPL220" s="2"/>
      <c r="MPV220" s="2"/>
      <c r="MQF220" s="2"/>
      <c r="MQP220" s="2"/>
      <c r="MQZ220" s="2"/>
      <c r="MRJ220" s="2"/>
      <c r="MRT220" s="2"/>
      <c r="MSD220" s="2"/>
      <c r="MSN220" s="2"/>
      <c r="MSX220" s="2"/>
      <c r="MTH220" s="2"/>
      <c r="MTR220" s="2"/>
      <c r="MUB220" s="2"/>
      <c r="MUL220" s="2"/>
      <c r="MUV220" s="2"/>
      <c r="MVF220" s="2"/>
      <c r="MVP220" s="2"/>
      <c r="MVZ220" s="2"/>
      <c r="MWJ220" s="2"/>
      <c r="MWT220" s="2"/>
      <c r="MXD220" s="2"/>
      <c r="MXN220" s="2"/>
      <c r="MXX220" s="2"/>
      <c r="MYH220" s="2"/>
      <c r="MYR220" s="2"/>
      <c r="MZB220" s="2"/>
      <c r="MZL220" s="2"/>
      <c r="MZV220" s="2"/>
      <c r="NAF220" s="2"/>
      <c r="NAP220" s="2"/>
      <c r="NAZ220" s="2"/>
      <c r="NBJ220" s="2"/>
      <c r="NBT220" s="2"/>
      <c r="NCD220" s="2"/>
      <c r="NCN220" s="2"/>
      <c r="NCX220" s="2"/>
      <c r="NDH220" s="2"/>
      <c r="NDR220" s="2"/>
      <c r="NEB220" s="2"/>
      <c r="NEL220" s="2"/>
      <c r="NEV220" s="2"/>
      <c r="NFF220" s="2"/>
      <c r="NFP220" s="2"/>
      <c r="NFZ220" s="2"/>
      <c r="NGJ220" s="2"/>
      <c r="NGT220" s="2"/>
      <c r="NHD220" s="2"/>
      <c r="NHN220" s="2"/>
      <c r="NHX220" s="2"/>
      <c r="NIH220" s="2"/>
      <c r="NIR220" s="2"/>
      <c r="NJB220" s="2"/>
      <c r="NJL220" s="2"/>
      <c r="NJV220" s="2"/>
      <c r="NKF220" s="2"/>
      <c r="NKP220" s="2"/>
      <c r="NKZ220" s="2"/>
      <c r="NLJ220" s="2"/>
      <c r="NLT220" s="2"/>
      <c r="NMD220" s="2"/>
      <c r="NMN220" s="2"/>
      <c r="NMX220" s="2"/>
      <c r="NNH220" s="2"/>
      <c r="NNR220" s="2"/>
      <c r="NOB220" s="2"/>
      <c r="NOL220" s="2"/>
      <c r="NOV220" s="2"/>
      <c r="NPF220" s="2"/>
      <c r="NPP220" s="2"/>
      <c r="NPZ220" s="2"/>
      <c r="NQJ220" s="2"/>
      <c r="NQT220" s="2"/>
      <c r="NRD220" s="2"/>
      <c r="NRN220" s="2"/>
      <c r="NRX220" s="2"/>
      <c r="NSH220" s="2"/>
      <c r="NSR220" s="2"/>
      <c r="NTB220" s="2"/>
      <c r="NTL220" s="2"/>
      <c r="NTV220" s="2"/>
      <c r="NUF220" s="2"/>
      <c r="NUP220" s="2"/>
      <c r="NUZ220" s="2"/>
      <c r="NVJ220" s="2"/>
      <c r="NVT220" s="2"/>
      <c r="NWD220" s="2"/>
      <c r="NWN220" s="2"/>
      <c r="NWX220" s="2"/>
      <c r="NXH220" s="2"/>
      <c r="NXR220" s="2"/>
      <c r="NYB220" s="2"/>
      <c r="NYL220" s="2"/>
      <c r="NYV220" s="2"/>
      <c r="NZF220" s="2"/>
      <c r="NZP220" s="2"/>
      <c r="NZZ220" s="2"/>
      <c r="OAJ220" s="2"/>
      <c r="OAT220" s="2"/>
      <c r="OBD220" s="2"/>
      <c r="OBN220" s="2"/>
      <c r="OBX220" s="2"/>
      <c r="OCH220" s="2"/>
      <c r="OCR220" s="2"/>
      <c r="ODB220" s="2"/>
      <c r="ODL220" s="2"/>
      <c r="ODV220" s="2"/>
      <c r="OEF220" s="2"/>
      <c r="OEP220" s="2"/>
      <c r="OEZ220" s="2"/>
      <c r="OFJ220" s="2"/>
      <c r="OFT220" s="2"/>
      <c r="OGD220" s="2"/>
      <c r="OGN220" s="2"/>
      <c r="OGX220" s="2"/>
      <c r="OHH220" s="2"/>
      <c r="OHR220" s="2"/>
      <c r="OIB220" s="2"/>
      <c r="OIL220" s="2"/>
      <c r="OIV220" s="2"/>
      <c r="OJF220" s="2"/>
      <c r="OJP220" s="2"/>
      <c r="OJZ220" s="2"/>
      <c r="OKJ220" s="2"/>
      <c r="OKT220" s="2"/>
      <c r="OLD220" s="2"/>
      <c r="OLN220" s="2"/>
      <c r="OLX220" s="2"/>
      <c r="OMH220" s="2"/>
      <c r="OMR220" s="2"/>
      <c r="ONB220" s="2"/>
      <c r="ONL220" s="2"/>
      <c r="ONV220" s="2"/>
      <c r="OOF220" s="2"/>
      <c r="OOP220" s="2"/>
      <c r="OOZ220" s="2"/>
      <c r="OPJ220" s="2"/>
      <c r="OPT220" s="2"/>
      <c r="OQD220" s="2"/>
      <c r="OQN220" s="2"/>
      <c r="OQX220" s="2"/>
      <c r="ORH220" s="2"/>
      <c r="ORR220" s="2"/>
      <c r="OSB220" s="2"/>
      <c r="OSL220" s="2"/>
      <c r="OSV220" s="2"/>
      <c r="OTF220" s="2"/>
      <c r="OTP220" s="2"/>
      <c r="OTZ220" s="2"/>
      <c r="OUJ220" s="2"/>
      <c r="OUT220" s="2"/>
      <c r="OVD220" s="2"/>
      <c r="OVN220" s="2"/>
      <c r="OVX220" s="2"/>
      <c r="OWH220" s="2"/>
      <c r="OWR220" s="2"/>
      <c r="OXB220" s="2"/>
      <c r="OXL220" s="2"/>
      <c r="OXV220" s="2"/>
      <c r="OYF220" s="2"/>
      <c r="OYP220" s="2"/>
      <c r="OYZ220" s="2"/>
      <c r="OZJ220" s="2"/>
      <c r="OZT220" s="2"/>
      <c r="PAD220" s="2"/>
      <c r="PAN220" s="2"/>
      <c r="PAX220" s="2"/>
      <c r="PBH220" s="2"/>
      <c r="PBR220" s="2"/>
      <c r="PCB220" s="2"/>
      <c r="PCL220" s="2"/>
      <c r="PCV220" s="2"/>
      <c r="PDF220" s="2"/>
      <c r="PDP220" s="2"/>
      <c r="PDZ220" s="2"/>
      <c r="PEJ220" s="2"/>
      <c r="PET220" s="2"/>
      <c r="PFD220" s="2"/>
      <c r="PFN220" s="2"/>
      <c r="PFX220" s="2"/>
      <c r="PGH220" s="2"/>
      <c r="PGR220" s="2"/>
      <c r="PHB220" s="2"/>
      <c r="PHL220" s="2"/>
      <c r="PHV220" s="2"/>
      <c r="PIF220" s="2"/>
      <c r="PIP220" s="2"/>
      <c r="PIZ220" s="2"/>
      <c r="PJJ220" s="2"/>
      <c r="PJT220" s="2"/>
      <c r="PKD220" s="2"/>
      <c r="PKN220" s="2"/>
      <c r="PKX220" s="2"/>
      <c r="PLH220" s="2"/>
      <c r="PLR220" s="2"/>
      <c r="PMB220" s="2"/>
      <c r="PML220" s="2"/>
      <c r="PMV220" s="2"/>
      <c r="PNF220" s="2"/>
      <c r="PNP220" s="2"/>
      <c r="PNZ220" s="2"/>
      <c r="POJ220" s="2"/>
      <c r="POT220" s="2"/>
      <c r="PPD220" s="2"/>
      <c r="PPN220" s="2"/>
      <c r="PPX220" s="2"/>
      <c r="PQH220" s="2"/>
      <c r="PQR220" s="2"/>
      <c r="PRB220" s="2"/>
      <c r="PRL220" s="2"/>
      <c r="PRV220" s="2"/>
      <c r="PSF220" s="2"/>
      <c r="PSP220" s="2"/>
      <c r="PSZ220" s="2"/>
      <c r="PTJ220" s="2"/>
      <c r="PTT220" s="2"/>
      <c r="PUD220" s="2"/>
      <c r="PUN220" s="2"/>
      <c r="PUX220" s="2"/>
      <c r="PVH220" s="2"/>
      <c r="PVR220" s="2"/>
      <c r="PWB220" s="2"/>
      <c r="PWL220" s="2"/>
      <c r="PWV220" s="2"/>
      <c r="PXF220" s="2"/>
      <c r="PXP220" s="2"/>
      <c r="PXZ220" s="2"/>
      <c r="PYJ220" s="2"/>
      <c r="PYT220" s="2"/>
      <c r="PZD220" s="2"/>
      <c r="PZN220" s="2"/>
      <c r="PZX220" s="2"/>
      <c r="QAH220" s="2"/>
      <c r="QAR220" s="2"/>
      <c r="QBB220" s="2"/>
      <c r="QBL220" s="2"/>
      <c r="QBV220" s="2"/>
      <c r="QCF220" s="2"/>
      <c r="QCP220" s="2"/>
      <c r="QCZ220" s="2"/>
      <c r="QDJ220" s="2"/>
      <c r="QDT220" s="2"/>
      <c r="QED220" s="2"/>
      <c r="QEN220" s="2"/>
      <c r="QEX220" s="2"/>
      <c r="QFH220" s="2"/>
      <c r="QFR220" s="2"/>
      <c r="QGB220" s="2"/>
      <c r="QGL220" s="2"/>
      <c r="QGV220" s="2"/>
      <c r="QHF220" s="2"/>
      <c r="QHP220" s="2"/>
      <c r="QHZ220" s="2"/>
      <c r="QIJ220" s="2"/>
      <c r="QIT220" s="2"/>
      <c r="QJD220" s="2"/>
      <c r="QJN220" s="2"/>
      <c r="QJX220" s="2"/>
      <c r="QKH220" s="2"/>
      <c r="QKR220" s="2"/>
      <c r="QLB220" s="2"/>
      <c r="QLL220" s="2"/>
      <c r="QLV220" s="2"/>
      <c r="QMF220" s="2"/>
      <c r="QMP220" s="2"/>
      <c r="QMZ220" s="2"/>
      <c r="QNJ220" s="2"/>
      <c r="QNT220" s="2"/>
      <c r="QOD220" s="2"/>
      <c r="QON220" s="2"/>
      <c r="QOX220" s="2"/>
      <c r="QPH220" s="2"/>
      <c r="QPR220" s="2"/>
      <c r="QQB220" s="2"/>
      <c r="QQL220" s="2"/>
      <c r="QQV220" s="2"/>
      <c r="QRF220" s="2"/>
      <c r="QRP220" s="2"/>
      <c r="QRZ220" s="2"/>
      <c r="QSJ220" s="2"/>
      <c r="QST220" s="2"/>
      <c r="QTD220" s="2"/>
      <c r="QTN220" s="2"/>
      <c r="QTX220" s="2"/>
      <c r="QUH220" s="2"/>
      <c r="QUR220" s="2"/>
      <c r="QVB220" s="2"/>
      <c r="QVL220" s="2"/>
      <c r="QVV220" s="2"/>
      <c r="QWF220" s="2"/>
      <c r="QWP220" s="2"/>
      <c r="QWZ220" s="2"/>
      <c r="QXJ220" s="2"/>
      <c r="QXT220" s="2"/>
      <c r="QYD220" s="2"/>
      <c r="QYN220" s="2"/>
      <c r="QYX220" s="2"/>
      <c r="QZH220" s="2"/>
      <c r="QZR220" s="2"/>
      <c r="RAB220" s="2"/>
      <c r="RAL220" s="2"/>
      <c r="RAV220" s="2"/>
      <c r="RBF220" s="2"/>
      <c r="RBP220" s="2"/>
      <c r="RBZ220" s="2"/>
      <c r="RCJ220" s="2"/>
      <c r="RCT220" s="2"/>
      <c r="RDD220" s="2"/>
      <c r="RDN220" s="2"/>
      <c r="RDX220" s="2"/>
      <c r="REH220" s="2"/>
      <c r="RER220" s="2"/>
      <c r="RFB220" s="2"/>
      <c r="RFL220" s="2"/>
      <c r="RFV220" s="2"/>
      <c r="RGF220" s="2"/>
      <c r="RGP220" s="2"/>
      <c r="RGZ220" s="2"/>
      <c r="RHJ220" s="2"/>
      <c r="RHT220" s="2"/>
      <c r="RID220" s="2"/>
      <c r="RIN220" s="2"/>
      <c r="RIX220" s="2"/>
      <c r="RJH220" s="2"/>
      <c r="RJR220" s="2"/>
      <c r="RKB220" s="2"/>
      <c r="RKL220" s="2"/>
      <c r="RKV220" s="2"/>
      <c r="RLF220" s="2"/>
      <c r="RLP220" s="2"/>
      <c r="RLZ220" s="2"/>
      <c r="RMJ220" s="2"/>
      <c r="RMT220" s="2"/>
      <c r="RND220" s="2"/>
      <c r="RNN220" s="2"/>
      <c r="RNX220" s="2"/>
      <c r="ROH220" s="2"/>
      <c r="ROR220" s="2"/>
      <c r="RPB220" s="2"/>
      <c r="RPL220" s="2"/>
      <c r="RPV220" s="2"/>
      <c r="RQF220" s="2"/>
      <c r="RQP220" s="2"/>
      <c r="RQZ220" s="2"/>
      <c r="RRJ220" s="2"/>
      <c r="RRT220" s="2"/>
      <c r="RSD220" s="2"/>
      <c r="RSN220" s="2"/>
      <c r="RSX220" s="2"/>
      <c r="RTH220" s="2"/>
      <c r="RTR220" s="2"/>
      <c r="RUB220" s="2"/>
      <c r="RUL220" s="2"/>
      <c r="RUV220" s="2"/>
      <c r="RVF220" s="2"/>
      <c r="RVP220" s="2"/>
      <c r="RVZ220" s="2"/>
      <c r="RWJ220" s="2"/>
      <c r="RWT220" s="2"/>
      <c r="RXD220" s="2"/>
      <c r="RXN220" s="2"/>
      <c r="RXX220" s="2"/>
      <c r="RYH220" s="2"/>
      <c r="RYR220" s="2"/>
      <c r="RZB220" s="2"/>
      <c r="RZL220" s="2"/>
      <c r="RZV220" s="2"/>
      <c r="SAF220" s="2"/>
      <c r="SAP220" s="2"/>
      <c r="SAZ220" s="2"/>
      <c r="SBJ220" s="2"/>
      <c r="SBT220" s="2"/>
      <c r="SCD220" s="2"/>
      <c r="SCN220" s="2"/>
      <c r="SCX220" s="2"/>
      <c r="SDH220" s="2"/>
      <c r="SDR220" s="2"/>
      <c r="SEB220" s="2"/>
      <c r="SEL220" s="2"/>
      <c r="SEV220" s="2"/>
      <c r="SFF220" s="2"/>
      <c r="SFP220" s="2"/>
      <c r="SFZ220" s="2"/>
      <c r="SGJ220" s="2"/>
      <c r="SGT220" s="2"/>
      <c r="SHD220" s="2"/>
      <c r="SHN220" s="2"/>
      <c r="SHX220" s="2"/>
      <c r="SIH220" s="2"/>
      <c r="SIR220" s="2"/>
      <c r="SJB220" s="2"/>
      <c r="SJL220" s="2"/>
      <c r="SJV220" s="2"/>
      <c r="SKF220" s="2"/>
      <c r="SKP220" s="2"/>
      <c r="SKZ220" s="2"/>
      <c r="SLJ220" s="2"/>
      <c r="SLT220" s="2"/>
      <c r="SMD220" s="2"/>
      <c r="SMN220" s="2"/>
      <c r="SMX220" s="2"/>
      <c r="SNH220" s="2"/>
      <c r="SNR220" s="2"/>
      <c r="SOB220" s="2"/>
      <c r="SOL220" s="2"/>
      <c r="SOV220" s="2"/>
      <c r="SPF220" s="2"/>
      <c r="SPP220" s="2"/>
      <c r="SPZ220" s="2"/>
      <c r="SQJ220" s="2"/>
      <c r="SQT220" s="2"/>
      <c r="SRD220" s="2"/>
      <c r="SRN220" s="2"/>
      <c r="SRX220" s="2"/>
      <c r="SSH220" s="2"/>
      <c r="SSR220" s="2"/>
      <c r="STB220" s="2"/>
      <c r="STL220" s="2"/>
      <c r="STV220" s="2"/>
      <c r="SUF220" s="2"/>
      <c r="SUP220" s="2"/>
      <c r="SUZ220" s="2"/>
      <c r="SVJ220" s="2"/>
      <c r="SVT220" s="2"/>
      <c r="SWD220" s="2"/>
      <c r="SWN220" s="2"/>
      <c r="SWX220" s="2"/>
      <c r="SXH220" s="2"/>
      <c r="SXR220" s="2"/>
      <c r="SYB220" s="2"/>
      <c r="SYL220" s="2"/>
      <c r="SYV220" s="2"/>
      <c r="SZF220" s="2"/>
      <c r="SZP220" s="2"/>
      <c r="SZZ220" s="2"/>
      <c r="TAJ220" s="2"/>
      <c r="TAT220" s="2"/>
      <c r="TBD220" s="2"/>
      <c r="TBN220" s="2"/>
      <c r="TBX220" s="2"/>
      <c r="TCH220" s="2"/>
      <c r="TCR220" s="2"/>
      <c r="TDB220" s="2"/>
      <c r="TDL220" s="2"/>
      <c r="TDV220" s="2"/>
      <c r="TEF220" s="2"/>
      <c r="TEP220" s="2"/>
      <c r="TEZ220" s="2"/>
      <c r="TFJ220" s="2"/>
      <c r="TFT220" s="2"/>
      <c r="TGD220" s="2"/>
      <c r="TGN220" s="2"/>
      <c r="TGX220" s="2"/>
      <c r="THH220" s="2"/>
      <c r="THR220" s="2"/>
      <c r="TIB220" s="2"/>
      <c r="TIL220" s="2"/>
      <c r="TIV220" s="2"/>
      <c r="TJF220" s="2"/>
      <c r="TJP220" s="2"/>
      <c r="TJZ220" s="2"/>
      <c r="TKJ220" s="2"/>
      <c r="TKT220" s="2"/>
      <c r="TLD220" s="2"/>
      <c r="TLN220" s="2"/>
      <c r="TLX220" s="2"/>
      <c r="TMH220" s="2"/>
      <c r="TMR220" s="2"/>
      <c r="TNB220" s="2"/>
      <c r="TNL220" s="2"/>
      <c r="TNV220" s="2"/>
      <c r="TOF220" s="2"/>
      <c r="TOP220" s="2"/>
      <c r="TOZ220" s="2"/>
      <c r="TPJ220" s="2"/>
      <c r="TPT220" s="2"/>
      <c r="TQD220" s="2"/>
      <c r="TQN220" s="2"/>
      <c r="TQX220" s="2"/>
      <c r="TRH220" s="2"/>
      <c r="TRR220" s="2"/>
      <c r="TSB220" s="2"/>
      <c r="TSL220" s="2"/>
      <c r="TSV220" s="2"/>
      <c r="TTF220" s="2"/>
      <c r="TTP220" s="2"/>
      <c r="TTZ220" s="2"/>
      <c r="TUJ220" s="2"/>
      <c r="TUT220" s="2"/>
      <c r="TVD220" s="2"/>
      <c r="TVN220" s="2"/>
      <c r="TVX220" s="2"/>
      <c r="TWH220" s="2"/>
      <c r="TWR220" s="2"/>
      <c r="TXB220" s="2"/>
      <c r="TXL220" s="2"/>
      <c r="TXV220" s="2"/>
      <c r="TYF220" s="2"/>
      <c r="TYP220" s="2"/>
      <c r="TYZ220" s="2"/>
      <c r="TZJ220" s="2"/>
      <c r="TZT220" s="2"/>
      <c r="UAD220" s="2"/>
      <c r="UAN220" s="2"/>
      <c r="UAX220" s="2"/>
      <c r="UBH220" s="2"/>
      <c r="UBR220" s="2"/>
      <c r="UCB220" s="2"/>
      <c r="UCL220" s="2"/>
      <c r="UCV220" s="2"/>
      <c r="UDF220" s="2"/>
      <c r="UDP220" s="2"/>
      <c r="UDZ220" s="2"/>
      <c r="UEJ220" s="2"/>
      <c r="UET220" s="2"/>
      <c r="UFD220" s="2"/>
      <c r="UFN220" s="2"/>
      <c r="UFX220" s="2"/>
      <c r="UGH220" s="2"/>
      <c r="UGR220" s="2"/>
      <c r="UHB220" s="2"/>
      <c r="UHL220" s="2"/>
      <c r="UHV220" s="2"/>
      <c r="UIF220" s="2"/>
      <c r="UIP220" s="2"/>
      <c r="UIZ220" s="2"/>
      <c r="UJJ220" s="2"/>
      <c r="UJT220" s="2"/>
      <c r="UKD220" s="2"/>
      <c r="UKN220" s="2"/>
      <c r="UKX220" s="2"/>
      <c r="ULH220" s="2"/>
      <c r="ULR220" s="2"/>
      <c r="UMB220" s="2"/>
      <c r="UML220" s="2"/>
      <c r="UMV220" s="2"/>
      <c r="UNF220" s="2"/>
      <c r="UNP220" s="2"/>
      <c r="UNZ220" s="2"/>
      <c r="UOJ220" s="2"/>
      <c r="UOT220" s="2"/>
      <c r="UPD220" s="2"/>
      <c r="UPN220" s="2"/>
      <c r="UPX220" s="2"/>
      <c r="UQH220" s="2"/>
      <c r="UQR220" s="2"/>
      <c r="URB220" s="2"/>
      <c r="URL220" s="2"/>
      <c r="URV220" s="2"/>
      <c r="USF220" s="2"/>
      <c r="USP220" s="2"/>
      <c r="USZ220" s="2"/>
      <c r="UTJ220" s="2"/>
      <c r="UTT220" s="2"/>
      <c r="UUD220" s="2"/>
      <c r="UUN220" s="2"/>
      <c r="UUX220" s="2"/>
      <c r="UVH220" s="2"/>
      <c r="UVR220" s="2"/>
      <c r="UWB220" s="2"/>
      <c r="UWL220" s="2"/>
      <c r="UWV220" s="2"/>
      <c r="UXF220" s="2"/>
      <c r="UXP220" s="2"/>
      <c r="UXZ220" s="2"/>
      <c r="UYJ220" s="2"/>
      <c r="UYT220" s="2"/>
      <c r="UZD220" s="2"/>
      <c r="UZN220" s="2"/>
      <c r="UZX220" s="2"/>
      <c r="VAH220" s="2"/>
      <c r="VAR220" s="2"/>
      <c r="VBB220" s="2"/>
      <c r="VBL220" s="2"/>
      <c r="VBV220" s="2"/>
      <c r="VCF220" s="2"/>
      <c r="VCP220" s="2"/>
      <c r="VCZ220" s="2"/>
      <c r="VDJ220" s="2"/>
      <c r="VDT220" s="2"/>
      <c r="VED220" s="2"/>
      <c r="VEN220" s="2"/>
      <c r="VEX220" s="2"/>
      <c r="VFH220" s="2"/>
      <c r="VFR220" s="2"/>
      <c r="VGB220" s="2"/>
      <c r="VGL220" s="2"/>
      <c r="VGV220" s="2"/>
      <c r="VHF220" s="2"/>
      <c r="VHP220" s="2"/>
      <c r="VHZ220" s="2"/>
      <c r="VIJ220" s="2"/>
      <c r="VIT220" s="2"/>
      <c r="VJD220" s="2"/>
      <c r="VJN220" s="2"/>
      <c r="VJX220" s="2"/>
      <c r="VKH220" s="2"/>
      <c r="VKR220" s="2"/>
      <c r="VLB220" s="2"/>
      <c r="VLL220" s="2"/>
      <c r="VLV220" s="2"/>
      <c r="VMF220" s="2"/>
      <c r="VMP220" s="2"/>
      <c r="VMZ220" s="2"/>
      <c r="VNJ220" s="2"/>
      <c r="VNT220" s="2"/>
      <c r="VOD220" s="2"/>
      <c r="VON220" s="2"/>
      <c r="VOX220" s="2"/>
      <c r="VPH220" s="2"/>
      <c r="VPR220" s="2"/>
      <c r="VQB220" s="2"/>
      <c r="VQL220" s="2"/>
      <c r="VQV220" s="2"/>
      <c r="VRF220" s="2"/>
      <c r="VRP220" s="2"/>
      <c r="VRZ220" s="2"/>
      <c r="VSJ220" s="2"/>
      <c r="VST220" s="2"/>
      <c r="VTD220" s="2"/>
      <c r="VTN220" s="2"/>
      <c r="VTX220" s="2"/>
      <c r="VUH220" s="2"/>
      <c r="VUR220" s="2"/>
      <c r="VVB220" s="2"/>
      <c r="VVL220" s="2"/>
      <c r="VVV220" s="2"/>
      <c r="VWF220" s="2"/>
      <c r="VWP220" s="2"/>
      <c r="VWZ220" s="2"/>
      <c r="VXJ220" s="2"/>
      <c r="VXT220" s="2"/>
      <c r="VYD220" s="2"/>
      <c r="VYN220" s="2"/>
      <c r="VYX220" s="2"/>
      <c r="VZH220" s="2"/>
      <c r="VZR220" s="2"/>
      <c r="WAB220" s="2"/>
      <c r="WAL220" s="2"/>
      <c r="WAV220" s="2"/>
      <c r="WBF220" s="2"/>
      <c r="WBP220" s="2"/>
      <c r="WBZ220" s="2"/>
      <c r="WCJ220" s="2"/>
      <c r="WCT220" s="2"/>
      <c r="WDD220" s="2"/>
      <c r="WDN220" s="2"/>
      <c r="WDX220" s="2"/>
      <c r="WEH220" s="2"/>
      <c r="WER220" s="2"/>
      <c r="WFB220" s="2"/>
      <c r="WFL220" s="2"/>
      <c r="WFV220" s="2"/>
      <c r="WGF220" s="2"/>
      <c r="WGP220" s="2"/>
      <c r="WGZ220" s="2"/>
      <c r="WHJ220" s="2"/>
      <c r="WHT220" s="2"/>
      <c r="WID220" s="2"/>
      <c r="WIN220" s="2"/>
      <c r="WIX220" s="2"/>
      <c r="WJH220" s="2"/>
      <c r="WJR220" s="2"/>
      <c r="WKB220" s="2"/>
      <c r="WKL220" s="2"/>
      <c r="WKV220" s="2"/>
      <c r="WLF220" s="2"/>
      <c r="WLP220" s="2"/>
      <c r="WLZ220" s="2"/>
      <c r="WMJ220" s="2"/>
      <c r="WMT220" s="2"/>
      <c r="WND220" s="2"/>
      <c r="WNN220" s="2"/>
      <c r="WNX220" s="2"/>
      <c r="WOH220" s="2"/>
      <c r="WOR220" s="2"/>
      <c r="WPB220" s="2"/>
      <c r="WPL220" s="2"/>
      <c r="WPV220" s="2"/>
      <c r="WQF220" s="2"/>
      <c r="WQP220" s="2"/>
      <c r="WQZ220" s="2"/>
      <c r="WRJ220" s="2"/>
      <c r="WRT220" s="2"/>
      <c r="WSD220" s="2"/>
      <c r="WSN220" s="2"/>
      <c r="WSX220" s="2"/>
      <c r="WTH220" s="2"/>
      <c r="WTR220" s="2"/>
      <c r="WUB220" s="2"/>
      <c r="WUL220" s="2"/>
      <c r="WUV220" s="2"/>
      <c r="WVF220" s="2"/>
      <c r="WVP220" s="2"/>
      <c r="WVZ220" s="2"/>
      <c r="WWJ220" s="2"/>
      <c r="WWT220" s="2"/>
      <c r="WXD220" s="2"/>
      <c r="WXN220" s="2"/>
      <c r="WXX220" s="2"/>
      <c r="WYH220" s="2"/>
      <c r="WYR220" s="2"/>
      <c r="WZB220" s="2"/>
      <c r="WZL220" s="2"/>
      <c r="WZV220" s="2"/>
      <c r="XAF220" s="2"/>
      <c r="XAP220" s="2"/>
      <c r="XAZ220" s="2"/>
      <c r="XBJ220" s="2"/>
      <c r="XBT220" s="2"/>
      <c r="XCD220" s="2"/>
      <c r="XCN220" s="2"/>
      <c r="XCX220" s="2"/>
      <c r="XDH220" s="2"/>
      <c r="XDR220" s="2"/>
      <c r="XEB220" s="2"/>
    </row>
    <row r="221" spans="1:1016 1026:2046 2056:3066 3076:4096 4106:5116 5126:6136 6146:7166 7176:8186 8196:9216 9226:10236 10246:11256 11266:12286 12296:13306 13316:14336 14346:15356 15366:16356" x14ac:dyDescent="0.2">
      <c r="A221" s="16" t="s">
        <v>40</v>
      </c>
      <c r="C221" s="41" t="s">
        <v>0</v>
      </c>
      <c r="D221" s="8" t="s">
        <v>41</v>
      </c>
    </row>
    <row r="222" spans="1:1016 1026:2046 2056:3066 3076:4096 4106:5116 5126:6136 6146:7166 7176:8186 8196:9216 9226:10236 10246:11256 11266:12286 12296:13306 13316:14336 14346:15356 15366:16356" x14ac:dyDescent="0.2">
      <c r="H222" s="92" t="s">
        <v>9</v>
      </c>
      <c r="I222" s="92"/>
      <c r="J222" s="92"/>
    </row>
    <row r="223" spans="1:1016 1026:2046 2056:3066 3076:4096 4106:5116 5126:6136 6146:7166 7176:8186 8196:9216 9226:10236 10246:11256 11266:12286 12296:13306 13316:14336 14346:15356 15366:16356" x14ac:dyDescent="0.2">
      <c r="A223" s="7"/>
      <c r="B223" s="7"/>
      <c r="C223" s="47"/>
      <c r="D223" s="7"/>
      <c r="E223" s="7"/>
      <c r="F223" s="7"/>
      <c r="G223" s="7" t="s">
        <v>10</v>
      </c>
      <c r="H223" s="47"/>
      <c r="I223" s="47"/>
      <c r="J223" s="62">
        <f>+'Precios unitarios'!I93</f>
        <v>23.7</v>
      </c>
    </row>
    <row r="224" spans="1:1016 1026:2046 2056:3066 3076:4096 4106:5116 5126:6136 6146:7166 7176:8186 8196:9216 9226:10236 10246:11256 11266:12286 12296:13306 13316:14336 14346:15356 15366:16356" x14ac:dyDescent="0.2">
      <c r="A224" s="16" t="s">
        <v>42</v>
      </c>
      <c r="C224" s="41" t="s">
        <v>0</v>
      </c>
      <c r="D224" s="8" t="s">
        <v>43</v>
      </c>
    </row>
    <row r="225" spans="1:10" x14ac:dyDescent="0.2">
      <c r="H225" s="92" t="s">
        <v>9</v>
      </c>
      <c r="I225" s="92"/>
      <c r="J225" s="92"/>
    </row>
    <row r="226" spans="1:10" x14ac:dyDescent="0.2">
      <c r="A226" s="7"/>
      <c r="B226" s="7"/>
      <c r="C226" s="47"/>
      <c r="D226" s="7"/>
      <c r="E226" s="7"/>
      <c r="F226" s="7"/>
      <c r="G226" s="7" t="s">
        <v>10</v>
      </c>
      <c r="H226" s="47"/>
      <c r="I226" s="47"/>
      <c r="J226" s="62">
        <f>+'Precios unitarios'!I99</f>
        <v>142.19999999999999</v>
      </c>
    </row>
    <row r="227" spans="1:10" x14ac:dyDescent="0.2">
      <c r="A227" s="16" t="s">
        <v>44</v>
      </c>
      <c r="C227" s="41" t="s">
        <v>0</v>
      </c>
      <c r="D227" s="8" t="s">
        <v>45</v>
      </c>
    </row>
    <row r="228" spans="1:10" x14ac:dyDescent="0.2">
      <c r="H228" s="92" t="s">
        <v>9</v>
      </c>
      <c r="I228" s="92"/>
      <c r="J228" s="92"/>
    </row>
    <row r="229" spans="1:10" s="5" customFormat="1" x14ac:dyDescent="0.2">
      <c r="C229" s="45"/>
      <c r="G229" s="5" t="s">
        <v>10</v>
      </c>
      <c r="H229" s="45"/>
      <c r="I229" s="45"/>
      <c r="J229" s="60">
        <f>+'Precios unitarios'!I97</f>
        <v>70.25</v>
      </c>
    </row>
    <row r="230" spans="1:10" x14ac:dyDescent="0.2">
      <c r="A230" s="5"/>
      <c r="B230" s="5"/>
      <c r="C230" s="45"/>
      <c r="D230" s="5"/>
      <c r="E230" s="5"/>
      <c r="F230" s="5"/>
      <c r="G230" s="5"/>
      <c r="H230" s="45"/>
      <c r="I230" s="45"/>
      <c r="J230" s="60"/>
    </row>
    <row r="231" spans="1:10" x14ac:dyDescent="0.2">
      <c r="A231" s="89" t="s">
        <v>231</v>
      </c>
      <c r="B231" s="89"/>
      <c r="C231" s="89"/>
      <c r="D231" s="89"/>
    </row>
    <row r="233" spans="1:10" x14ac:dyDescent="0.2">
      <c r="A233" s="33" t="s">
        <v>3</v>
      </c>
      <c r="B233" s="14"/>
      <c r="C233" s="88" t="s">
        <v>5</v>
      </c>
      <c r="D233" s="88"/>
      <c r="E233" s="14"/>
      <c r="F233" s="14"/>
      <c r="G233" s="14"/>
      <c r="H233" s="42" t="s">
        <v>6</v>
      </c>
      <c r="I233" s="42" t="s">
        <v>7</v>
      </c>
      <c r="J233" s="42" t="s">
        <v>8</v>
      </c>
    </row>
    <row r="234" spans="1:10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x14ac:dyDescent="0.2">
      <c r="A235" s="16" t="s">
        <v>46</v>
      </c>
      <c r="C235" s="41" t="s">
        <v>0</v>
      </c>
      <c r="D235" s="8" t="s">
        <v>47</v>
      </c>
    </row>
    <row r="236" spans="1:10" x14ac:dyDescent="0.2">
      <c r="H236" s="92" t="s">
        <v>9</v>
      </c>
      <c r="I236" s="92"/>
      <c r="J236" s="92"/>
    </row>
    <row r="237" spans="1:10" x14ac:dyDescent="0.2">
      <c r="A237" s="5"/>
      <c r="B237" s="5"/>
      <c r="C237" s="45"/>
      <c r="D237" s="5"/>
      <c r="E237" s="5"/>
      <c r="F237" s="5"/>
      <c r="G237" s="5" t="s">
        <v>10</v>
      </c>
      <c r="H237" s="45"/>
      <c r="I237" s="45"/>
      <c r="J237" s="60">
        <v>4229.0200000000004</v>
      </c>
    </row>
  </sheetData>
  <customSheetViews>
    <customSheetView guid="{86433F78-5D06-449D-991E-40A40D2E753B}" scale="20" showPageBreaks="1" showGridLines="0" view="pageLayout">
      <selection activeCell="K1" sqref="K1"/>
      <pageMargins left="1.1811023622047245" right="1.1811023622047245" top="0.98425196850393704" bottom="0.98425196850393704" header="0.49212598425196852" footer="0.49212598425196852"/>
      <pageSetup paperSize="9" scale="74" orientation="portrait" r:id="rId1"/>
    </customSheetView>
  </customSheetViews>
  <mergeCells count="54">
    <mergeCell ref="C233:D233"/>
    <mergeCell ref="C75:D75"/>
    <mergeCell ref="C5:D5"/>
    <mergeCell ref="C46:D46"/>
    <mergeCell ref="A1:J1"/>
    <mergeCell ref="H14:J14"/>
    <mergeCell ref="H17:J17"/>
    <mergeCell ref="H20:J20"/>
    <mergeCell ref="H23:J23"/>
    <mergeCell ref="A3:D3"/>
    <mergeCell ref="D8:F9"/>
    <mergeCell ref="H26:J26"/>
    <mergeCell ref="H29:J29"/>
    <mergeCell ref="H32:J32"/>
    <mergeCell ref="H35:J35"/>
    <mergeCell ref="H38:J38"/>
    <mergeCell ref="H41:J41"/>
    <mergeCell ref="H67:J67"/>
    <mergeCell ref="H70:J70"/>
    <mergeCell ref="H84:J84"/>
    <mergeCell ref="H87:J87"/>
    <mergeCell ref="H55:J55"/>
    <mergeCell ref="H58:J58"/>
    <mergeCell ref="H61:J61"/>
    <mergeCell ref="H64:J64"/>
    <mergeCell ref="H90:J90"/>
    <mergeCell ref="H93:J93"/>
    <mergeCell ref="H96:J96"/>
    <mergeCell ref="H99:J99"/>
    <mergeCell ref="H102:J102"/>
    <mergeCell ref="H105:J105"/>
    <mergeCell ref="H114:J114"/>
    <mergeCell ref="H210:J210"/>
    <mergeCell ref="H213:J213"/>
    <mergeCell ref="H216:J216"/>
    <mergeCell ref="H108:J108"/>
    <mergeCell ref="H111:J111"/>
    <mergeCell ref="H219:J219"/>
    <mergeCell ref="H222:J222"/>
    <mergeCell ref="H225:J225"/>
    <mergeCell ref="H228:J228"/>
    <mergeCell ref="H236:J236"/>
    <mergeCell ref="A205:D205"/>
    <mergeCell ref="A231:D231"/>
    <mergeCell ref="A117:D117"/>
    <mergeCell ref="A73:D73"/>
    <mergeCell ref="A44:D44"/>
    <mergeCell ref="A168:D168"/>
    <mergeCell ref="D78:F79"/>
    <mergeCell ref="D191:F192"/>
    <mergeCell ref="D49:F50"/>
    <mergeCell ref="C119:D119"/>
    <mergeCell ref="C170:D170"/>
    <mergeCell ref="C207:D207"/>
  </mergeCells>
  <pageMargins left="1.1811023622047245" right="1.1811023622047245" top="0.98425196850393704" bottom="0.98425196850393704" header="0.49212598425196852" footer="0.49212598425196852"/>
  <pageSetup paperSize="9" scale="74" orientation="portrait" r:id="rId2"/>
  <ignoredErrors>
    <ignoredError sqref="I11" formulaRange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0"/>
  <sheetViews>
    <sheetView showGridLines="0" showZeros="0" zoomScale="70" zoomScaleNormal="70" zoomScalePageLayoutView="20" workbookViewId="0">
      <selection activeCell="K1" sqref="K1"/>
    </sheetView>
  </sheetViews>
  <sheetFormatPr baseColWidth="10" defaultRowHeight="15.75" x14ac:dyDescent="0.2"/>
  <cols>
    <col min="1" max="1" width="8.5" style="31" customWidth="1"/>
    <col min="2" max="2" width="8" style="31" customWidth="1"/>
    <col min="3" max="3" width="3.19921875" style="2" customWidth="1"/>
    <col min="4" max="5" width="11.19921875" style="1"/>
    <col min="6" max="6" width="11.19921875" style="1" customWidth="1"/>
    <col min="8" max="10" width="7.19921875" style="1" customWidth="1"/>
    <col min="11" max="11" width="100.69921875" style="1" customWidth="1"/>
    <col min="12" max="12" width="3.19921875" style="1" customWidth="1"/>
    <col min="13" max="16384" width="11.19921875" style="1"/>
  </cols>
  <sheetData>
    <row r="1" spans="1:11" x14ac:dyDescent="0.2">
      <c r="A1" s="87" t="s">
        <v>233</v>
      </c>
      <c r="B1" s="87"/>
      <c r="C1" s="87"/>
      <c r="D1" s="87"/>
      <c r="E1" s="87"/>
      <c r="F1" s="87"/>
      <c r="G1" s="87"/>
      <c r="H1" s="87"/>
      <c r="I1" s="87"/>
      <c r="J1" s="87"/>
      <c r="K1" s="23"/>
    </row>
    <row r="2" spans="1:11" x14ac:dyDescent="0.2">
      <c r="A2" s="11"/>
      <c r="B2" s="11"/>
      <c r="C2" s="32"/>
      <c r="D2" s="11"/>
      <c r="E2" s="11"/>
      <c r="F2" s="11"/>
      <c r="H2" s="11"/>
      <c r="I2" s="11"/>
      <c r="J2" s="11"/>
    </row>
    <row r="3" spans="1:11" x14ac:dyDescent="0.2">
      <c r="A3" s="89" t="str">
        <f>+Descompuestos!A3</f>
        <v>CAPÍTULO 1. CUADRO GENERAL</v>
      </c>
      <c r="B3" s="89"/>
      <c r="C3" s="89"/>
      <c r="D3" s="89"/>
      <c r="E3" s="11"/>
      <c r="F3" s="11"/>
      <c r="H3" s="11"/>
      <c r="I3" s="11"/>
      <c r="J3" s="11"/>
    </row>
    <row r="5" spans="1:11" s="3" customFormat="1" x14ac:dyDescent="0.2">
      <c r="A5" s="33" t="s">
        <v>48</v>
      </c>
      <c r="B5" s="33"/>
      <c r="C5" s="88" t="s">
        <v>5</v>
      </c>
      <c r="D5" s="88"/>
      <c r="E5" s="33"/>
      <c r="F5" s="33"/>
      <c r="G5" s="33"/>
      <c r="H5" s="33" t="s">
        <v>4</v>
      </c>
      <c r="I5" s="33" t="s">
        <v>6</v>
      </c>
      <c r="J5" s="33" t="s">
        <v>8</v>
      </c>
    </row>
    <row r="6" spans="1:11" x14ac:dyDescent="0.2">
      <c r="H6" s="31"/>
      <c r="I6" s="31"/>
      <c r="J6" s="31"/>
    </row>
    <row r="7" spans="1:11" x14ac:dyDescent="0.2">
      <c r="A7" s="56" t="str">
        <f>+Descompuestos!A7</f>
        <v>A.1</v>
      </c>
      <c r="B7" s="67"/>
      <c r="C7" s="32" t="str">
        <f>+Descompuestos!C7</f>
        <v>Ud</v>
      </c>
      <c r="D7" s="6" t="str">
        <f>+Descompuestos!D7</f>
        <v>Armario doble aislamiento 160A</v>
      </c>
      <c r="E7" s="5"/>
      <c r="F7" s="5"/>
      <c r="G7" s="5"/>
      <c r="H7" s="9">
        <f>+Mediciones!I8</f>
        <v>1</v>
      </c>
      <c r="I7" s="9">
        <f>+Descompuestos!J12</f>
        <v>126.755</v>
      </c>
      <c r="J7" s="9">
        <f>+I7*H7</f>
        <v>126.755</v>
      </c>
    </row>
    <row r="8" spans="1:11" x14ac:dyDescent="0.2">
      <c r="A8" s="5"/>
      <c r="B8" s="67"/>
      <c r="C8" s="32"/>
      <c r="D8" s="6"/>
      <c r="E8" s="5"/>
      <c r="F8" s="5"/>
      <c r="G8" s="37"/>
      <c r="H8" s="10"/>
      <c r="I8" s="10"/>
      <c r="J8" s="9"/>
    </row>
    <row r="9" spans="1:11" x14ac:dyDescent="0.2">
      <c r="A9" s="71" t="str">
        <f>+Descompuestos!A13</f>
        <v>A.2</v>
      </c>
      <c r="B9" s="72"/>
      <c r="C9" s="76" t="str">
        <f>+Descompuestos!C13</f>
        <v>Ud</v>
      </c>
      <c r="D9" s="77" t="str">
        <f>+Descompuestos!D13</f>
        <v>MAGNET C 3P+N 125A 15kA</v>
      </c>
      <c r="E9" s="52"/>
      <c r="F9" s="52"/>
      <c r="G9" s="52"/>
      <c r="H9" s="73">
        <f>+Mediciones!I13</f>
        <v>1</v>
      </c>
      <c r="I9" s="73">
        <f>+Descompuestos!J15</f>
        <v>208.92</v>
      </c>
      <c r="J9" s="73">
        <f t="shared" ref="J9" si="0">+I9*H9</f>
        <v>208.92</v>
      </c>
    </row>
    <row r="10" spans="1:11" x14ac:dyDescent="0.2">
      <c r="A10" s="1"/>
      <c r="B10" s="15"/>
      <c r="C10" s="41"/>
      <c r="D10" s="8"/>
      <c r="H10" s="10"/>
      <c r="I10" s="10"/>
      <c r="J10" s="9"/>
    </row>
    <row r="11" spans="1:11" x14ac:dyDescent="0.2">
      <c r="A11" s="71" t="str">
        <f>+Descompuestos!A16</f>
        <v>A.3</v>
      </c>
      <c r="B11" s="72"/>
      <c r="C11" s="76" t="str">
        <f>+Descompuestos!C16</f>
        <v>Ud</v>
      </c>
      <c r="D11" s="77" t="str">
        <f>+Descompuestos!D16</f>
        <v>MAGNET C 3P+N 50A 15kA</v>
      </c>
      <c r="E11" s="52"/>
      <c r="F11" s="52"/>
      <c r="G11" s="52"/>
      <c r="H11" s="73">
        <f>+Mediciones!I16</f>
        <v>1</v>
      </c>
      <c r="I11" s="73">
        <f>+Descompuestos!J18</f>
        <v>117.39</v>
      </c>
      <c r="J11" s="73">
        <f>+I11*H11</f>
        <v>117.39</v>
      </c>
    </row>
    <row r="12" spans="1:11" x14ac:dyDescent="0.2">
      <c r="A12" s="1"/>
      <c r="B12" s="15"/>
      <c r="C12" s="41"/>
      <c r="D12" s="8"/>
      <c r="H12" s="10"/>
      <c r="I12" s="10"/>
      <c r="J12" s="9"/>
    </row>
    <row r="13" spans="1:11" x14ac:dyDescent="0.2">
      <c r="A13" s="71" t="str">
        <f>+Descompuestos!A19</f>
        <v>A.4</v>
      </c>
      <c r="B13" s="72"/>
      <c r="C13" s="76" t="str">
        <f>+Descompuestos!C19</f>
        <v>Ud</v>
      </c>
      <c r="D13" s="77" t="str">
        <f>+Descompuestos!D19</f>
        <v>MAGNET C 3P+N 40A 15kA</v>
      </c>
      <c r="E13" s="52"/>
      <c r="F13" s="52"/>
      <c r="G13" s="52"/>
      <c r="H13" s="73">
        <f>+Mediciones!I20</f>
        <v>1</v>
      </c>
      <c r="I13" s="73">
        <f>+Descompuestos!J21</f>
        <v>80.72</v>
      </c>
      <c r="J13" s="73">
        <f t="shared" ref="J13" si="1">+I13*H13</f>
        <v>80.72</v>
      </c>
    </row>
    <row r="14" spans="1:11" x14ac:dyDescent="0.2">
      <c r="A14" s="1"/>
      <c r="B14" s="15"/>
      <c r="C14" s="41"/>
      <c r="D14" s="8"/>
      <c r="H14" s="10"/>
      <c r="I14" s="10"/>
      <c r="J14" s="9"/>
    </row>
    <row r="15" spans="1:11" x14ac:dyDescent="0.2">
      <c r="A15" s="71" t="str">
        <f>+Descompuestos!A22</f>
        <v>A.5</v>
      </c>
      <c r="B15" s="72"/>
      <c r="C15" s="76" t="str">
        <f>+Descompuestos!C22</f>
        <v>Ud</v>
      </c>
      <c r="D15" s="77" t="str">
        <f>+Descompuestos!D22</f>
        <v>MAGNET C 3P+N 32A 15kA</v>
      </c>
      <c r="E15" s="52"/>
      <c r="F15" s="52"/>
      <c r="G15" s="52"/>
      <c r="H15" s="73">
        <f>+Mediciones!I24</f>
        <v>1</v>
      </c>
      <c r="I15" s="73">
        <f>+Descompuestos!J24</f>
        <v>76.430000000000007</v>
      </c>
      <c r="J15" s="73">
        <f>+I15*H15</f>
        <v>76.430000000000007</v>
      </c>
    </row>
    <row r="16" spans="1:11" x14ac:dyDescent="0.2">
      <c r="A16" s="1"/>
      <c r="B16" s="15"/>
      <c r="C16" s="41"/>
      <c r="D16" s="8"/>
      <c r="H16" s="10"/>
      <c r="I16" s="10"/>
      <c r="J16" s="9"/>
    </row>
    <row r="17" spans="1:10" x14ac:dyDescent="0.2">
      <c r="A17" s="71" t="str">
        <f>+'Precios unitarios'!A19</f>
        <v>A.7</v>
      </c>
      <c r="B17" s="72"/>
      <c r="C17" s="76" t="str">
        <f>+Descompuestos!C22</f>
        <v>Ud</v>
      </c>
      <c r="D17" s="77" t="str">
        <f>+'Precios unitarios'!D19</f>
        <v>MAGNET C 3P+N 16A 10kA</v>
      </c>
      <c r="E17" s="52"/>
      <c r="F17" s="52"/>
      <c r="G17" s="52"/>
      <c r="H17" s="73">
        <v>1</v>
      </c>
      <c r="I17" s="73">
        <f>+'Precios unitarios'!I19</f>
        <v>30.57</v>
      </c>
      <c r="J17" s="73">
        <f>+I17*H17</f>
        <v>30.57</v>
      </c>
    </row>
    <row r="18" spans="1:10" x14ac:dyDescent="0.2">
      <c r="A18" s="1"/>
      <c r="B18" s="15"/>
      <c r="C18" s="41"/>
      <c r="D18" s="8"/>
      <c r="H18" s="10"/>
      <c r="I18" s="10"/>
      <c r="J18" s="9"/>
    </row>
    <row r="19" spans="1:10" x14ac:dyDescent="0.2">
      <c r="A19" s="71" t="str">
        <f>+Descompuestos!A25</f>
        <v>A.10</v>
      </c>
      <c r="B19" s="72"/>
      <c r="C19" s="76" t="str">
        <f>+Descompuestos!C25</f>
        <v>Ud</v>
      </c>
      <c r="D19" s="77" t="str">
        <f>+Descompuestos!D25</f>
        <v>MAGNET C P+N 16A 10kA</v>
      </c>
      <c r="E19" s="52"/>
      <c r="F19" s="52"/>
      <c r="G19" s="52"/>
      <c r="H19" s="73">
        <f>+Mediciones!I39</f>
        <v>6</v>
      </c>
      <c r="I19" s="73">
        <f>+Descompuestos!J27</f>
        <v>10.37</v>
      </c>
      <c r="J19" s="73">
        <f t="shared" ref="J19:J27" si="2">+I19*H19</f>
        <v>62.22</v>
      </c>
    </row>
    <row r="20" spans="1:10" x14ac:dyDescent="0.2">
      <c r="A20" s="1"/>
      <c r="B20" s="15"/>
      <c r="C20" s="41"/>
      <c r="D20" s="8"/>
      <c r="H20" s="10"/>
      <c r="I20" s="10"/>
      <c r="J20" s="9"/>
    </row>
    <row r="21" spans="1:10" x14ac:dyDescent="0.2">
      <c r="A21" s="71" t="str">
        <f>+Descompuestos!A28</f>
        <v>A.11</v>
      </c>
      <c r="B21" s="72"/>
      <c r="C21" s="76" t="str">
        <f>+Descompuestos!C28</f>
        <v>Ud</v>
      </c>
      <c r="D21" s="77" t="str">
        <f>+Descompuestos!D28</f>
        <v>MAGNET C P+N 10A 10kA</v>
      </c>
      <c r="E21" s="52"/>
      <c r="F21" s="52"/>
      <c r="G21" s="52"/>
      <c r="H21" s="73">
        <f>+Mediciones!I44</f>
        <v>7</v>
      </c>
      <c r="I21" s="73">
        <f>+Descompuestos!J30</f>
        <v>9.68</v>
      </c>
      <c r="J21" s="73">
        <f t="shared" si="2"/>
        <v>67.759999999999991</v>
      </c>
    </row>
    <row r="22" spans="1:10" x14ac:dyDescent="0.2">
      <c r="A22" s="1"/>
      <c r="B22" s="15"/>
      <c r="C22" s="41"/>
      <c r="D22" s="8"/>
      <c r="H22" s="10"/>
      <c r="I22" s="10"/>
      <c r="J22" s="9"/>
    </row>
    <row r="23" spans="1:10" x14ac:dyDescent="0.2">
      <c r="A23" s="71" t="str">
        <f>+Descompuestos!A31</f>
        <v>A.8</v>
      </c>
      <c r="B23" s="72"/>
      <c r="C23" s="76" t="str">
        <f>+Descompuestos!C31</f>
        <v>Ud</v>
      </c>
      <c r="D23" s="77" t="str">
        <f>+Descompuestos!D31</f>
        <v>MAGNET C 3P 10A 15kA</v>
      </c>
      <c r="E23" s="52"/>
      <c r="F23" s="52"/>
      <c r="G23" s="52"/>
      <c r="H23" s="73">
        <f>+Mediciones!I33</f>
        <v>6</v>
      </c>
      <c r="I23" s="73">
        <f>+Descompuestos!J33</f>
        <v>68.430000000000007</v>
      </c>
      <c r="J23" s="73">
        <f t="shared" si="2"/>
        <v>410.58000000000004</v>
      </c>
    </row>
    <row r="24" spans="1:10" x14ac:dyDescent="0.2">
      <c r="A24" s="1"/>
      <c r="B24" s="15"/>
      <c r="C24" s="41"/>
      <c r="D24" s="8"/>
      <c r="H24" s="10"/>
      <c r="I24" s="10"/>
      <c r="J24" s="9"/>
    </row>
    <row r="25" spans="1:10" x14ac:dyDescent="0.2">
      <c r="A25" s="71" t="str">
        <f>+Descompuestos!A34</f>
        <v>A.12</v>
      </c>
      <c r="B25" s="72"/>
      <c r="C25" s="76" t="str">
        <f>+Descompuestos!C34</f>
        <v>Ud</v>
      </c>
      <c r="D25" s="77" t="str">
        <f>+Descompuestos!D34</f>
        <v>DIFERENCIAL 2/40/30mA</v>
      </c>
      <c r="E25" s="52"/>
      <c r="F25" s="52"/>
      <c r="G25" s="52"/>
      <c r="H25" s="73">
        <f>+Mediciones!I49</f>
        <v>4</v>
      </c>
      <c r="I25" s="73">
        <f>+Descompuestos!J36</f>
        <v>65.37</v>
      </c>
      <c r="J25" s="73">
        <f t="shared" si="2"/>
        <v>261.48</v>
      </c>
    </row>
    <row r="26" spans="1:10" x14ac:dyDescent="0.2">
      <c r="A26" s="1"/>
      <c r="B26" s="15"/>
      <c r="C26" s="41"/>
      <c r="D26" s="8"/>
      <c r="H26" s="10"/>
      <c r="I26" s="10"/>
      <c r="J26" s="9"/>
    </row>
    <row r="27" spans="1:10" x14ac:dyDescent="0.2">
      <c r="A27" s="71" t="str">
        <f>+Descompuestos!A37</f>
        <v>A.15</v>
      </c>
      <c r="B27" s="72">
        <f>+Descompuestos!B37</f>
        <v>0</v>
      </c>
      <c r="C27" s="76" t="str">
        <f>+Descompuestos!C37</f>
        <v>Ud</v>
      </c>
      <c r="D27" s="77" t="str">
        <f>+Descompuestos!D37</f>
        <v>DIFERENCIAL 3/25/30mA</v>
      </c>
      <c r="E27" s="52"/>
      <c r="F27" s="52"/>
      <c r="G27" s="52"/>
      <c r="H27" s="73">
        <f>+Mediciones!I59</f>
        <v>3</v>
      </c>
      <c r="I27" s="73">
        <f>+Descompuestos!J39</f>
        <v>114.55</v>
      </c>
      <c r="J27" s="73">
        <f t="shared" si="2"/>
        <v>343.65</v>
      </c>
    </row>
    <row r="28" spans="1:10" x14ac:dyDescent="0.2">
      <c r="A28" s="1"/>
      <c r="B28" s="15"/>
      <c r="C28" s="41"/>
      <c r="D28" s="8"/>
      <c r="H28" s="10"/>
      <c r="I28" s="10"/>
      <c r="J28" s="10"/>
    </row>
    <row r="29" spans="1:10" x14ac:dyDescent="0.2">
      <c r="A29" s="71" t="str">
        <f>+Descompuestos!A40</f>
        <v>A.18</v>
      </c>
      <c r="B29" s="72">
        <f>+Descompuestos!B40</f>
        <v>0</v>
      </c>
      <c r="C29" s="76" t="str">
        <f>+Descompuestos!C40</f>
        <v>Ud</v>
      </c>
      <c r="D29" s="77" t="str">
        <f>+Descompuestos!D40</f>
        <v>CONTAC 3P+N 32A</v>
      </c>
      <c r="E29" s="52"/>
      <c r="F29" s="52"/>
      <c r="G29" s="52"/>
      <c r="H29" s="73">
        <f>+Mediciones!I70</f>
        <v>2</v>
      </c>
      <c r="I29" s="73">
        <f>+Descompuestos!J42</f>
        <v>32.5</v>
      </c>
      <c r="J29" s="73">
        <f>+I29*H29</f>
        <v>65</v>
      </c>
    </row>
    <row r="30" spans="1:10" x14ac:dyDescent="0.2">
      <c r="A30" s="1"/>
      <c r="B30" s="1"/>
      <c r="C30" s="1"/>
      <c r="G30" s="1"/>
    </row>
    <row r="31" spans="1:10" x14ac:dyDescent="0.2">
      <c r="A31" s="10"/>
      <c r="B31" s="10"/>
      <c r="C31" s="45"/>
      <c r="D31" s="5"/>
      <c r="E31" s="5"/>
      <c r="F31" s="5"/>
      <c r="G31" s="79" t="str">
        <f>+("TOTAL")&amp;A3</f>
        <v>TOTALCAPÍTULO 1. CUADRO GENERAL</v>
      </c>
      <c r="H31" s="82"/>
      <c r="I31" s="83"/>
      <c r="J31" s="13">
        <f>+SUM(J7:J29)</f>
        <v>1851.4749999999999</v>
      </c>
    </row>
    <row r="33" spans="1:10" x14ac:dyDescent="0.2">
      <c r="A33" s="89" t="str">
        <f>+Descompuestos!A44</f>
        <v>CAPITULO 2. CS1</v>
      </c>
      <c r="B33" s="89"/>
      <c r="C33" s="89"/>
      <c r="D33" s="89"/>
      <c r="H33" s="11"/>
      <c r="I33" s="11"/>
      <c r="J33" s="11"/>
    </row>
    <row r="35" spans="1:10" x14ac:dyDescent="0.2">
      <c r="A35" s="33" t="s">
        <v>48</v>
      </c>
      <c r="B35" s="33"/>
      <c r="C35" s="88" t="s">
        <v>5</v>
      </c>
      <c r="D35" s="88"/>
      <c r="E35" s="33"/>
      <c r="F35" s="33"/>
      <c r="G35" s="36"/>
      <c r="H35" s="33" t="s">
        <v>4</v>
      </c>
      <c r="I35" s="33" t="s">
        <v>6</v>
      </c>
      <c r="J35" s="33" t="s">
        <v>8</v>
      </c>
    </row>
    <row r="36" spans="1:10" x14ac:dyDescent="0.2">
      <c r="H36" s="31"/>
      <c r="I36" s="31"/>
      <c r="J36" s="31"/>
    </row>
    <row r="37" spans="1:10" x14ac:dyDescent="0.2">
      <c r="A37" s="56" t="str">
        <f>+Descompuestos!A48</f>
        <v>A.1</v>
      </c>
      <c r="B37" s="67"/>
      <c r="C37" s="32" t="str">
        <f>+Descompuestos!C48</f>
        <v>Ud</v>
      </c>
      <c r="D37" s="6" t="str">
        <f>+Descompuestos!D48</f>
        <v>Armario doble aislamiento 160A</v>
      </c>
      <c r="E37" s="5"/>
      <c r="F37" s="5"/>
      <c r="G37" s="5"/>
      <c r="H37" s="9">
        <f>+Mediciones!I9</f>
        <v>1</v>
      </c>
      <c r="I37" s="9">
        <f>+Descompuestos!J12</f>
        <v>126.755</v>
      </c>
      <c r="J37" s="9">
        <f>+I37*H37</f>
        <v>126.755</v>
      </c>
    </row>
    <row r="38" spans="1:10" x14ac:dyDescent="0.2">
      <c r="A38" s="5"/>
      <c r="B38" s="67"/>
      <c r="C38" s="32"/>
      <c r="D38" s="6"/>
      <c r="E38" s="5"/>
      <c r="F38" s="5"/>
      <c r="G38" s="37"/>
      <c r="H38" s="10"/>
      <c r="I38" s="10"/>
      <c r="J38" s="9"/>
    </row>
    <row r="39" spans="1:10" x14ac:dyDescent="0.2">
      <c r="A39" s="71" t="str">
        <f>+Descompuestos!A54</f>
        <v>A.3</v>
      </c>
      <c r="B39" s="72">
        <f>+Descompuestos!B54</f>
        <v>0</v>
      </c>
      <c r="C39" s="76" t="str">
        <f>+Descompuestos!C54</f>
        <v>Ud</v>
      </c>
      <c r="D39" s="77" t="str">
        <f>+Descompuestos!D54</f>
        <v>MAGNET C 3P+N 50A 15kA</v>
      </c>
      <c r="E39" s="52"/>
      <c r="F39" s="52"/>
      <c r="G39" s="52"/>
      <c r="H39" s="73">
        <f>+Mediciones!I17</f>
        <v>1</v>
      </c>
      <c r="I39" s="73">
        <f>+Descompuestos!J56</f>
        <v>117.39</v>
      </c>
      <c r="J39" s="73">
        <f t="shared" ref="J39" si="3">+I39*H39</f>
        <v>117.39</v>
      </c>
    </row>
    <row r="40" spans="1:10" x14ac:dyDescent="0.2">
      <c r="A40" s="1"/>
      <c r="B40" s="15"/>
      <c r="C40" s="41"/>
      <c r="D40" s="8"/>
      <c r="H40" s="10"/>
      <c r="I40" s="10"/>
      <c r="J40" s="9"/>
    </row>
    <row r="41" spans="1:10" x14ac:dyDescent="0.2">
      <c r="A41" s="71" t="str">
        <f>+Descompuestos!A57</f>
        <v>A.10</v>
      </c>
      <c r="B41" s="72">
        <f>+Descompuestos!B57</f>
        <v>0</v>
      </c>
      <c r="C41" s="76" t="str">
        <f>+Descompuestos!C57</f>
        <v>Ud</v>
      </c>
      <c r="D41" s="77" t="str">
        <f>+Descompuestos!D57</f>
        <v>MAGNET C P+N 16A 10kA</v>
      </c>
      <c r="E41" s="52"/>
      <c r="F41" s="52"/>
      <c r="G41" s="52"/>
      <c r="H41" s="73">
        <f>+Mediciones!I40</f>
        <v>1</v>
      </c>
      <c r="I41" s="73">
        <f>+Descompuestos!J59</f>
        <v>10.37</v>
      </c>
      <c r="J41" s="73">
        <f>+I41*H41</f>
        <v>10.37</v>
      </c>
    </row>
    <row r="42" spans="1:10" x14ac:dyDescent="0.2">
      <c r="A42" s="5"/>
      <c r="B42" s="67"/>
      <c r="C42" s="32"/>
      <c r="D42" s="6"/>
      <c r="E42" s="5"/>
      <c r="F42" s="5"/>
      <c r="G42" s="37"/>
      <c r="H42" s="10"/>
      <c r="I42" s="10"/>
      <c r="J42" s="9"/>
    </row>
    <row r="43" spans="1:10" x14ac:dyDescent="0.2">
      <c r="A43" s="71" t="str">
        <f>+Descompuestos!A60</f>
        <v>A.11</v>
      </c>
      <c r="B43" s="72">
        <f>+Descompuestos!B60</f>
        <v>0</v>
      </c>
      <c r="C43" s="76" t="str">
        <f>+Descompuestos!C60</f>
        <v>Ud</v>
      </c>
      <c r="D43" s="77" t="str">
        <f>+Descompuestos!D60</f>
        <v>MAGNET C P+N 10A 10kA</v>
      </c>
      <c r="E43" s="52"/>
      <c r="F43" s="52"/>
      <c r="G43" s="52"/>
      <c r="H43" s="73">
        <f>+Mediciones!I45</f>
        <v>5</v>
      </c>
      <c r="I43" s="73">
        <f>+Descompuestos!J62</f>
        <v>9.68</v>
      </c>
      <c r="J43" s="73">
        <f>+I43*H43</f>
        <v>48.4</v>
      </c>
    </row>
    <row r="44" spans="1:10" x14ac:dyDescent="0.2">
      <c r="A44" s="1"/>
      <c r="B44" s="15"/>
      <c r="C44" s="41"/>
      <c r="D44" s="8"/>
      <c r="H44" s="10"/>
      <c r="I44" s="10"/>
      <c r="J44" s="9"/>
    </row>
    <row r="45" spans="1:10" x14ac:dyDescent="0.2">
      <c r="A45" s="71" t="str">
        <f>+Descompuestos!A63</f>
        <v>A.6</v>
      </c>
      <c r="B45" s="72">
        <f>+Descompuestos!B63</f>
        <v>0</v>
      </c>
      <c r="C45" s="76" t="str">
        <f>+Descompuestos!C63</f>
        <v>Ud</v>
      </c>
      <c r="D45" s="77" t="str">
        <f>+Descompuestos!D63</f>
        <v>MAGNET C 3P+N 20A 10kA</v>
      </c>
      <c r="E45" s="52"/>
      <c r="F45" s="52"/>
      <c r="G45" s="52"/>
      <c r="H45" s="73">
        <f>+Mediciones!I27</f>
        <v>3</v>
      </c>
      <c r="I45" s="73">
        <f>+Descompuestos!J65</f>
        <v>32.57</v>
      </c>
      <c r="J45" s="73">
        <f t="shared" ref="J45" si="4">+I45*H45</f>
        <v>97.710000000000008</v>
      </c>
    </row>
    <row r="46" spans="1:10" x14ac:dyDescent="0.2">
      <c r="A46" s="1"/>
      <c r="B46" s="15"/>
      <c r="C46" s="41"/>
      <c r="D46" s="8"/>
      <c r="H46" s="10"/>
      <c r="I46" s="10"/>
      <c r="J46" s="9"/>
    </row>
    <row r="47" spans="1:10" x14ac:dyDescent="0.2">
      <c r="A47" s="71" t="str">
        <f>+Descompuestos!A66</f>
        <v>A.12</v>
      </c>
      <c r="B47" s="72">
        <f>+Descompuestos!B66</f>
        <v>0</v>
      </c>
      <c r="C47" s="76" t="str">
        <f>+Descompuestos!C66</f>
        <v>Ud</v>
      </c>
      <c r="D47" s="77" t="str">
        <f>+Descompuestos!D66</f>
        <v>DIFERENCIAL 2/40/30mA</v>
      </c>
      <c r="E47" s="52"/>
      <c r="F47" s="52"/>
      <c r="G47" s="52"/>
      <c r="H47" s="73">
        <f>+Mediciones!I50</f>
        <v>1</v>
      </c>
      <c r="I47" s="73">
        <f>+Descompuestos!J68</f>
        <v>65.37</v>
      </c>
      <c r="J47" s="73">
        <f>+I47*H47</f>
        <v>65.37</v>
      </c>
    </row>
    <row r="48" spans="1:10" x14ac:dyDescent="0.2">
      <c r="A48" s="5"/>
      <c r="B48" s="67"/>
      <c r="C48" s="32"/>
      <c r="D48" s="6"/>
      <c r="E48" s="5"/>
      <c r="F48" s="5"/>
      <c r="G48" s="37"/>
      <c r="H48" s="10"/>
      <c r="I48" s="10"/>
      <c r="J48" s="9"/>
    </row>
    <row r="49" spans="1:10" x14ac:dyDescent="0.2">
      <c r="A49" s="71" t="str">
        <f>+Descompuestos!A69</f>
        <v>A.17</v>
      </c>
      <c r="B49" s="72">
        <f>+Descompuestos!B69</f>
        <v>0</v>
      </c>
      <c r="C49" s="76" t="str">
        <f>+Descompuestos!C69</f>
        <v>Ud</v>
      </c>
      <c r="D49" s="77" t="str">
        <f>+Descompuestos!D69</f>
        <v>DIFERENCIAL 4/25/30mA</v>
      </c>
      <c r="E49" s="52"/>
      <c r="F49" s="52"/>
      <c r="G49" s="52"/>
      <c r="H49" s="73">
        <f>+Mediciones!I66</f>
        <v>3</v>
      </c>
      <c r="I49" s="73">
        <f>+Descompuestos!J71</f>
        <v>120.87</v>
      </c>
      <c r="J49" s="73">
        <f t="shared" ref="J49" si="5">+I49*H49</f>
        <v>362.61</v>
      </c>
    </row>
    <row r="50" spans="1:10" x14ac:dyDescent="0.2">
      <c r="A50" s="1"/>
      <c r="B50" s="1"/>
      <c r="C50" s="1"/>
      <c r="G50" s="1"/>
    </row>
    <row r="51" spans="1:10" x14ac:dyDescent="0.2">
      <c r="A51" s="10"/>
      <c r="B51" s="10"/>
      <c r="C51" s="45"/>
      <c r="D51" s="5"/>
      <c r="E51" s="5"/>
      <c r="F51" s="5"/>
      <c r="G51" s="79" t="str">
        <f>+("TOTAL")&amp;A33</f>
        <v>TOTALCAPITULO 2. CS1</v>
      </c>
      <c r="H51" s="82"/>
      <c r="I51" s="83"/>
      <c r="J51" s="13">
        <f>+SUM(J37:J49)</f>
        <v>828.60500000000002</v>
      </c>
    </row>
    <row r="53" spans="1:10" x14ac:dyDescent="0.2">
      <c r="A53" s="89" t="str">
        <f>+Descompuestos!A73</f>
        <v>CAPITULO 3. CS2</v>
      </c>
      <c r="B53" s="89"/>
      <c r="C53" s="89"/>
      <c r="D53" s="89"/>
      <c r="E53"/>
      <c r="F53"/>
      <c r="H53" s="11"/>
      <c r="I53" s="11"/>
      <c r="J53" s="11"/>
    </row>
    <row r="55" spans="1:10" x14ac:dyDescent="0.2">
      <c r="A55" s="33" t="s">
        <v>48</v>
      </c>
      <c r="B55" s="33"/>
      <c r="C55" s="88" t="s">
        <v>5</v>
      </c>
      <c r="D55" s="88"/>
      <c r="E55" s="33"/>
      <c r="F55" s="33"/>
      <c r="G55" s="36"/>
      <c r="H55" s="33" t="s">
        <v>4</v>
      </c>
      <c r="I55" s="33" t="s">
        <v>6</v>
      </c>
      <c r="J55" s="33" t="s">
        <v>8</v>
      </c>
    </row>
    <row r="56" spans="1:10" x14ac:dyDescent="0.2">
      <c r="H56" s="31"/>
      <c r="I56" s="31"/>
      <c r="J56" s="31"/>
    </row>
    <row r="57" spans="1:10" x14ac:dyDescent="0.2">
      <c r="A57" s="56" t="str">
        <f>+Descompuestos!A77</f>
        <v>A.1</v>
      </c>
      <c r="B57" s="67"/>
      <c r="C57" s="32" t="str">
        <f>+Descompuestos!C77</f>
        <v>Ud</v>
      </c>
      <c r="D57" s="6" t="str">
        <f>+Descompuestos!D77</f>
        <v>Armario doble aislamiento 160A</v>
      </c>
      <c r="E57" s="5"/>
      <c r="F57" s="5"/>
      <c r="G57" s="5"/>
      <c r="H57" s="9">
        <f>+Mediciones!I10</f>
        <v>1</v>
      </c>
      <c r="I57" s="9">
        <f>+Descompuestos!J12</f>
        <v>126.755</v>
      </c>
      <c r="J57" s="9">
        <f>+I57*H57</f>
        <v>126.755</v>
      </c>
    </row>
    <row r="58" spans="1:10" x14ac:dyDescent="0.2">
      <c r="A58" s="5"/>
      <c r="B58" s="67"/>
      <c r="C58" s="32"/>
      <c r="D58" s="6"/>
      <c r="E58" s="5"/>
      <c r="F58" s="5"/>
      <c r="G58" s="37"/>
      <c r="H58" s="10"/>
      <c r="I58" s="10"/>
      <c r="J58" s="9"/>
    </row>
    <row r="59" spans="1:10" x14ac:dyDescent="0.2">
      <c r="A59" s="71" t="str">
        <f>+Descompuestos!A83</f>
        <v>A.4</v>
      </c>
      <c r="B59" s="72">
        <f>+Descompuestos!B83</f>
        <v>0</v>
      </c>
      <c r="C59" s="76" t="str">
        <f>+Descompuestos!C83</f>
        <v>Ud</v>
      </c>
      <c r="D59" s="77" t="str">
        <f>+Descompuestos!D83</f>
        <v>MAGNET C 3P+N 40A 15kA</v>
      </c>
      <c r="E59" s="52"/>
      <c r="F59" s="52"/>
      <c r="G59" s="52"/>
      <c r="H59" s="73">
        <f>+Mediciones!I21</f>
        <v>1</v>
      </c>
      <c r="I59" s="73">
        <f>+Descompuestos!J85</f>
        <v>80.72</v>
      </c>
      <c r="J59" s="73">
        <f t="shared" ref="J59" si="6">+I59*H59</f>
        <v>80.72</v>
      </c>
    </row>
    <row r="60" spans="1:10" x14ac:dyDescent="0.2">
      <c r="A60" s="1">
        <f>+Descompuestos!A84</f>
        <v>0</v>
      </c>
      <c r="B60" s="15">
        <f>+Descompuestos!B84</f>
        <v>0</v>
      </c>
      <c r="C60" s="41">
        <f>+Descompuestos!C84</f>
        <v>0</v>
      </c>
      <c r="D60" s="8">
        <f>+Descompuestos!D84</f>
        <v>0</v>
      </c>
      <c r="H60" s="10"/>
      <c r="I60" s="10"/>
      <c r="J60" s="9"/>
    </row>
    <row r="61" spans="1:10" x14ac:dyDescent="0.2">
      <c r="A61" s="71" t="str">
        <f>+Descompuestos!A86</f>
        <v>A.7</v>
      </c>
      <c r="B61" s="72">
        <f>+Descompuestos!B86</f>
        <v>0</v>
      </c>
      <c r="C61" s="76" t="str">
        <f>+Descompuestos!C86</f>
        <v>Ud</v>
      </c>
      <c r="D61" s="77" t="str">
        <f>+Descompuestos!D86</f>
        <v>MAGNET C 3P+N 16A 10kA</v>
      </c>
      <c r="E61" s="52"/>
      <c r="F61" s="52"/>
      <c r="G61" s="52"/>
      <c r="H61" s="73">
        <f>+Mediciones!I30</f>
        <v>5</v>
      </c>
      <c r="I61" s="73">
        <f>+Descompuestos!J88</f>
        <v>30.57</v>
      </c>
      <c r="J61" s="73">
        <f>+I61*H61</f>
        <v>152.85</v>
      </c>
    </row>
    <row r="62" spans="1:10" x14ac:dyDescent="0.2">
      <c r="A62" s="5">
        <f>+Descompuestos!A88</f>
        <v>0</v>
      </c>
      <c r="B62" s="67">
        <f>+Descompuestos!B88</f>
        <v>0</v>
      </c>
      <c r="C62" s="32">
        <f>+Descompuestos!C88</f>
        <v>0</v>
      </c>
      <c r="D62" s="6">
        <f>+Descompuestos!D88</f>
        <v>0</v>
      </c>
      <c r="E62" s="5"/>
      <c r="F62" s="5"/>
      <c r="G62" s="37"/>
      <c r="H62" s="10"/>
      <c r="I62" s="10"/>
      <c r="J62" s="9"/>
    </row>
    <row r="63" spans="1:10" x14ac:dyDescent="0.2">
      <c r="A63" s="71" t="str">
        <f>+Descompuestos!A89</f>
        <v>A.11</v>
      </c>
      <c r="B63" s="72">
        <f>+Descompuestos!B89</f>
        <v>0</v>
      </c>
      <c r="C63" s="76" t="str">
        <f>+Descompuestos!C89</f>
        <v>Ud</v>
      </c>
      <c r="D63" s="77" t="str">
        <f>+Descompuestos!D89</f>
        <v>MAGENT C P+N 10A 10kA</v>
      </c>
      <c r="E63" s="52"/>
      <c r="F63" s="52"/>
      <c r="G63" s="52"/>
      <c r="H63" s="73">
        <f>+Mediciones!I46</f>
        <v>2</v>
      </c>
      <c r="I63" s="73">
        <f>+Descompuestos!J91</f>
        <v>9.68</v>
      </c>
      <c r="J63" s="73">
        <f>+I63*H63</f>
        <v>19.36</v>
      </c>
    </row>
    <row r="64" spans="1:10" x14ac:dyDescent="0.2">
      <c r="A64" s="1">
        <f>+Descompuestos!A90</f>
        <v>0</v>
      </c>
      <c r="B64" s="15">
        <f>+Descompuestos!B90</f>
        <v>0</v>
      </c>
      <c r="C64" s="41">
        <f>+Descompuestos!C90</f>
        <v>0</v>
      </c>
      <c r="D64" s="8">
        <f>+Descompuestos!D90</f>
        <v>0</v>
      </c>
      <c r="H64" s="10"/>
      <c r="I64" s="10"/>
      <c r="J64" s="9"/>
    </row>
    <row r="65" spans="1:10" x14ac:dyDescent="0.2">
      <c r="A65" s="71" t="str">
        <f>+Descompuestos!A92</f>
        <v>A.10</v>
      </c>
      <c r="B65" s="72">
        <f>+Descompuestos!B92</f>
        <v>0</v>
      </c>
      <c r="C65" s="76" t="str">
        <f>+Descompuestos!C92</f>
        <v>Ud</v>
      </c>
      <c r="D65" s="77" t="str">
        <f>+Descompuestos!D92</f>
        <v>MAGNET C P+N 16A 10kA</v>
      </c>
      <c r="E65" s="52"/>
      <c r="F65" s="52"/>
      <c r="G65" s="52"/>
      <c r="H65" s="73">
        <f>+Mediciones!I41</f>
        <v>1</v>
      </c>
      <c r="I65" s="73">
        <f>+Descompuestos!J94</f>
        <v>10.37</v>
      </c>
      <c r="J65" s="73">
        <f t="shared" ref="J65" si="7">+I65*H65</f>
        <v>10.37</v>
      </c>
    </row>
    <row r="66" spans="1:10" x14ac:dyDescent="0.2">
      <c r="A66" s="5"/>
      <c r="B66" s="67"/>
      <c r="C66" s="32"/>
      <c r="D66" s="6"/>
      <c r="E66" s="5"/>
      <c r="F66" s="5"/>
      <c r="G66" s="37"/>
      <c r="H66" s="10"/>
      <c r="I66" s="10"/>
      <c r="J66" s="9"/>
    </row>
    <row r="67" spans="1:10" x14ac:dyDescent="0.2">
      <c r="A67" s="71" t="str">
        <f>+Descompuestos!A95</f>
        <v>A.9</v>
      </c>
      <c r="B67" s="72">
        <f>+Descompuestos!B95</f>
        <v>0</v>
      </c>
      <c r="C67" s="76" t="str">
        <f>+Descompuestos!C95</f>
        <v>Ud</v>
      </c>
      <c r="D67" s="77" t="str">
        <f>+Descompuestos!D95</f>
        <v>MAGENT C 3P 10A 10kA</v>
      </c>
      <c r="E67" s="52"/>
      <c r="F67" s="52"/>
      <c r="G67" s="52"/>
      <c r="H67" s="73">
        <f>+Mediciones!I36</f>
        <v>4</v>
      </c>
      <c r="I67" s="73">
        <f>+Descompuestos!J97</f>
        <v>45.67</v>
      </c>
      <c r="J67" s="73">
        <f>+I67*H67</f>
        <v>182.68</v>
      </c>
    </row>
    <row r="68" spans="1:10" x14ac:dyDescent="0.2">
      <c r="A68" s="1">
        <f>+Descompuestos!A96</f>
        <v>0</v>
      </c>
      <c r="B68" s="15">
        <f>+Descompuestos!B96</f>
        <v>0</v>
      </c>
      <c r="C68" s="41">
        <f>+Descompuestos!C96</f>
        <v>0</v>
      </c>
      <c r="D68" s="8">
        <f>+Descompuestos!D96</f>
        <v>0</v>
      </c>
      <c r="H68" s="10"/>
      <c r="I68" s="10"/>
      <c r="J68" s="9"/>
    </row>
    <row r="69" spans="1:10" x14ac:dyDescent="0.2">
      <c r="A69" s="71" t="str">
        <f>+Descompuestos!A98</f>
        <v>A.13</v>
      </c>
      <c r="B69" s="72">
        <f>+Descompuestos!B98</f>
        <v>0</v>
      </c>
      <c r="C69" s="76" t="str">
        <f>+Descompuestos!C98</f>
        <v>Ud</v>
      </c>
      <c r="D69" s="77" t="str">
        <f>+Descompuestos!D98</f>
        <v>DIFERENCIAL 2/25/30mA</v>
      </c>
      <c r="E69" s="52"/>
      <c r="F69" s="52"/>
      <c r="G69" s="52"/>
      <c r="H69" s="73">
        <f>+Mediciones!I53</f>
        <v>2</v>
      </c>
      <c r="I69" s="73">
        <f>+Descompuestos!J100</f>
        <v>63.84</v>
      </c>
      <c r="J69" s="73">
        <f t="shared" ref="J69" si="8">+I69*H69</f>
        <v>127.68</v>
      </c>
    </row>
    <row r="70" spans="1:10" x14ac:dyDescent="0.2">
      <c r="A70" s="5"/>
      <c r="B70" s="67"/>
      <c r="C70" s="32"/>
      <c r="D70" s="6"/>
      <c r="E70" s="5"/>
      <c r="F70" s="5"/>
      <c r="G70" s="37"/>
      <c r="H70" s="10"/>
      <c r="I70" s="10"/>
      <c r="J70" s="9"/>
    </row>
    <row r="71" spans="1:10" x14ac:dyDescent="0.2">
      <c r="A71" s="71" t="str">
        <f>+Descompuestos!A101</f>
        <v>A.15</v>
      </c>
      <c r="B71" s="72">
        <f>+Descompuestos!B101</f>
        <v>0</v>
      </c>
      <c r="C71" s="76" t="str">
        <f>+Descompuestos!C101</f>
        <v>Ud</v>
      </c>
      <c r="D71" s="77" t="str">
        <f>+Descompuestos!D101</f>
        <v>DIFERENCIAL 3/25/30mA</v>
      </c>
      <c r="E71" s="52"/>
      <c r="F71" s="52"/>
      <c r="G71" s="52"/>
      <c r="H71" s="73">
        <f>+Mediciones!I60</f>
        <v>1</v>
      </c>
      <c r="I71" s="73">
        <f>+Descompuestos!J103</f>
        <v>114.55</v>
      </c>
      <c r="J71" s="73">
        <f>+I71*H71</f>
        <v>114.55</v>
      </c>
    </row>
    <row r="72" spans="1:10" x14ac:dyDescent="0.2">
      <c r="A72" s="1"/>
      <c r="B72" s="15"/>
      <c r="C72" s="41"/>
      <c r="D72" s="8"/>
      <c r="H72" s="10"/>
      <c r="I72" s="10"/>
      <c r="J72" s="9"/>
    </row>
    <row r="73" spans="1:10" x14ac:dyDescent="0.2">
      <c r="A73" s="71" t="str">
        <f>+Descompuestos!A104</f>
        <v>A.14</v>
      </c>
      <c r="B73" s="72">
        <f>+Descompuestos!B104</f>
        <v>0</v>
      </c>
      <c r="C73" s="76" t="str">
        <f>+Descompuestos!C104</f>
        <v>Ud</v>
      </c>
      <c r="D73" s="77" t="str">
        <f>+Descompuestos!D104</f>
        <v>DIFERENCIAL 3/40/30mA</v>
      </c>
      <c r="E73" s="52"/>
      <c r="F73" s="52"/>
      <c r="G73" s="52"/>
      <c r="H73" s="73">
        <f>+Mediciones!I56</f>
        <v>1</v>
      </c>
      <c r="I73" s="73">
        <f>+Descompuestos!J106</f>
        <v>158</v>
      </c>
      <c r="J73" s="73">
        <f>+I73*H73</f>
        <v>158</v>
      </c>
    </row>
    <row r="74" spans="1:10" x14ac:dyDescent="0.2">
      <c r="A74" s="5"/>
      <c r="B74" s="67"/>
      <c r="C74" s="32"/>
      <c r="D74" s="6"/>
      <c r="E74" s="5"/>
      <c r="F74" s="5"/>
      <c r="G74" s="37"/>
      <c r="H74" s="10"/>
      <c r="I74" s="10"/>
      <c r="J74" s="9"/>
    </row>
    <row r="75" spans="1:10" x14ac:dyDescent="0.2">
      <c r="A75" s="71" t="str">
        <f>+Descompuestos!A107</f>
        <v>A.16</v>
      </c>
      <c r="B75" s="72">
        <f>+Descompuestos!B107</f>
        <v>0</v>
      </c>
      <c r="C75" s="76" t="str">
        <f>+Descompuestos!C107</f>
        <v>Ud</v>
      </c>
      <c r="D75" s="77" t="str">
        <f>+Descompuestos!D107</f>
        <v>DIFERENCIAL 4/40/30mA</v>
      </c>
      <c r="E75" s="52"/>
      <c r="F75" s="52"/>
      <c r="G75" s="52"/>
      <c r="H75" s="73">
        <f>+Mediciones!I63</f>
        <v>1</v>
      </c>
      <c r="I75" s="73">
        <f>+Descompuestos!J109</f>
        <v>131.47</v>
      </c>
      <c r="J75" s="73">
        <f t="shared" ref="J75" si="9">+I75*H75</f>
        <v>131.47</v>
      </c>
    </row>
    <row r="76" spans="1:10" x14ac:dyDescent="0.2">
      <c r="A76" s="1">
        <f>+Descompuestos!A108</f>
        <v>0</v>
      </c>
      <c r="B76" s="15">
        <f>+Descompuestos!B108</f>
        <v>0</v>
      </c>
      <c r="C76" s="41">
        <f>+Descompuestos!C108</f>
        <v>0</v>
      </c>
      <c r="D76" s="8">
        <f>+Descompuestos!D108</f>
        <v>0</v>
      </c>
      <c r="H76" s="10"/>
      <c r="I76" s="10"/>
      <c r="J76" s="9"/>
    </row>
    <row r="77" spans="1:10" x14ac:dyDescent="0.2">
      <c r="A77" s="71" t="str">
        <f>+Descompuestos!A110</f>
        <v>A.17</v>
      </c>
      <c r="B77" s="72">
        <f>+Descompuestos!B110</f>
        <v>0</v>
      </c>
      <c r="C77" s="76" t="str">
        <f>+Descompuestos!C110</f>
        <v>Ud</v>
      </c>
      <c r="D77" s="77" t="str">
        <f>+Descompuestos!D110</f>
        <v>DIFERENCIAL 4/25/30mA</v>
      </c>
      <c r="E77" s="52"/>
      <c r="F77" s="52"/>
      <c r="G77" s="52"/>
      <c r="H77" s="73">
        <f>+Mediciones!I67</f>
        <v>1</v>
      </c>
      <c r="I77" s="73">
        <f>+Descompuestos!J112</f>
        <v>120.87</v>
      </c>
      <c r="J77" s="73">
        <f>+I77*H77</f>
        <v>120.87</v>
      </c>
    </row>
    <row r="78" spans="1:10" x14ac:dyDescent="0.2">
      <c r="A78" s="5"/>
      <c r="B78" s="67"/>
      <c r="C78" s="32"/>
      <c r="D78" s="6"/>
      <c r="E78" s="5"/>
      <c r="F78" s="5"/>
      <c r="G78" s="37"/>
      <c r="H78" s="10"/>
      <c r="I78" s="10"/>
      <c r="J78" s="9"/>
    </row>
    <row r="79" spans="1:10" x14ac:dyDescent="0.2">
      <c r="A79" s="71" t="str">
        <f>+Descompuestos!A113</f>
        <v>A.19</v>
      </c>
      <c r="B79" s="72">
        <f>+Descompuestos!B113</f>
        <v>0</v>
      </c>
      <c r="C79" s="76" t="str">
        <f>+Descompuestos!C113</f>
        <v>Ud</v>
      </c>
      <c r="D79" s="77" t="str">
        <f>+Descompuestos!D113</f>
        <v>CONTAC 3P 10A</v>
      </c>
      <c r="E79" s="52"/>
      <c r="F79" s="52"/>
      <c r="G79" s="52"/>
      <c r="H79" s="73">
        <f>+Mediciones!I73</f>
        <v>2</v>
      </c>
      <c r="I79" s="73">
        <f>+Descompuestos!J115</f>
        <v>19.75</v>
      </c>
      <c r="J79" s="73">
        <f>+I79*H79</f>
        <v>39.5</v>
      </c>
    </row>
    <row r="80" spans="1:10" x14ac:dyDescent="0.2">
      <c r="A80" s="1"/>
      <c r="B80" s="1"/>
      <c r="C80" s="1"/>
      <c r="G80" s="1"/>
    </row>
    <row r="81" spans="1:10" x14ac:dyDescent="0.2">
      <c r="A81" s="10"/>
      <c r="B81" s="10"/>
      <c r="C81" s="45"/>
      <c r="D81" s="5"/>
      <c r="E81" s="5"/>
      <c r="F81" s="5"/>
      <c r="G81" s="79" t="str">
        <f>+("TOTAL")&amp;A53</f>
        <v>TOTALCAPITULO 3. CS2</v>
      </c>
      <c r="H81" s="82"/>
      <c r="I81" s="83"/>
      <c r="J81" s="13">
        <f>+SUM(J57:J79)</f>
        <v>1264.8049999999998</v>
      </c>
    </row>
    <row r="83" spans="1:10" x14ac:dyDescent="0.2">
      <c r="A83" s="89" t="str">
        <f>+Descompuestos!A117</f>
        <v>CAPITULO 4. CIRCUITOS</v>
      </c>
      <c r="B83" s="89"/>
      <c r="C83" s="89"/>
      <c r="D83" s="89"/>
      <c r="E83"/>
      <c r="F83"/>
      <c r="H83" s="11"/>
      <c r="I83" s="11"/>
      <c r="J83" s="11"/>
    </row>
    <row r="85" spans="1:10" x14ac:dyDescent="0.2">
      <c r="A85" s="33" t="s">
        <v>48</v>
      </c>
      <c r="B85" s="33"/>
      <c r="C85" s="88" t="s">
        <v>5</v>
      </c>
      <c r="D85" s="88"/>
      <c r="E85" s="33"/>
      <c r="F85" s="33"/>
      <c r="G85" s="36"/>
      <c r="H85" s="33" t="s">
        <v>4</v>
      </c>
      <c r="I85" s="33" t="s">
        <v>6</v>
      </c>
      <c r="J85" s="33" t="s">
        <v>8</v>
      </c>
    </row>
    <row r="86" spans="1:10" x14ac:dyDescent="0.2">
      <c r="H86" s="31"/>
      <c r="I86" s="31"/>
      <c r="J86" s="31"/>
    </row>
    <row r="87" spans="1:10" x14ac:dyDescent="0.2">
      <c r="A87" s="16" t="str">
        <f>+Descompuestos!A121</f>
        <v>CTODI</v>
      </c>
      <c r="B87" s="15"/>
      <c r="C87" s="41" t="str">
        <f>+Descompuestos!C121</f>
        <v>m</v>
      </c>
      <c r="D87" s="8" t="str">
        <f>+Descompuestos!D121</f>
        <v xml:space="preserve">Circuito 0,6/1kV 4X70+TT35 </v>
      </c>
      <c r="G87" s="1"/>
      <c r="H87" s="9"/>
      <c r="I87" s="9"/>
      <c r="J87" s="9"/>
    </row>
    <row r="88" spans="1:10" x14ac:dyDescent="0.2">
      <c r="A88" s="1"/>
      <c r="B88" s="15"/>
      <c r="C88" s="45" t="str">
        <f>+Mediciones!C81</f>
        <v>m</v>
      </c>
      <c r="D88" s="1" t="str">
        <f>+Mediciones!D81</f>
        <v>Cto Derivación individual</v>
      </c>
      <c r="G88" s="1"/>
      <c r="H88" s="9">
        <f>+Mediciones!J82</f>
        <v>11.5</v>
      </c>
      <c r="I88" s="9">
        <f>+Descompuestos!J125</f>
        <v>15.903499999999999</v>
      </c>
      <c r="J88" s="9">
        <f>+I88*H88</f>
        <v>182.89024999999998</v>
      </c>
    </row>
    <row r="89" spans="1:10" x14ac:dyDescent="0.2">
      <c r="A89" s="38"/>
      <c r="B89" s="66"/>
      <c r="C89" s="40"/>
      <c r="D89" s="38"/>
      <c r="E89" s="38"/>
      <c r="F89" s="38"/>
      <c r="G89" s="38"/>
      <c r="H89" s="43"/>
      <c r="I89" s="43"/>
      <c r="J89" s="43">
        <f>+J88</f>
        <v>182.89024999999998</v>
      </c>
    </row>
    <row r="90" spans="1:10" x14ac:dyDescent="0.2">
      <c r="A90" s="16" t="str">
        <f>+Descompuestos!A126</f>
        <v>CTOLAS1</v>
      </c>
      <c r="B90" s="15"/>
      <c r="C90" s="41" t="str">
        <f>+Descompuestos!C126</f>
        <v>m</v>
      </c>
      <c r="D90" s="8" t="str">
        <f>+Descompuestos!D126</f>
        <v xml:space="preserve">Circuito 0,6/1kV 4x50+TT25 </v>
      </c>
      <c r="G90" s="1"/>
      <c r="I90" s="31"/>
      <c r="J90" s="31"/>
    </row>
    <row r="91" spans="1:10" x14ac:dyDescent="0.2">
      <c r="A91" s="1"/>
      <c r="B91" s="15"/>
      <c r="C91" s="45" t="str">
        <f>+Mediciones!C84</f>
        <v>m</v>
      </c>
      <c r="D91" s="1" t="str">
        <f>+Mediciones!D84</f>
        <v>Cto LAS 1</v>
      </c>
      <c r="G91" s="1"/>
      <c r="H91" s="9">
        <f>+Mediciones!I84</f>
        <v>30.5</v>
      </c>
      <c r="I91" s="9">
        <f>+Descompuestos!J130</f>
        <v>12.233499999999999</v>
      </c>
      <c r="J91" s="9">
        <f>+I91*H91</f>
        <v>373.12174999999996</v>
      </c>
    </row>
    <row r="92" spans="1:10" x14ac:dyDescent="0.2">
      <c r="A92" s="38"/>
      <c r="B92" s="66"/>
      <c r="C92" s="40"/>
      <c r="D92" s="38"/>
      <c r="E92" s="38"/>
      <c r="F92" s="38"/>
      <c r="G92" s="38"/>
      <c r="H92" s="43"/>
      <c r="I92" s="43"/>
      <c r="J92" s="43">
        <f>+J91</f>
        <v>373.12174999999996</v>
      </c>
    </row>
    <row r="93" spans="1:10" x14ac:dyDescent="0.2">
      <c r="A93" s="16" t="str">
        <f>+Descompuestos!A131</f>
        <v>CTOLAS2</v>
      </c>
      <c r="B93" s="15"/>
      <c r="C93" s="41" t="str">
        <f>+Descompuestos!C131</f>
        <v>m</v>
      </c>
      <c r="D93" s="8" t="str">
        <f>+Descompuestos!D131</f>
        <v>Circuito 0,6/1kV 4x25+TT16</v>
      </c>
      <c r="G93" s="1"/>
      <c r="H93" s="9"/>
      <c r="I93" s="9"/>
      <c r="J93" s="9"/>
    </row>
    <row r="94" spans="1:10" x14ac:dyDescent="0.2">
      <c r="A94" s="1">
        <f>+Mediciones!A91</f>
        <v>0</v>
      </c>
      <c r="B94" s="15">
        <f>+Mediciones!B91</f>
        <v>0</v>
      </c>
      <c r="C94" s="45" t="str">
        <f>+Mediciones!C91</f>
        <v>m</v>
      </c>
      <c r="D94" s="1" t="str">
        <f>+Mediciones!D91</f>
        <v>Cto LAS 2.1</v>
      </c>
      <c r="G94" s="1"/>
      <c r="H94" s="9">
        <f>+Mediciones!I91</f>
        <v>40.5</v>
      </c>
      <c r="I94" s="9">
        <f>+Descompuestos!J135</f>
        <v>6.9635000000000007</v>
      </c>
      <c r="J94" s="9">
        <f>+I94*H94</f>
        <v>282.02175000000005</v>
      </c>
    </row>
    <row r="95" spans="1:10" x14ac:dyDescent="0.2">
      <c r="A95" s="1"/>
      <c r="B95" s="15"/>
      <c r="C95" s="45" t="str">
        <f>+Mediciones!$C$92</f>
        <v>m</v>
      </c>
      <c r="D95" s="1" t="str">
        <f>+Mediciones!D92</f>
        <v>Cto LAS 2.2</v>
      </c>
      <c r="G95" s="1"/>
      <c r="H95" s="9">
        <f>+Mediciones!I92</f>
        <v>40.5</v>
      </c>
      <c r="I95" s="9">
        <f>+Descompuestos!J135</f>
        <v>6.9635000000000007</v>
      </c>
      <c r="J95" s="9">
        <f>+I95*H95</f>
        <v>282.02175000000005</v>
      </c>
    </row>
    <row r="96" spans="1:10" x14ac:dyDescent="0.2">
      <c r="A96" s="38"/>
      <c r="B96" s="66"/>
      <c r="C96" s="40"/>
      <c r="D96" s="38"/>
      <c r="E96" s="38"/>
      <c r="F96" s="38"/>
      <c r="G96" s="38"/>
      <c r="H96" s="43"/>
      <c r="I96" s="43"/>
      <c r="J96" s="43">
        <f>+J94+J95</f>
        <v>564.04350000000011</v>
      </c>
    </row>
    <row r="97" spans="1:10" x14ac:dyDescent="0.2">
      <c r="A97" s="16" t="str">
        <f>+Descompuestos!A136</f>
        <v>CTO4x6RZ1</v>
      </c>
      <c r="B97" s="15"/>
      <c r="C97" s="41" t="str">
        <f>+Descompuestos!C136</f>
        <v>m</v>
      </c>
      <c r="D97" s="8" t="str">
        <f>+Descompuestos!D136</f>
        <v>Circuito 0,6/1kV 4x6+TT6</v>
      </c>
      <c r="G97" s="1"/>
      <c r="H97" s="9"/>
      <c r="I97" s="9"/>
      <c r="J97" s="9"/>
    </row>
    <row r="98" spans="1:10" x14ac:dyDescent="0.2">
      <c r="A98" s="1"/>
      <c r="B98" s="15"/>
      <c r="C98" s="45" t="str">
        <f>+Mediciones!$C$92</f>
        <v>m</v>
      </c>
      <c r="D98" s="1" t="str">
        <f>+Mediciones!D99</f>
        <v>Cto GE</v>
      </c>
      <c r="G98" s="1"/>
      <c r="H98" s="9">
        <f>+Mediciones!I99</f>
        <v>6</v>
      </c>
      <c r="I98" s="9">
        <f>+Descompuestos!J139</f>
        <v>5.0434999999999999</v>
      </c>
      <c r="J98" s="9">
        <f>+H98*I98</f>
        <v>30.260999999999999</v>
      </c>
    </row>
    <row r="99" spans="1:10" x14ac:dyDescent="0.2">
      <c r="A99" s="38"/>
      <c r="B99" s="66"/>
      <c r="C99" s="40"/>
      <c r="D99" s="38"/>
      <c r="E99" s="38"/>
      <c r="F99" s="38"/>
      <c r="G99" s="38"/>
      <c r="H99" s="43"/>
      <c r="I99" s="43"/>
      <c r="J99" s="43">
        <f>+J98</f>
        <v>30.260999999999999</v>
      </c>
    </row>
    <row r="100" spans="1:10" x14ac:dyDescent="0.2">
      <c r="A100" s="16" t="str">
        <f>+Descompuestos!A140</f>
        <v>CTO3x1,5</v>
      </c>
      <c r="B100" s="15"/>
      <c r="C100" s="41" t="str">
        <f>+Descompuestos!C140</f>
        <v>m</v>
      </c>
      <c r="D100" s="8" t="str">
        <f>+Descompuestos!D140</f>
        <v>Circuito 450/750 3x1,5+TT1,5</v>
      </c>
      <c r="G100" s="1"/>
      <c r="H100" s="9"/>
      <c r="I100" s="9"/>
      <c r="J100" s="9"/>
    </row>
    <row r="101" spans="1:10" x14ac:dyDescent="0.2">
      <c r="A101" s="1"/>
      <c r="B101" s="15"/>
      <c r="C101" s="45" t="str">
        <f>+Mediciones!$C$92</f>
        <v>m</v>
      </c>
      <c r="D101" s="1" t="str">
        <f>+Mediciones!D136</f>
        <v>Cto Aireador 1</v>
      </c>
      <c r="G101" s="1"/>
      <c r="H101" s="9">
        <f>+Mediciones!I136</f>
        <v>16.5</v>
      </c>
      <c r="I101" s="9">
        <f>+Descompuestos!$J$143</f>
        <v>0.85349999999999993</v>
      </c>
      <c r="J101" s="9">
        <f>+H101*I101</f>
        <v>14.082749999999999</v>
      </c>
    </row>
    <row r="102" spans="1:10" x14ac:dyDescent="0.2">
      <c r="A102" s="1"/>
      <c r="B102" s="15"/>
      <c r="C102" s="45" t="str">
        <f>+Mediciones!$C$92</f>
        <v>m</v>
      </c>
      <c r="D102" s="1" t="str">
        <f>+Mediciones!D137</f>
        <v>Cto Aireador 2</v>
      </c>
      <c r="G102" s="1"/>
      <c r="H102" s="9">
        <f>+Mediciones!I137</f>
        <v>16.5</v>
      </c>
      <c r="I102" s="9">
        <f>+Descompuestos!$J$143</f>
        <v>0.85349999999999993</v>
      </c>
      <c r="J102" s="9">
        <f t="shared" ref="J102:J110" si="10">+H102*I102</f>
        <v>14.082749999999999</v>
      </c>
    </row>
    <row r="103" spans="1:10" x14ac:dyDescent="0.2">
      <c r="A103" s="1"/>
      <c r="B103" s="15"/>
      <c r="C103" s="45" t="str">
        <f>+Mediciones!$C$92</f>
        <v>m</v>
      </c>
      <c r="D103" s="1" t="str">
        <f>+Mediciones!D138</f>
        <v>Cto Aireador 3</v>
      </c>
      <c r="G103" s="1"/>
      <c r="H103" s="9">
        <f>+Mediciones!I138</f>
        <v>27.5</v>
      </c>
      <c r="I103" s="9">
        <f>+Descompuestos!$J$143</f>
        <v>0.85349999999999993</v>
      </c>
      <c r="J103" s="9">
        <f t="shared" si="10"/>
        <v>23.471249999999998</v>
      </c>
    </row>
    <row r="104" spans="1:10" x14ac:dyDescent="0.2">
      <c r="A104" s="1"/>
      <c r="B104" s="15"/>
      <c r="C104" s="45" t="str">
        <f>+Mediciones!C139</f>
        <v>m</v>
      </c>
      <c r="D104" s="1" t="str">
        <f>+Mediciones!D139</f>
        <v>Cto Aireador 4</v>
      </c>
      <c r="G104" s="1"/>
      <c r="H104" s="9">
        <f>+Mediciones!I139</f>
        <v>27.5</v>
      </c>
      <c r="I104" s="9">
        <f>+Descompuestos!$J$143</f>
        <v>0.85349999999999993</v>
      </c>
      <c r="J104" s="9">
        <f t="shared" si="10"/>
        <v>23.471249999999998</v>
      </c>
    </row>
    <row r="105" spans="1:10" x14ac:dyDescent="0.2">
      <c r="A105" s="1"/>
      <c r="B105" s="15"/>
      <c r="C105" s="68" t="str">
        <f>+Mediciones!$C$92</f>
        <v>m</v>
      </c>
      <c r="D105" s="69" t="str">
        <f>+Mediciones!D140</f>
        <v>Cto Aireador 5</v>
      </c>
      <c r="E105" s="69"/>
      <c r="F105" s="69"/>
      <c r="G105" s="69"/>
      <c r="H105" s="70">
        <f>+Mediciones!I140</f>
        <v>38.5</v>
      </c>
      <c r="I105" s="70">
        <f>+Descompuestos!$J$143</f>
        <v>0.85349999999999993</v>
      </c>
      <c r="J105" s="70">
        <f t="shared" si="10"/>
        <v>32.859749999999998</v>
      </c>
    </row>
    <row r="106" spans="1:10" x14ac:dyDescent="0.2">
      <c r="A106" s="1"/>
      <c r="B106" s="15"/>
      <c r="C106" s="45" t="str">
        <f>+Mediciones!C140</f>
        <v>m</v>
      </c>
      <c r="D106" s="1" t="str">
        <f>+Mediciones!D141</f>
        <v>Cto Aireador 6</v>
      </c>
      <c r="G106" s="1"/>
      <c r="H106" s="9">
        <f>+Mediciones!I141</f>
        <v>38.5</v>
      </c>
      <c r="I106" s="9">
        <f>+Descompuestos!$J$143</f>
        <v>0.85349999999999993</v>
      </c>
      <c r="J106" s="9">
        <f t="shared" si="10"/>
        <v>32.859749999999998</v>
      </c>
    </row>
    <row r="107" spans="1:10" x14ac:dyDescent="0.2">
      <c r="A107" s="1"/>
      <c r="B107" s="15"/>
      <c r="C107" s="45" t="str">
        <f>+Mediciones!$C$92</f>
        <v>m</v>
      </c>
      <c r="D107" s="1" t="str">
        <f>+Mediciones!D142</f>
        <v>Cto Extractor 1</v>
      </c>
      <c r="G107" s="1"/>
      <c r="H107" s="9">
        <f>+Mediciones!I142</f>
        <v>32.5</v>
      </c>
      <c r="I107" s="9">
        <f>+Descompuestos!$J$143</f>
        <v>0.85349999999999993</v>
      </c>
      <c r="J107" s="9">
        <f t="shared" si="10"/>
        <v>27.738749999999996</v>
      </c>
    </row>
    <row r="108" spans="1:10" x14ac:dyDescent="0.2">
      <c r="A108" s="1"/>
      <c r="B108" s="15"/>
      <c r="C108" s="45" t="str">
        <f>+Mediciones!C141</f>
        <v>m</v>
      </c>
      <c r="D108" s="1" t="str">
        <f>+Mediciones!D143</f>
        <v>Cto Extractor 2</v>
      </c>
      <c r="G108" s="1"/>
      <c r="H108" s="9">
        <f>+Mediciones!I143</f>
        <v>13</v>
      </c>
      <c r="I108" s="9">
        <f>+Descompuestos!$J$143</f>
        <v>0.85349999999999993</v>
      </c>
      <c r="J108" s="9">
        <f t="shared" si="10"/>
        <v>11.095499999999999</v>
      </c>
    </row>
    <row r="109" spans="1:10" x14ac:dyDescent="0.2">
      <c r="A109" s="1"/>
      <c r="B109" s="15"/>
      <c r="C109" s="45" t="str">
        <f>+Mediciones!$C$92</f>
        <v>m</v>
      </c>
      <c r="D109" s="1" t="str">
        <f>+Mediciones!D144</f>
        <v>Cto Extractor 3</v>
      </c>
      <c r="G109" s="1"/>
      <c r="H109" s="9">
        <f>+Mediciones!I144</f>
        <v>21</v>
      </c>
      <c r="I109" s="9">
        <f>+Descompuestos!$J$143</f>
        <v>0.85349999999999993</v>
      </c>
      <c r="J109" s="9">
        <f t="shared" si="10"/>
        <v>17.923499999999997</v>
      </c>
    </row>
    <row r="110" spans="1:10" x14ac:dyDescent="0.2">
      <c r="A110" s="1"/>
      <c r="B110" s="15"/>
      <c r="C110" s="45" t="str">
        <f>+Mediciones!$C$92</f>
        <v>m</v>
      </c>
      <c r="D110" s="1" t="str">
        <f>+Mediciones!D145</f>
        <v>Cto Extractor AUX</v>
      </c>
      <c r="G110" s="1"/>
      <c r="H110" s="9">
        <f>+Mediciones!I145</f>
        <v>21</v>
      </c>
      <c r="I110" s="9">
        <f>+Descompuestos!$J$143</f>
        <v>0.85349999999999993</v>
      </c>
      <c r="J110" s="9">
        <f t="shared" si="10"/>
        <v>17.923499999999997</v>
      </c>
    </row>
    <row r="111" spans="1:10" x14ac:dyDescent="0.2">
      <c r="A111" s="38"/>
      <c r="B111" s="66"/>
      <c r="C111" s="40"/>
      <c r="D111" s="38"/>
      <c r="E111" s="38"/>
      <c r="F111" s="38"/>
      <c r="G111" s="38"/>
      <c r="H111" s="43"/>
      <c r="I111" s="43"/>
      <c r="J111" s="43">
        <f>+SUM(J100:J110)</f>
        <v>215.50874999999994</v>
      </c>
    </row>
    <row r="112" spans="1:10" x14ac:dyDescent="0.2">
      <c r="A112" s="16" t="str">
        <f>+Descompuestos!A144</f>
        <v>CTO2x2,5</v>
      </c>
      <c r="B112" s="15"/>
      <c r="C112" s="41" t="str">
        <f>+Descompuestos!C144</f>
        <v>m</v>
      </c>
      <c r="D112" s="8" t="str">
        <f>+Descompuestos!D144</f>
        <v>Circuito 450/750 2x2,5+TT2,5</v>
      </c>
      <c r="G112" s="1"/>
      <c r="H112" s="9"/>
      <c r="I112" s="9"/>
      <c r="J112" s="9"/>
    </row>
    <row r="113" spans="1:23" x14ac:dyDescent="0.2">
      <c r="A113" s="1"/>
      <c r="B113" s="15"/>
      <c r="C113" s="45" t="str">
        <f>+Mediciones!$C$92</f>
        <v>m</v>
      </c>
      <c r="D113" s="1" t="str">
        <f>+Mediciones!D105</f>
        <v>Cto TC1</v>
      </c>
      <c r="G113" s="1"/>
      <c r="H113" s="9">
        <f>+Mediciones!I105</f>
        <v>18.5</v>
      </c>
      <c r="I113" s="9">
        <f>+Descompuestos!$J$147</f>
        <v>0.97350000000000003</v>
      </c>
      <c r="J113" s="9">
        <f>+H113*I113</f>
        <v>18.00975</v>
      </c>
    </row>
    <row r="114" spans="1:23" x14ac:dyDescent="0.2">
      <c r="A114" s="1"/>
      <c r="B114" s="15"/>
      <c r="C114" s="45" t="str">
        <f>+Mediciones!$C$92</f>
        <v>m</v>
      </c>
      <c r="D114" s="1" t="str">
        <f>+Mediciones!D106</f>
        <v>Cto TC2</v>
      </c>
      <c r="G114" s="1"/>
      <c r="H114" s="9">
        <f>+Mediciones!I106</f>
        <v>14</v>
      </c>
      <c r="I114" s="9">
        <f>+Descompuestos!$J$147</f>
        <v>0.97350000000000003</v>
      </c>
      <c r="J114" s="9">
        <f t="shared" ref="J114:J124" si="11">+H114*I114</f>
        <v>13.629000000000001</v>
      </c>
      <c r="P114" s="68"/>
      <c r="Q114" s="69"/>
      <c r="R114" s="69"/>
      <c r="S114" s="69"/>
      <c r="T114" s="69"/>
      <c r="U114" s="70"/>
      <c r="V114" s="70"/>
      <c r="W114" s="70"/>
    </row>
    <row r="115" spans="1:23" x14ac:dyDescent="0.2">
      <c r="A115" s="1"/>
      <c r="B115" s="15"/>
      <c r="C115" s="45" t="str">
        <f>+Mediciones!$C$92</f>
        <v>m</v>
      </c>
      <c r="D115" s="1" t="str">
        <f>+Mediciones!D107</f>
        <v>Cto TC3</v>
      </c>
      <c r="G115" s="1"/>
      <c r="H115" s="9">
        <f>+Mediciones!I107</f>
        <v>17.5</v>
      </c>
      <c r="I115" s="9">
        <f>+Descompuestos!$J$147</f>
        <v>0.97350000000000003</v>
      </c>
      <c r="J115" s="9">
        <f t="shared" si="11"/>
        <v>17.036249999999999</v>
      </c>
    </row>
    <row r="116" spans="1:23" x14ac:dyDescent="0.2">
      <c r="A116" s="1"/>
      <c r="B116" s="15"/>
      <c r="C116" s="45" t="str">
        <f>+Mediciones!$C$92</f>
        <v>m</v>
      </c>
      <c r="D116" s="1" t="str">
        <f>+Mediciones!D108</f>
        <v>Cto TC4</v>
      </c>
      <c r="G116" s="1"/>
      <c r="H116" s="9">
        <f>+Mediciones!I108</f>
        <v>6</v>
      </c>
      <c r="I116" s="9">
        <f>+Descompuestos!$J$147</f>
        <v>0.97350000000000003</v>
      </c>
      <c r="J116" s="9">
        <f t="shared" si="11"/>
        <v>5.8410000000000002</v>
      </c>
    </row>
    <row r="117" spans="1:23" x14ac:dyDescent="0.2">
      <c r="A117" s="1"/>
      <c r="B117" s="15"/>
      <c r="C117" s="68" t="str">
        <f>+Mediciones!$C$92</f>
        <v>m</v>
      </c>
      <c r="D117" s="69" t="str">
        <f>+Mediciones!D109</f>
        <v>Cto TC5</v>
      </c>
      <c r="E117" s="69"/>
      <c r="F117" s="69"/>
      <c r="G117" s="69"/>
      <c r="H117" s="70">
        <f>+Mediciones!I109</f>
        <v>6</v>
      </c>
      <c r="I117" s="70">
        <f>+Descompuestos!$J$147</f>
        <v>0.97350000000000003</v>
      </c>
      <c r="J117" s="70">
        <f t="shared" si="11"/>
        <v>5.8410000000000002</v>
      </c>
    </row>
    <row r="118" spans="1:23" x14ac:dyDescent="0.2">
      <c r="A118" s="1"/>
      <c r="B118" s="15"/>
      <c r="C118" s="45" t="s">
        <v>1</v>
      </c>
      <c r="D118" s="1" t="str">
        <f>+Mediciones!D110</f>
        <v>Cto TC6</v>
      </c>
      <c r="G118" s="1"/>
      <c r="H118" s="9">
        <f>+Mediciones!I110</f>
        <v>5.5</v>
      </c>
      <c r="I118" s="9">
        <f>+Descompuestos!$J$147</f>
        <v>0.97350000000000003</v>
      </c>
      <c r="J118" s="9">
        <f t="shared" si="11"/>
        <v>5.3542500000000004</v>
      </c>
    </row>
    <row r="119" spans="1:23" x14ac:dyDescent="0.2">
      <c r="A119" s="1"/>
      <c r="B119" s="15"/>
      <c r="C119" s="45" t="s">
        <v>1</v>
      </c>
      <c r="D119" s="1" t="str">
        <f>+Mediciones!D111</f>
        <v>Cto TC7</v>
      </c>
      <c r="G119" s="1"/>
      <c r="H119" s="9">
        <f>+Mediciones!I111</f>
        <v>20.5</v>
      </c>
      <c r="I119" s="9">
        <f>+Descompuestos!$J$147</f>
        <v>0.97350000000000003</v>
      </c>
      <c r="J119" s="9">
        <f t="shared" si="11"/>
        <v>19.95675</v>
      </c>
    </row>
    <row r="120" spans="1:23" x14ac:dyDescent="0.2">
      <c r="A120" s="1"/>
      <c r="B120" s="15"/>
      <c r="C120" s="45" t="s">
        <v>1</v>
      </c>
      <c r="D120" s="1" t="str">
        <f>+Mediciones!D112</f>
        <v>Cto TC8</v>
      </c>
      <c r="G120" s="1"/>
      <c r="H120" s="9">
        <f>+Mediciones!I112</f>
        <v>20.5</v>
      </c>
      <c r="I120" s="9">
        <f>+Descompuestos!$J$147</f>
        <v>0.97350000000000003</v>
      </c>
      <c r="J120" s="9">
        <f t="shared" si="11"/>
        <v>19.95675</v>
      </c>
    </row>
    <row r="121" spans="1:23" x14ac:dyDescent="0.2">
      <c r="A121" s="1"/>
      <c r="B121" s="15"/>
      <c r="C121" s="45" t="s">
        <v>1</v>
      </c>
      <c r="D121" s="1" t="str">
        <f>+Mediciones!D113</f>
        <v>Cto TC9</v>
      </c>
      <c r="G121" s="1"/>
      <c r="H121" s="9">
        <f>+Mediciones!I113</f>
        <v>18.5</v>
      </c>
      <c r="I121" s="9">
        <f>+Descompuestos!$J$147</f>
        <v>0.97350000000000003</v>
      </c>
      <c r="J121" s="9">
        <f t="shared" si="11"/>
        <v>18.00975</v>
      </c>
    </row>
    <row r="122" spans="1:23" x14ac:dyDescent="0.2">
      <c r="A122" s="1"/>
      <c r="B122" s="15"/>
      <c r="C122" s="68" t="s">
        <v>1</v>
      </c>
      <c r="D122" s="69" t="str">
        <f>+Mediciones!D114</f>
        <v>Cto TC10</v>
      </c>
      <c r="E122" s="69"/>
      <c r="F122" s="69"/>
      <c r="G122" s="69"/>
      <c r="H122" s="70">
        <f>+Mediciones!I114</f>
        <v>19</v>
      </c>
      <c r="I122" s="70">
        <f>+Descompuestos!$J$147</f>
        <v>0.97350000000000003</v>
      </c>
      <c r="J122" s="70">
        <f t="shared" si="11"/>
        <v>18.496500000000001</v>
      </c>
    </row>
    <row r="123" spans="1:23" x14ac:dyDescent="0.2">
      <c r="A123" s="1"/>
      <c r="B123" s="15"/>
      <c r="C123" s="45" t="s">
        <v>1</v>
      </c>
      <c r="D123" s="1" t="str">
        <f>+Mediciones!D115</f>
        <v>Cto TC11</v>
      </c>
      <c r="G123" s="1"/>
      <c r="H123" s="9">
        <f>+Mediciones!I115</f>
        <v>7</v>
      </c>
      <c r="I123" s="9">
        <f>+Descompuestos!$J$147</f>
        <v>0.97350000000000003</v>
      </c>
      <c r="J123" s="9">
        <f t="shared" si="11"/>
        <v>6.8145000000000007</v>
      </c>
    </row>
    <row r="124" spans="1:23" x14ac:dyDescent="0.2">
      <c r="A124" s="1"/>
      <c r="B124" s="15"/>
      <c r="C124" s="45" t="s">
        <v>1</v>
      </c>
      <c r="D124" s="1" t="str">
        <f>+Mediciones!D116</f>
        <v>Cto TC12</v>
      </c>
      <c r="G124" s="1"/>
      <c r="H124" s="9">
        <f>+Mediciones!I116</f>
        <v>16</v>
      </c>
      <c r="I124" s="9">
        <f>+Descompuestos!$J$147</f>
        <v>0.97350000000000003</v>
      </c>
      <c r="J124" s="9">
        <f t="shared" si="11"/>
        <v>15.576000000000001</v>
      </c>
    </row>
    <row r="125" spans="1:23" x14ac:dyDescent="0.2">
      <c r="A125" s="38"/>
      <c r="B125" s="66"/>
      <c r="C125" s="40"/>
      <c r="D125" s="38"/>
      <c r="E125" s="38"/>
      <c r="F125" s="38"/>
      <c r="G125" s="38"/>
      <c r="H125" s="43"/>
      <c r="I125" s="43"/>
      <c r="J125" s="43">
        <f>+SUM(J113:J124)</f>
        <v>164.5215</v>
      </c>
    </row>
    <row r="126" spans="1:23" x14ac:dyDescent="0.2">
      <c r="A126" s="16" t="str">
        <f>+Descompuestos!A148</f>
        <v>CTO2x1,5</v>
      </c>
      <c r="B126" s="15"/>
      <c r="C126" s="41" t="str">
        <f>+Descompuestos!$C$148</f>
        <v>m</v>
      </c>
      <c r="D126" s="8" t="str">
        <f>+Descompuestos!D148</f>
        <v>Circuito 450/750 2x1,5+TT1,5</v>
      </c>
      <c r="G126" s="1"/>
      <c r="M126" s="9"/>
      <c r="N126" s="9"/>
      <c r="O126" s="9"/>
    </row>
    <row r="127" spans="1:23" x14ac:dyDescent="0.2">
      <c r="A127" s="1"/>
      <c r="B127" s="15"/>
      <c r="C127" s="2" t="str">
        <f>+Descompuestos!$C$148</f>
        <v>m</v>
      </c>
      <c r="D127" s="1" t="str">
        <f>+Mediciones!D124</f>
        <v>Cto ALDO 1</v>
      </c>
      <c r="G127" s="1"/>
      <c r="H127" s="9">
        <f>+Mediciones!I124</f>
        <v>19.5</v>
      </c>
      <c r="I127" s="9">
        <f>+Descompuestos!$J$151</f>
        <v>0.76350000000000007</v>
      </c>
      <c r="J127" s="9">
        <f>+I127*H127</f>
        <v>14.888250000000001</v>
      </c>
    </row>
    <row r="128" spans="1:23" x14ac:dyDescent="0.2">
      <c r="A128" s="1"/>
      <c r="B128" s="15"/>
      <c r="C128" s="2" t="str">
        <f>+Descompuestos!$C$148</f>
        <v>m</v>
      </c>
      <c r="D128" s="1" t="str">
        <f>+Mediciones!D125</f>
        <v>Cto ALDO 2</v>
      </c>
      <c r="G128" s="1"/>
      <c r="H128" s="9">
        <f>+Mediciones!I125</f>
        <v>13</v>
      </c>
      <c r="I128" s="9">
        <f>+Descompuestos!$J$151</f>
        <v>0.76350000000000007</v>
      </c>
      <c r="J128" s="9">
        <f t="shared" ref="J128:J138" si="12">+I128*H128</f>
        <v>9.9255000000000013</v>
      </c>
    </row>
    <row r="129" spans="1:15" x14ac:dyDescent="0.2">
      <c r="A129" s="1"/>
      <c r="B129" s="15"/>
      <c r="C129" s="2" t="str">
        <f>+Descompuestos!$C$148</f>
        <v>m</v>
      </c>
      <c r="D129" s="1" t="str">
        <f>+Mediciones!D126</f>
        <v>Cto ALDO 3</v>
      </c>
      <c r="G129" s="1"/>
      <c r="H129" s="9">
        <f>+Mediciones!I126</f>
        <v>25.5</v>
      </c>
      <c r="I129" s="9">
        <f>+Descompuestos!$J$151</f>
        <v>0.76350000000000007</v>
      </c>
      <c r="J129" s="9">
        <f t="shared" si="12"/>
        <v>19.469250000000002</v>
      </c>
    </row>
    <row r="130" spans="1:15" x14ac:dyDescent="0.2">
      <c r="A130" s="1"/>
      <c r="B130" s="15"/>
      <c r="C130" s="2" t="str">
        <f>+Descompuestos!$C$148</f>
        <v>m</v>
      </c>
      <c r="D130" s="1" t="str">
        <f>+Mediciones!D127</f>
        <v>Cto ALDO 4</v>
      </c>
      <c r="G130" s="1"/>
      <c r="H130" s="9">
        <f>+Mediciones!I127</f>
        <v>18.5</v>
      </c>
      <c r="I130" s="9">
        <f>+Descompuestos!$J$151</f>
        <v>0.76350000000000007</v>
      </c>
      <c r="J130" s="9">
        <f t="shared" si="12"/>
        <v>14.124750000000001</v>
      </c>
    </row>
    <row r="131" spans="1:15" x14ac:dyDescent="0.2">
      <c r="A131" s="1"/>
      <c r="B131" s="15"/>
      <c r="C131" s="68" t="str">
        <f>+Descompuestos!$C$148</f>
        <v>m</v>
      </c>
      <c r="D131" s="69" t="str">
        <f>+Mediciones!D128</f>
        <v>Cto ALDO 5</v>
      </c>
      <c r="E131" s="69"/>
      <c r="F131" s="69"/>
      <c r="G131" s="69"/>
      <c r="H131" s="70">
        <f>+Mediciones!I128</f>
        <v>37.5</v>
      </c>
      <c r="I131" s="70">
        <f>+Descompuestos!$J$151</f>
        <v>0.76350000000000007</v>
      </c>
      <c r="J131" s="70">
        <f t="shared" si="12"/>
        <v>28.631250000000001</v>
      </c>
    </row>
    <row r="132" spans="1:15" x14ac:dyDescent="0.2">
      <c r="A132" s="1"/>
      <c r="B132" s="15"/>
      <c r="C132" s="2" t="str">
        <f>+Descompuestos!$C$148</f>
        <v>m</v>
      </c>
      <c r="D132" s="1" t="str">
        <f>+Mediciones!D129</f>
        <v>Cto ALDO 6</v>
      </c>
      <c r="G132" s="1"/>
      <c r="H132" s="9">
        <f>+Mediciones!I129</f>
        <v>28.5</v>
      </c>
      <c r="I132" s="9">
        <f>+Descompuestos!$J$151</f>
        <v>0.76350000000000007</v>
      </c>
      <c r="J132" s="9">
        <f t="shared" si="12"/>
        <v>21.75975</v>
      </c>
    </row>
    <row r="133" spans="1:15" x14ac:dyDescent="0.2">
      <c r="A133" s="1"/>
      <c r="B133" s="15"/>
      <c r="C133" s="2" t="str">
        <f>+Descompuestos!$C$148</f>
        <v>m</v>
      </c>
      <c r="D133" s="1" t="str">
        <f>+Mediciones!D130</f>
        <v>Cto Em 1</v>
      </c>
      <c r="G133" s="1"/>
      <c r="H133" s="9">
        <f>+Mediciones!I130</f>
        <v>17.5</v>
      </c>
      <c r="I133" s="9">
        <f>+Descompuestos!$J$151</f>
        <v>0.76350000000000007</v>
      </c>
      <c r="J133" s="9">
        <f t="shared" si="12"/>
        <v>13.361250000000002</v>
      </c>
    </row>
    <row r="134" spans="1:15" x14ac:dyDescent="0.2">
      <c r="A134" s="1"/>
      <c r="B134" s="15"/>
      <c r="C134" s="2" t="str">
        <f>+Descompuestos!$C$148</f>
        <v>m</v>
      </c>
      <c r="D134" s="1" t="str">
        <f>+Mediciones!D131</f>
        <v>Cto Em 2</v>
      </c>
      <c r="G134" s="1"/>
      <c r="H134" s="9">
        <f>+Mediciones!I131</f>
        <v>39.5</v>
      </c>
      <c r="I134" s="9">
        <f>+Descompuestos!$J$151</f>
        <v>0.76350000000000007</v>
      </c>
      <c r="J134" s="9">
        <f t="shared" si="12"/>
        <v>30.158250000000002</v>
      </c>
    </row>
    <row r="135" spans="1:15" x14ac:dyDescent="0.2">
      <c r="A135" s="1"/>
      <c r="B135" s="15"/>
      <c r="C135" s="2" t="str">
        <f>+Descompuestos!$C$148</f>
        <v>m</v>
      </c>
      <c r="D135" s="1" t="str">
        <f>+Mediciones!D132</f>
        <v>Cto AA 1</v>
      </c>
      <c r="G135" s="1"/>
      <c r="H135" s="9">
        <f>+Mediciones!I132</f>
        <v>5</v>
      </c>
      <c r="I135" s="9">
        <f>+Descompuestos!$J$151</f>
        <v>0.76350000000000007</v>
      </c>
      <c r="J135" s="9">
        <f t="shared" si="12"/>
        <v>3.8175000000000003</v>
      </c>
    </row>
    <row r="136" spans="1:15" x14ac:dyDescent="0.2">
      <c r="A136" s="1"/>
      <c r="B136" s="15"/>
      <c r="C136" s="68" t="str">
        <f>+Descompuestos!$C$148</f>
        <v>m</v>
      </c>
      <c r="D136" s="69" t="str">
        <f>+Mediciones!D133</f>
        <v>Cto AA 2</v>
      </c>
      <c r="E136" s="69"/>
      <c r="F136" s="69"/>
      <c r="G136" s="69"/>
      <c r="H136" s="70">
        <f>+Mediciones!I133</f>
        <v>8.5</v>
      </c>
      <c r="I136" s="70">
        <f>+Descompuestos!$J$151</f>
        <v>0.76350000000000007</v>
      </c>
      <c r="J136" s="70">
        <f t="shared" si="12"/>
        <v>6.4897500000000008</v>
      </c>
    </row>
    <row r="137" spans="1:15" x14ac:dyDescent="0.2">
      <c r="A137" s="1"/>
      <c r="B137" s="15"/>
      <c r="C137" s="2" t="str">
        <f>+Descompuestos!$C$148</f>
        <v>m</v>
      </c>
      <c r="D137" s="1" t="str">
        <f>+Mediciones!D134</f>
        <v>Cto AA 3</v>
      </c>
      <c r="G137" s="1"/>
      <c r="H137" s="9">
        <f>+Mediciones!I134</f>
        <v>8</v>
      </c>
      <c r="I137" s="9">
        <f>+Descompuestos!$J$151</f>
        <v>0.76350000000000007</v>
      </c>
      <c r="J137" s="9">
        <f t="shared" si="12"/>
        <v>6.1080000000000005</v>
      </c>
    </row>
    <row r="138" spans="1:15" x14ac:dyDescent="0.2">
      <c r="A138" s="1"/>
      <c r="B138" s="15"/>
      <c r="C138" s="2" t="str">
        <f>+Descompuestos!$C$148</f>
        <v>m</v>
      </c>
      <c r="D138" s="1" t="str">
        <f>+Mediciones!D135</f>
        <v>Cto Vent Aseo</v>
      </c>
      <c r="G138" s="1"/>
      <c r="H138" s="9">
        <f>+Mediciones!I135</f>
        <v>17</v>
      </c>
      <c r="I138" s="9">
        <f>+Descompuestos!$J$151</f>
        <v>0.76350000000000007</v>
      </c>
      <c r="J138" s="9">
        <f t="shared" si="12"/>
        <v>12.979500000000002</v>
      </c>
    </row>
    <row r="139" spans="1:15" x14ac:dyDescent="0.2">
      <c r="A139" s="38"/>
      <c r="B139" s="66"/>
      <c r="C139" s="40"/>
      <c r="D139" s="38"/>
      <c r="E139" s="38"/>
      <c r="F139" s="38"/>
      <c r="G139" s="38"/>
      <c r="H139" s="43"/>
      <c r="I139" s="43"/>
      <c r="J139" s="43">
        <f>+SUM(J127:J138)</f>
        <v>181.71299999999999</v>
      </c>
    </row>
    <row r="140" spans="1:15" x14ac:dyDescent="0.2">
      <c r="A140" s="16" t="str">
        <f>+Descompuestos!A152</f>
        <v>CTO4x4</v>
      </c>
      <c r="B140" s="15"/>
      <c r="C140" s="41" t="str">
        <f>+Descompuestos!C152</f>
        <v>m</v>
      </c>
      <c r="D140" s="8" t="str">
        <f>+Descompuestos!D152</f>
        <v>Circuito 450/750 4x4+TT4</v>
      </c>
      <c r="G140" s="1"/>
      <c r="M140" s="9"/>
      <c r="N140" s="9"/>
      <c r="O140" s="9"/>
    </row>
    <row r="141" spans="1:15" x14ac:dyDescent="0.2">
      <c r="A141" s="1"/>
      <c r="B141" s="15"/>
      <c r="C141" s="2" t="s">
        <v>1</v>
      </c>
      <c r="D141" s="1" t="str">
        <f>+Mediciones!D102</f>
        <v>Cto Compresor</v>
      </c>
      <c r="G141" s="1"/>
      <c r="H141" s="12">
        <f>+Mediciones!I102</f>
        <v>13.5</v>
      </c>
      <c r="I141" s="12">
        <f>+Descompuestos!J155</f>
        <v>2.9935</v>
      </c>
      <c r="J141" s="9">
        <f>+I141*H141</f>
        <v>40.41225</v>
      </c>
      <c r="L141" s="9"/>
      <c r="M141" s="9"/>
      <c r="N141" s="9"/>
    </row>
    <row r="142" spans="1:15" x14ac:dyDescent="0.2">
      <c r="A142" s="38"/>
      <c r="B142" s="66"/>
      <c r="C142" s="40"/>
      <c r="D142" s="38"/>
      <c r="E142" s="38"/>
      <c r="F142" s="38"/>
      <c r="G142" s="38"/>
      <c r="H142" s="43"/>
      <c r="I142" s="43"/>
      <c r="J142" s="43">
        <f>+J141</f>
        <v>40.41225</v>
      </c>
    </row>
    <row r="143" spans="1:15" x14ac:dyDescent="0.2">
      <c r="A143" s="16" t="str">
        <f>+Descompuestos!A156</f>
        <v>CTO4x2,5</v>
      </c>
      <c r="B143" s="15"/>
      <c r="C143" s="41" t="str">
        <f>+Descompuestos!C156</f>
        <v>m</v>
      </c>
      <c r="D143" s="8" t="str">
        <f>+Descompuestos!D156</f>
        <v>Circuito 450/750 4x2,5+TT2,5</v>
      </c>
      <c r="G143" s="1"/>
    </row>
    <row r="144" spans="1:15" x14ac:dyDescent="0.2">
      <c r="A144" s="1"/>
      <c r="B144" s="15"/>
      <c r="C144" s="2" t="s">
        <v>1</v>
      </c>
      <c r="D144" s="1" t="str">
        <f>+Mediciones!D117</f>
        <v>Cto Cabina de pintura</v>
      </c>
      <c r="G144" s="1"/>
      <c r="H144" s="9">
        <f>+Mediciones!I117</f>
        <v>30</v>
      </c>
      <c r="I144" s="9">
        <f>+Descompuestos!$J$159</f>
        <v>1.2935000000000001</v>
      </c>
      <c r="J144" s="9">
        <f>+I144*H144</f>
        <v>38.805</v>
      </c>
    </row>
    <row r="145" spans="1:15" x14ac:dyDescent="0.2">
      <c r="A145" s="1"/>
      <c r="B145" s="15"/>
      <c r="C145" s="2" t="s">
        <v>1</v>
      </c>
      <c r="D145" s="1" t="str">
        <f>+Mediciones!D118</f>
        <v>Cto Box de pintura</v>
      </c>
      <c r="G145" s="1"/>
      <c r="H145" s="9">
        <f>+Mediciones!I118</f>
        <v>16.5</v>
      </c>
      <c r="I145" s="9">
        <f>+Descompuestos!$J$159</f>
        <v>1.2935000000000001</v>
      </c>
      <c r="J145" s="9">
        <f t="shared" ref="J145:J148" si="13">+I145*H145</f>
        <v>21.342750000000002</v>
      </c>
      <c r="M145" s="9"/>
      <c r="N145" s="9"/>
      <c r="O145" s="9"/>
    </row>
    <row r="146" spans="1:15" x14ac:dyDescent="0.2">
      <c r="A146" s="1"/>
      <c r="B146" s="15"/>
      <c r="C146" s="2" t="s">
        <v>1</v>
      </c>
      <c r="D146" s="1" t="str">
        <f>+Mediciones!D119</f>
        <v>Cto Elevador</v>
      </c>
      <c r="G146" s="1"/>
      <c r="H146" s="9">
        <f>+Mediciones!I119</f>
        <v>9.5</v>
      </c>
      <c r="I146" s="9">
        <f>+Descompuestos!$J$159</f>
        <v>1.2935000000000001</v>
      </c>
      <c r="J146" s="9">
        <f t="shared" si="13"/>
        <v>12.288250000000001</v>
      </c>
    </row>
    <row r="147" spans="1:15" x14ac:dyDescent="0.2">
      <c r="A147" s="1"/>
      <c r="B147" s="15"/>
      <c r="C147" s="2" t="s">
        <v>1</v>
      </c>
      <c r="D147" s="1" t="str">
        <f>+Mediciones!D120</f>
        <v>Cto Soldador</v>
      </c>
      <c r="G147" s="1"/>
      <c r="H147" s="9">
        <f>+Mediciones!I120</f>
        <v>16.5</v>
      </c>
      <c r="I147" s="9">
        <f>+Descompuestos!$J$159</f>
        <v>1.2935000000000001</v>
      </c>
      <c r="J147" s="9">
        <f t="shared" si="13"/>
        <v>21.342750000000002</v>
      </c>
    </row>
    <row r="148" spans="1:15" x14ac:dyDescent="0.2">
      <c r="A148" s="1"/>
      <c r="B148" s="15"/>
      <c r="C148" s="2" t="s">
        <v>1</v>
      </c>
      <c r="D148" s="1" t="str">
        <f>+Mediciones!D121</f>
        <v>Cto Lámpara de secado</v>
      </c>
      <c r="G148" s="1"/>
      <c r="H148" s="9">
        <f>+Mediciones!I121</f>
        <v>13</v>
      </c>
      <c r="I148" s="9">
        <f>+Descompuestos!$J$159</f>
        <v>1.2935000000000001</v>
      </c>
      <c r="J148" s="9">
        <f t="shared" si="13"/>
        <v>16.8155</v>
      </c>
      <c r="N148" s="2"/>
    </row>
    <row r="149" spans="1:15" x14ac:dyDescent="0.2">
      <c r="A149" s="38"/>
      <c r="B149" s="66"/>
      <c r="C149" s="40"/>
      <c r="D149" s="38"/>
      <c r="E149" s="38"/>
      <c r="F149" s="38"/>
      <c r="G149" s="38"/>
      <c r="H149" s="43"/>
      <c r="I149" s="43"/>
      <c r="J149" s="43">
        <f>+SUM(J144:J148)</f>
        <v>110.59425</v>
      </c>
    </row>
    <row r="150" spans="1:15" x14ac:dyDescent="0.2">
      <c r="A150" s="16" t="str">
        <f>+Descompuestos!A160</f>
        <v>PAT</v>
      </c>
      <c r="B150" s="15"/>
      <c r="C150" s="41" t="s">
        <v>0</v>
      </c>
      <c r="D150" s="8" t="str">
        <f>+Descompuestos!D160</f>
        <v xml:space="preserve">Circuito puesta a tierra </v>
      </c>
      <c r="G150" s="1"/>
      <c r="H150" s="31">
        <v>3</v>
      </c>
      <c r="I150" s="24">
        <f>+Descompuestos!J166</f>
        <v>73.118500000000012</v>
      </c>
      <c r="J150" s="9">
        <f>+I150*H150</f>
        <v>219.35550000000003</v>
      </c>
    </row>
    <row r="151" spans="1:15" x14ac:dyDescent="0.2">
      <c r="A151" s="5"/>
      <c r="B151" s="67"/>
      <c r="C151" s="45"/>
      <c r="D151" s="5"/>
      <c r="E151" s="5"/>
      <c r="F151" s="5"/>
      <c r="G151" s="5"/>
      <c r="H151" s="64"/>
      <c r="I151" s="9"/>
      <c r="J151" s="9">
        <f>+J150</f>
        <v>219.35550000000003</v>
      </c>
    </row>
    <row r="152" spans="1:15" x14ac:dyDescent="0.2">
      <c r="A152" s="5"/>
      <c r="B152" s="67"/>
      <c r="C152" s="45"/>
      <c r="D152" s="5"/>
      <c r="E152" s="5"/>
      <c r="F152" s="5"/>
      <c r="G152" s="5"/>
      <c r="H152" s="9"/>
      <c r="I152" s="9"/>
      <c r="J152" s="53"/>
    </row>
    <row r="153" spans="1:15" x14ac:dyDescent="0.2">
      <c r="G153" s="79" t="str">
        <f>+("TOTAL")&amp;A83</f>
        <v>TOTALCAPITULO 4. CIRCUITOS</v>
      </c>
      <c r="H153" s="82"/>
      <c r="I153" s="83"/>
      <c r="J153" s="13">
        <f>+J151+J142+J139+J125+J111+J99+J96+J92+J89</f>
        <v>1971.8275000000001</v>
      </c>
    </row>
    <row r="154" spans="1:15" ht="15.75" customHeight="1" x14ac:dyDescent="0.2"/>
    <row r="155" spans="1:15" x14ac:dyDescent="0.2">
      <c r="A155" s="89" t="str">
        <f>+Descompuestos!A168</f>
        <v>CAPITULO 5. CANALIZACIONES</v>
      </c>
      <c r="B155" s="89"/>
      <c r="C155" s="89"/>
      <c r="D155" s="89"/>
      <c r="G155" s="1"/>
      <c r="H155" s="11"/>
      <c r="I155" s="11"/>
      <c r="J155" s="11"/>
    </row>
    <row r="156" spans="1:15" x14ac:dyDescent="0.2">
      <c r="G156" s="1"/>
    </row>
    <row r="157" spans="1:15" x14ac:dyDescent="0.2">
      <c r="A157" s="33" t="s">
        <v>48</v>
      </c>
      <c r="B157" s="33"/>
      <c r="C157" s="88" t="s">
        <v>5</v>
      </c>
      <c r="D157" s="88"/>
      <c r="E157" s="33"/>
      <c r="F157" s="33"/>
      <c r="G157" s="16"/>
      <c r="H157" s="33" t="s">
        <v>4</v>
      </c>
      <c r="I157" s="33" t="s">
        <v>6</v>
      </c>
      <c r="J157" s="33" t="s">
        <v>8</v>
      </c>
    </row>
    <row r="158" spans="1:15" x14ac:dyDescent="0.2">
      <c r="G158" s="1"/>
      <c r="H158" s="31"/>
      <c r="I158" s="31"/>
      <c r="J158" s="31"/>
    </row>
    <row r="159" spans="1:15" x14ac:dyDescent="0.2">
      <c r="A159" s="16" t="str">
        <f>+Descompuestos!A172</f>
        <v>TS20</v>
      </c>
      <c r="B159" s="15"/>
      <c r="C159" s="41" t="str">
        <f>+Descompuestos!C172</f>
        <v>m</v>
      </c>
      <c r="D159" s="8" t="str">
        <f>+Descompuestos!D172</f>
        <v>Tubo PVC en superficie de 20mm</v>
      </c>
      <c r="G159" s="1"/>
      <c r="H159" s="9">
        <f>+Mediciones!J174</f>
        <v>268</v>
      </c>
      <c r="I159" s="9">
        <f>+Descompuestos!J176</f>
        <v>1.2735000000000001</v>
      </c>
      <c r="J159" s="9">
        <f>+I159*H159</f>
        <v>341.298</v>
      </c>
    </row>
    <row r="160" spans="1:15" x14ac:dyDescent="0.2">
      <c r="A160" s="1"/>
      <c r="B160" s="15"/>
      <c r="C160" s="41"/>
      <c r="D160" s="8"/>
      <c r="G160" s="1"/>
      <c r="H160" s="10"/>
      <c r="I160" s="10"/>
      <c r="J160" s="9"/>
    </row>
    <row r="161" spans="1:10" x14ac:dyDescent="0.2">
      <c r="A161" s="71" t="str">
        <f>+Descompuestos!A196</f>
        <v>TE-125</v>
      </c>
      <c r="B161" s="72"/>
      <c r="C161" s="76" t="s">
        <v>1</v>
      </c>
      <c r="D161" s="77" t="str">
        <f>+Descompuestos!D196</f>
        <v>Tubo PVC enterrado de 125mm</v>
      </c>
      <c r="E161" s="52"/>
      <c r="F161" s="52"/>
      <c r="G161" s="52"/>
      <c r="H161" s="74">
        <f>+Mediciones!J201</f>
        <v>11.5</v>
      </c>
      <c r="I161" s="75">
        <f>+Descompuestos!J203</f>
        <v>2.80742</v>
      </c>
      <c r="J161" s="73">
        <f>+I161*H161</f>
        <v>32.285330000000002</v>
      </c>
    </row>
    <row r="162" spans="1:10" x14ac:dyDescent="0.2">
      <c r="A162" s="1"/>
      <c r="B162" s="15"/>
      <c r="C162" s="41"/>
      <c r="D162" s="8"/>
      <c r="G162" s="1"/>
      <c r="H162" s="10"/>
      <c r="I162" s="10"/>
      <c r="J162" s="9"/>
    </row>
    <row r="163" spans="1:10" x14ac:dyDescent="0.2">
      <c r="A163" s="71" t="str">
        <f>+Descompuestos!A177</f>
        <v>TE50</v>
      </c>
      <c r="B163" s="72"/>
      <c r="C163" s="76" t="str">
        <f>+Descompuestos!C177</f>
        <v>m</v>
      </c>
      <c r="D163" s="77" t="str">
        <f>+Descompuestos!D177</f>
        <v>Tubo PVC enterrado de 50mm</v>
      </c>
      <c r="E163" s="52"/>
      <c r="F163" s="52"/>
      <c r="G163" s="52"/>
      <c r="H163" s="73">
        <f>+Mediciones!J204</f>
        <v>6</v>
      </c>
      <c r="I163" s="73">
        <f>+Descompuestos!J184</f>
        <v>2.0074199999999998</v>
      </c>
      <c r="J163" s="73">
        <f>+H163*I163</f>
        <v>12.044519999999999</v>
      </c>
    </row>
    <row r="164" spans="1:10" x14ac:dyDescent="0.2">
      <c r="A164" s="1"/>
      <c r="B164" s="15"/>
      <c r="C164" s="41"/>
      <c r="D164" s="8"/>
      <c r="G164" s="1"/>
      <c r="H164" s="10"/>
      <c r="I164" s="10"/>
      <c r="J164" s="9"/>
    </row>
    <row r="165" spans="1:10" x14ac:dyDescent="0.2">
      <c r="A165" s="71" t="str">
        <f>+Descompuestos!A185</f>
        <v>TS16</v>
      </c>
      <c r="B165" s="72"/>
      <c r="C165" s="76" t="str">
        <f>+Descompuestos!C185</f>
        <v>m</v>
      </c>
      <c r="D165" s="77" t="str">
        <f>+Descompuestos!D185</f>
        <v>Tubo PVC en superficie de 16mm</v>
      </c>
      <c r="E165" s="52"/>
      <c r="F165" s="52"/>
      <c r="G165" s="52"/>
      <c r="H165" s="73">
        <f>+Mediciones!J198</f>
        <v>490.5</v>
      </c>
      <c r="I165" s="73">
        <f>+Descompuestos!J189</f>
        <v>0.5635</v>
      </c>
      <c r="J165" s="73">
        <f t="shared" ref="J165" si="14">+I165*H165</f>
        <v>276.39675</v>
      </c>
    </row>
    <row r="166" spans="1:10" x14ac:dyDescent="0.2">
      <c r="A166" s="1"/>
      <c r="B166" s="15"/>
      <c r="C166" s="41"/>
      <c r="D166" s="8"/>
      <c r="G166" s="1"/>
      <c r="H166" s="10"/>
      <c r="I166" s="10"/>
      <c r="J166" s="9"/>
    </row>
    <row r="167" spans="1:10" x14ac:dyDescent="0.2">
      <c r="A167" s="71" t="str">
        <f>+Descompuestos!A190</f>
        <v>BAPER</v>
      </c>
      <c r="B167" s="72"/>
      <c r="C167" s="76" t="str">
        <f>+Descompuestos!C190</f>
        <v>m</v>
      </c>
      <c r="D167" s="77" t="str">
        <f>+Descompuestos!D190</f>
        <v>Bandeja perforada PVC 75x60</v>
      </c>
      <c r="E167" s="52"/>
      <c r="F167" s="52"/>
      <c r="G167" s="52"/>
      <c r="H167" s="74">
        <f>+Mediciones!J208</f>
        <v>71</v>
      </c>
      <c r="I167" s="73">
        <f>+Descompuestos!J195</f>
        <v>3.6635</v>
      </c>
      <c r="J167" s="73">
        <f>+I167*H167</f>
        <v>260.10849999999999</v>
      </c>
    </row>
    <row r="168" spans="1:10" x14ac:dyDescent="0.2">
      <c r="A168" s="1"/>
      <c r="B168" s="67"/>
      <c r="C168" s="45"/>
      <c r="D168" s="5"/>
      <c r="E168" s="5"/>
      <c r="F168" s="5"/>
      <c r="G168" s="5"/>
      <c r="H168" s="10"/>
      <c r="I168" s="9"/>
      <c r="J168" s="9"/>
    </row>
    <row r="169" spans="1:10" x14ac:dyDescent="0.2">
      <c r="A169" s="10"/>
      <c r="B169" s="10"/>
      <c r="C169" s="45"/>
      <c r="D169" s="5"/>
      <c r="E169" s="5"/>
      <c r="F169" s="5"/>
      <c r="G169" s="79" t="str">
        <f>+("TOTAL")&amp;A155</f>
        <v>TOTALCAPITULO 5. CANALIZACIONES</v>
      </c>
      <c r="H169" s="82"/>
      <c r="I169" s="83"/>
      <c r="J169" s="13">
        <f>+SUM(J159:J167)</f>
        <v>922.13310000000001</v>
      </c>
    </row>
    <row r="171" spans="1:10" x14ac:dyDescent="0.2">
      <c r="A171" s="89" t="str">
        <f>+Descompuestos!A205</f>
        <v>CAPITULO6. ILUMINACIÓN</v>
      </c>
      <c r="B171" s="89"/>
      <c r="C171" s="89"/>
      <c r="D171" s="89"/>
      <c r="G171" s="1"/>
      <c r="H171" s="11"/>
      <c r="I171" s="11"/>
      <c r="J171" s="11"/>
    </row>
    <row r="172" spans="1:10" x14ac:dyDescent="0.2">
      <c r="G172" s="1"/>
    </row>
    <row r="173" spans="1:10" x14ac:dyDescent="0.2">
      <c r="A173" s="33" t="s">
        <v>48</v>
      </c>
      <c r="B173" s="33"/>
      <c r="C173" s="42" t="s">
        <v>5</v>
      </c>
      <c r="D173" s="33"/>
      <c r="E173" s="33"/>
      <c r="F173" s="33"/>
      <c r="G173" s="16"/>
      <c r="H173" s="33" t="s">
        <v>4</v>
      </c>
      <c r="I173" s="33" t="s">
        <v>6</v>
      </c>
      <c r="J173" s="33" t="s">
        <v>8</v>
      </c>
    </row>
    <row r="174" spans="1:10" x14ac:dyDescent="0.2">
      <c r="G174" s="1"/>
      <c r="H174" s="31"/>
      <c r="I174" s="31"/>
      <c r="J174" s="31"/>
    </row>
    <row r="175" spans="1:10" x14ac:dyDescent="0.2">
      <c r="A175" s="71" t="str">
        <f>+Descompuestos!A209</f>
        <v>BY121P</v>
      </c>
      <c r="B175" s="72"/>
      <c r="C175" s="76" t="str">
        <f>+Descompuestos!C209</f>
        <v>Ud</v>
      </c>
      <c r="D175" s="77" t="str">
        <f>+Descompuestos!D209</f>
        <v>Campana LED PHILIPS 198W</v>
      </c>
      <c r="E175" s="52"/>
      <c r="F175" s="52"/>
      <c r="G175" s="52"/>
      <c r="H175" s="74">
        <v>27</v>
      </c>
      <c r="I175" s="73">
        <f>+Descompuestos!J211</f>
        <v>181.7</v>
      </c>
      <c r="J175" s="73">
        <f>+I175*H175</f>
        <v>4905.8999999999996</v>
      </c>
    </row>
    <row r="176" spans="1:10" x14ac:dyDescent="0.2">
      <c r="A176" s="1"/>
      <c r="B176" s="15"/>
      <c r="C176" s="41"/>
      <c r="D176" s="8"/>
      <c r="G176" s="1"/>
      <c r="H176" s="10"/>
      <c r="I176" s="10"/>
      <c r="J176" s="9"/>
    </row>
    <row r="177" spans="1:10" x14ac:dyDescent="0.2">
      <c r="A177" s="71" t="str">
        <f>+Descompuestos!A212</f>
        <v>DN130B</v>
      </c>
      <c r="B177" s="72"/>
      <c r="C177" s="76" t="str">
        <f>+Descompuestos!C212</f>
        <v>Ud</v>
      </c>
      <c r="D177" s="77" t="str">
        <f>+Descompuestos!D212</f>
        <v>Downlight PHILIPS de 11W</v>
      </c>
      <c r="E177" s="52"/>
      <c r="F177" s="52"/>
      <c r="G177" s="52"/>
      <c r="H177" s="74">
        <v>4</v>
      </c>
      <c r="I177" s="73">
        <f>+Descompuestos!J214</f>
        <v>15.8</v>
      </c>
      <c r="J177" s="73">
        <f t="shared" ref="J177" si="15">+I177*H177</f>
        <v>63.2</v>
      </c>
    </row>
    <row r="178" spans="1:10" x14ac:dyDescent="0.2">
      <c r="A178" s="1"/>
      <c r="B178" s="15"/>
      <c r="C178" s="41"/>
      <c r="D178" s="8"/>
      <c r="G178" s="1"/>
      <c r="H178" s="10"/>
      <c r="I178" s="10"/>
      <c r="J178" s="9"/>
    </row>
    <row r="179" spans="1:10" x14ac:dyDescent="0.2">
      <c r="A179" s="71" t="str">
        <f>+Descompuestos!A215</f>
        <v>TBS460</v>
      </c>
      <c r="B179" s="72"/>
      <c r="C179" s="76" t="str">
        <f>+Descompuestos!C215</f>
        <v>Ud</v>
      </c>
      <c r="D179" s="77" t="str">
        <f>+Descompuestos!D215</f>
        <v>Luminaria PHILIPS 4x24W</v>
      </c>
      <c r="E179" s="52"/>
      <c r="F179" s="52"/>
      <c r="G179" s="52"/>
      <c r="H179" s="74">
        <v>4</v>
      </c>
      <c r="I179" s="73">
        <f>+Descompuestos!J217</f>
        <v>106.64</v>
      </c>
      <c r="J179" s="73">
        <f>+I179*H179</f>
        <v>426.56</v>
      </c>
    </row>
    <row r="180" spans="1:10" x14ac:dyDescent="0.2">
      <c r="A180" s="1"/>
      <c r="B180" s="15"/>
      <c r="C180" s="41"/>
      <c r="D180" s="8"/>
      <c r="G180" s="1"/>
      <c r="H180" s="10"/>
      <c r="I180" s="10"/>
      <c r="J180" s="9"/>
    </row>
    <row r="181" spans="1:10" x14ac:dyDescent="0.2">
      <c r="A181" s="71" t="str">
        <f>+Descompuestos!A218</f>
        <v>4MX800</v>
      </c>
      <c r="B181" s="72"/>
      <c r="C181" s="76" t="str">
        <f>+Descompuestos!C218</f>
        <v>Ud</v>
      </c>
      <c r="D181" s="77" t="str">
        <f>+Descompuestos!D218</f>
        <v>Luminaria regleta PHILIPS 47W</v>
      </c>
      <c r="E181" s="52"/>
      <c r="F181" s="52"/>
      <c r="G181" s="52"/>
      <c r="H181" s="74">
        <v>9</v>
      </c>
      <c r="I181" s="73">
        <f>+Descompuestos!J220</f>
        <v>31.6</v>
      </c>
      <c r="J181" s="73">
        <f>+I181*H181</f>
        <v>284.40000000000003</v>
      </c>
    </row>
    <row r="182" spans="1:10" x14ac:dyDescent="0.2">
      <c r="A182" s="1"/>
      <c r="B182" s="15"/>
      <c r="C182" s="41"/>
      <c r="D182" s="8"/>
      <c r="G182" s="1"/>
      <c r="H182" s="10"/>
      <c r="I182" s="10"/>
      <c r="J182" s="9"/>
    </row>
    <row r="183" spans="1:10" x14ac:dyDescent="0.2">
      <c r="A183" s="71" t="str">
        <f>+Descompuestos!A221</f>
        <v>RC660B</v>
      </c>
      <c r="B183" s="72"/>
      <c r="C183" s="76" t="str">
        <f>+Descompuestos!C221</f>
        <v>Ud</v>
      </c>
      <c r="D183" s="77" t="str">
        <f>+Descompuestos!D221</f>
        <v>Luminaria PHILIPS empotrada</v>
      </c>
      <c r="E183" s="52"/>
      <c r="F183" s="52"/>
      <c r="G183" s="52"/>
      <c r="H183" s="74">
        <v>11</v>
      </c>
      <c r="I183" s="73">
        <f>+Descompuestos!J223</f>
        <v>23.7</v>
      </c>
      <c r="J183" s="73">
        <f t="shared" ref="J183" si="16">+I183*H183</f>
        <v>260.7</v>
      </c>
    </row>
    <row r="184" spans="1:10" x14ac:dyDescent="0.2">
      <c r="A184" s="1"/>
      <c r="B184" s="15"/>
      <c r="C184" s="41"/>
      <c r="D184" s="8"/>
      <c r="G184" s="1"/>
      <c r="H184" s="10"/>
      <c r="I184" s="10"/>
      <c r="J184" s="9"/>
    </row>
    <row r="185" spans="1:10" x14ac:dyDescent="0.2">
      <c r="A185" s="71" t="str">
        <f>+Descompuestos!A224</f>
        <v>ZUMPANIC</v>
      </c>
      <c r="B185" s="72"/>
      <c r="C185" s="76" t="str">
        <f>+Descompuestos!C224</f>
        <v>Ud</v>
      </c>
      <c r="D185" s="77" t="str">
        <f>+Descompuestos!D224</f>
        <v>Alumbrado emergencia Zumtobel</v>
      </c>
      <c r="E185" s="52"/>
      <c r="F185" s="52"/>
      <c r="G185" s="52"/>
      <c r="H185" s="74">
        <v>14</v>
      </c>
      <c r="I185" s="73">
        <f>+Descompuestos!J226</f>
        <v>142.19999999999999</v>
      </c>
      <c r="J185" s="73">
        <f>+I185*H185</f>
        <v>1990.7999999999997</v>
      </c>
    </row>
    <row r="186" spans="1:10" x14ac:dyDescent="0.2">
      <c r="A186" s="1"/>
      <c r="B186" s="15"/>
      <c r="C186" s="41"/>
      <c r="D186" s="8"/>
      <c r="G186" s="1"/>
      <c r="H186" s="10"/>
      <c r="I186" s="10"/>
      <c r="J186" s="9"/>
    </row>
    <row r="187" spans="1:10" x14ac:dyDescent="0.2">
      <c r="A187" s="71" t="str">
        <f>+Descompuestos!A227</f>
        <v>BEGHFM</v>
      </c>
      <c r="B187" s="72"/>
      <c r="C187" s="76" t="str">
        <f>+Descompuestos!C227</f>
        <v>Ud</v>
      </c>
      <c r="D187" s="77" t="str">
        <f>+Descompuestos!D227</f>
        <v>Alumbrado emergencia BEGHELLI</v>
      </c>
      <c r="E187" s="52"/>
      <c r="F187" s="52"/>
      <c r="G187" s="52"/>
      <c r="H187" s="74">
        <v>10</v>
      </c>
      <c r="I187" s="73">
        <f>+Descompuestos!J229</f>
        <v>70.25</v>
      </c>
      <c r="J187" s="73">
        <f t="shared" ref="J187" si="17">+I187*H187</f>
        <v>702.5</v>
      </c>
    </row>
    <row r="188" spans="1:10" x14ac:dyDescent="0.2">
      <c r="A188" s="2"/>
      <c r="B188" s="67"/>
      <c r="C188" s="45"/>
      <c r="D188" s="5"/>
      <c r="E188" s="5"/>
      <c r="F188" s="5"/>
      <c r="G188" s="5"/>
      <c r="H188" s="10"/>
      <c r="I188" s="9"/>
      <c r="J188" s="9"/>
    </row>
    <row r="189" spans="1:10" x14ac:dyDescent="0.2">
      <c r="A189" s="5"/>
      <c r="B189" s="5"/>
      <c r="C189" s="45"/>
      <c r="D189" s="5"/>
      <c r="E189" s="5"/>
      <c r="F189" s="5"/>
      <c r="G189" s="79" t="str">
        <f>+("TOTAL")&amp;A171</f>
        <v>TOTALCAPITULO6. ILUMINACIÓN</v>
      </c>
      <c r="H189" s="82"/>
      <c r="I189" s="83"/>
      <c r="J189" s="13">
        <f>+SUM(J175:J187)</f>
        <v>8634.06</v>
      </c>
    </row>
    <row r="190" spans="1:10" x14ac:dyDescent="0.2">
      <c r="A190" s="1"/>
      <c r="B190" s="1"/>
      <c r="G190" s="1"/>
    </row>
    <row r="191" spans="1:10" x14ac:dyDescent="0.2">
      <c r="A191" s="89" t="str">
        <f>+Descompuestos!A231</f>
        <v>CAPITULO7. ALIMENTACIÓN AUX</v>
      </c>
      <c r="B191" s="89"/>
      <c r="C191" s="89"/>
      <c r="D191" s="89"/>
      <c r="G191" s="1"/>
      <c r="H191" s="11"/>
      <c r="I191" s="11"/>
      <c r="J191" s="11"/>
    </row>
    <row r="192" spans="1:10" x14ac:dyDescent="0.2">
      <c r="G192" s="1"/>
    </row>
    <row r="193" spans="1:10" x14ac:dyDescent="0.2">
      <c r="A193" s="33" t="s">
        <v>48</v>
      </c>
      <c r="B193" s="33"/>
      <c r="C193" s="42" t="s">
        <v>5</v>
      </c>
      <c r="D193" s="33"/>
      <c r="E193" s="33"/>
      <c r="F193" s="33"/>
      <c r="G193" s="33"/>
      <c r="H193" s="33" t="s">
        <v>4</v>
      </c>
      <c r="I193" s="33" t="s">
        <v>6</v>
      </c>
      <c r="J193" s="33" t="s">
        <v>8</v>
      </c>
    </row>
    <row r="194" spans="1:10" x14ac:dyDescent="0.2">
      <c r="G194" s="1"/>
      <c r="H194" s="31"/>
      <c r="I194" s="31"/>
      <c r="J194" s="31"/>
    </row>
    <row r="195" spans="1:10" x14ac:dyDescent="0.2">
      <c r="A195" s="56" t="str">
        <f>+Descompuestos!A235</f>
        <v>GE15KVA</v>
      </c>
      <c r="B195" s="67"/>
      <c r="C195" s="32" t="str">
        <f>+Descompuestos!C235</f>
        <v>Ud</v>
      </c>
      <c r="D195" s="6" t="str">
        <f>+Descompuestos!D235</f>
        <v>Grupo Electrogeno KAISER 15kVA</v>
      </c>
      <c r="E195" s="5"/>
      <c r="F195" s="5"/>
      <c r="G195" s="5"/>
      <c r="H195" s="9">
        <v>1</v>
      </c>
      <c r="I195" s="9">
        <f>+Descompuestos!J237</f>
        <v>4229.0200000000004</v>
      </c>
      <c r="J195" s="9">
        <f>+I195*H195</f>
        <v>4229.0200000000004</v>
      </c>
    </row>
    <row r="196" spans="1:10" x14ac:dyDescent="0.2">
      <c r="A196" s="2"/>
      <c r="B196" s="67"/>
      <c r="C196" s="45"/>
      <c r="D196" s="5"/>
      <c r="E196" s="5"/>
      <c r="F196" s="5"/>
      <c r="G196" s="5"/>
      <c r="H196" s="9"/>
      <c r="I196" s="9"/>
      <c r="J196" s="9"/>
    </row>
    <row r="197" spans="1:10" x14ac:dyDescent="0.2">
      <c r="A197" s="10"/>
      <c r="B197" s="10"/>
      <c r="C197" s="45"/>
      <c r="D197" s="5"/>
      <c r="E197" s="5"/>
      <c r="F197" s="32"/>
      <c r="G197" s="79" t="str">
        <f>+("TOTAL")&amp;A191</f>
        <v>TOTALCAPITULO7. ALIMENTACIÓN AUX</v>
      </c>
      <c r="H197" s="80"/>
      <c r="I197" s="81"/>
      <c r="J197" s="13">
        <f>+J195</f>
        <v>4229.0200000000004</v>
      </c>
    </row>
    <row r="198" spans="1:10" x14ac:dyDescent="0.2">
      <c r="G198" s="1"/>
    </row>
    <row r="199" spans="1:10" x14ac:dyDescent="0.2">
      <c r="G199" s="1"/>
    </row>
    <row r="200" spans="1:10" x14ac:dyDescent="0.2">
      <c r="G200" s="1"/>
    </row>
  </sheetData>
  <customSheetViews>
    <customSheetView guid="{86433F78-5D06-449D-991E-40A40D2E753B}" scale="20" showPageBreaks="1" showGridLines="0" zeroValues="0" view="pageLayout">
      <selection activeCell="K1" sqref="K1"/>
      <pageMargins left="1.1811023622047245" right="1.1811023622047245" top="0.98425196850393704" bottom="0.98425196850393704" header="0.49212598425196852" footer="0.49212598425196852"/>
      <pageSetup paperSize="9" scale="74" orientation="portrait" r:id="rId1"/>
    </customSheetView>
  </customSheetViews>
  <mergeCells count="13">
    <mergeCell ref="A155:D155"/>
    <mergeCell ref="C157:D157"/>
    <mergeCell ref="A171:D171"/>
    <mergeCell ref="A191:D191"/>
    <mergeCell ref="A1:J1"/>
    <mergeCell ref="A3:D3"/>
    <mergeCell ref="A33:D33"/>
    <mergeCell ref="A53:D53"/>
    <mergeCell ref="A83:D83"/>
    <mergeCell ref="C35:D35"/>
    <mergeCell ref="C55:D55"/>
    <mergeCell ref="C5:D5"/>
    <mergeCell ref="C85:D85"/>
  </mergeCells>
  <pageMargins left="1.1811023622047245" right="1.1811023622047245" top="0.98425196850393704" bottom="0.98425196850393704" header="0.49212598425196852" footer="0.49212598425196852"/>
  <pageSetup paperSize="9" scale="74" orientation="portrait" r:id="rId2"/>
  <ignoredErrors>
    <ignoredError sqref="D95 D102" 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tabSelected="1" zoomScale="70" zoomScaleNormal="70" zoomScalePageLayoutView="20" workbookViewId="0">
      <selection activeCell="K1" sqref="K1"/>
    </sheetView>
  </sheetViews>
  <sheetFormatPr baseColWidth="10" defaultRowHeight="15" x14ac:dyDescent="0.2"/>
  <cols>
    <col min="1" max="1" width="8.5" customWidth="1"/>
    <col min="2" max="2" width="8" customWidth="1"/>
    <col min="3" max="3" width="3.19921875" customWidth="1"/>
    <col min="8" max="10" width="7.19921875" customWidth="1"/>
    <col min="11" max="11" width="100.69921875" customWidth="1"/>
  </cols>
  <sheetData>
    <row r="1" spans="1:10" ht="15.75" x14ac:dyDescent="0.2">
      <c r="A1" s="87" t="s">
        <v>5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5.75" x14ac:dyDescent="0.2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x14ac:dyDescent="0.2">
      <c r="D3" s="1"/>
      <c r="E3" s="1"/>
      <c r="F3" s="1"/>
      <c r="G3" s="14" t="s">
        <v>8</v>
      </c>
    </row>
    <row r="4" spans="1:10" ht="15.75" x14ac:dyDescent="0.2">
      <c r="D4" s="1"/>
      <c r="E4" s="1"/>
      <c r="F4" s="1"/>
      <c r="G4" s="1"/>
    </row>
    <row r="5" spans="1:10" ht="15.75" x14ac:dyDescent="0.2">
      <c r="D5" s="26" t="str">
        <f>+Presupuesto!A3</f>
        <v>CAPÍTULO 1. CUADRO GENERAL</v>
      </c>
      <c r="E5" s="26"/>
      <c r="F5" s="25"/>
      <c r="G5" s="12">
        <f>+Presupuesto!J31</f>
        <v>1851.4749999999999</v>
      </c>
    </row>
    <row r="6" spans="1:10" ht="15.75" x14ac:dyDescent="0.2">
      <c r="D6" s="8"/>
      <c r="E6" s="8"/>
      <c r="F6" s="1"/>
      <c r="G6" s="12"/>
    </row>
    <row r="7" spans="1:10" ht="15.75" x14ac:dyDescent="0.2">
      <c r="D7" s="26" t="str">
        <f>+Presupuesto!A33</f>
        <v>CAPITULO 2. CS1</v>
      </c>
      <c r="E7" s="26"/>
      <c r="F7" s="25"/>
      <c r="G7" s="12">
        <f>+Presupuesto!J51</f>
        <v>828.60500000000002</v>
      </c>
    </row>
    <row r="8" spans="1:10" ht="15.75" x14ac:dyDescent="0.2">
      <c r="D8" s="8"/>
      <c r="E8" s="8"/>
      <c r="F8" s="1"/>
      <c r="G8" s="12"/>
    </row>
    <row r="9" spans="1:10" ht="15.75" x14ac:dyDescent="0.2">
      <c r="D9" s="26" t="str">
        <f>+Presupuesto!A53</f>
        <v>CAPITULO 3. CS2</v>
      </c>
      <c r="E9" s="26"/>
      <c r="F9" s="25"/>
      <c r="G9" s="12">
        <f>+Presupuesto!J81</f>
        <v>1264.8049999999998</v>
      </c>
    </row>
    <row r="10" spans="1:10" ht="15.75" x14ac:dyDescent="0.2">
      <c r="D10" s="8"/>
      <c r="E10" s="8"/>
      <c r="F10" s="1"/>
      <c r="G10" s="12"/>
    </row>
    <row r="11" spans="1:10" ht="15.75" x14ac:dyDescent="0.2">
      <c r="D11" s="26" t="str">
        <f>+Presupuesto!A83</f>
        <v>CAPITULO 4. CIRCUITOS</v>
      </c>
      <c r="E11" s="26"/>
      <c r="F11" s="25"/>
      <c r="G11" s="12">
        <f>+Presupuesto!J153</f>
        <v>1971.8275000000001</v>
      </c>
    </row>
    <row r="12" spans="1:10" ht="15.75" x14ac:dyDescent="0.2">
      <c r="D12" s="8"/>
      <c r="E12" s="8"/>
      <c r="F12" s="1"/>
      <c r="G12" s="12"/>
    </row>
    <row r="13" spans="1:10" ht="15.75" x14ac:dyDescent="0.2">
      <c r="D13" s="26" t="str">
        <f>+Presupuesto!A155</f>
        <v>CAPITULO 5. CANALIZACIONES</v>
      </c>
      <c r="E13" s="26"/>
      <c r="F13" s="25"/>
      <c r="G13" s="12">
        <f>+Presupuesto!J169</f>
        <v>922.13310000000001</v>
      </c>
    </row>
    <row r="14" spans="1:10" ht="15.75" x14ac:dyDescent="0.2">
      <c r="D14" s="8"/>
      <c r="E14" s="8"/>
      <c r="F14" s="1"/>
      <c r="G14" s="12"/>
    </row>
    <row r="15" spans="1:10" ht="15.75" x14ac:dyDescent="0.2">
      <c r="D15" s="26" t="str">
        <f>+Presupuesto!A171</f>
        <v>CAPITULO6. ILUMINACIÓN</v>
      </c>
      <c r="E15" s="26"/>
      <c r="F15" s="25"/>
      <c r="G15" s="12">
        <f>+Presupuesto!J189</f>
        <v>8634.06</v>
      </c>
    </row>
    <row r="16" spans="1:10" ht="15.75" x14ac:dyDescent="0.2">
      <c r="D16" s="8"/>
      <c r="E16" s="8"/>
      <c r="F16" s="1"/>
      <c r="G16" s="12"/>
    </row>
    <row r="17" spans="1:7" ht="15.75" x14ac:dyDescent="0.2">
      <c r="D17" s="26" t="str">
        <f>+Presupuesto!A191</f>
        <v>CAPITULO7. ALIMENTACIÓN AUX</v>
      </c>
      <c r="E17" s="26"/>
      <c r="F17" s="25"/>
      <c r="G17" s="12">
        <f>+Presupuesto!J197</f>
        <v>4229.0200000000004</v>
      </c>
    </row>
    <row r="18" spans="1:7" ht="15.75" x14ac:dyDescent="0.2">
      <c r="D18" s="1"/>
      <c r="E18" s="1"/>
      <c r="F18" s="1"/>
      <c r="G18" s="12"/>
    </row>
    <row r="19" spans="1:7" ht="15.75" x14ac:dyDescent="0.2">
      <c r="D19" s="1"/>
      <c r="E19" s="1"/>
      <c r="F19" s="1"/>
      <c r="G19" s="12"/>
    </row>
    <row r="20" spans="1:7" ht="15.75" x14ac:dyDescent="0.2">
      <c r="D20" s="85" t="s">
        <v>55</v>
      </c>
      <c r="E20" s="82"/>
      <c r="F20" s="83"/>
      <c r="G20" s="17">
        <f>+SUM(G5:G17)</f>
        <v>19701.925599999999</v>
      </c>
    </row>
    <row r="23" spans="1:7" ht="15.75" x14ac:dyDescent="0.2">
      <c r="A23" s="1"/>
    </row>
  </sheetData>
  <customSheetViews>
    <customSheetView guid="{86433F78-5D06-449D-991E-40A40D2E753B}" scale="20" showPageBreaks="1" showGridLines="0" view="pageLayout">
      <selection activeCell="K1" sqref="K1"/>
      <pageMargins left="1.1811023622047245" right="1.1811023622047245" top="0.98425196850393704" bottom="0.98425196850393704" header="0.49212598425196852" footer="0.49212598425196852"/>
      <pageSetup paperSize="9" scale="74" orientation="portrait" r:id="rId1"/>
    </customSheetView>
  </customSheetViews>
  <mergeCells count="1">
    <mergeCell ref="A1:J1"/>
  </mergeCells>
  <pageMargins left="1.1811023622047245" right="1.1811023622047245" top="0.98425196850393704" bottom="0.98425196850393704" header="0.49212598425196852" footer="0.49212598425196852"/>
  <pageSetup paperSize="9" scale="7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Mediciones</vt:lpstr>
      <vt:lpstr>Precios unitarios</vt:lpstr>
      <vt:lpstr>Descompuestos</vt:lpstr>
      <vt:lpstr>Presupuesto</vt:lpstr>
      <vt:lpstr>Resumen</vt:lpstr>
      <vt:lpstr>Mediciones!Área_de_impresión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Víctor Simó Lozano</cp:lastModifiedBy>
  <cp:lastPrinted>2016-07-07T09:01:58Z</cp:lastPrinted>
  <dcterms:modified xsi:type="dcterms:W3CDTF">2016-07-07T15:40:45Z</dcterms:modified>
</cp:coreProperties>
</file>