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aux" sheetId="2" r:id="rId2"/>
  </sheets>
  <calcPr calcId="145621"/>
</workbook>
</file>

<file path=xl/calcChain.xml><?xml version="1.0" encoding="utf-8"?>
<calcChain xmlns="http://schemas.openxmlformats.org/spreadsheetml/2006/main">
  <c r="B20" i="1" l="1"/>
  <c r="B19" i="1"/>
  <c r="B11" i="1" l="1"/>
  <c r="B10" i="1"/>
  <c r="B12" i="1" l="1"/>
  <c r="B14" i="1" s="1"/>
  <c r="B13" i="1" l="1"/>
  <c r="B16" i="1" s="1"/>
  <c r="B15" i="1" l="1"/>
</calcChain>
</file>

<file path=xl/sharedStrings.xml><?xml version="1.0" encoding="utf-8"?>
<sst xmlns="http://schemas.openxmlformats.org/spreadsheetml/2006/main" count="24" uniqueCount="22">
  <si>
    <t>t [min]</t>
  </si>
  <si>
    <t>d0 [mm]</t>
  </si>
  <si>
    <t>k0</t>
  </si>
  <si>
    <t>protegido</t>
  </si>
  <si>
    <t>SÍ</t>
  </si>
  <si>
    <t>NO</t>
  </si>
  <si>
    <t>tch [min]</t>
  </si>
  <si>
    <t>βn [mm/min]</t>
  </si>
  <si>
    <t>dchar,n [mm]</t>
  </si>
  <si>
    <t>b [mm]</t>
  </si>
  <si>
    <t>h [mm]</t>
  </si>
  <si>
    <t>def [mm]</t>
  </si>
  <si>
    <t>b' [mm]</t>
  </si>
  <si>
    <t>h' [mm]</t>
  </si>
  <si>
    <t>A [mm2]</t>
  </si>
  <si>
    <t>W [mm3]</t>
  </si>
  <si>
    <t>Md,fi [kN/m]</t>
  </si>
  <si>
    <t>Vd,fi [kN]</t>
  </si>
  <si>
    <t>fm,d,fi</t>
  </si>
  <si>
    <t>fv,d,fi</t>
  </si>
  <si>
    <t>σm,d,fi</t>
  </si>
  <si>
    <t>τd,fi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</si>
</sst>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Border="1"/>
    <xf numFmtId="0" fontId="1" fillId="0" borderId="5" xfId="0" applyFont="1" applyFill="1" applyBorder="1"/>
    <xf numFmtId="0" fontId="1" fillId="2" borderId="0" xfId="0" applyFont="1" applyFill="1" applyBorder="1"/>
    <xf numFmtId="1" fontId="0" fillId="2" borderId="0" xfId="0" applyNumberFormat="1" applyFill="1"/>
    <xf numFmtId="0" fontId="0" fillId="3" borderId="5" xfId="0" applyFill="1" applyBorder="1"/>
    <xf numFmtId="1" fontId="0" fillId="3" borderId="6" xfId="0" applyNumberFormat="1" applyFill="1" applyBorder="1"/>
    <xf numFmtId="2" fontId="0" fillId="0" borderId="0" xfId="0" applyNumberFormat="1"/>
    <xf numFmtId="1" fontId="0" fillId="0" borderId="0" xfId="0" applyNumberFormat="1"/>
    <xf numFmtId="0" fontId="1" fillId="0" borderId="5" xfId="0" applyFont="1" applyBorder="1"/>
    <xf numFmtId="0" fontId="1" fillId="0" borderId="3" xfId="0" applyFont="1" applyFill="1" applyBorder="1"/>
    <xf numFmtId="1" fontId="0" fillId="0" borderId="0" xfId="0" applyNumberFormat="1" applyBorder="1"/>
  </cellXfs>
  <cellStyles count="1">
    <cellStyle name="Normal" xfId="0" builtinId="0"/>
  </cellStyles>
  <dxfs count="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F16" sqref="F16"/>
    </sheetView>
  </sheetViews>
  <sheetFormatPr baseColWidth="10" defaultColWidth="9.140625" defaultRowHeight="15" x14ac:dyDescent="0.25"/>
  <cols>
    <col min="1" max="1" width="12.85546875" bestFit="1" customWidth="1"/>
  </cols>
  <sheetData>
    <row r="1" spans="1:2" x14ac:dyDescent="0.25">
      <c r="A1" s="6" t="s">
        <v>9</v>
      </c>
      <c r="B1" s="1">
        <v>100</v>
      </c>
    </row>
    <row r="2" spans="1:2" x14ac:dyDescent="0.25">
      <c r="A2" s="8" t="s">
        <v>10</v>
      </c>
      <c r="B2" s="4">
        <v>250</v>
      </c>
    </row>
    <row r="3" spans="1:2" x14ac:dyDescent="0.25">
      <c r="A3" s="3" t="s">
        <v>3</v>
      </c>
      <c r="B3" s="4" t="s">
        <v>5</v>
      </c>
    </row>
    <row r="4" spans="1:2" x14ac:dyDescent="0.25">
      <c r="A4" s="3" t="s">
        <v>6</v>
      </c>
      <c r="B4" s="4">
        <v>25</v>
      </c>
    </row>
    <row r="5" spans="1:2" x14ac:dyDescent="0.25">
      <c r="A5" s="11" t="s">
        <v>0</v>
      </c>
      <c r="B5" s="12">
        <v>42.882113092542546</v>
      </c>
    </row>
    <row r="6" spans="1:2" x14ac:dyDescent="0.25">
      <c r="A6" s="15" t="s">
        <v>7</v>
      </c>
      <c r="B6" s="4">
        <v>0.8</v>
      </c>
    </row>
    <row r="7" spans="1:2" x14ac:dyDescent="0.25">
      <c r="A7" s="8" t="s">
        <v>18</v>
      </c>
      <c r="B7" s="4">
        <v>22.5</v>
      </c>
    </row>
    <row r="8" spans="1:2" x14ac:dyDescent="0.25">
      <c r="A8" s="16" t="s">
        <v>19</v>
      </c>
      <c r="B8" s="2">
        <v>2.5</v>
      </c>
    </row>
    <row r="9" spans="1:2" x14ac:dyDescent="0.25">
      <c r="A9" s="7" t="s">
        <v>1</v>
      </c>
      <c r="B9" s="7">
        <v>7</v>
      </c>
    </row>
    <row r="10" spans="1:2" x14ac:dyDescent="0.25">
      <c r="A10" s="7" t="s">
        <v>2</v>
      </c>
      <c r="B10" s="7">
        <f>IF(OR(B3=aux!A3,B4&lt;20),IF(B5&lt;20,B5/20,1),IF(B5&lt;B4,B5/B4,1))</f>
        <v>1</v>
      </c>
    </row>
    <row r="11" spans="1:2" x14ac:dyDescent="0.25">
      <c r="A11" s="5" t="s">
        <v>8</v>
      </c>
      <c r="B11" s="17">
        <f>B6*B5</f>
        <v>34.305690474034037</v>
      </c>
    </row>
    <row r="12" spans="1:2" x14ac:dyDescent="0.25">
      <c r="A12" s="5" t="s">
        <v>11</v>
      </c>
      <c r="B12" s="17">
        <f>B11+B10*B9</f>
        <v>41.305690474034037</v>
      </c>
    </row>
    <row r="13" spans="1:2" x14ac:dyDescent="0.25">
      <c r="A13" s="5" t="s">
        <v>12</v>
      </c>
      <c r="B13" s="14">
        <f>B1-2*B12</f>
        <v>17.388619051931926</v>
      </c>
    </row>
    <row r="14" spans="1:2" x14ac:dyDescent="0.25">
      <c r="A14" s="5" t="s">
        <v>13</v>
      </c>
      <c r="B14" s="14">
        <f>B2-B12</f>
        <v>208.69430952596596</v>
      </c>
    </row>
    <row r="15" spans="1:2" x14ac:dyDescent="0.25">
      <c r="A15" s="9" t="s">
        <v>14</v>
      </c>
      <c r="B15" s="10">
        <f>B13*B14</f>
        <v>3628.90584665299</v>
      </c>
    </row>
    <row r="16" spans="1:2" x14ac:dyDescent="0.25">
      <c r="A16" s="9" t="s">
        <v>15</v>
      </c>
      <c r="B16" s="10">
        <f>B13*B14^2/6</f>
        <v>126222.00000033113</v>
      </c>
    </row>
    <row r="17" spans="1:2" x14ac:dyDescent="0.25">
      <c r="A17" s="6" t="s">
        <v>17</v>
      </c>
      <c r="B17" s="1">
        <v>2.48</v>
      </c>
    </row>
    <row r="18" spans="1:2" x14ac:dyDescent="0.25">
      <c r="A18" s="16" t="s">
        <v>16</v>
      </c>
      <c r="B18" s="2">
        <v>2.84</v>
      </c>
    </row>
    <row r="19" spans="1:2" x14ac:dyDescent="0.25">
      <c r="A19" s="5" t="s">
        <v>20</v>
      </c>
      <c r="B19" s="13">
        <f>B18*1000000/B16</f>
        <v>22.50003961268677</v>
      </c>
    </row>
    <row r="20" spans="1:2" x14ac:dyDescent="0.25">
      <c r="A20" s="5" t="s">
        <v>21</v>
      </c>
      <c r="B20" s="13">
        <f>B17*1000/B15</f>
        <v>0.68340158295574183</v>
      </c>
    </row>
  </sheetData>
  <conditionalFormatting sqref="B19">
    <cfRule type="cellIs" dxfId="5" priority="6" operator="greaterThan">
      <formula>$B$7</formula>
    </cfRule>
    <cfRule type="cellIs" dxfId="4" priority="5" operator="lessThan">
      <formula>$B$7</formula>
    </cfRule>
    <cfRule type="cellIs" dxfId="3" priority="4" operator="equal">
      <formula>$B$7</formula>
    </cfRule>
  </conditionalFormatting>
  <conditionalFormatting sqref="B20">
    <cfRule type="cellIs" dxfId="2" priority="3" operator="greaterThan">
      <formula>$B$8</formula>
    </cfRule>
    <cfRule type="cellIs" dxfId="1" priority="2" operator="lessThan">
      <formula>$B$8</formula>
    </cfRule>
    <cfRule type="cellIs" dxfId="0" priority="1" operator="equal">
      <formula>$B$8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aux!$A$2:$A$3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aux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2017-11-06T16:00:34Z</dcterms:modified>
</cp:coreProperties>
</file>