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920" windowWidth="23715" windowHeight="10275" tabRatio="832"/>
  </bookViews>
  <sheets>
    <sheet name="N2" sheetId="1" r:id="rId1"/>
    <sheet name="graphics" sheetId="27" r:id="rId2"/>
    <sheet name="demand spectrum ULS" sheetId="35" r:id="rId3"/>
    <sheet name="capacity spectrum ULS" sheetId="34" r:id="rId4"/>
    <sheet name="ADRS spectra" sheetId="12" r:id="rId5"/>
    <sheet name="pushover" sheetId="22" r:id="rId6"/>
    <sheet name="joint displacements" sheetId="32" r:id="rId7"/>
    <sheet name="aux" sheetId="33" r:id="rId8"/>
  </sheets>
  <externalReferences>
    <externalReference r:id="rId9"/>
  </externalReferences>
  <definedNames>
    <definedName name="_xlnm._FilterDatabase" localSheetId="0" hidden="1">'N2'!$A$3:$K$3</definedName>
  </definedNames>
  <calcPr calcId="145621"/>
</workbook>
</file>

<file path=xl/calcChain.xml><?xml version="1.0" encoding="utf-8"?>
<calcChain xmlns="http://schemas.openxmlformats.org/spreadsheetml/2006/main">
  <c r="F17" i="34" l="1"/>
  <c r="N7" i="32" l="1"/>
  <c r="O7" i="32"/>
  <c r="P7" i="32"/>
  <c r="Q7" i="32"/>
  <c r="R7" i="32"/>
  <c r="T7" i="32"/>
  <c r="U7" i="32"/>
  <c r="V7" i="32"/>
  <c r="W7" i="32"/>
  <c r="N8" i="32"/>
  <c r="O8" i="32"/>
  <c r="P8" i="32"/>
  <c r="Q8" i="32"/>
  <c r="R8" i="32"/>
  <c r="T8" i="32"/>
  <c r="U8" i="32"/>
  <c r="V8" i="32"/>
  <c r="W8" i="32"/>
  <c r="N9" i="32"/>
  <c r="O9" i="32"/>
  <c r="P9" i="32"/>
  <c r="Q9" i="32"/>
  <c r="R9" i="32"/>
  <c r="T9" i="32"/>
  <c r="U9" i="32"/>
  <c r="V9" i="32"/>
  <c r="W9" i="32"/>
  <c r="N10" i="32"/>
  <c r="O10" i="32"/>
  <c r="P10" i="32"/>
  <c r="Q10" i="32"/>
  <c r="R10" i="32"/>
  <c r="T10" i="32"/>
  <c r="U10" i="32"/>
  <c r="V10" i="32"/>
  <c r="W10" i="32"/>
  <c r="N11" i="32"/>
  <c r="O11" i="32"/>
  <c r="P11" i="32"/>
  <c r="Q11" i="32"/>
  <c r="R11" i="32"/>
  <c r="T11" i="32"/>
  <c r="U11" i="32"/>
  <c r="V11" i="32"/>
  <c r="W11" i="32"/>
  <c r="N12" i="32"/>
  <c r="O12" i="32"/>
  <c r="P12" i="32"/>
  <c r="Q12" i="32"/>
  <c r="R12" i="32"/>
  <c r="T12" i="32"/>
  <c r="U12" i="32"/>
  <c r="V12" i="32"/>
  <c r="W12" i="32"/>
  <c r="N13" i="32"/>
  <c r="O13" i="32"/>
  <c r="P13" i="32"/>
  <c r="Q13" i="32"/>
  <c r="R13" i="32"/>
  <c r="T13" i="32"/>
  <c r="U13" i="32"/>
  <c r="V13" i="32"/>
  <c r="W13" i="32"/>
  <c r="N14" i="32"/>
  <c r="O14" i="32"/>
  <c r="P14" i="32"/>
  <c r="Q14" i="32"/>
  <c r="R14" i="32"/>
  <c r="T14" i="32"/>
  <c r="U14" i="32"/>
  <c r="V14" i="32"/>
  <c r="W14" i="32"/>
  <c r="N15" i="32"/>
  <c r="O15" i="32"/>
  <c r="P15" i="32"/>
  <c r="Q15" i="32"/>
  <c r="R15" i="32"/>
  <c r="T15" i="32"/>
  <c r="U15" i="32"/>
  <c r="V15" i="32"/>
  <c r="W15" i="32"/>
  <c r="N16" i="32"/>
  <c r="O16" i="32"/>
  <c r="P16" i="32"/>
  <c r="Q16" i="32"/>
  <c r="R16" i="32"/>
  <c r="T16" i="32"/>
  <c r="U16" i="32"/>
  <c r="V16" i="32"/>
  <c r="W16" i="32"/>
  <c r="N17" i="32"/>
  <c r="O17" i="32"/>
  <c r="P17" i="32"/>
  <c r="Q17" i="32"/>
  <c r="R17" i="32"/>
  <c r="T17" i="32"/>
  <c r="U17" i="32"/>
  <c r="V17" i="32"/>
  <c r="W17" i="32"/>
  <c r="N18" i="32"/>
  <c r="O18" i="32"/>
  <c r="P18" i="32"/>
  <c r="Q18" i="32"/>
  <c r="R18" i="32"/>
  <c r="T18" i="32"/>
  <c r="U18" i="32"/>
  <c r="V18" i="32"/>
  <c r="W18" i="32"/>
  <c r="N19" i="32"/>
  <c r="O19" i="32"/>
  <c r="P19" i="32"/>
  <c r="Q19" i="32"/>
  <c r="R19" i="32"/>
  <c r="T19" i="32"/>
  <c r="U19" i="32"/>
  <c r="V19" i="32"/>
  <c r="W19" i="32"/>
  <c r="N20" i="32"/>
  <c r="O20" i="32"/>
  <c r="P20" i="32"/>
  <c r="Q20" i="32"/>
  <c r="R20" i="32"/>
  <c r="T20" i="32"/>
  <c r="U20" i="32"/>
  <c r="V20" i="32"/>
  <c r="W20" i="32"/>
  <c r="N21" i="32"/>
  <c r="O21" i="32"/>
  <c r="P21" i="32"/>
  <c r="Q21" i="32"/>
  <c r="R21" i="32"/>
  <c r="T21" i="32"/>
  <c r="U21" i="32"/>
  <c r="V21" i="32"/>
  <c r="W21" i="32"/>
  <c r="N22" i="32"/>
  <c r="O22" i="32"/>
  <c r="P22" i="32"/>
  <c r="Q22" i="32"/>
  <c r="R22" i="32"/>
  <c r="T22" i="32"/>
  <c r="U22" i="32"/>
  <c r="V22" i="32"/>
  <c r="W22" i="32"/>
  <c r="N23" i="32"/>
  <c r="O23" i="32"/>
  <c r="P23" i="32"/>
  <c r="Q23" i="32"/>
  <c r="R23" i="32"/>
  <c r="T23" i="32"/>
  <c r="U23" i="32"/>
  <c r="V23" i="32"/>
  <c r="W23" i="32"/>
  <c r="N24" i="32"/>
  <c r="O24" i="32"/>
  <c r="P24" i="32"/>
  <c r="Q24" i="32"/>
  <c r="R24" i="32"/>
  <c r="T24" i="32"/>
  <c r="U24" i="32"/>
  <c r="V24" i="32"/>
  <c r="W24" i="32"/>
  <c r="N25" i="32"/>
  <c r="O25" i="32"/>
  <c r="P25" i="32"/>
  <c r="Q25" i="32"/>
  <c r="R25" i="32"/>
  <c r="T25" i="32"/>
  <c r="U25" i="32"/>
  <c r="V25" i="32"/>
  <c r="W25" i="32"/>
  <c r="N26" i="32"/>
  <c r="O26" i="32"/>
  <c r="P26" i="32"/>
  <c r="Q26" i="32"/>
  <c r="R26" i="32"/>
  <c r="T26" i="32"/>
  <c r="U26" i="32"/>
  <c r="V26" i="32"/>
  <c r="W26" i="32"/>
  <c r="N27" i="32"/>
  <c r="O27" i="32"/>
  <c r="P27" i="32"/>
  <c r="Q27" i="32"/>
  <c r="R27" i="32"/>
  <c r="T27" i="32"/>
  <c r="U27" i="32"/>
  <c r="V27" i="32"/>
  <c r="W27" i="32"/>
  <c r="N28" i="32"/>
  <c r="O28" i="32"/>
  <c r="P28" i="32"/>
  <c r="Q28" i="32"/>
  <c r="R28" i="32"/>
  <c r="T28" i="32"/>
  <c r="U28" i="32"/>
  <c r="V28" i="32"/>
  <c r="W28" i="32"/>
  <c r="N29" i="32"/>
  <c r="O29" i="32"/>
  <c r="P29" i="32"/>
  <c r="Q29" i="32"/>
  <c r="R29" i="32"/>
  <c r="T29" i="32"/>
  <c r="U29" i="32"/>
  <c r="V29" i="32"/>
  <c r="W29" i="32"/>
  <c r="N30" i="32"/>
  <c r="O30" i="32"/>
  <c r="P30" i="32"/>
  <c r="Q30" i="32"/>
  <c r="R30" i="32"/>
  <c r="T30" i="32"/>
  <c r="U30" i="32"/>
  <c r="V30" i="32"/>
  <c r="W30" i="32"/>
  <c r="N31" i="32"/>
  <c r="O31" i="32"/>
  <c r="P31" i="32"/>
  <c r="Q31" i="32"/>
  <c r="R31" i="32"/>
  <c r="T31" i="32"/>
  <c r="U31" i="32"/>
  <c r="V31" i="32"/>
  <c r="W31" i="32"/>
  <c r="N32" i="32"/>
  <c r="O32" i="32"/>
  <c r="P32" i="32"/>
  <c r="Q32" i="32"/>
  <c r="R32" i="32"/>
  <c r="T32" i="32"/>
  <c r="U32" i="32"/>
  <c r="V32" i="32"/>
  <c r="W32" i="32"/>
  <c r="N33" i="32"/>
  <c r="O33" i="32"/>
  <c r="P33" i="32"/>
  <c r="Q33" i="32"/>
  <c r="R33" i="32"/>
  <c r="T33" i="32"/>
  <c r="U33" i="32"/>
  <c r="V33" i="32"/>
  <c r="W33" i="32"/>
  <c r="N34" i="32"/>
  <c r="O34" i="32"/>
  <c r="P34" i="32"/>
  <c r="Q34" i="32"/>
  <c r="R34" i="32"/>
  <c r="T34" i="32"/>
  <c r="U34" i="32"/>
  <c r="V34" i="32"/>
  <c r="W34" i="32"/>
  <c r="N35" i="32"/>
  <c r="O35" i="32"/>
  <c r="P35" i="32"/>
  <c r="Q35" i="32"/>
  <c r="R35" i="32"/>
  <c r="T35" i="32"/>
  <c r="U35" i="32"/>
  <c r="V35" i="32"/>
  <c r="W35" i="32"/>
  <c r="N36" i="32"/>
  <c r="O36" i="32"/>
  <c r="P36" i="32"/>
  <c r="Q36" i="32"/>
  <c r="R36" i="32"/>
  <c r="T36" i="32"/>
  <c r="U36" i="32"/>
  <c r="V36" i="32"/>
  <c r="W36" i="32"/>
  <c r="N37" i="32"/>
  <c r="O37" i="32"/>
  <c r="P37" i="32"/>
  <c r="Q37" i="32"/>
  <c r="R37" i="32"/>
  <c r="T37" i="32"/>
  <c r="U37" i="32"/>
  <c r="V37" i="32"/>
  <c r="W37" i="32"/>
  <c r="N38" i="32"/>
  <c r="O38" i="32"/>
  <c r="P38" i="32"/>
  <c r="Q38" i="32"/>
  <c r="R38" i="32"/>
  <c r="T38" i="32"/>
  <c r="U38" i="32"/>
  <c r="V38" i="32"/>
  <c r="W38" i="32"/>
  <c r="N39" i="32"/>
  <c r="O39" i="32"/>
  <c r="P39" i="32"/>
  <c r="Q39" i="32"/>
  <c r="R39" i="32"/>
  <c r="T39" i="32"/>
  <c r="U39" i="32"/>
  <c r="V39" i="32"/>
  <c r="W39" i="32"/>
  <c r="N40" i="32"/>
  <c r="O40" i="32"/>
  <c r="P40" i="32"/>
  <c r="Q40" i="32"/>
  <c r="R40" i="32"/>
  <c r="T40" i="32"/>
  <c r="U40" i="32"/>
  <c r="V40" i="32"/>
  <c r="W40" i="32"/>
  <c r="N41" i="32"/>
  <c r="O41" i="32"/>
  <c r="P41" i="32"/>
  <c r="Q41" i="32"/>
  <c r="R41" i="32"/>
  <c r="T41" i="32"/>
  <c r="U41" i="32"/>
  <c r="V41" i="32"/>
  <c r="W41" i="32"/>
  <c r="N42" i="32"/>
  <c r="O42" i="32"/>
  <c r="P42" i="32"/>
  <c r="Q42" i="32"/>
  <c r="R42" i="32"/>
  <c r="T42" i="32"/>
  <c r="U42" i="32"/>
  <c r="V42" i="32"/>
  <c r="W42" i="32"/>
  <c r="N43" i="32"/>
  <c r="O43" i="32"/>
  <c r="P43" i="32"/>
  <c r="Q43" i="32"/>
  <c r="R43" i="32"/>
  <c r="T43" i="32"/>
  <c r="U43" i="32"/>
  <c r="V43" i="32"/>
  <c r="W43" i="32"/>
  <c r="N44" i="32"/>
  <c r="O44" i="32"/>
  <c r="P44" i="32"/>
  <c r="Q44" i="32"/>
  <c r="R44" i="32"/>
  <c r="T44" i="32"/>
  <c r="U44" i="32"/>
  <c r="V44" i="32"/>
  <c r="W44" i="32"/>
  <c r="N45" i="32"/>
  <c r="O45" i="32"/>
  <c r="P45" i="32"/>
  <c r="Q45" i="32"/>
  <c r="R45" i="32"/>
  <c r="T45" i="32"/>
  <c r="U45" i="32"/>
  <c r="V45" i="32"/>
  <c r="W45" i="32"/>
  <c r="N46" i="32"/>
  <c r="O46" i="32"/>
  <c r="P46" i="32"/>
  <c r="Q46" i="32"/>
  <c r="R46" i="32"/>
  <c r="T46" i="32"/>
  <c r="U46" i="32"/>
  <c r="V46" i="32"/>
  <c r="W46" i="32"/>
  <c r="N47" i="32"/>
  <c r="O47" i="32"/>
  <c r="P47" i="32"/>
  <c r="Q47" i="32"/>
  <c r="R47" i="32"/>
  <c r="T47" i="32"/>
  <c r="U47" i="32"/>
  <c r="V47" i="32"/>
  <c r="W47" i="32"/>
  <c r="N48" i="32"/>
  <c r="O48" i="32"/>
  <c r="P48" i="32"/>
  <c r="Q48" i="32"/>
  <c r="R48" i="32"/>
  <c r="T48" i="32"/>
  <c r="U48" i="32"/>
  <c r="V48" i="32"/>
  <c r="W48" i="32"/>
  <c r="N49" i="32"/>
  <c r="O49" i="32"/>
  <c r="P49" i="32"/>
  <c r="Q49" i="32"/>
  <c r="R49" i="32"/>
  <c r="T49" i="32"/>
  <c r="U49" i="32"/>
  <c r="V49" i="32"/>
  <c r="W49" i="32"/>
  <c r="N50" i="32"/>
  <c r="O50" i="32"/>
  <c r="P50" i="32"/>
  <c r="Q50" i="32"/>
  <c r="R50" i="32"/>
  <c r="T50" i="32"/>
  <c r="U50" i="32"/>
  <c r="V50" i="32"/>
  <c r="W50" i="32"/>
  <c r="N51" i="32"/>
  <c r="O51" i="32"/>
  <c r="P51" i="32"/>
  <c r="Q51" i="32"/>
  <c r="R51" i="32"/>
  <c r="T51" i="32"/>
  <c r="U51" i="32"/>
  <c r="V51" i="32"/>
  <c r="W51" i="32"/>
  <c r="N52" i="32"/>
  <c r="O52" i="32"/>
  <c r="P52" i="32"/>
  <c r="Q52" i="32"/>
  <c r="R52" i="32"/>
  <c r="T52" i="32"/>
  <c r="U52" i="32"/>
  <c r="V52" i="32"/>
  <c r="W52" i="32"/>
  <c r="N53" i="32"/>
  <c r="O53" i="32"/>
  <c r="P53" i="32"/>
  <c r="Q53" i="32"/>
  <c r="R53" i="32"/>
  <c r="T53" i="32"/>
  <c r="U53" i="32"/>
  <c r="V53" i="32"/>
  <c r="W53" i="32"/>
  <c r="N54" i="32"/>
  <c r="O54" i="32"/>
  <c r="P54" i="32"/>
  <c r="Q54" i="32"/>
  <c r="R54" i="32"/>
  <c r="T54" i="32"/>
  <c r="U54" i="32"/>
  <c r="V54" i="32"/>
  <c r="W54" i="32"/>
  <c r="N55" i="32"/>
  <c r="O55" i="32"/>
  <c r="P55" i="32"/>
  <c r="Q55" i="32"/>
  <c r="R55" i="32"/>
  <c r="T55" i="32"/>
  <c r="U55" i="32"/>
  <c r="V55" i="32"/>
  <c r="W55" i="32"/>
  <c r="N56" i="32"/>
  <c r="O56" i="32"/>
  <c r="P56" i="32"/>
  <c r="Q56" i="32"/>
  <c r="R56" i="32"/>
  <c r="T56" i="32"/>
  <c r="U56" i="32"/>
  <c r="V56" i="32"/>
  <c r="W56" i="32"/>
  <c r="N57" i="32"/>
  <c r="O57" i="32"/>
  <c r="P57" i="32"/>
  <c r="Q57" i="32"/>
  <c r="R57" i="32"/>
  <c r="T57" i="32"/>
  <c r="U57" i="32"/>
  <c r="V57" i="32"/>
  <c r="W57" i="32"/>
  <c r="N58" i="32"/>
  <c r="O58" i="32"/>
  <c r="P58" i="32"/>
  <c r="Q58" i="32"/>
  <c r="R58" i="32"/>
  <c r="T58" i="32"/>
  <c r="U58" i="32"/>
  <c r="V58" i="32"/>
  <c r="W58" i="32"/>
  <c r="N59" i="32"/>
  <c r="O59" i="32"/>
  <c r="P59" i="32"/>
  <c r="Q59" i="32"/>
  <c r="R59" i="32"/>
  <c r="T59" i="32"/>
  <c r="U59" i="32"/>
  <c r="V59" i="32"/>
  <c r="W59" i="32"/>
  <c r="N60" i="32"/>
  <c r="O60" i="32"/>
  <c r="P60" i="32"/>
  <c r="Q60" i="32"/>
  <c r="R60" i="32"/>
  <c r="T60" i="32"/>
  <c r="U60" i="32"/>
  <c r="V60" i="32"/>
  <c r="W60" i="32"/>
  <c r="N61" i="32"/>
  <c r="O61" i="32"/>
  <c r="P61" i="32"/>
  <c r="Q61" i="32"/>
  <c r="R61" i="32"/>
  <c r="T61" i="32"/>
  <c r="U61" i="32"/>
  <c r="V61" i="32"/>
  <c r="W61" i="32"/>
  <c r="N62" i="32"/>
  <c r="O62" i="32"/>
  <c r="P62" i="32"/>
  <c r="Q62" i="32"/>
  <c r="R62" i="32"/>
  <c r="T62" i="32"/>
  <c r="U62" i="32"/>
  <c r="V62" i="32"/>
  <c r="W62" i="32"/>
  <c r="N63" i="32"/>
  <c r="O63" i="32"/>
  <c r="P63" i="32"/>
  <c r="Q63" i="32"/>
  <c r="R63" i="32"/>
  <c r="T63" i="32"/>
  <c r="U63" i="32"/>
  <c r="V63" i="32"/>
  <c r="W63" i="32"/>
  <c r="N64" i="32"/>
  <c r="O64" i="32"/>
  <c r="P64" i="32"/>
  <c r="Q64" i="32"/>
  <c r="R64" i="32"/>
  <c r="T64" i="32"/>
  <c r="U64" i="32"/>
  <c r="V64" i="32"/>
  <c r="W64" i="32"/>
  <c r="N65" i="32"/>
  <c r="O65" i="32"/>
  <c r="P65" i="32"/>
  <c r="Q65" i="32"/>
  <c r="R65" i="32"/>
  <c r="T65" i="32"/>
  <c r="U65" i="32"/>
  <c r="V65" i="32"/>
  <c r="W65" i="32"/>
  <c r="N66" i="32"/>
  <c r="O66" i="32"/>
  <c r="P66" i="32"/>
  <c r="Q66" i="32"/>
  <c r="R66" i="32"/>
  <c r="T66" i="32"/>
  <c r="U66" i="32"/>
  <c r="V66" i="32"/>
  <c r="W66" i="32"/>
  <c r="N67" i="32"/>
  <c r="O67" i="32"/>
  <c r="P67" i="32"/>
  <c r="Q67" i="32"/>
  <c r="R67" i="32"/>
  <c r="T67" i="32"/>
  <c r="U67" i="32"/>
  <c r="V67" i="32"/>
  <c r="W67" i="32"/>
  <c r="N68" i="32"/>
  <c r="O68" i="32"/>
  <c r="P68" i="32"/>
  <c r="Q68" i="32"/>
  <c r="R68" i="32"/>
  <c r="T68" i="32"/>
  <c r="U68" i="32"/>
  <c r="V68" i="32"/>
  <c r="W68" i="32"/>
  <c r="N69" i="32"/>
  <c r="O69" i="32"/>
  <c r="P69" i="32"/>
  <c r="Q69" i="32"/>
  <c r="R69" i="32"/>
  <c r="T69" i="32"/>
  <c r="U69" i="32"/>
  <c r="V69" i="32"/>
  <c r="W69" i="32"/>
  <c r="N70" i="32"/>
  <c r="O70" i="32"/>
  <c r="P70" i="32"/>
  <c r="Q70" i="32"/>
  <c r="R70" i="32"/>
  <c r="T70" i="32"/>
  <c r="U70" i="32"/>
  <c r="V70" i="32"/>
  <c r="W70" i="32"/>
  <c r="N71" i="32"/>
  <c r="O71" i="32"/>
  <c r="P71" i="32"/>
  <c r="Q71" i="32"/>
  <c r="R71" i="32"/>
  <c r="T71" i="32"/>
  <c r="U71" i="32"/>
  <c r="V71" i="32"/>
  <c r="W71" i="32"/>
  <c r="N72" i="32"/>
  <c r="O72" i="32"/>
  <c r="P72" i="32"/>
  <c r="Q72" i="32"/>
  <c r="R72" i="32"/>
  <c r="T72" i="32"/>
  <c r="U72" i="32"/>
  <c r="V72" i="32"/>
  <c r="W72" i="32"/>
  <c r="N73" i="32"/>
  <c r="O73" i="32"/>
  <c r="P73" i="32"/>
  <c r="Q73" i="32"/>
  <c r="R73" i="32"/>
  <c r="T73" i="32"/>
  <c r="U73" i="32"/>
  <c r="V73" i="32"/>
  <c r="W73" i="32"/>
  <c r="N74" i="32"/>
  <c r="O74" i="32"/>
  <c r="P74" i="32"/>
  <c r="Q74" i="32"/>
  <c r="R74" i="32"/>
  <c r="T74" i="32"/>
  <c r="U74" i="32"/>
  <c r="V74" i="32"/>
  <c r="W74" i="32"/>
  <c r="N75" i="32"/>
  <c r="O75" i="32"/>
  <c r="P75" i="32"/>
  <c r="Q75" i="32"/>
  <c r="R75" i="32"/>
  <c r="T75" i="32"/>
  <c r="U75" i="32"/>
  <c r="V75" i="32"/>
  <c r="W75" i="32"/>
  <c r="N76" i="32"/>
  <c r="O76" i="32"/>
  <c r="P76" i="32"/>
  <c r="Q76" i="32"/>
  <c r="R76" i="32"/>
  <c r="T76" i="32"/>
  <c r="U76" i="32"/>
  <c r="V76" i="32"/>
  <c r="W76" i="32"/>
  <c r="N77" i="32"/>
  <c r="O77" i="32"/>
  <c r="P77" i="32"/>
  <c r="Q77" i="32"/>
  <c r="R77" i="32"/>
  <c r="T77" i="32"/>
  <c r="U77" i="32"/>
  <c r="V77" i="32"/>
  <c r="W77" i="32"/>
  <c r="N78" i="32"/>
  <c r="O78" i="32"/>
  <c r="P78" i="32"/>
  <c r="Q78" i="32"/>
  <c r="R78" i="32"/>
  <c r="T78" i="32"/>
  <c r="U78" i="32"/>
  <c r="V78" i="32"/>
  <c r="W78" i="32"/>
  <c r="N79" i="32"/>
  <c r="O79" i="32"/>
  <c r="P79" i="32"/>
  <c r="Q79" i="32"/>
  <c r="R79" i="32"/>
  <c r="T79" i="32"/>
  <c r="U79" i="32"/>
  <c r="V79" i="32"/>
  <c r="W79" i="32"/>
  <c r="N80" i="32"/>
  <c r="O80" i="32"/>
  <c r="P80" i="32"/>
  <c r="Q80" i="32"/>
  <c r="R80" i="32"/>
  <c r="T80" i="32"/>
  <c r="U80" i="32"/>
  <c r="V80" i="32"/>
  <c r="W80" i="32"/>
  <c r="N81" i="32"/>
  <c r="O81" i="32"/>
  <c r="P81" i="32"/>
  <c r="Q81" i="32"/>
  <c r="R81" i="32"/>
  <c r="T81" i="32"/>
  <c r="U81" i="32"/>
  <c r="V81" i="32"/>
  <c r="W81" i="32"/>
  <c r="N82" i="32"/>
  <c r="O82" i="32"/>
  <c r="P82" i="32"/>
  <c r="Q82" i="32"/>
  <c r="R82" i="32"/>
  <c r="T82" i="32"/>
  <c r="U82" i="32"/>
  <c r="V82" i="32"/>
  <c r="W82" i="32"/>
  <c r="N83" i="32"/>
  <c r="O83" i="32"/>
  <c r="P83" i="32"/>
  <c r="Q83" i="32"/>
  <c r="R83" i="32"/>
  <c r="T83" i="32"/>
  <c r="U83" i="32"/>
  <c r="V83" i="32"/>
  <c r="W83" i="32"/>
  <c r="N84" i="32"/>
  <c r="O84" i="32"/>
  <c r="P84" i="32"/>
  <c r="Q84" i="32"/>
  <c r="R84" i="32"/>
  <c r="T84" i="32"/>
  <c r="U84" i="32"/>
  <c r="V84" i="32"/>
  <c r="W84" i="32"/>
  <c r="N85" i="32"/>
  <c r="O85" i="32"/>
  <c r="P85" i="32"/>
  <c r="Q85" i="32"/>
  <c r="R85" i="32"/>
  <c r="T85" i="32"/>
  <c r="U85" i="32"/>
  <c r="V85" i="32"/>
  <c r="W85" i="32"/>
  <c r="N86" i="32"/>
  <c r="O86" i="32"/>
  <c r="P86" i="32"/>
  <c r="Q86" i="32"/>
  <c r="R86" i="32"/>
  <c r="T86" i="32"/>
  <c r="U86" i="32"/>
  <c r="V86" i="32"/>
  <c r="W86" i="32"/>
  <c r="N87" i="32"/>
  <c r="O87" i="32"/>
  <c r="P87" i="32"/>
  <c r="Q87" i="32"/>
  <c r="R87" i="32"/>
  <c r="T87" i="32"/>
  <c r="U87" i="32"/>
  <c r="V87" i="32"/>
  <c r="W87" i="32"/>
  <c r="N88" i="32"/>
  <c r="O88" i="32"/>
  <c r="P88" i="32"/>
  <c r="Q88" i="32"/>
  <c r="R88" i="32"/>
  <c r="T88" i="32"/>
  <c r="U88" i="32"/>
  <c r="V88" i="32"/>
  <c r="W88" i="32"/>
  <c r="N89" i="32"/>
  <c r="O89" i="32"/>
  <c r="P89" i="32"/>
  <c r="Q89" i="32"/>
  <c r="R89" i="32"/>
  <c r="T89" i="32"/>
  <c r="U89" i="32"/>
  <c r="V89" i="32"/>
  <c r="W89" i="32"/>
  <c r="N90" i="32"/>
  <c r="O90" i="32"/>
  <c r="P90" i="32"/>
  <c r="Q90" i="32"/>
  <c r="R90" i="32"/>
  <c r="T90" i="32"/>
  <c r="U90" i="32"/>
  <c r="V90" i="32"/>
  <c r="W90" i="32"/>
  <c r="N91" i="32"/>
  <c r="O91" i="32"/>
  <c r="P91" i="32"/>
  <c r="Q91" i="32"/>
  <c r="R91" i="32"/>
  <c r="T91" i="32"/>
  <c r="U91" i="32"/>
  <c r="V91" i="32"/>
  <c r="W91" i="32"/>
  <c r="N92" i="32"/>
  <c r="O92" i="32"/>
  <c r="P92" i="32"/>
  <c r="Q92" i="32"/>
  <c r="R92" i="32"/>
  <c r="T92" i="32"/>
  <c r="U92" i="32"/>
  <c r="V92" i="32"/>
  <c r="W92" i="32"/>
  <c r="N93" i="32"/>
  <c r="O93" i="32"/>
  <c r="P93" i="32"/>
  <c r="Q93" i="32"/>
  <c r="R93" i="32"/>
  <c r="T93" i="32"/>
  <c r="U93" i="32"/>
  <c r="V93" i="32"/>
  <c r="W93" i="32"/>
  <c r="N94" i="32"/>
  <c r="O94" i="32"/>
  <c r="P94" i="32"/>
  <c r="Q94" i="32"/>
  <c r="R94" i="32"/>
  <c r="T94" i="32"/>
  <c r="U94" i="32"/>
  <c r="V94" i="32"/>
  <c r="W94" i="32"/>
  <c r="N95" i="32"/>
  <c r="O95" i="32"/>
  <c r="P95" i="32"/>
  <c r="Q95" i="32"/>
  <c r="R95" i="32"/>
  <c r="T95" i="32"/>
  <c r="U95" i="32"/>
  <c r="V95" i="32"/>
  <c r="W95" i="32"/>
  <c r="N96" i="32"/>
  <c r="O96" i="32"/>
  <c r="P96" i="32"/>
  <c r="Q96" i="32"/>
  <c r="R96" i="32"/>
  <c r="T96" i="32"/>
  <c r="U96" i="32"/>
  <c r="V96" i="32"/>
  <c r="W96" i="32"/>
  <c r="N97" i="32"/>
  <c r="O97" i="32"/>
  <c r="P97" i="32"/>
  <c r="Q97" i="32"/>
  <c r="R97" i="32"/>
  <c r="T97" i="32"/>
  <c r="U97" i="32"/>
  <c r="V97" i="32"/>
  <c r="W97" i="32"/>
  <c r="N98" i="32"/>
  <c r="O98" i="32"/>
  <c r="P98" i="32"/>
  <c r="Q98" i="32"/>
  <c r="R98" i="32"/>
  <c r="T98" i="32"/>
  <c r="U98" i="32"/>
  <c r="V98" i="32"/>
  <c r="W98" i="32"/>
  <c r="N99" i="32"/>
  <c r="O99" i="32"/>
  <c r="P99" i="32"/>
  <c r="Q99" i="32"/>
  <c r="R99" i="32"/>
  <c r="T99" i="32"/>
  <c r="U99" i="32"/>
  <c r="V99" i="32"/>
  <c r="W99" i="32"/>
  <c r="N100" i="32"/>
  <c r="O100" i="32"/>
  <c r="P100" i="32"/>
  <c r="Q100" i="32"/>
  <c r="R100" i="32"/>
  <c r="T100" i="32"/>
  <c r="U100" i="32"/>
  <c r="V100" i="32"/>
  <c r="W100" i="32"/>
  <c r="N101" i="32"/>
  <c r="O101" i="32"/>
  <c r="P101" i="32"/>
  <c r="Q101" i="32"/>
  <c r="R101" i="32"/>
  <c r="T101" i="32"/>
  <c r="U101" i="32"/>
  <c r="V101" i="32"/>
  <c r="W101" i="32"/>
  <c r="N102" i="32"/>
  <c r="O102" i="32"/>
  <c r="P102" i="32"/>
  <c r="Q102" i="32"/>
  <c r="R102" i="32"/>
  <c r="T102" i="32"/>
  <c r="U102" i="32"/>
  <c r="V102" i="32"/>
  <c r="W102" i="32"/>
  <c r="N103" i="32"/>
  <c r="O103" i="32"/>
  <c r="P103" i="32"/>
  <c r="Q103" i="32"/>
  <c r="R103" i="32"/>
  <c r="T103" i="32"/>
  <c r="U103" i="32"/>
  <c r="V103" i="32"/>
  <c r="W103" i="32"/>
  <c r="N104" i="32"/>
  <c r="O104" i="32"/>
  <c r="P104" i="32"/>
  <c r="Q104" i="32"/>
  <c r="R104" i="32"/>
  <c r="T104" i="32"/>
  <c r="U104" i="32"/>
  <c r="V104" i="32"/>
  <c r="W104" i="32"/>
  <c r="N105" i="32"/>
  <c r="O105" i="32"/>
  <c r="P105" i="32"/>
  <c r="Q105" i="32"/>
  <c r="R105" i="32"/>
  <c r="T105" i="32"/>
  <c r="U105" i="32"/>
  <c r="V105" i="32"/>
  <c r="W105" i="32"/>
  <c r="N106" i="32"/>
  <c r="O106" i="32"/>
  <c r="P106" i="32"/>
  <c r="Q106" i="32"/>
  <c r="R106" i="32"/>
  <c r="T106" i="32"/>
  <c r="U106" i="32"/>
  <c r="V106" i="32"/>
  <c r="W106" i="32"/>
  <c r="N107" i="32"/>
  <c r="O107" i="32"/>
  <c r="P107" i="32"/>
  <c r="Q107" i="32"/>
  <c r="R107" i="32"/>
  <c r="T107" i="32"/>
  <c r="U107" i="32"/>
  <c r="V107" i="32"/>
  <c r="W107" i="32"/>
  <c r="N108" i="32"/>
  <c r="O108" i="32"/>
  <c r="P108" i="32"/>
  <c r="Q108" i="32"/>
  <c r="R108" i="32"/>
  <c r="T108" i="32"/>
  <c r="U108" i="32"/>
  <c r="V108" i="32"/>
  <c r="W108" i="32"/>
  <c r="N109" i="32"/>
  <c r="O109" i="32"/>
  <c r="P109" i="32"/>
  <c r="Q109" i="32"/>
  <c r="R109" i="32"/>
  <c r="S109" i="32"/>
  <c r="U109" i="32"/>
  <c r="V109" i="32"/>
  <c r="W109" i="32"/>
  <c r="N110" i="32"/>
  <c r="O110" i="32"/>
  <c r="P110" i="32"/>
  <c r="Q110" i="32"/>
  <c r="R110" i="32"/>
  <c r="S110" i="32"/>
  <c r="U110" i="32"/>
  <c r="V110" i="32"/>
  <c r="W110" i="32"/>
  <c r="N111" i="32"/>
  <c r="O111" i="32"/>
  <c r="P111" i="32"/>
  <c r="Q111" i="32"/>
  <c r="R111" i="32"/>
  <c r="S111" i="32"/>
  <c r="U111" i="32"/>
  <c r="V111" i="32"/>
  <c r="W111" i="32"/>
  <c r="N112" i="32"/>
  <c r="O112" i="32"/>
  <c r="P112" i="32"/>
  <c r="Q112" i="32"/>
  <c r="R112" i="32"/>
  <c r="S112" i="32"/>
  <c r="U112" i="32"/>
  <c r="V112" i="32"/>
  <c r="W112" i="32"/>
  <c r="N113" i="32"/>
  <c r="O113" i="32"/>
  <c r="P113" i="32"/>
  <c r="Q113" i="32"/>
  <c r="R113" i="32"/>
  <c r="S113" i="32"/>
  <c r="U113" i="32"/>
  <c r="V113" i="32"/>
  <c r="W113" i="32"/>
  <c r="N114" i="32"/>
  <c r="O114" i="32"/>
  <c r="P114" i="32"/>
  <c r="Q114" i="32"/>
  <c r="R114" i="32"/>
  <c r="S114" i="32"/>
  <c r="U114" i="32"/>
  <c r="V114" i="32"/>
  <c r="W114" i="32"/>
  <c r="N115" i="32"/>
  <c r="O115" i="32"/>
  <c r="P115" i="32"/>
  <c r="Q115" i="32"/>
  <c r="R115" i="32"/>
  <c r="S115" i="32"/>
  <c r="U115" i="32"/>
  <c r="V115" i="32"/>
  <c r="W115" i="32"/>
  <c r="N116" i="32"/>
  <c r="O116" i="32"/>
  <c r="P116" i="32"/>
  <c r="Q116" i="32"/>
  <c r="R116" i="32"/>
  <c r="S116" i="32"/>
  <c r="U116" i="32"/>
  <c r="V116" i="32"/>
  <c r="W116" i="32"/>
  <c r="N117" i="32"/>
  <c r="O117" i="32"/>
  <c r="P117" i="32"/>
  <c r="Q117" i="32"/>
  <c r="R117" i="32"/>
  <c r="S117" i="32"/>
  <c r="U117" i="32"/>
  <c r="V117" i="32"/>
  <c r="W117" i="32"/>
  <c r="N118" i="32"/>
  <c r="O118" i="32"/>
  <c r="P118" i="32"/>
  <c r="Q118" i="32"/>
  <c r="R118" i="32"/>
  <c r="S118" i="32"/>
  <c r="U118" i="32"/>
  <c r="V118" i="32"/>
  <c r="W118" i="32"/>
  <c r="N119" i="32"/>
  <c r="O119" i="32"/>
  <c r="P119" i="32"/>
  <c r="Q119" i="32"/>
  <c r="R119" i="32"/>
  <c r="S119" i="32"/>
  <c r="U119" i="32"/>
  <c r="V119" i="32"/>
  <c r="W119" i="32"/>
  <c r="N120" i="32"/>
  <c r="O120" i="32"/>
  <c r="P120" i="32"/>
  <c r="Q120" i="32"/>
  <c r="R120" i="32"/>
  <c r="S120" i="32"/>
  <c r="U120" i="32"/>
  <c r="V120" i="32"/>
  <c r="W120" i="32"/>
  <c r="N121" i="32"/>
  <c r="O121" i="32"/>
  <c r="P121" i="32"/>
  <c r="Q121" i="32"/>
  <c r="R121" i="32"/>
  <c r="S121" i="32"/>
  <c r="U121" i="32"/>
  <c r="V121" i="32"/>
  <c r="W121" i="32"/>
  <c r="N122" i="32"/>
  <c r="O122" i="32"/>
  <c r="P122" i="32"/>
  <c r="Q122" i="32"/>
  <c r="R122" i="32"/>
  <c r="S122" i="32"/>
  <c r="U122" i="32"/>
  <c r="V122" i="32"/>
  <c r="W122" i="32"/>
  <c r="N123" i="32"/>
  <c r="O123" i="32"/>
  <c r="P123" i="32"/>
  <c r="Q123" i="32"/>
  <c r="R123" i="32"/>
  <c r="S123" i="32"/>
  <c r="U123" i="32"/>
  <c r="V123" i="32"/>
  <c r="W123" i="32"/>
  <c r="N124" i="32"/>
  <c r="O124" i="32"/>
  <c r="P124" i="32"/>
  <c r="Q124" i="32"/>
  <c r="R124" i="32"/>
  <c r="S124" i="32"/>
  <c r="U124" i="32"/>
  <c r="V124" i="32"/>
  <c r="W124" i="32"/>
  <c r="N125" i="32"/>
  <c r="O125" i="32"/>
  <c r="P125" i="32"/>
  <c r="Q125" i="32"/>
  <c r="R125" i="32"/>
  <c r="S125" i="32"/>
  <c r="U125" i="32"/>
  <c r="V125" i="32"/>
  <c r="W125" i="32"/>
  <c r="N126" i="32"/>
  <c r="O126" i="32"/>
  <c r="P126" i="32"/>
  <c r="Q126" i="32"/>
  <c r="R126" i="32"/>
  <c r="S126" i="32"/>
  <c r="U126" i="32"/>
  <c r="V126" i="32"/>
  <c r="W126" i="32"/>
  <c r="N127" i="32"/>
  <c r="O127" i="32"/>
  <c r="P127" i="32"/>
  <c r="Q127" i="32"/>
  <c r="R127" i="32"/>
  <c r="S127" i="32"/>
  <c r="U127" i="32"/>
  <c r="V127" i="32"/>
  <c r="W127" i="32"/>
  <c r="N128" i="32"/>
  <c r="O128" i="32"/>
  <c r="P128" i="32"/>
  <c r="Q128" i="32"/>
  <c r="R128" i="32"/>
  <c r="S128" i="32"/>
  <c r="U128" i="32"/>
  <c r="V128" i="32"/>
  <c r="W128" i="32"/>
  <c r="N129" i="32"/>
  <c r="O129" i="32"/>
  <c r="P129" i="32"/>
  <c r="Q129" i="32"/>
  <c r="R129" i="32"/>
  <c r="S129" i="32"/>
  <c r="U129" i="32"/>
  <c r="V129" i="32"/>
  <c r="W129" i="32"/>
  <c r="N130" i="32"/>
  <c r="O130" i="32"/>
  <c r="P130" i="32"/>
  <c r="Q130" i="32"/>
  <c r="R130" i="32"/>
  <c r="S130" i="32"/>
  <c r="U130" i="32"/>
  <c r="V130" i="32"/>
  <c r="W130" i="32"/>
  <c r="N131" i="32"/>
  <c r="O131" i="32"/>
  <c r="P131" i="32"/>
  <c r="Q131" i="32"/>
  <c r="R131" i="32"/>
  <c r="S131" i="32"/>
  <c r="U131" i="32"/>
  <c r="V131" i="32"/>
  <c r="W131" i="32"/>
  <c r="N132" i="32"/>
  <c r="O132" i="32"/>
  <c r="P132" i="32"/>
  <c r="Q132" i="32"/>
  <c r="R132" i="32"/>
  <c r="S132" i="32"/>
  <c r="U132" i="32"/>
  <c r="V132" i="32"/>
  <c r="W132" i="32"/>
  <c r="N133" i="32"/>
  <c r="O133" i="32"/>
  <c r="P133" i="32"/>
  <c r="Q133" i="32"/>
  <c r="R133" i="32"/>
  <c r="S133" i="32"/>
  <c r="U133" i="32"/>
  <c r="V133" i="32"/>
  <c r="W133" i="32"/>
  <c r="N134" i="32"/>
  <c r="O134" i="32"/>
  <c r="P134" i="32"/>
  <c r="Q134" i="32"/>
  <c r="R134" i="32"/>
  <c r="S134" i="32"/>
  <c r="U134" i="32"/>
  <c r="V134" i="32"/>
  <c r="W134" i="32"/>
  <c r="N135" i="32"/>
  <c r="O135" i="32"/>
  <c r="P135" i="32"/>
  <c r="Q135" i="32"/>
  <c r="R135" i="32"/>
  <c r="S135" i="32"/>
  <c r="U135" i="32"/>
  <c r="V135" i="32"/>
  <c r="W135" i="32"/>
  <c r="N136" i="32"/>
  <c r="O136" i="32"/>
  <c r="P136" i="32"/>
  <c r="Q136" i="32"/>
  <c r="R136" i="32"/>
  <c r="S136" i="32"/>
  <c r="U136" i="32"/>
  <c r="V136" i="32"/>
  <c r="W136" i="32"/>
  <c r="N137" i="32"/>
  <c r="O137" i="32"/>
  <c r="P137" i="32"/>
  <c r="Q137" i="32"/>
  <c r="R137" i="32"/>
  <c r="S137" i="32"/>
  <c r="U137" i="32"/>
  <c r="V137" i="32"/>
  <c r="W137" i="32"/>
  <c r="N138" i="32"/>
  <c r="O138" i="32"/>
  <c r="P138" i="32"/>
  <c r="Q138" i="32"/>
  <c r="R138" i="32"/>
  <c r="S138" i="32"/>
  <c r="U138" i="32"/>
  <c r="V138" i="32"/>
  <c r="W138" i="32"/>
  <c r="N139" i="32"/>
  <c r="O139" i="32"/>
  <c r="P139" i="32"/>
  <c r="Q139" i="32"/>
  <c r="R139" i="32"/>
  <c r="S139" i="32"/>
  <c r="U139" i="32"/>
  <c r="V139" i="32"/>
  <c r="W139" i="32"/>
  <c r="N140" i="32"/>
  <c r="O140" i="32"/>
  <c r="P140" i="32"/>
  <c r="Q140" i="32"/>
  <c r="R140" i="32"/>
  <c r="S140" i="32"/>
  <c r="U140" i="32"/>
  <c r="V140" i="32"/>
  <c r="W140" i="32"/>
  <c r="N141" i="32"/>
  <c r="O141" i="32"/>
  <c r="P141" i="32"/>
  <c r="Q141" i="32"/>
  <c r="R141" i="32"/>
  <c r="S141" i="32"/>
  <c r="U141" i="32"/>
  <c r="V141" i="32"/>
  <c r="W141" i="32"/>
  <c r="N142" i="32"/>
  <c r="O142" i="32"/>
  <c r="P142" i="32"/>
  <c r="Q142" i="32"/>
  <c r="R142" i="32"/>
  <c r="S142" i="32"/>
  <c r="U142" i="32"/>
  <c r="V142" i="32"/>
  <c r="W142" i="32"/>
  <c r="N143" i="32"/>
  <c r="O143" i="32"/>
  <c r="P143" i="32"/>
  <c r="Q143" i="32"/>
  <c r="R143" i="32"/>
  <c r="S143" i="32"/>
  <c r="U143" i="32"/>
  <c r="V143" i="32"/>
  <c r="W143" i="32"/>
  <c r="N144" i="32"/>
  <c r="O144" i="32"/>
  <c r="P144" i="32"/>
  <c r="Q144" i="32"/>
  <c r="R144" i="32"/>
  <c r="S144" i="32"/>
  <c r="U144" i="32"/>
  <c r="V144" i="32"/>
  <c r="W144" i="32"/>
  <c r="N145" i="32"/>
  <c r="O145" i="32"/>
  <c r="P145" i="32"/>
  <c r="Q145" i="32"/>
  <c r="R145" i="32"/>
  <c r="S145" i="32"/>
  <c r="U145" i="32"/>
  <c r="V145" i="32"/>
  <c r="W145" i="32"/>
  <c r="N146" i="32"/>
  <c r="O146" i="32"/>
  <c r="P146" i="32"/>
  <c r="Q146" i="32"/>
  <c r="R146" i="32"/>
  <c r="S146" i="32"/>
  <c r="U146" i="32"/>
  <c r="V146" i="32"/>
  <c r="W146" i="32"/>
  <c r="N147" i="32"/>
  <c r="O147" i="32"/>
  <c r="P147" i="32"/>
  <c r="Q147" i="32"/>
  <c r="R147" i="32"/>
  <c r="S147" i="32"/>
  <c r="U147" i="32"/>
  <c r="V147" i="32"/>
  <c r="W147" i="32"/>
  <c r="N148" i="32"/>
  <c r="O148" i="32"/>
  <c r="P148" i="32"/>
  <c r="Q148" i="32"/>
  <c r="R148" i="32"/>
  <c r="S148" i="32"/>
  <c r="U148" i="32"/>
  <c r="V148" i="32"/>
  <c r="W148" i="32"/>
  <c r="N149" i="32"/>
  <c r="O149" i="32"/>
  <c r="P149" i="32"/>
  <c r="Q149" i="32"/>
  <c r="R149" i="32"/>
  <c r="S149" i="32"/>
  <c r="U149" i="32"/>
  <c r="V149" i="32"/>
  <c r="W149" i="32"/>
  <c r="N150" i="32"/>
  <c r="O150" i="32"/>
  <c r="P150" i="32"/>
  <c r="Q150" i="32"/>
  <c r="R150" i="32"/>
  <c r="S150" i="32"/>
  <c r="U150" i="32"/>
  <c r="V150" i="32"/>
  <c r="W150" i="32"/>
  <c r="N151" i="32"/>
  <c r="O151" i="32"/>
  <c r="P151" i="32"/>
  <c r="Q151" i="32"/>
  <c r="R151" i="32"/>
  <c r="S151" i="32"/>
  <c r="U151" i="32"/>
  <c r="V151" i="32"/>
  <c r="W151" i="32"/>
  <c r="N152" i="32"/>
  <c r="O152" i="32"/>
  <c r="P152" i="32"/>
  <c r="Q152" i="32"/>
  <c r="R152" i="32"/>
  <c r="S152" i="32"/>
  <c r="U152" i="32"/>
  <c r="V152" i="32"/>
  <c r="W152" i="32"/>
  <c r="N153" i="32"/>
  <c r="O153" i="32"/>
  <c r="P153" i="32"/>
  <c r="Q153" i="32"/>
  <c r="R153" i="32"/>
  <c r="S153" i="32"/>
  <c r="U153" i="32"/>
  <c r="V153" i="32"/>
  <c r="W153" i="32"/>
  <c r="N154" i="32"/>
  <c r="O154" i="32"/>
  <c r="P154" i="32"/>
  <c r="Q154" i="32"/>
  <c r="R154" i="32"/>
  <c r="S154" i="32"/>
  <c r="U154" i="32"/>
  <c r="V154" i="32"/>
  <c r="W154" i="32"/>
  <c r="N155" i="32"/>
  <c r="O155" i="32"/>
  <c r="P155" i="32"/>
  <c r="Q155" i="32"/>
  <c r="R155" i="32"/>
  <c r="S155" i="32"/>
  <c r="U155" i="32"/>
  <c r="V155" i="32"/>
  <c r="W155" i="32"/>
  <c r="N156" i="32"/>
  <c r="O156" i="32"/>
  <c r="P156" i="32"/>
  <c r="Q156" i="32"/>
  <c r="R156" i="32"/>
  <c r="S156" i="32"/>
  <c r="U156" i="32"/>
  <c r="V156" i="32"/>
  <c r="W156" i="32"/>
  <c r="N157" i="32"/>
  <c r="O157" i="32"/>
  <c r="P157" i="32"/>
  <c r="Q157" i="32"/>
  <c r="R157" i="32"/>
  <c r="S157" i="32"/>
  <c r="U157" i="32"/>
  <c r="V157" i="32"/>
  <c r="W157" i="32"/>
  <c r="N158" i="32"/>
  <c r="O158" i="32"/>
  <c r="P158" i="32"/>
  <c r="Q158" i="32"/>
  <c r="R158" i="32"/>
  <c r="S158" i="32"/>
  <c r="U158" i="32"/>
  <c r="V158" i="32"/>
  <c r="W158" i="32"/>
  <c r="N159" i="32"/>
  <c r="O159" i="32"/>
  <c r="P159" i="32"/>
  <c r="Q159" i="32"/>
  <c r="R159" i="32"/>
  <c r="S159" i="32"/>
  <c r="U159" i="32"/>
  <c r="V159" i="32"/>
  <c r="W159" i="32"/>
  <c r="N160" i="32"/>
  <c r="O160" i="32"/>
  <c r="P160" i="32"/>
  <c r="Q160" i="32"/>
  <c r="R160" i="32"/>
  <c r="S160" i="32"/>
  <c r="U160" i="32"/>
  <c r="V160" i="32"/>
  <c r="W160" i="32"/>
  <c r="N161" i="32"/>
  <c r="O161" i="32"/>
  <c r="P161" i="32"/>
  <c r="Q161" i="32"/>
  <c r="R161" i="32"/>
  <c r="S161" i="32"/>
  <c r="U161" i="32"/>
  <c r="V161" i="32"/>
  <c r="W161" i="32"/>
  <c r="N162" i="32"/>
  <c r="O162" i="32"/>
  <c r="P162" i="32"/>
  <c r="Q162" i="32"/>
  <c r="R162" i="32"/>
  <c r="S162" i="32"/>
  <c r="U162" i="32"/>
  <c r="V162" i="32"/>
  <c r="W162" i="32"/>
  <c r="N163" i="32"/>
  <c r="O163" i="32"/>
  <c r="P163" i="32"/>
  <c r="Q163" i="32"/>
  <c r="R163" i="32"/>
  <c r="S163" i="32"/>
  <c r="U163" i="32"/>
  <c r="V163" i="32"/>
  <c r="W163" i="32"/>
  <c r="N164" i="32"/>
  <c r="O164" i="32"/>
  <c r="P164" i="32"/>
  <c r="Q164" i="32"/>
  <c r="R164" i="32"/>
  <c r="S164" i="32"/>
  <c r="U164" i="32"/>
  <c r="V164" i="32"/>
  <c r="W164" i="32"/>
  <c r="N165" i="32"/>
  <c r="O165" i="32"/>
  <c r="P165" i="32"/>
  <c r="Q165" i="32"/>
  <c r="R165" i="32"/>
  <c r="S165" i="32"/>
  <c r="U165" i="32"/>
  <c r="V165" i="32"/>
  <c r="W165" i="32"/>
  <c r="N166" i="32"/>
  <c r="O166" i="32"/>
  <c r="P166" i="32"/>
  <c r="Q166" i="32"/>
  <c r="R166" i="32"/>
  <c r="S166" i="32"/>
  <c r="U166" i="32"/>
  <c r="V166" i="32"/>
  <c r="W166" i="32"/>
  <c r="N167" i="32"/>
  <c r="O167" i="32"/>
  <c r="P167" i="32"/>
  <c r="Q167" i="32"/>
  <c r="R167" i="32"/>
  <c r="S167" i="32"/>
  <c r="U167" i="32"/>
  <c r="V167" i="32"/>
  <c r="W167" i="32"/>
  <c r="N168" i="32"/>
  <c r="O168" i="32"/>
  <c r="P168" i="32"/>
  <c r="Q168" i="32"/>
  <c r="R168" i="32"/>
  <c r="S168" i="32"/>
  <c r="U168" i="32"/>
  <c r="V168" i="32"/>
  <c r="W168" i="32"/>
  <c r="N169" i="32"/>
  <c r="O169" i="32"/>
  <c r="P169" i="32"/>
  <c r="Q169" i="32"/>
  <c r="R169" i="32"/>
  <c r="S169" i="32"/>
  <c r="U169" i="32"/>
  <c r="V169" i="32"/>
  <c r="W169" i="32"/>
  <c r="N170" i="32"/>
  <c r="O170" i="32"/>
  <c r="P170" i="32"/>
  <c r="Q170" i="32"/>
  <c r="R170" i="32"/>
  <c r="S170" i="32"/>
  <c r="U170" i="32"/>
  <c r="V170" i="32"/>
  <c r="W170" i="32"/>
  <c r="N171" i="32"/>
  <c r="O171" i="32"/>
  <c r="P171" i="32"/>
  <c r="Q171" i="32"/>
  <c r="R171" i="32"/>
  <c r="S171" i="32"/>
  <c r="U171" i="32"/>
  <c r="V171" i="32"/>
  <c r="W171" i="32"/>
  <c r="N172" i="32"/>
  <c r="O172" i="32"/>
  <c r="P172" i="32"/>
  <c r="Q172" i="32"/>
  <c r="R172" i="32"/>
  <c r="S172" i="32"/>
  <c r="U172" i="32"/>
  <c r="V172" i="32"/>
  <c r="W172" i="32"/>
  <c r="N173" i="32"/>
  <c r="O173" i="32"/>
  <c r="P173" i="32"/>
  <c r="Q173" i="32"/>
  <c r="R173" i="32"/>
  <c r="S173" i="32"/>
  <c r="U173" i="32"/>
  <c r="V173" i="32"/>
  <c r="W173" i="32"/>
  <c r="N174" i="32"/>
  <c r="O174" i="32"/>
  <c r="P174" i="32"/>
  <c r="Q174" i="32"/>
  <c r="R174" i="32"/>
  <c r="S174" i="32"/>
  <c r="U174" i="32"/>
  <c r="V174" i="32"/>
  <c r="W174" i="32"/>
  <c r="N175" i="32"/>
  <c r="O175" i="32"/>
  <c r="P175" i="32"/>
  <c r="Q175" i="32"/>
  <c r="R175" i="32"/>
  <c r="S175" i="32"/>
  <c r="U175" i="32"/>
  <c r="V175" i="32"/>
  <c r="W175" i="32"/>
  <c r="N176" i="32"/>
  <c r="O176" i="32"/>
  <c r="P176" i="32"/>
  <c r="Q176" i="32"/>
  <c r="R176" i="32"/>
  <c r="S176" i="32"/>
  <c r="U176" i="32"/>
  <c r="V176" i="32"/>
  <c r="W176" i="32"/>
  <c r="N177" i="32"/>
  <c r="O177" i="32"/>
  <c r="P177" i="32"/>
  <c r="Q177" i="32"/>
  <c r="R177" i="32"/>
  <c r="S177" i="32"/>
  <c r="U177" i="32"/>
  <c r="V177" i="32"/>
  <c r="W177" i="32"/>
  <c r="N178" i="32"/>
  <c r="O178" i="32"/>
  <c r="P178" i="32"/>
  <c r="Q178" i="32"/>
  <c r="R178" i="32"/>
  <c r="S178" i="32"/>
  <c r="U178" i="32"/>
  <c r="V178" i="32"/>
  <c r="W178" i="32"/>
  <c r="N179" i="32"/>
  <c r="O179" i="32"/>
  <c r="P179" i="32"/>
  <c r="Q179" i="32"/>
  <c r="R179" i="32"/>
  <c r="S179" i="32"/>
  <c r="U179" i="32"/>
  <c r="V179" i="32"/>
  <c r="W179" i="32"/>
  <c r="N180" i="32"/>
  <c r="O180" i="32"/>
  <c r="P180" i="32"/>
  <c r="Q180" i="32"/>
  <c r="R180" i="32"/>
  <c r="S180" i="32"/>
  <c r="U180" i="32"/>
  <c r="V180" i="32"/>
  <c r="W180" i="32"/>
  <c r="N181" i="32"/>
  <c r="O181" i="32"/>
  <c r="P181" i="32"/>
  <c r="Q181" i="32"/>
  <c r="R181" i="32"/>
  <c r="S181" i="32"/>
  <c r="U181" i="32"/>
  <c r="V181" i="32"/>
  <c r="W181" i="32"/>
  <c r="N182" i="32"/>
  <c r="O182" i="32"/>
  <c r="P182" i="32"/>
  <c r="Q182" i="32"/>
  <c r="R182" i="32"/>
  <c r="S182" i="32"/>
  <c r="U182" i="32"/>
  <c r="V182" i="32"/>
  <c r="W182" i="32"/>
  <c r="N183" i="32"/>
  <c r="O183" i="32"/>
  <c r="P183" i="32"/>
  <c r="Q183" i="32"/>
  <c r="R183" i="32"/>
  <c r="S183" i="32"/>
  <c r="U183" i="32"/>
  <c r="V183" i="32"/>
  <c r="W183" i="32"/>
  <c r="N184" i="32"/>
  <c r="O184" i="32"/>
  <c r="P184" i="32"/>
  <c r="Q184" i="32"/>
  <c r="R184" i="32"/>
  <c r="S184" i="32"/>
  <c r="U184" i="32"/>
  <c r="V184" i="32"/>
  <c r="W184" i="32"/>
  <c r="N185" i="32"/>
  <c r="O185" i="32"/>
  <c r="P185" i="32"/>
  <c r="Q185" i="32"/>
  <c r="R185" i="32"/>
  <c r="S185" i="32"/>
  <c r="U185" i="32"/>
  <c r="V185" i="32"/>
  <c r="W185" i="32"/>
  <c r="N186" i="32"/>
  <c r="O186" i="32"/>
  <c r="P186" i="32"/>
  <c r="Q186" i="32"/>
  <c r="R186" i="32"/>
  <c r="S186" i="32"/>
  <c r="U186" i="32"/>
  <c r="V186" i="32"/>
  <c r="W186" i="32"/>
  <c r="N187" i="32"/>
  <c r="O187" i="32"/>
  <c r="P187" i="32"/>
  <c r="Q187" i="32"/>
  <c r="R187" i="32"/>
  <c r="S187" i="32"/>
  <c r="U187" i="32"/>
  <c r="V187" i="32"/>
  <c r="W187" i="32"/>
  <c r="N188" i="32"/>
  <c r="O188" i="32"/>
  <c r="P188" i="32"/>
  <c r="Q188" i="32"/>
  <c r="R188" i="32"/>
  <c r="S188" i="32"/>
  <c r="U188" i="32"/>
  <c r="V188" i="32"/>
  <c r="W188" i="32"/>
  <c r="N189" i="32"/>
  <c r="O189" i="32"/>
  <c r="P189" i="32"/>
  <c r="Q189" i="32"/>
  <c r="R189" i="32"/>
  <c r="S189" i="32"/>
  <c r="U189" i="32"/>
  <c r="V189" i="32"/>
  <c r="W189" i="32"/>
  <c r="N190" i="32"/>
  <c r="O190" i="32"/>
  <c r="P190" i="32"/>
  <c r="Q190" i="32"/>
  <c r="R190" i="32"/>
  <c r="S190" i="32"/>
  <c r="U190" i="32"/>
  <c r="V190" i="32"/>
  <c r="W190" i="32"/>
  <c r="N191" i="32"/>
  <c r="O191" i="32"/>
  <c r="P191" i="32"/>
  <c r="Q191" i="32"/>
  <c r="R191" i="32"/>
  <c r="S191" i="32"/>
  <c r="U191" i="32"/>
  <c r="V191" i="32"/>
  <c r="W191" i="32"/>
  <c r="N192" i="32"/>
  <c r="O192" i="32"/>
  <c r="P192" i="32"/>
  <c r="Q192" i="32"/>
  <c r="R192" i="32"/>
  <c r="S192" i="32"/>
  <c r="U192" i="32"/>
  <c r="V192" i="32"/>
  <c r="W192" i="32"/>
  <c r="N193" i="32"/>
  <c r="O193" i="32"/>
  <c r="P193" i="32"/>
  <c r="Q193" i="32"/>
  <c r="R193" i="32"/>
  <c r="S193" i="32"/>
  <c r="U193" i="32"/>
  <c r="V193" i="32"/>
  <c r="W193" i="32"/>
  <c r="N194" i="32"/>
  <c r="O194" i="32"/>
  <c r="P194" i="32"/>
  <c r="Q194" i="32"/>
  <c r="R194" i="32"/>
  <c r="S194" i="32"/>
  <c r="U194" i="32"/>
  <c r="V194" i="32"/>
  <c r="W194" i="32"/>
  <c r="N195" i="32"/>
  <c r="O195" i="32"/>
  <c r="P195" i="32"/>
  <c r="Q195" i="32"/>
  <c r="R195" i="32"/>
  <c r="S195" i="32"/>
  <c r="U195" i="32"/>
  <c r="V195" i="32"/>
  <c r="W195" i="32"/>
  <c r="N196" i="32"/>
  <c r="O196" i="32"/>
  <c r="P196" i="32"/>
  <c r="Q196" i="32"/>
  <c r="R196" i="32"/>
  <c r="S196" i="32"/>
  <c r="U196" i="32"/>
  <c r="V196" i="32"/>
  <c r="W196" i="32"/>
  <c r="N197" i="32"/>
  <c r="O197" i="32"/>
  <c r="P197" i="32"/>
  <c r="Q197" i="32"/>
  <c r="R197" i="32"/>
  <c r="S197" i="32"/>
  <c r="U197" i="32"/>
  <c r="V197" i="32"/>
  <c r="W197" i="32"/>
  <c r="N198" i="32"/>
  <c r="O198" i="32"/>
  <c r="P198" i="32"/>
  <c r="Q198" i="32"/>
  <c r="R198" i="32"/>
  <c r="S198" i="32"/>
  <c r="U198" i="32"/>
  <c r="V198" i="32"/>
  <c r="W198" i="32"/>
  <c r="N199" i="32"/>
  <c r="O199" i="32"/>
  <c r="P199" i="32"/>
  <c r="Q199" i="32"/>
  <c r="R199" i="32"/>
  <c r="S199" i="32"/>
  <c r="U199" i="32"/>
  <c r="V199" i="32"/>
  <c r="W199" i="32"/>
  <c r="N200" i="32"/>
  <c r="O200" i="32"/>
  <c r="P200" i="32"/>
  <c r="Q200" i="32"/>
  <c r="R200" i="32"/>
  <c r="S200" i="32"/>
  <c r="U200" i="32"/>
  <c r="V200" i="32"/>
  <c r="W200" i="32"/>
  <c r="N201" i="32"/>
  <c r="O201" i="32"/>
  <c r="P201" i="32"/>
  <c r="Q201" i="32"/>
  <c r="R201" i="32"/>
  <c r="S201" i="32"/>
  <c r="U201" i="32"/>
  <c r="V201" i="32"/>
  <c r="W201" i="32"/>
  <c r="N202" i="32"/>
  <c r="O202" i="32"/>
  <c r="P202" i="32"/>
  <c r="Q202" i="32"/>
  <c r="R202" i="32"/>
  <c r="S202" i="32"/>
  <c r="U202" i="32"/>
  <c r="V202" i="32"/>
  <c r="W202" i="32"/>
  <c r="N203" i="32"/>
  <c r="O203" i="32"/>
  <c r="P203" i="32"/>
  <c r="Q203" i="32"/>
  <c r="R203" i="32"/>
  <c r="S203" i="32"/>
  <c r="U203" i="32"/>
  <c r="V203" i="32"/>
  <c r="W203" i="32"/>
  <c r="N204" i="32"/>
  <c r="O204" i="32"/>
  <c r="P204" i="32"/>
  <c r="Q204" i="32"/>
  <c r="R204" i="32"/>
  <c r="S204" i="32"/>
  <c r="U204" i="32"/>
  <c r="V204" i="32"/>
  <c r="W204" i="32"/>
  <c r="N205" i="32"/>
  <c r="O205" i="32"/>
  <c r="P205" i="32"/>
  <c r="Q205" i="32"/>
  <c r="R205" i="32"/>
  <c r="S205" i="32"/>
  <c r="U205" i="32"/>
  <c r="V205" i="32"/>
  <c r="W205" i="32"/>
  <c r="N206" i="32"/>
  <c r="O206" i="32"/>
  <c r="P206" i="32"/>
  <c r="Q206" i="32"/>
  <c r="R206" i="32"/>
  <c r="S206" i="32"/>
  <c r="U206" i="32"/>
  <c r="V206" i="32"/>
  <c r="W206" i="32"/>
  <c r="N207" i="32"/>
  <c r="O207" i="32"/>
  <c r="P207" i="32"/>
  <c r="Q207" i="32"/>
  <c r="R207" i="32"/>
  <c r="S207" i="32"/>
  <c r="U207" i="32"/>
  <c r="V207" i="32"/>
  <c r="W207" i="32"/>
  <c r="N208" i="32"/>
  <c r="O208" i="32"/>
  <c r="P208" i="32"/>
  <c r="Q208" i="32"/>
  <c r="R208" i="32"/>
  <c r="S208" i="32"/>
  <c r="U208" i="32"/>
  <c r="V208" i="32"/>
  <c r="W208" i="32"/>
  <c r="N209" i="32"/>
  <c r="O209" i="32"/>
  <c r="P209" i="32"/>
  <c r="Q209" i="32"/>
  <c r="R209" i="32"/>
  <c r="S209" i="32"/>
  <c r="U209" i="32"/>
  <c r="V209" i="32"/>
  <c r="W209" i="32"/>
  <c r="N210" i="32"/>
  <c r="O210" i="32"/>
  <c r="P210" i="32"/>
  <c r="Q210" i="32"/>
  <c r="R210" i="32"/>
  <c r="S210" i="32"/>
  <c r="U210" i="32"/>
  <c r="V210" i="32"/>
  <c r="W210" i="32"/>
  <c r="N211" i="32"/>
  <c r="O211" i="32"/>
  <c r="P211" i="32"/>
  <c r="Q211" i="32"/>
  <c r="R211" i="32"/>
  <c r="S211" i="32"/>
  <c r="U211" i="32"/>
  <c r="V211" i="32"/>
  <c r="W211" i="32"/>
  <c r="N212" i="32"/>
  <c r="O212" i="32"/>
  <c r="P212" i="32"/>
  <c r="Q212" i="32"/>
  <c r="R212" i="32"/>
  <c r="S212" i="32"/>
  <c r="T212" i="32"/>
  <c r="V212" i="32"/>
  <c r="W212" i="32"/>
  <c r="N213" i="32"/>
  <c r="O213" i="32"/>
  <c r="P213" i="32"/>
  <c r="Q213" i="32"/>
  <c r="R213" i="32"/>
  <c r="S213" i="32"/>
  <c r="T213" i="32"/>
  <c r="V213" i="32"/>
  <c r="W213" i="32"/>
  <c r="N214" i="32"/>
  <c r="O214" i="32"/>
  <c r="P214" i="32"/>
  <c r="Q214" i="32"/>
  <c r="R214" i="32"/>
  <c r="S214" i="32"/>
  <c r="T214" i="32"/>
  <c r="V214" i="32"/>
  <c r="W214" i="32"/>
  <c r="N215" i="32"/>
  <c r="O215" i="32"/>
  <c r="P215" i="32"/>
  <c r="Q215" i="32"/>
  <c r="R215" i="32"/>
  <c r="S215" i="32"/>
  <c r="T215" i="32"/>
  <c r="V215" i="32"/>
  <c r="W215" i="32"/>
  <c r="N216" i="32"/>
  <c r="O216" i="32"/>
  <c r="P216" i="32"/>
  <c r="Q216" i="32"/>
  <c r="R216" i="32"/>
  <c r="S216" i="32"/>
  <c r="T216" i="32"/>
  <c r="V216" i="32"/>
  <c r="W216" i="32"/>
  <c r="N217" i="32"/>
  <c r="O217" i="32"/>
  <c r="P217" i="32"/>
  <c r="Q217" i="32"/>
  <c r="R217" i="32"/>
  <c r="S217" i="32"/>
  <c r="T217" i="32"/>
  <c r="V217" i="32"/>
  <c r="W217" i="32"/>
  <c r="N218" i="32"/>
  <c r="O218" i="32"/>
  <c r="P218" i="32"/>
  <c r="Q218" i="32"/>
  <c r="R218" i="32"/>
  <c r="S218" i="32"/>
  <c r="T218" i="32"/>
  <c r="V218" i="32"/>
  <c r="W218" i="32"/>
  <c r="N219" i="32"/>
  <c r="O219" i="32"/>
  <c r="P219" i="32"/>
  <c r="Q219" i="32"/>
  <c r="R219" i="32"/>
  <c r="S219" i="32"/>
  <c r="T219" i="32"/>
  <c r="V219" i="32"/>
  <c r="W219" i="32"/>
  <c r="N220" i="32"/>
  <c r="O220" i="32"/>
  <c r="P220" i="32"/>
  <c r="Q220" i="32"/>
  <c r="R220" i="32"/>
  <c r="S220" i="32"/>
  <c r="T220" i="32"/>
  <c r="V220" i="32"/>
  <c r="W220" i="32"/>
  <c r="N221" i="32"/>
  <c r="O221" i="32"/>
  <c r="P221" i="32"/>
  <c r="Q221" i="32"/>
  <c r="R221" i="32"/>
  <c r="S221" i="32"/>
  <c r="T221" i="32"/>
  <c r="V221" i="32"/>
  <c r="W221" i="32"/>
  <c r="N222" i="32"/>
  <c r="O222" i="32"/>
  <c r="P222" i="32"/>
  <c r="Q222" i="32"/>
  <c r="R222" i="32"/>
  <c r="S222" i="32"/>
  <c r="T222" i="32"/>
  <c r="V222" i="32"/>
  <c r="W222" i="32"/>
  <c r="N223" i="32"/>
  <c r="O223" i="32"/>
  <c r="P223" i="32"/>
  <c r="Q223" i="32"/>
  <c r="R223" i="32"/>
  <c r="S223" i="32"/>
  <c r="T223" i="32"/>
  <c r="V223" i="32"/>
  <c r="W223" i="32"/>
  <c r="N224" i="32"/>
  <c r="O224" i="32"/>
  <c r="P224" i="32"/>
  <c r="Q224" i="32"/>
  <c r="R224" i="32"/>
  <c r="S224" i="32"/>
  <c r="T224" i="32"/>
  <c r="V224" i="32"/>
  <c r="W224" i="32"/>
  <c r="N225" i="32"/>
  <c r="O225" i="32"/>
  <c r="P225" i="32"/>
  <c r="Q225" i="32"/>
  <c r="R225" i="32"/>
  <c r="S225" i="32"/>
  <c r="T225" i="32"/>
  <c r="V225" i="32"/>
  <c r="W225" i="32"/>
  <c r="N226" i="32"/>
  <c r="O226" i="32"/>
  <c r="P226" i="32"/>
  <c r="Q226" i="32"/>
  <c r="R226" i="32"/>
  <c r="S226" i="32"/>
  <c r="T226" i="32"/>
  <c r="V226" i="32"/>
  <c r="W226" i="32"/>
  <c r="N227" i="32"/>
  <c r="O227" i="32"/>
  <c r="P227" i="32"/>
  <c r="Q227" i="32"/>
  <c r="R227" i="32"/>
  <c r="S227" i="32"/>
  <c r="T227" i="32"/>
  <c r="V227" i="32"/>
  <c r="W227" i="32"/>
  <c r="N228" i="32"/>
  <c r="O228" i="32"/>
  <c r="P228" i="32"/>
  <c r="Q228" i="32"/>
  <c r="R228" i="32"/>
  <c r="S228" i="32"/>
  <c r="T228" i="32"/>
  <c r="V228" i="32"/>
  <c r="W228" i="32"/>
  <c r="N229" i="32"/>
  <c r="O229" i="32"/>
  <c r="P229" i="32"/>
  <c r="Q229" i="32"/>
  <c r="R229" i="32"/>
  <c r="S229" i="32"/>
  <c r="T229" i="32"/>
  <c r="V229" i="32"/>
  <c r="W229" i="32"/>
  <c r="N230" i="32"/>
  <c r="O230" i="32"/>
  <c r="P230" i="32"/>
  <c r="Q230" i="32"/>
  <c r="R230" i="32"/>
  <c r="S230" i="32"/>
  <c r="T230" i="32"/>
  <c r="V230" i="32"/>
  <c r="W230" i="32"/>
  <c r="N231" i="32"/>
  <c r="O231" i="32"/>
  <c r="P231" i="32"/>
  <c r="Q231" i="32"/>
  <c r="R231" i="32"/>
  <c r="S231" i="32"/>
  <c r="T231" i="32"/>
  <c r="V231" i="32"/>
  <c r="W231" i="32"/>
  <c r="N232" i="32"/>
  <c r="O232" i="32"/>
  <c r="P232" i="32"/>
  <c r="Q232" i="32"/>
  <c r="R232" i="32"/>
  <c r="S232" i="32"/>
  <c r="T232" i="32"/>
  <c r="V232" i="32"/>
  <c r="W232" i="32"/>
  <c r="N233" i="32"/>
  <c r="O233" i="32"/>
  <c r="P233" i="32"/>
  <c r="Q233" i="32"/>
  <c r="R233" i="32"/>
  <c r="S233" i="32"/>
  <c r="T233" i="32"/>
  <c r="V233" i="32"/>
  <c r="W233" i="32"/>
  <c r="N234" i="32"/>
  <c r="O234" i="32"/>
  <c r="P234" i="32"/>
  <c r="Q234" i="32"/>
  <c r="R234" i="32"/>
  <c r="S234" i="32"/>
  <c r="T234" i="32"/>
  <c r="V234" i="32"/>
  <c r="W234" i="32"/>
  <c r="N235" i="32"/>
  <c r="O235" i="32"/>
  <c r="P235" i="32"/>
  <c r="Q235" i="32"/>
  <c r="R235" i="32"/>
  <c r="S235" i="32"/>
  <c r="T235" i="32"/>
  <c r="V235" i="32"/>
  <c r="W235" i="32"/>
  <c r="N236" i="32"/>
  <c r="O236" i="32"/>
  <c r="P236" i="32"/>
  <c r="Q236" i="32"/>
  <c r="R236" i="32"/>
  <c r="S236" i="32"/>
  <c r="T236" i="32"/>
  <c r="V236" i="32"/>
  <c r="W236" i="32"/>
  <c r="N237" i="32"/>
  <c r="O237" i="32"/>
  <c r="P237" i="32"/>
  <c r="Q237" i="32"/>
  <c r="R237" i="32"/>
  <c r="S237" i="32"/>
  <c r="T237" i="32"/>
  <c r="V237" i="32"/>
  <c r="W237" i="32"/>
  <c r="N238" i="32"/>
  <c r="O238" i="32"/>
  <c r="P238" i="32"/>
  <c r="Q238" i="32"/>
  <c r="R238" i="32"/>
  <c r="S238" i="32"/>
  <c r="T238" i="32"/>
  <c r="V238" i="32"/>
  <c r="W238" i="32"/>
  <c r="N239" i="32"/>
  <c r="O239" i="32"/>
  <c r="P239" i="32"/>
  <c r="Q239" i="32"/>
  <c r="R239" i="32"/>
  <c r="S239" i="32"/>
  <c r="T239" i="32"/>
  <c r="V239" i="32"/>
  <c r="W239" i="32"/>
  <c r="N240" i="32"/>
  <c r="O240" i="32"/>
  <c r="P240" i="32"/>
  <c r="Q240" i="32"/>
  <c r="R240" i="32"/>
  <c r="S240" i="32"/>
  <c r="T240" i="32"/>
  <c r="V240" i="32"/>
  <c r="W240" i="32"/>
  <c r="N241" i="32"/>
  <c r="O241" i="32"/>
  <c r="P241" i="32"/>
  <c r="Q241" i="32"/>
  <c r="R241" i="32"/>
  <c r="S241" i="32"/>
  <c r="T241" i="32"/>
  <c r="V241" i="32"/>
  <c r="W241" i="32"/>
  <c r="N242" i="32"/>
  <c r="O242" i="32"/>
  <c r="P242" i="32"/>
  <c r="Q242" i="32"/>
  <c r="R242" i="32"/>
  <c r="S242" i="32"/>
  <c r="T242" i="32"/>
  <c r="V242" i="32"/>
  <c r="W242" i="32"/>
  <c r="N243" i="32"/>
  <c r="O243" i="32"/>
  <c r="P243" i="32"/>
  <c r="Q243" i="32"/>
  <c r="R243" i="32"/>
  <c r="S243" i="32"/>
  <c r="T243" i="32"/>
  <c r="V243" i="32"/>
  <c r="W243" i="32"/>
  <c r="N244" i="32"/>
  <c r="O244" i="32"/>
  <c r="P244" i="32"/>
  <c r="Q244" i="32"/>
  <c r="R244" i="32"/>
  <c r="S244" i="32"/>
  <c r="T244" i="32"/>
  <c r="V244" i="32"/>
  <c r="W244" i="32"/>
  <c r="N245" i="32"/>
  <c r="O245" i="32"/>
  <c r="P245" i="32"/>
  <c r="Q245" i="32"/>
  <c r="R245" i="32"/>
  <c r="S245" i="32"/>
  <c r="T245" i="32"/>
  <c r="V245" i="32"/>
  <c r="W245" i="32"/>
  <c r="N246" i="32"/>
  <c r="O246" i="32"/>
  <c r="P246" i="32"/>
  <c r="Q246" i="32"/>
  <c r="R246" i="32"/>
  <c r="S246" i="32"/>
  <c r="T246" i="32"/>
  <c r="V246" i="32"/>
  <c r="W246" i="32"/>
  <c r="N247" i="32"/>
  <c r="O247" i="32"/>
  <c r="P247" i="32"/>
  <c r="Q247" i="32"/>
  <c r="R247" i="32"/>
  <c r="S247" i="32"/>
  <c r="T247" i="32"/>
  <c r="V247" i="32"/>
  <c r="W247" i="32"/>
  <c r="N248" i="32"/>
  <c r="O248" i="32"/>
  <c r="P248" i="32"/>
  <c r="Q248" i="32"/>
  <c r="R248" i="32"/>
  <c r="S248" i="32"/>
  <c r="T248" i="32"/>
  <c r="V248" i="32"/>
  <c r="W248" i="32"/>
  <c r="N249" i="32"/>
  <c r="O249" i="32"/>
  <c r="P249" i="32"/>
  <c r="Q249" i="32"/>
  <c r="R249" i="32"/>
  <c r="S249" i="32"/>
  <c r="T249" i="32"/>
  <c r="V249" i="32"/>
  <c r="W249" i="32"/>
  <c r="N250" i="32"/>
  <c r="O250" i="32"/>
  <c r="P250" i="32"/>
  <c r="Q250" i="32"/>
  <c r="R250" i="32"/>
  <c r="S250" i="32"/>
  <c r="T250" i="32"/>
  <c r="V250" i="32"/>
  <c r="W250" i="32"/>
  <c r="N251" i="32"/>
  <c r="O251" i="32"/>
  <c r="P251" i="32"/>
  <c r="Q251" i="32"/>
  <c r="R251" i="32"/>
  <c r="S251" i="32"/>
  <c r="T251" i="32"/>
  <c r="V251" i="32"/>
  <c r="W251" i="32"/>
  <c r="N252" i="32"/>
  <c r="O252" i="32"/>
  <c r="P252" i="32"/>
  <c r="Q252" i="32"/>
  <c r="R252" i="32"/>
  <c r="S252" i="32"/>
  <c r="T252" i="32"/>
  <c r="V252" i="32"/>
  <c r="W252" i="32"/>
  <c r="N253" i="32"/>
  <c r="O253" i="32"/>
  <c r="P253" i="32"/>
  <c r="Q253" i="32"/>
  <c r="R253" i="32"/>
  <c r="S253" i="32"/>
  <c r="T253" i="32"/>
  <c r="V253" i="32"/>
  <c r="W253" i="32"/>
  <c r="N254" i="32"/>
  <c r="O254" i="32"/>
  <c r="P254" i="32"/>
  <c r="Q254" i="32"/>
  <c r="R254" i="32"/>
  <c r="S254" i="32"/>
  <c r="T254" i="32"/>
  <c r="V254" i="32"/>
  <c r="W254" i="32"/>
  <c r="N255" i="32"/>
  <c r="O255" i="32"/>
  <c r="P255" i="32"/>
  <c r="Q255" i="32"/>
  <c r="R255" i="32"/>
  <c r="S255" i="32"/>
  <c r="T255" i="32"/>
  <c r="V255" i="32"/>
  <c r="W255" i="32"/>
  <c r="N256" i="32"/>
  <c r="O256" i="32"/>
  <c r="P256" i="32"/>
  <c r="Q256" i="32"/>
  <c r="R256" i="32"/>
  <c r="S256" i="32"/>
  <c r="T256" i="32"/>
  <c r="V256" i="32"/>
  <c r="W256" i="32"/>
  <c r="N257" i="32"/>
  <c r="O257" i="32"/>
  <c r="P257" i="32"/>
  <c r="Q257" i="32"/>
  <c r="R257" i="32"/>
  <c r="S257" i="32"/>
  <c r="T257" i="32"/>
  <c r="V257" i="32"/>
  <c r="W257" i="32"/>
  <c r="N258" i="32"/>
  <c r="O258" i="32"/>
  <c r="P258" i="32"/>
  <c r="Q258" i="32"/>
  <c r="R258" i="32"/>
  <c r="S258" i="32"/>
  <c r="T258" i="32"/>
  <c r="V258" i="32"/>
  <c r="W258" i="32"/>
  <c r="N259" i="32"/>
  <c r="O259" i="32"/>
  <c r="P259" i="32"/>
  <c r="Q259" i="32"/>
  <c r="R259" i="32"/>
  <c r="S259" i="32"/>
  <c r="T259" i="32"/>
  <c r="V259" i="32"/>
  <c r="W259" i="32"/>
  <c r="N260" i="32"/>
  <c r="O260" i="32"/>
  <c r="P260" i="32"/>
  <c r="Q260" i="32"/>
  <c r="R260" i="32"/>
  <c r="S260" i="32"/>
  <c r="T260" i="32"/>
  <c r="V260" i="32"/>
  <c r="W260" i="32"/>
  <c r="N261" i="32"/>
  <c r="O261" i="32"/>
  <c r="P261" i="32"/>
  <c r="Q261" i="32"/>
  <c r="R261" i="32"/>
  <c r="S261" i="32"/>
  <c r="T261" i="32"/>
  <c r="V261" i="32"/>
  <c r="W261" i="32"/>
  <c r="N262" i="32"/>
  <c r="O262" i="32"/>
  <c r="P262" i="32"/>
  <c r="Q262" i="32"/>
  <c r="R262" i="32"/>
  <c r="S262" i="32"/>
  <c r="T262" i="32"/>
  <c r="V262" i="32"/>
  <c r="W262" i="32"/>
  <c r="N263" i="32"/>
  <c r="O263" i="32"/>
  <c r="P263" i="32"/>
  <c r="Q263" i="32"/>
  <c r="R263" i="32"/>
  <c r="S263" i="32"/>
  <c r="T263" i="32"/>
  <c r="V263" i="32"/>
  <c r="W263" i="32"/>
  <c r="N264" i="32"/>
  <c r="O264" i="32"/>
  <c r="P264" i="32"/>
  <c r="Q264" i="32"/>
  <c r="R264" i="32"/>
  <c r="S264" i="32"/>
  <c r="T264" i="32"/>
  <c r="V264" i="32"/>
  <c r="W264" i="32"/>
  <c r="N265" i="32"/>
  <c r="O265" i="32"/>
  <c r="P265" i="32"/>
  <c r="Q265" i="32"/>
  <c r="R265" i="32"/>
  <c r="S265" i="32"/>
  <c r="T265" i="32"/>
  <c r="V265" i="32"/>
  <c r="W265" i="32"/>
  <c r="N266" i="32"/>
  <c r="O266" i="32"/>
  <c r="P266" i="32"/>
  <c r="Q266" i="32"/>
  <c r="R266" i="32"/>
  <c r="S266" i="32"/>
  <c r="T266" i="32"/>
  <c r="V266" i="32"/>
  <c r="W266" i="32"/>
  <c r="N267" i="32"/>
  <c r="O267" i="32"/>
  <c r="P267" i="32"/>
  <c r="Q267" i="32"/>
  <c r="R267" i="32"/>
  <c r="S267" i="32"/>
  <c r="T267" i="32"/>
  <c r="V267" i="32"/>
  <c r="W267" i="32"/>
  <c r="N268" i="32"/>
  <c r="O268" i="32"/>
  <c r="P268" i="32"/>
  <c r="Q268" i="32"/>
  <c r="R268" i="32"/>
  <c r="S268" i="32"/>
  <c r="T268" i="32"/>
  <c r="V268" i="32"/>
  <c r="W268" i="32"/>
  <c r="N269" i="32"/>
  <c r="O269" i="32"/>
  <c r="P269" i="32"/>
  <c r="Q269" i="32"/>
  <c r="R269" i="32"/>
  <c r="S269" i="32"/>
  <c r="T269" i="32"/>
  <c r="V269" i="32"/>
  <c r="W269" i="32"/>
  <c r="N270" i="32"/>
  <c r="O270" i="32"/>
  <c r="P270" i="32"/>
  <c r="Q270" i="32"/>
  <c r="R270" i="32"/>
  <c r="S270" i="32"/>
  <c r="T270" i="32"/>
  <c r="V270" i="32"/>
  <c r="W270" i="32"/>
  <c r="N271" i="32"/>
  <c r="O271" i="32"/>
  <c r="P271" i="32"/>
  <c r="Q271" i="32"/>
  <c r="R271" i="32"/>
  <c r="S271" i="32"/>
  <c r="T271" i="32"/>
  <c r="V271" i="32"/>
  <c r="W271" i="32"/>
  <c r="N272" i="32"/>
  <c r="O272" i="32"/>
  <c r="P272" i="32"/>
  <c r="Q272" i="32"/>
  <c r="R272" i="32"/>
  <c r="S272" i="32"/>
  <c r="T272" i="32"/>
  <c r="V272" i="32"/>
  <c r="W272" i="32"/>
  <c r="N273" i="32"/>
  <c r="O273" i="32"/>
  <c r="P273" i="32"/>
  <c r="Q273" i="32"/>
  <c r="R273" i="32"/>
  <c r="S273" i="32"/>
  <c r="T273" i="32"/>
  <c r="V273" i="32"/>
  <c r="W273" i="32"/>
  <c r="N274" i="32"/>
  <c r="O274" i="32"/>
  <c r="P274" i="32"/>
  <c r="Q274" i="32"/>
  <c r="R274" i="32"/>
  <c r="S274" i="32"/>
  <c r="T274" i="32"/>
  <c r="V274" i="32"/>
  <c r="W274" i="32"/>
  <c r="N275" i="32"/>
  <c r="O275" i="32"/>
  <c r="P275" i="32"/>
  <c r="Q275" i="32"/>
  <c r="R275" i="32"/>
  <c r="S275" i="32"/>
  <c r="T275" i="32"/>
  <c r="V275" i="32"/>
  <c r="W275" i="32"/>
  <c r="N276" i="32"/>
  <c r="O276" i="32"/>
  <c r="P276" i="32"/>
  <c r="Q276" i="32"/>
  <c r="R276" i="32"/>
  <c r="S276" i="32"/>
  <c r="T276" i="32"/>
  <c r="V276" i="32"/>
  <c r="W276" i="32"/>
  <c r="N277" i="32"/>
  <c r="O277" i="32"/>
  <c r="P277" i="32"/>
  <c r="Q277" i="32"/>
  <c r="R277" i="32"/>
  <c r="S277" i="32"/>
  <c r="T277" i="32"/>
  <c r="V277" i="32"/>
  <c r="W277" i="32"/>
  <c r="N278" i="32"/>
  <c r="O278" i="32"/>
  <c r="P278" i="32"/>
  <c r="Q278" i="32"/>
  <c r="R278" i="32"/>
  <c r="S278" i="32"/>
  <c r="T278" i="32"/>
  <c r="V278" i="32"/>
  <c r="W278" i="32"/>
  <c r="N279" i="32"/>
  <c r="O279" i="32"/>
  <c r="P279" i="32"/>
  <c r="Q279" i="32"/>
  <c r="R279" i="32"/>
  <c r="S279" i="32"/>
  <c r="T279" i="32"/>
  <c r="V279" i="32"/>
  <c r="W279" i="32"/>
  <c r="N280" i="32"/>
  <c r="O280" i="32"/>
  <c r="P280" i="32"/>
  <c r="Q280" i="32"/>
  <c r="R280" i="32"/>
  <c r="S280" i="32"/>
  <c r="T280" i="32"/>
  <c r="V280" i="32"/>
  <c r="W280" i="32"/>
  <c r="N281" i="32"/>
  <c r="O281" i="32"/>
  <c r="P281" i="32"/>
  <c r="Q281" i="32"/>
  <c r="R281" i="32"/>
  <c r="S281" i="32"/>
  <c r="T281" i="32"/>
  <c r="V281" i="32"/>
  <c r="W281" i="32"/>
  <c r="N282" i="32"/>
  <c r="O282" i="32"/>
  <c r="P282" i="32"/>
  <c r="Q282" i="32"/>
  <c r="R282" i="32"/>
  <c r="S282" i="32"/>
  <c r="T282" i="32"/>
  <c r="V282" i="32"/>
  <c r="W282" i="32"/>
  <c r="N283" i="32"/>
  <c r="O283" i="32"/>
  <c r="P283" i="32"/>
  <c r="Q283" i="32"/>
  <c r="R283" i="32"/>
  <c r="S283" i="32"/>
  <c r="T283" i="32"/>
  <c r="V283" i="32"/>
  <c r="W283" i="32"/>
  <c r="N284" i="32"/>
  <c r="O284" i="32"/>
  <c r="P284" i="32"/>
  <c r="Q284" i="32"/>
  <c r="R284" i="32"/>
  <c r="S284" i="32"/>
  <c r="T284" i="32"/>
  <c r="V284" i="32"/>
  <c r="W284" i="32"/>
  <c r="N285" i="32"/>
  <c r="O285" i="32"/>
  <c r="P285" i="32"/>
  <c r="Q285" i="32"/>
  <c r="R285" i="32"/>
  <c r="S285" i="32"/>
  <c r="T285" i="32"/>
  <c r="V285" i="32"/>
  <c r="W285" i="32"/>
  <c r="N286" i="32"/>
  <c r="O286" i="32"/>
  <c r="P286" i="32"/>
  <c r="Q286" i="32"/>
  <c r="R286" i="32"/>
  <c r="S286" i="32"/>
  <c r="T286" i="32"/>
  <c r="V286" i="32"/>
  <c r="W286" i="32"/>
  <c r="N287" i="32"/>
  <c r="O287" i="32"/>
  <c r="P287" i="32"/>
  <c r="Q287" i="32"/>
  <c r="R287" i="32"/>
  <c r="S287" i="32"/>
  <c r="T287" i="32"/>
  <c r="V287" i="32"/>
  <c r="W287" i="32"/>
  <c r="N288" i="32"/>
  <c r="O288" i="32"/>
  <c r="P288" i="32"/>
  <c r="Q288" i="32"/>
  <c r="R288" i="32"/>
  <c r="S288" i="32"/>
  <c r="T288" i="32"/>
  <c r="V288" i="32"/>
  <c r="W288" i="32"/>
  <c r="N289" i="32"/>
  <c r="O289" i="32"/>
  <c r="P289" i="32"/>
  <c r="Q289" i="32"/>
  <c r="R289" i="32"/>
  <c r="S289" i="32"/>
  <c r="T289" i="32"/>
  <c r="V289" i="32"/>
  <c r="W289" i="32"/>
  <c r="N290" i="32"/>
  <c r="O290" i="32"/>
  <c r="P290" i="32"/>
  <c r="Q290" i="32"/>
  <c r="R290" i="32"/>
  <c r="S290" i="32"/>
  <c r="T290" i="32"/>
  <c r="V290" i="32"/>
  <c r="W290" i="32"/>
  <c r="N291" i="32"/>
  <c r="O291" i="32"/>
  <c r="P291" i="32"/>
  <c r="Q291" i="32"/>
  <c r="R291" i="32"/>
  <c r="S291" i="32"/>
  <c r="T291" i="32"/>
  <c r="V291" i="32"/>
  <c r="W291" i="32"/>
  <c r="N292" i="32"/>
  <c r="O292" i="32"/>
  <c r="P292" i="32"/>
  <c r="Q292" i="32"/>
  <c r="R292" i="32"/>
  <c r="S292" i="32"/>
  <c r="T292" i="32"/>
  <c r="V292" i="32"/>
  <c r="W292" i="32"/>
  <c r="N293" i="32"/>
  <c r="O293" i="32"/>
  <c r="P293" i="32"/>
  <c r="Q293" i="32"/>
  <c r="R293" i="32"/>
  <c r="S293" i="32"/>
  <c r="T293" i="32"/>
  <c r="V293" i="32"/>
  <c r="W293" i="32"/>
  <c r="N294" i="32"/>
  <c r="O294" i="32"/>
  <c r="P294" i="32"/>
  <c r="Q294" i="32"/>
  <c r="R294" i="32"/>
  <c r="S294" i="32"/>
  <c r="T294" i="32"/>
  <c r="V294" i="32"/>
  <c r="W294" i="32"/>
  <c r="N295" i="32"/>
  <c r="O295" i="32"/>
  <c r="P295" i="32"/>
  <c r="Q295" i="32"/>
  <c r="R295" i="32"/>
  <c r="S295" i="32"/>
  <c r="T295" i="32"/>
  <c r="V295" i="32"/>
  <c r="W295" i="32"/>
  <c r="N296" i="32"/>
  <c r="O296" i="32"/>
  <c r="P296" i="32"/>
  <c r="Q296" i="32"/>
  <c r="R296" i="32"/>
  <c r="S296" i="32"/>
  <c r="T296" i="32"/>
  <c r="V296" i="32"/>
  <c r="W296" i="32"/>
  <c r="N297" i="32"/>
  <c r="O297" i="32"/>
  <c r="P297" i="32"/>
  <c r="Q297" i="32"/>
  <c r="R297" i="32"/>
  <c r="S297" i="32"/>
  <c r="T297" i="32"/>
  <c r="V297" i="32"/>
  <c r="W297" i="32"/>
  <c r="N298" i="32"/>
  <c r="O298" i="32"/>
  <c r="P298" i="32"/>
  <c r="Q298" i="32"/>
  <c r="R298" i="32"/>
  <c r="S298" i="32"/>
  <c r="T298" i="32"/>
  <c r="V298" i="32"/>
  <c r="W298" i="32"/>
  <c r="N299" i="32"/>
  <c r="O299" i="32"/>
  <c r="P299" i="32"/>
  <c r="Q299" i="32"/>
  <c r="R299" i="32"/>
  <c r="S299" i="32"/>
  <c r="T299" i="32"/>
  <c r="V299" i="32"/>
  <c r="W299" i="32"/>
  <c r="N300" i="32"/>
  <c r="O300" i="32"/>
  <c r="P300" i="32"/>
  <c r="Q300" i="32"/>
  <c r="R300" i="32"/>
  <c r="S300" i="32"/>
  <c r="T300" i="32"/>
  <c r="V300" i="32"/>
  <c r="W300" i="32"/>
  <c r="N301" i="32"/>
  <c r="O301" i="32"/>
  <c r="P301" i="32"/>
  <c r="Q301" i="32"/>
  <c r="R301" i="32"/>
  <c r="S301" i="32"/>
  <c r="T301" i="32"/>
  <c r="V301" i="32"/>
  <c r="W301" i="32"/>
  <c r="N302" i="32"/>
  <c r="O302" i="32"/>
  <c r="P302" i="32"/>
  <c r="Q302" i="32"/>
  <c r="R302" i="32"/>
  <c r="S302" i="32"/>
  <c r="T302" i="32"/>
  <c r="V302" i="32"/>
  <c r="W302" i="32"/>
  <c r="N303" i="32"/>
  <c r="O303" i="32"/>
  <c r="P303" i="32"/>
  <c r="Q303" i="32"/>
  <c r="R303" i="32"/>
  <c r="S303" i="32"/>
  <c r="T303" i="32"/>
  <c r="V303" i="32"/>
  <c r="W303" i="32"/>
  <c r="N304" i="32"/>
  <c r="O304" i="32"/>
  <c r="P304" i="32"/>
  <c r="Q304" i="32"/>
  <c r="R304" i="32"/>
  <c r="S304" i="32"/>
  <c r="T304" i="32"/>
  <c r="V304" i="32"/>
  <c r="W304" i="32"/>
  <c r="N305" i="32"/>
  <c r="O305" i="32"/>
  <c r="P305" i="32"/>
  <c r="Q305" i="32"/>
  <c r="R305" i="32"/>
  <c r="S305" i="32"/>
  <c r="T305" i="32"/>
  <c r="V305" i="32"/>
  <c r="W305" i="32"/>
  <c r="N306" i="32"/>
  <c r="O306" i="32"/>
  <c r="P306" i="32"/>
  <c r="Q306" i="32"/>
  <c r="R306" i="32"/>
  <c r="S306" i="32"/>
  <c r="T306" i="32"/>
  <c r="V306" i="32"/>
  <c r="W306" i="32"/>
  <c r="N307" i="32"/>
  <c r="O307" i="32"/>
  <c r="P307" i="32"/>
  <c r="Q307" i="32"/>
  <c r="R307" i="32"/>
  <c r="S307" i="32"/>
  <c r="T307" i="32"/>
  <c r="V307" i="32"/>
  <c r="W307" i="32"/>
  <c r="N308" i="32"/>
  <c r="O308" i="32"/>
  <c r="P308" i="32"/>
  <c r="Q308" i="32"/>
  <c r="R308" i="32"/>
  <c r="S308" i="32"/>
  <c r="T308" i="32"/>
  <c r="V308" i="32"/>
  <c r="W308" i="32"/>
  <c r="N309" i="32"/>
  <c r="O309" i="32"/>
  <c r="P309" i="32"/>
  <c r="Q309" i="32"/>
  <c r="R309" i="32"/>
  <c r="S309" i="32"/>
  <c r="T309" i="32"/>
  <c r="V309" i="32"/>
  <c r="W309" i="32"/>
  <c r="N310" i="32"/>
  <c r="O310" i="32"/>
  <c r="P310" i="32"/>
  <c r="Q310" i="32"/>
  <c r="R310" i="32"/>
  <c r="S310" i="32"/>
  <c r="T310" i="32"/>
  <c r="V310" i="32"/>
  <c r="W310" i="32"/>
  <c r="N311" i="32"/>
  <c r="O311" i="32"/>
  <c r="P311" i="32"/>
  <c r="Q311" i="32"/>
  <c r="R311" i="32"/>
  <c r="S311" i="32"/>
  <c r="T311" i="32"/>
  <c r="V311" i="32"/>
  <c r="W311" i="32"/>
  <c r="N312" i="32"/>
  <c r="O312" i="32"/>
  <c r="P312" i="32"/>
  <c r="Q312" i="32"/>
  <c r="R312" i="32"/>
  <c r="S312" i="32"/>
  <c r="T312" i="32"/>
  <c r="V312" i="32"/>
  <c r="W312" i="32"/>
  <c r="N313" i="32"/>
  <c r="O313" i="32"/>
  <c r="P313" i="32"/>
  <c r="Q313" i="32"/>
  <c r="R313" i="32"/>
  <c r="S313" i="32"/>
  <c r="T313" i="32"/>
  <c r="V313" i="32"/>
  <c r="W313" i="32"/>
  <c r="N314" i="32"/>
  <c r="O314" i="32"/>
  <c r="P314" i="32"/>
  <c r="Q314" i="32"/>
  <c r="R314" i="32"/>
  <c r="S314" i="32"/>
  <c r="T314" i="32"/>
  <c r="V314" i="32"/>
  <c r="W314" i="32"/>
  <c r="N315" i="32"/>
  <c r="O315" i="32"/>
  <c r="P315" i="32"/>
  <c r="Q315" i="32"/>
  <c r="R315" i="32"/>
  <c r="S315" i="32"/>
  <c r="T315" i="32"/>
  <c r="U315" i="32"/>
  <c r="W315" i="32"/>
  <c r="N316" i="32"/>
  <c r="O316" i="32"/>
  <c r="P316" i="32"/>
  <c r="Q316" i="32"/>
  <c r="R316" i="32"/>
  <c r="S316" i="32"/>
  <c r="T316" i="32"/>
  <c r="U316" i="32"/>
  <c r="W316" i="32"/>
  <c r="N317" i="32"/>
  <c r="O317" i="32"/>
  <c r="P317" i="32"/>
  <c r="Q317" i="32"/>
  <c r="R317" i="32"/>
  <c r="S317" i="32"/>
  <c r="T317" i="32"/>
  <c r="U317" i="32"/>
  <c r="W317" i="32"/>
  <c r="N318" i="32"/>
  <c r="O318" i="32"/>
  <c r="P318" i="32"/>
  <c r="Q318" i="32"/>
  <c r="R318" i="32"/>
  <c r="S318" i="32"/>
  <c r="T318" i="32"/>
  <c r="U318" i="32"/>
  <c r="W318" i="32"/>
  <c r="N319" i="32"/>
  <c r="O319" i="32"/>
  <c r="P319" i="32"/>
  <c r="Q319" i="32"/>
  <c r="R319" i="32"/>
  <c r="S319" i="32"/>
  <c r="T319" i="32"/>
  <c r="U319" i="32"/>
  <c r="W319" i="32"/>
  <c r="N320" i="32"/>
  <c r="O320" i="32"/>
  <c r="P320" i="32"/>
  <c r="Q320" i="32"/>
  <c r="R320" i="32"/>
  <c r="S320" i="32"/>
  <c r="T320" i="32"/>
  <c r="U320" i="32"/>
  <c r="W320" i="32"/>
  <c r="N321" i="32"/>
  <c r="O321" i="32"/>
  <c r="P321" i="32"/>
  <c r="Q321" i="32"/>
  <c r="R321" i="32"/>
  <c r="S321" i="32"/>
  <c r="T321" i="32"/>
  <c r="U321" i="32"/>
  <c r="W321" i="32"/>
  <c r="N322" i="32"/>
  <c r="O322" i="32"/>
  <c r="P322" i="32"/>
  <c r="Q322" i="32"/>
  <c r="R322" i="32"/>
  <c r="S322" i="32"/>
  <c r="T322" i="32"/>
  <c r="U322" i="32"/>
  <c r="W322" i="32"/>
  <c r="N323" i="32"/>
  <c r="O323" i="32"/>
  <c r="P323" i="32"/>
  <c r="Q323" i="32"/>
  <c r="R323" i="32"/>
  <c r="S323" i="32"/>
  <c r="T323" i="32"/>
  <c r="U323" i="32"/>
  <c r="W323" i="32"/>
  <c r="N324" i="32"/>
  <c r="O324" i="32"/>
  <c r="P324" i="32"/>
  <c r="Q324" i="32"/>
  <c r="R324" i="32"/>
  <c r="S324" i="32"/>
  <c r="T324" i="32"/>
  <c r="U324" i="32"/>
  <c r="W324" i="32"/>
  <c r="N325" i="32"/>
  <c r="O325" i="32"/>
  <c r="P325" i="32"/>
  <c r="Q325" i="32"/>
  <c r="R325" i="32"/>
  <c r="S325" i="32"/>
  <c r="T325" i="32"/>
  <c r="U325" i="32"/>
  <c r="W325" i="32"/>
  <c r="N326" i="32"/>
  <c r="O326" i="32"/>
  <c r="P326" i="32"/>
  <c r="Q326" i="32"/>
  <c r="R326" i="32"/>
  <c r="S326" i="32"/>
  <c r="T326" i="32"/>
  <c r="U326" i="32"/>
  <c r="W326" i="32"/>
  <c r="N327" i="32"/>
  <c r="O327" i="32"/>
  <c r="P327" i="32"/>
  <c r="Q327" i="32"/>
  <c r="R327" i="32"/>
  <c r="S327" i="32"/>
  <c r="T327" i="32"/>
  <c r="U327" i="32"/>
  <c r="W327" i="32"/>
  <c r="N328" i="32"/>
  <c r="O328" i="32"/>
  <c r="P328" i="32"/>
  <c r="Q328" i="32"/>
  <c r="R328" i="32"/>
  <c r="S328" i="32"/>
  <c r="T328" i="32"/>
  <c r="U328" i="32"/>
  <c r="W328" i="32"/>
  <c r="N329" i="32"/>
  <c r="O329" i="32"/>
  <c r="P329" i="32"/>
  <c r="Q329" i="32"/>
  <c r="R329" i="32"/>
  <c r="S329" i="32"/>
  <c r="T329" i="32"/>
  <c r="U329" i="32"/>
  <c r="W329" i="32"/>
  <c r="N330" i="32"/>
  <c r="O330" i="32"/>
  <c r="P330" i="32"/>
  <c r="Q330" i="32"/>
  <c r="R330" i="32"/>
  <c r="S330" i="32"/>
  <c r="T330" i="32"/>
  <c r="U330" i="32"/>
  <c r="W330" i="32"/>
  <c r="N331" i="32"/>
  <c r="O331" i="32"/>
  <c r="P331" i="32"/>
  <c r="Q331" i="32"/>
  <c r="R331" i="32"/>
  <c r="S331" i="32"/>
  <c r="T331" i="32"/>
  <c r="U331" i="32"/>
  <c r="W331" i="32"/>
  <c r="N332" i="32"/>
  <c r="O332" i="32"/>
  <c r="P332" i="32"/>
  <c r="Q332" i="32"/>
  <c r="R332" i="32"/>
  <c r="S332" i="32"/>
  <c r="T332" i="32"/>
  <c r="U332" i="32"/>
  <c r="W332" i="32"/>
  <c r="N333" i="32"/>
  <c r="O333" i="32"/>
  <c r="P333" i="32"/>
  <c r="Q333" i="32"/>
  <c r="R333" i="32"/>
  <c r="S333" i="32"/>
  <c r="T333" i="32"/>
  <c r="U333" i="32"/>
  <c r="W333" i="32"/>
  <c r="N334" i="32"/>
  <c r="O334" i="32"/>
  <c r="P334" i="32"/>
  <c r="Q334" i="32"/>
  <c r="R334" i="32"/>
  <c r="S334" i="32"/>
  <c r="T334" i="32"/>
  <c r="U334" i="32"/>
  <c r="W334" i="32"/>
  <c r="N335" i="32"/>
  <c r="O335" i="32"/>
  <c r="P335" i="32"/>
  <c r="Q335" i="32"/>
  <c r="R335" i="32"/>
  <c r="S335" i="32"/>
  <c r="T335" i="32"/>
  <c r="U335" i="32"/>
  <c r="W335" i="32"/>
  <c r="N336" i="32"/>
  <c r="O336" i="32"/>
  <c r="P336" i="32"/>
  <c r="Q336" i="32"/>
  <c r="R336" i="32"/>
  <c r="S336" i="32"/>
  <c r="T336" i="32"/>
  <c r="U336" i="32"/>
  <c r="W336" i="32"/>
  <c r="N337" i="32"/>
  <c r="O337" i="32"/>
  <c r="P337" i="32"/>
  <c r="Q337" i="32"/>
  <c r="R337" i="32"/>
  <c r="S337" i="32"/>
  <c r="T337" i="32"/>
  <c r="U337" i="32"/>
  <c r="W337" i="32"/>
  <c r="N338" i="32"/>
  <c r="O338" i="32"/>
  <c r="P338" i="32"/>
  <c r="Q338" i="32"/>
  <c r="R338" i="32"/>
  <c r="S338" i="32"/>
  <c r="T338" i="32"/>
  <c r="U338" i="32"/>
  <c r="W338" i="32"/>
  <c r="N339" i="32"/>
  <c r="O339" i="32"/>
  <c r="P339" i="32"/>
  <c r="Q339" i="32"/>
  <c r="R339" i="32"/>
  <c r="S339" i="32"/>
  <c r="T339" i="32"/>
  <c r="U339" i="32"/>
  <c r="W339" i="32"/>
  <c r="N340" i="32"/>
  <c r="O340" i="32"/>
  <c r="P340" i="32"/>
  <c r="Q340" i="32"/>
  <c r="R340" i="32"/>
  <c r="S340" i="32"/>
  <c r="T340" i="32"/>
  <c r="U340" i="32"/>
  <c r="W340" i="32"/>
  <c r="N341" i="32"/>
  <c r="O341" i="32"/>
  <c r="P341" i="32"/>
  <c r="Q341" i="32"/>
  <c r="R341" i="32"/>
  <c r="S341" i="32"/>
  <c r="T341" i="32"/>
  <c r="U341" i="32"/>
  <c r="W341" i="32"/>
  <c r="N342" i="32"/>
  <c r="O342" i="32"/>
  <c r="P342" i="32"/>
  <c r="Q342" i="32"/>
  <c r="R342" i="32"/>
  <c r="S342" i="32"/>
  <c r="T342" i="32"/>
  <c r="U342" i="32"/>
  <c r="W342" i="32"/>
  <c r="N343" i="32"/>
  <c r="O343" i="32"/>
  <c r="P343" i="32"/>
  <c r="Q343" i="32"/>
  <c r="R343" i="32"/>
  <c r="S343" i="32"/>
  <c r="T343" i="32"/>
  <c r="U343" i="32"/>
  <c r="W343" i="32"/>
  <c r="N344" i="32"/>
  <c r="O344" i="32"/>
  <c r="P344" i="32"/>
  <c r="Q344" i="32"/>
  <c r="R344" i="32"/>
  <c r="S344" i="32"/>
  <c r="T344" i="32"/>
  <c r="U344" i="32"/>
  <c r="W344" i="32"/>
  <c r="N345" i="32"/>
  <c r="O345" i="32"/>
  <c r="P345" i="32"/>
  <c r="Q345" i="32"/>
  <c r="R345" i="32"/>
  <c r="S345" i="32"/>
  <c r="T345" i="32"/>
  <c r="U345" i="32"/>
  <c r="W345" i="32"/>
  <c r="N346" i="32"/>
  <c r="O346" i="32"/>
  <c r="P346" i="32"/>
  <c r="Q346" i="32"/>
  <c r="R346" i="32"/>
  <c r="S346" i="32"/>
  <c r="T346" i="32"/>
  <c r="U346" i="32"/>
  <c r="W346" i="32"/>
  <c r="N347" i="32"/>
  <c r="O347" i="32"/>
  <c r="P347" i="32"/>
  <c r="Q347" i="32"/>
  <c r="R347" i="32"/>
  <c r="S347" i="32"/>
  <c r="T347" i="32"/>
  <c r="U347" i="32"/>
  <c r="W347" i="32"/>
  <c r="N348" i="32"/>
  <c r="O348" i="32"/>
  <c r="P348" i="32"/>
  <c r="Q348" i="32"/>
  <c r="R348" i="32"/>
  <c r="S348" i="32"/>
  <c r="T348" i="32"/>
  <c r="U348" i="32"/>
  <c r="W348" i="32"/>
  <c r="N349" i="32"/>
  <c r="O349" i="32"/>
  <c r="P349" i="32"/>
  <c r="Q349" i="32"/>
  <c r="R349" i="32"/>
  <c r="S349" i="32"/>
  <c r="T349" i="32"/>
  <c r="U349" i="32"/>
  <c r="W349" i="32"/>
  <c r="N350" i="32"/>
  <c r="O350" i="32"/>
  <c r="P350" i="32"/>
  <c r="Q350" i="32"/>
  <c r="R350" i="32"/>
  <c r="S350" i="32"/>
  <c r="T350" i="32"/>
  <c r="U350" i="32"/>
  <c r="W350" i="32"/>
  <c r="N351" i="32"/>
  <c r="O351" i="32"/>
  <c r="P351" i="32"/>
  <c r="Q351" i="32"/>
  <c r="R351" i="32"/>
  <c r="S351" i="32"/>
  <c r="T351" i="32"/>
  <c r="U351" i="32"/>
  <c r="W351" i="32"/>
  <c r="N352" i="32"/>
  <c r="O352" i="32"/>
  <c r="P352" i="32"/>
  <c r="Q352" i="32"/>
  <c r="R352" i="32"/>
  <c r="S352" i="32"/>
  <c r="T352" i="32"/>
  <c r="U352" i="32"/>
  <c r="W352" i="32"/>
  <c r="N353" i="32"/>
  <c r="O353" i="32"/>
  <c r="P353" i="32"/>
  <c r="Q353" i="32"/>
  <c r="R353" i="32"/>
  <c r="S353" i="32"/>
  <c r="T353" i="32"/>
  <c r="U353" i="32"/>
  <c r="W353" i="32"/>
  <c r="N354" i="32"/>
  <c r="O354" i="32"/>
  <c r="P354" i="32"/>
  <c r="Q354" i="32"/>
  <c r="R354" i="32"/>
  <c r="S354" i="32"/>
  <c r="T354" i="32"/>
  <c r="U354" i="32"/>
  <c r="W354" i="32"/>
  <c r="N355" i="32"/>
  <c r="O355" i="32"/>
  <c r="P355" i="32"/>
  <c r="Q355" i="32"/>
  <c r="R355" i="32"/>
  <c r="S355" i="32"/>
  <c r="T355" i="32"/>
  <c r="U355" i="32"/>
  <c r="W355" i="32"/>
  <c r="N356" i="32"/>
  <c r="O356" i="32"/>
  <c r="P356" i="32"/>
  <c r="Q356" i="32"/>
  <c r="R356" i="32"/>
  <c r="S356" i="32"/>
  <c r="T356" i="32"/>
  <c r="U356" i="32"/>
  <c r="W356" i="32"/>
  <c r="N357" i="32"/>
  <c r="O357" i="32"/>
  <c r="P357" i="32"/>
  <c r="Q357" i="32"/>
  <c r="R357" i="32"/>
  <c r="S357" i="32"/>
  <c r="T357" i="32"/>
  <c r="U357" i="32"/>
  <c r="W357" i="32"/>
  <c r="N358" i="32"/>
  <c r="O358" i="32"/>
  <c r="P358" i="32"/>
  <c r="Q358" i="32"/>
  <c r="R358" i="32"/>
  <c r="S358" i="32"/>
  <c r="T358" i="32"/>
  <c r="U358" i="32"/>
  <c r="W358" i="32"/>
  <c r="N359" i="32"/>
  <c r="O359" i="32"/>
  <c r="P359" i="32"/>
  <c r="Q359" i="32"/>
  <c r="R359" i="32"/>
  <c r="S359" i="32"/>
  <c r="T359" i="32"/>
  <c r="U359" i="32"/>
  <c r="W359" i="32"/>
  <c r="N360" i="32"/>
  <c r="O360" i="32"/>
  <c r="P360" i="32"/>
  <c r="Q360" i="32"/>
  <c r="R360" i="32"/>
  <c r="S360" i="32"/>
  <c r="T360" i="32"/>
  <c r="U360" i="32"/>
  <c r="W360" i="32"/>
  <c r="N361" i="32"/>
  <c r="O361" i="32"/>
  <c r="P361" i="32"/>
  <c r="Q361" i="32"/>
  <c r="R361" i="32"/>
  <c r="S361" i="32"/>
  <c r="T361" i="32"/>
  <c r="U361" i="32"/>
  <c r="W361" i="32"/>
  <c r="N362" i="32"/>
  <c r="O362" i="32"/>
  <c r="P362" i="32"/>
  <c r="Q362" i="32"/>
  <c r="R362" i="32"/>
  <c r="S362" i="32"/>
  <c r="T362" i="32"/>
  <c r="U362" i="32"/>
  <c r="W362" i="32"/>
  <c r="N363" i="32"/>
  <c r="O363" i="32"/>
  <c r="P363" i="32"/>
  <c r="Q363" i="32"/>
  <c r="R363" i="32"/>
  <c r="S363" i="32"/>
  <c r="T363" i="32"/>
  <c r="U363" i="32"/>
  <c r="W363" i="32"/>
  <c r="N364" i="32"/>
  <c r="O364" i="32"/>
  <c r="P364" i="32"/>
  <c r="Q364" i="32"/>
  <c r="R364" i="32"/>
  <c r="S364" i="32"/>
  <c r="T364" i="32"/>
  <c r="U364" i="32"/>
  <c r="W364" i="32"/>
  <c r="N365" i="32"/>
  <c r="O365" i="32"/>
  <c r="P365" i="32"/>
  <c r="Q365" i="32"/>
  <c r="R365" i="32"/>
  <c r="S365" i="32"/>
  <c r="T365" i="32"/>
  <c r="U365" i="32"/>
  <c r="W365" i="32"/>
  <c r="N366" i="32"/>
  <c r="O366" i="32"/>
  <c r="P366" i="32"/>
  <c r="Q366" i="32"/>
  <c r="R366" i="32"/>
  <c r="S366" i="32"/>
  <c r="T366" i="32"/>
  <c r="U366" i="32"/>
  <c r="W366" i="32"/>
  <c r="N367" i="32"/>
  <c r="O367" i="32"/>
  <c r="P367" i="32"/>
  <c r="Q367" i="32"/>
  <c r="R367" i="32"/>
  <c r="S367" i="32"/>
  <c r="T367" i="32"/>
  <c r="U367" i="32"/>
  <c r="W367" i="32"/>
  <c r="N368" i="32"/>
  <c r="O368" i="32"/>
  <c r="P368" i="32"/>
  <c r="Q368" i="32"/>
  <c r="R368" i="32"/>
  <c r="S368" i="32"/>
  <c r="T368" i="32"/>
  <c r="U368" i="32"/>
  <c r="W368" i="32"/>
  <c r="N369" i="32"/>
  <c r="O369" i="32"/>
  <c r="P369" i="32"/>
  <c r="Q369" i="32"/>
  <c r="R369" i="32"/>
  <c r="S369" i="32"/>
  <c r="T369" i="32"/>
  <c r="U369" i="32"/>
  <c r="W369" i="32"/>
  <c r="N370" i="32"/>
  <c r="O370" i="32"/>
  <c r="P370" i="32"/>
  <c r="Q370" i="32"/>
  <c r="R370" i="32"/>
  <c r="S370" i="32"/>
  <c r="T370" i="32"/>
  <c r="U370" i="32"/>
  <c r="W370" i="32"/>
  <c r="N371" i="32"/>
  <c r="O371" i="32"/>
  <c r="P371" i="32"/>
  <c r="Q371" i="32"/>
  <c r="R371" i="32"/>
  <c r="S371" i="32"/>
  <c r="T371" i="32"/>
  <c r="U371" i="32"/>
  <c r="W371" i="32"/>
  <c r="N372" i="32"/>
  <c r="O372" i="32"/>
  <c r="P372" i="32"/>
  <c r="Q372" i="32"/>
  <c r="R372" i="32"/>
  <c r="S372" i="32"/>
  <c r="T372" i="32"/>
  <c r="U372" i="32"/>
  <c r="W372" i="32"/>
  <c r="N373" i="32"/>
  <c r="O373" i="32"/>
  <c r="P373" i="32"/>
  <c r="Q373" i="32"/>
  <c r="R373" i="32"/>
  <c r="S373" i="32"/>
  <c r="T373" i="32"/>
  <c r="U373" i="32"/>
  <c r="W373" i="32"/>
  <c r="N374" i="32"/>
  <c r="O374" i="32"/>
  <c r="P374" i="32"/>
  <c r="Q374" i="32"/>
  <c r="R374" i="32"/>
  <c r="S374" i="32"/>
  <c r="T374" i="32"/>
  <c r="U374" i="32"/>
  <c r="W374" i="32"/>
  <c r="N375" i="32"/>
  <c r="O375" i="32"/>
  <c r="P375" i="32"/>
  <c r="Q375" i="32"/>
  <c r="R375" i="32"/>
  <c r="S375" i="32"/>
  <c r="T375" i="32"/>
  <c r="U375" i="32"/>
  <c r="W375" i="32"/>
  <c r="N376" i="32"/>
  <c r="O376" i="32"/>
  <c r="P376" i="32"/>
  <c r="Q376" i="32"/>
  <c r="R376" i="32"/>
  <c r="S376" i="32"/>
  <c r="T376" i="32"/>
  <c r="U376" i="32"/>
  <c r="W376" i="32"/>
  <c r="N377" i="32"/>
  <c r="O377" i="32"/>
  <c r="P377" i="32"/>
  <c r="Q377" i="32"/>
  <c r="R377" i="32"/>
  <c r="S377" i="32"/>
  <c r="T377" i="32"/>
  <c r="U377" i="32"/>
  <c r="W377" i="32"/>
  <c r="N378" i="32"/>
  <c r="O378" i="32"/>
  <c r="P378" i="32"/>
  <c r="Q378" i="32"/>
  <c r="R378" i="32"/>
  <c r="S378" i="32"/>
  <c r="T378" i="32"/>
  <c r="U378" i="32"/>
  <c r="W378" i="32"/>
  <c r="N379" i="32"/>
  <c r="O379" i="32"/>
  <c r="P379" i="32"/>
  <c r="Q379" i="32"/>
  <c r="R379" i="32"/>
  <c r="S379" i="32"/>
  <c r="T379" i="32"/>
  <c r="U379" i="32"/>
  <c r="W379" i="32"/>
  <c r="N380" i="32"/>
  <c r="O380" i="32"/>
  <c r="P380" i="32"/>
  <c r="Q380" i="32"/>
  <c r="R380" i="32"/>
  <c r="S380" i="32"/>
  <c r="T380" i="32"/>
  <c r="U380" i="32"/>
  <c r="W380" i="32"/>
  <c r="N381" i="32"/>
  <c r="O381" i="32"/>
  <c r="P381" i="32"/>
  <c r="Q381" i="32"/>
  <c r="R381" i="32"/>
  <c r="S381" i="32"/>
  <c r="T381" i="32"/>
  <c r="U381" i="32"/>
  <c r="W381" i="32"/>
  <c r="N382" i="32"/>
  <c r="O382" i="32"/>
  <c r="P382" i="32"/>
  <c r="Q382" i="32"/>
  <c r="R382" i="32"/>
  <c r="S382" i="32"/>
  <c r="T382" i="32"/>
  <c r="U382" i="32"/>
  <c r="W382" i="32"/>
  <c r="N383" i="32"/>
  <c r="O383" i="32"/>
  <c r="P383" i="32"/>
  <c r="Q383" i="32"/>
  <c r="R383" i="32"/>
  <c r="S383" i="32"/>
  <c r="T383" i="32"/>
  <c r="U383" i="32"/>
  <c r="W383" i="32"/>
  <c r="N384" i="32"/>
  <c r="O384" i="32"/>
  <c r="P384" i="32"/>
  <c r="Q384" i="32"/>
  <c r="R384" i="32"/>
  <c r="S384" i="32"/>
  <c r="T384" i="32"/>
  <c r="U384" i="32"/>
  <c r="W384" i="32"/>
  <c r="N385" i="32"/>
  <c r="O385" i="32"/>
  <c r="P385" i="32"/>
  <c r="Q385" i="32"/>
  <c r="R385" i="32"/>
  <c r="S385" i="32"/>
  <c r="T385" i="32"/>
  <c r="U385" i="32"/>
  <c r="W385" i="32"/>
  <c r="N386" i="32"/>
  <c r="O386" i="32"/>
  <c r="P386" i="32"/>
  <c r="Q386" i="32"/>
  <c r="R386" i="32"/>
  <c r="S386" i="32"/>
  <c r="T386" i="32"/>
  <c r="U386" i="32"/>
  <c r="W386" i="32"/>
  <c r="N387" i="32"/>
  <c r="O387" i="32"/>
  <c r="P387" i="32"/>
  <c r="Q387" i="32"/>
  <c r="R387" i="32"/>
  <c r="S387" i="32"/>
  <c r="T387" i="32"/>
  <c r="U387" i="32"/>
  <c r="W387" i="32"/>
  <c r="N388" i="32"/>
  <c r="O388" i="32"/>
  <c r="P388" i="32"/>
  <c r="Q388" i="32"/>
  <c r="R388" i="32"/>
  <c r="S388" i="32"/>
  <c r="T388" i="32"/>
  <c r="U388" i="32"/>
  <c r="W388" i="32"/>
  <c r="N389" i="32"/>
  <c r="O389" i="32"/>
  <c r="P389" i="32"/>
  <c r="Q389" i="32"/>
  <c r="R389" i="32"/>
  <c r="S389" i="32"/>
  <c r="T389" i="32"/>
  <c r="U389" i="32"/>
  <c r="W389" i="32"/>
  <c r="N390" i="32"/>
  <c r="O390" i="32"/>
  <c r="P390" i="32"/>
  <c r="Q390" i="32"/>
  <c r="R390" i="32"/>
  <c r="S390" i="32"/>
  <c r="T390" i="32"/>
  <c r="U390" i="32"/>
  <c r="W390" i="32"/>
  <c r="N391" i="32"/>
  <c r="O391" i="32"/>
  <c r="P391" i="32"/>
  <c r="Q391" i="32"/>
  <c r="R391" i="32"/>
  <c r="S391" i="32"/>
  <c r="T391" i="32"/>
  <c r="U391" i="32"/>
  <c r="W391" i="32"/>
  <c r="N392" i="32"/>
  <c r="O392" i="32"/>
  <c r="P392" i="32"/>
  <c r="Q392" i="32"/>
  <c r="R392" i="32"/>
  <c r="S392" i="32"/>
  <c r="T392" i="32"/>
  <c r="U392" i="32"/>
  <c r="W392" i="32"/>
  <c r="N393" i="32"/>
  <c r="O393" i="32"/>
  <c r="P393" i="32"/>
  <c r="Q393" i="32"/>
  <c r="R393" i="32"/>
  <c r="S393" i="32"/>
  <c r="T393" i="32"/>
  <c r="U393" i="32"/>
  <c r="W393" i="32"/>
  <c r="N394" i="32"/>
  <c r="O394" i="32"/>
  <c r="P394" i="32"/>
  <c r="Q394" i="32"/>
  <c r="R394" i="32"/>
  <c r="S394" i="32"/>
  <c r="T394" i="32"/>
  <c r="U394" i="32"/>
  <c r="W394" i="32"/>
  <c r="N395" i="32"/>
  <c r="O395" i="32"/>
  <c r="P395" i="32"/>
  <c r="Q395" i="32"/>
  <c r="R395" i="32"/>
  <c r="S395" i="32"/>
  <c r="T395" i="32"/>
  <c r="U395" i="32"/>
  <c r="W395" i="32"/>
  <c r="N396" i="32"/>
  <c r="O396" i="32"/>
  <c r="P396" i="32"/>
  <c r="Q396" i="32"/>
  <c r="R396" i="32"/>
  <c r="S396" i="32"/>
  <c r="T396" i="32"/>
  <c r="U396" i="32"/>
  <c r="W396" i="32"/>
  <c r="N397" i="32"/>
  <c r="O397" i="32"/>
  <c r="P397" i="32"/>
  <c r="Q397" i="32"/>
  <c r="R397" i="32"/>
  <c r="S397" i="32"/>
  <c r="T397" i="32"/>
  <c r="U397" i="32"/>
  <c r="W397" i="32"/>
  <c r="N398" i="32"/>
  <c r="O398" i="32"/>
  <c r="P398" i="32"/>
  <c r="Q398" i="32"/>
  <c r="R398" i="32"/>
  <c r="S398" i="32"/>
  <c r="T398" i="32"/>
  <c r="U398" i="32"/>
  <c r="W398" i="32"/>
  <c r="N399" i="32"/>
  <c r="O399" i="32"/>
  <c r="P399" i="32"/>
  <c r="Q399" i="32"/>
  <c r="R399" i="32"/>
  <c r="S399" i="32"/>
  <c r="T399" i="32"/>
  <c r="U399" i="32"/>
  <c r="W399" i="32"/>
  <c r="N400" i="32"/>
  <c r="O400" i="32"/>
  <c r="P400" i="32"/>
  <c r="Q400" i="32"/>
  <c r="R400" i="32"/>
  <c r="S400" i="32"/>
  <c r="T400" i="32"/>
  <c r="U400" i="32"/>
  <c r="W400" i="32"/>
  <c r="N401" i="32"/>
  <c r="O401" i="32"/>
  <c r="P401" i="32"/>
  <c r="Q401" i="32"/>
  <c r="R401" i="32"/>
  <c r="S401" i="32"/>
  <c r="T401" i="32"/>
  <c r="U401" i="32"/>
  <c r="W401" i="32"/>
  <c r="N402" i="32"/>
  <c r="O402" i="32"/>
  <c r="P402" i="32"/>
  <c r="Q402" i="32"/>
  <c r="R402" i="32"/>
  <c r="S402" i="32"/>
  <c r="T402" i="32"/>
  <c r="U402" i="32"/>
  <c r="W402" i="32"/>
  <c r="N403" i="32"/>
  <c r="O403" i="32"/>
  <c r="P403" i="32"/>
  <c r="Q403" i="32"/>
  <c r="R403" i="32"/>
  <c r="S403" i="32"/>
  <c r="T403" i="32"/>
  <c r="U403" i="32"/>
  <c r="W403" i="32"/>
  <c r="N404" i="32"/>
  <c r="O404" i="32"/>
  <c r="P404" i="32"/>
  <c r="Q404" i="32"/>
  <c r="R404" i="32"/>
  <c r="S404" i="32"/>
  <c r="T404" i="32"/>
  <c r="U404" i="32"/>
  <c r="W404" i="32"/>
  <c r="N405" i="32"/>
  <c r="O405" i="32"/>
  <c r="P405" i="32"/>
  <c r="Q405" i="32"/>
  <c r="R405" i="32"/>
  <c r="S405" i="32"/>
  <c r="T405" i="32"/>
  <c r="U405" i="32"/>
  <c r="W405" i="32"/>
  <c r="N406" i="32"/>
  <c r="O406" i="32"/>
  <c r="P406" i="32"/>
  <c r="Q406" i="32"/>
  <c r="R406" i="32"/>
  <c r="S406" i="32"/>
  <c r="T406" i="32"/>
  <c r="U406" i="32"/>
  <c r="W406" i="32"/>
  <c r="N407" i="32"/>
  <c r="O407" i="32"/>
  <c r="P407" i="32"/>
  <c r="Q407" i="32"/>
  <c r="R407" i="32"/>
  <c r="S407" i="32"/>
  <c r="T407" i="32"/>
  <c r="U407" i="32"/>
  <c r="W407" i="32"/>
  <c r="N408" i="32"/>
  <c r="O408" i="32"/>
  <c r="P408" i="32"/>
  <c r="Q408" i="32"/>
  <c r="R408" i="32"/>
  <c r="S408" i="32"/>
  <c r="T408" i="32"/>
  <c r="U408" i="32"/>
  <c r="W408" i="32"/>
  <c r="N409" i="32"/>
  <c r="O409" i="32"/>
  <c r="P409" i="32"/>
  <c r="Q409" i="32"/>
  <c r="R409" i="32"/>
  <c r="S409" i="32"/>
  <c r="T409" i="32"/>
  <c r="U409" i="32"/>
  <c r="W409" i="32"/>
  <c r="N410" i="32"/>
  <c r="O410" i="32"/>
  <c r="P410" i="32"/>
  <c r="Q410" i="32"/>
  <c r="R410" i="32"/>
  <c r="S410" i="32"/>
  <c r="T410" i="32"/>
  <c r="U410" i="32"/>
  <c r="W410" i="32"/>
  <c r="N411" i="32"/>
  <c r="O411" i="32"/>
  <c r="P411" i="32"/>
  <c r="Q411" i="32"/>
  <c r="R411" i="32"/>
  <c r="S411" i="32"/>
  <c r="T411" i="32"/>
  <c r="U411" i="32"/>
  <c r="W411" i="32"/>
  <c r="N412" i="32"/>
  <c r="O412" i="32"/>
  <c r="P412" i="32"/>
  <c r="Q412" i="32"/>
  <c r="R412" i="32"/>
  <c r="S412" i="32"/>
  <c r="T412" i="32"/>
  <c r="U412" i="32"/>
  <c r="W412" i="32"/>
  <c r="N413" i="32"/>
  <c r="O413" i="32"/>
  <c r="P413" i="32"/>
  <c r="Q413" i="32"/>
  <c r="R413" i="32"/>
  <c r="S413" i="32"/>
  <c r="T413" i="32"/>
  <c r="U413" i="32"/>
  <c r="W413" i="32"/>
  <c r="N414" i="32"/>
  <c r="O414" i="32"/>
  <c r="P414" i="32"/>
  <c r="Q414" i="32"/>
  <c r="R414" i="32"/>
  <c r="S414" i="32"/>
  <c r="T414" i="32"/>
  <c r="U414" i="32"/>
  <c r="W414" i="32"/>
  <c r="N415" i="32"/>
  <c r="O415" i="32"/>
  <c r="P415" i="32"/>
  <c r="Q415" i="32"/>
  <c r="R415" i="32"/>
  <c r="S415" i="32"/>
  <c r="T415" i="32"/>
  <c r="U415" i="32"/>
  <c r="W415" i="32"/>
  <c r="N416" i="32"/>
  <c r="O416" i="32"/>
  <c r="P416" i="32"/>
  <c r="Q416" i="32"/>
  <c r="R416" i="32"/>
  <c r="S416" i="32"/>
  <c r="T416" i="32"/>
  <c r="U416" i="32"/>
  <c r="W416" i="32"/>
  <c r="N417" i="32"/>
  <c r="O417" i="32"/>
  <c r="P417" i="32"/>
  <c r="Q417" i="32"/>
  <c r="R417" i="32"/>
  <c r="S417" i="32"/>
  <c r="T417" i="32"/>
  <c r="U417" i="32"/>
  <c r="W417" i="32"/>
  <c r="N418" i="32"/>
  <c r="O418" i="32"/>
  <c r="P418" i="32"/>
  <c r="Q418" i="32"/>
  <c r="R418" i="32"/>
  <c r="S418" i="32"/>
  <c r="T418" i="32"/>
  <c r="U418" i="32"/>
  <c r="V418" i="32"/>
  <c r="N419" i="32"/>
  <c r="O419" i="32"/>
  <c r="P419" i="32"/>
  <c r="Q419" i="32"/>
  <c r="R419" i="32"/>
  <c r="S419" i="32"/>
  <c r="T419" i="32"/>
  <c r="U419" i="32"/>
  <c r="V419" i="32"/>
  <c r="N420" i="32"/>
  <c r="O420" i="32"/>
  <c r="P420" i="32"/>
  <c r="Q420" i="32"/>
  <c r="R420" i="32"/>
  <c r="S420" i="32"/>
  <c r="T420" i="32"/>
  <c r="U420" i="32"/>
  <c r="V420" i="32"/>
  <c r="N421" i="32"/>
  <c r="O421" i="32"/>
  <c r="P421" i="32"/>
  <c r="Q421" i="32"/>
  <c r="R421" i="32"/>
  <c r="S421" i="32"/>
  <c r="T421" i="32"/>
  <c r="U421" i="32"/>
  <c r="V421" i="32"/>
  <c r="N422" i="32"/>
  <c r="O422" i="32"/>
  <c r="P422" i="32"/>
  <c r="Q422" i="32"/>
  <c r="R422" i="32"/>
  <c r="S422" i="32"/>
  <c r="T422" i="32"/>
  <c r="U422" i="32"/>
  <c r="V422" i="32"/>
  <c r="N423" i="32"/>
  <c r="O423" i="32"/>
  <c r="P423" i="32"/>
  <c r="Q423" i="32"/>
  <c r="R423" i="32"/>
  <c r="S423" i="32"/>
  <c r="T423" i="32"/>
  <c r="U423" i="32"/>
  <c r="V423" i="32"/>
  <c r="N424" i="32"/>
  <c r="O424" i="32"/>
  <c r="P424" i="32"/>
  <c r="Q424" i="32"/>
  <c r="R424" i="32"/>
  <c r="S424" i="32"/>
  <c r="T424" i="32"/>
  <c r="U424" i="32"/>
  <c r="V424" i="32"/>
  <c r="N425" i="32"/>
  <c r="O425" i="32"/>
  <c r="P425" i="32"/>
  <c r="Q425" i="32"/>
  <c r="R425" i="32"/>
  <c r="S425" i="32"/>
  <c r="T425" i="32"/>
  <c r="U425" i="32"/>
  <c r="V425" i="32"/>
  <c r="N426" i="32"/>
  <c r="O426" i="32"/>
  <c r="P426" i="32"/>
  <c r="Q426" i="32"/>
  <c r="R426" i="32"/>
  <c r="S426" i="32"/>
  <c r="T426" i="32"/>
  <c r="U426" i="32"/>
  <c r="V426" i="32"/>
  <c r="N427" i="32"/>
  <c r="O427" i="32"/>
  <c r="P427" i="32"/>
  <c r="Q427" i="32"/>
  <c r="R427" i="32"/>
  <c r="S427" i="32"/>
  <c r="T427" i="32"/>
  <c r="U427" i="32"/>
  <c r="V427" i="32"/>
  <c r="N428" i="32"/>
  <c r="O428" i="32"/>
  <c r="P428" i="32"/>
  <c r="Q428" i="32"/>
  <c r="R428" i="32"/>
  <c r="S428" i="32"/>
  <c r="T428" i="32"/>
  <c r="U428" i="32"/>
  <c r="V428" i="32"/>
  <c r="N429" i="32"/>
  <c r="O429" i="32"/>
  <c r="P429" i="32"/>
  <c r="Q429" i="32"/>
  <c r="R429" i="32"/>
  <c r="S429" i="32"/>
  <c r="T429" i="32"/>
  <c r="U429" i="32"/>
  <c r="V429" i="32"/>
  <c r="N430" i="32"/>
  <c r="O430" i="32"/>
  <c r="P430" i="32"/>
  <c r="Q430" i="32"/>
  <c r="R430" i="32"/>
  <c r="S430" i="32"/>
  <c r="T430" i="32"/>
  <c r="U430" i="32"/>
  <c r="V430" i="32"/>
  <c r="N431" i="32"/>
  <c r="O431" i="32"/>
  <c r="P431" i="32"/>
  <c r="Q431" i="32"/>
  <c r="R431" i="32"/>
  <c r="S431" i="32"/>
  <c r="T431" i="32"/>
  <c r="U431" i="32"/>
  <c r="V431" i="32"/>
  <c r="N432" i="32"/>
  <c r="O432" i="32"/>
  <c r="P432" i="32"/>
  <c r="Q432" i="32"/>
  <c r="R432" i="32"/>
  <c r="S432" i="32"/>
  <c r="T432" i="32"/>
  <c r="U432" i="32"/>
  <c r="V432" i="32"/>
  <c r="N433" i="32"/>
  <c r="O433" i="32"/>
  <c r="P433" i="32"/>
  <c r="Q433" i="32"/>
  <c r="R433" i="32"/>
  <c r="S433" i="32"/>
  <c r="T433" i="32"/>
  <c r="U433" i="32"/>
  <c r="V433" i="32"/>
  <c r="N434" i="32"/>
  <c r="O434" i="32"/>
  <c r="P434" i="32"/>
  <c r="Q434" i="32"/>
  <c r="R434" i="32"/>
  <c r="S434" i="32"/>
  <c r="T434" i="32"/>
  <c r="U434" i="32"/>
  <c r="V434" i="32"/>
  <c r="N435" i="32"/>
  <c r="O435" i="32"/>
  <c r="P435" i="32"/>
  <c r="Q435" i="32"/>
  <c r="R435" i="32"/>
  <c r="S435" i="32"/>
  <c r="T435" i="32"/>
  <c r="U435" i="32"/>
  <c r="V435" i="32"/>
  <c r="N436" i="32"/>
  <c r="O436" i="32"/>
  <c r="P436" i="32"/>
  <c r="Q436" i="32"/>
  <c r="R436" i="32"/>
  <c r="S436" i="32"/>
  <c r="T436" i="32"/>
  <c r="U436" i="32"/>
  <c r="V436" i="32"/>
  <c r="N437" i="32"/>
  <c r="O437" i="32"/>
  <c r="P437" i="32"/>
  <c r="Q437" i="32"/>
  <c r="R437" i="32"/>
  <c r="S437" i="32"/>
  <c r="T437" i="32"/>
  <c r="U437" i="32"/>
  <c r="V437" i="32"/>
  <c r="N438" i="32"/>
  <c r="O438" i="32"/>
  <c r="P438" i="32"/>
  <c r="Q438" i="32"/>
  <c r="R438" i="32"/>
  <c r="S438" i="32"/>
  <c r="T438" i="32"/>
  <c r="U438" i="32"/>
  <c r="V438" i="32"/>
  <c r="N439" i="32"/>
  <c r="O439" i="32"/>
  <c r="P439" i="32"/>
  <c r="Q439" i="32"/>
  <c r="R439" i="32"/>
  <c r="S439" i="32"/>
  <c r="T439" i="32"/>
  <c r="U439" i="32"/>
  <c r="V439" i="32"/>
  <c r="N440" i="32"/>
  <c r="O440" i="32"/>
  <c r="P440" i="32"/>
  <c r="Q440" i="32"/>
  <c r="R440" i="32"/>
  <c r="S440" i="32"/>
  <c r="T440" i="32"/>
  <c r="U440" i="32"/>
  <c r="V440" i="32"/>
  <c r="N441" i="32"/>
  <c r="O441" i="32"/>
  <c r="P441" i="32"/>
  <c r="Q441" i="32"/>
  <c r="R441" i="32"/>
  <c r="S441" i="32"/>
  <c r="T441" i="32"/>
  <c r="U441" i="32"/>
  <c r="V441" i="32"/>
  <c r="N442" i="32"/>
  <c r="O442" i="32"/>
  <c r="P442" i="32"/>
  <c r="Q442" i="32"/>
  <c r="R442" i="32"/>
  <c r="S442" i="32"/>
  <c r="T442" i="32"/>
  <c r="U442" i="32"/>
  <c r="V442" i="32"/>
  <c r="N443" i="32"/>
  <c r="O443" i="32"/>
  <c r="P443" i="32"/>
  <c r="Q443" i="32"/>
  <c r="R443" i="32"/>
  <c r="S443" i="32"/>
  <c r="T443" i="32"/>
  <c r="U443" i="32"/>
  <c r="V443" i="32"/>
  <c r="N444" i="32"/>
  <c r="O444" i="32"/>
  <c r="P444" i="32"/>
  <c r="Q444" i="32"/>
  <c r="R444" i="32"/>
  <c r="S444" i="32"/>
  <c r="T444" i="32"/>
  <c r="U444" i="32"/>
  <c r="V444" i="32"/>
  <c r="N445" i="32"/>
  <c r="O445" i="32"/>
  <c r="P445" i="32"/>
  <c r="Q445" i="32"/>
  <c r="R445" i="32"/>
  <c r="S445" i="32"/>
  <c r="T445" i="32"/>
  <c r="U445" i="32"/>
  <c r="V445" i="32"/>
  <c r="N446" i="32"/>
  <c r="O446" i="32"/>
  <c r="P446" i="32"/>
  <c r="Q446" i="32"/>
  <c r="R446" i="32"/>
  <c r="S446" i="32"/>
  <c r="T446" i="32"/>
  <c r="U446" i="32"/>
  <c r="V446" i="32"/>
  <c r="N447" i="32"/>
  <c r="O447" i="32"/>
  <c r="P447" i="32"/>
  <c r="Q447" i="32"/>
  <c r="R447" i="32"/>
  <c r="S447" i="32"/>
  <c r="T447" i="32"/>
  <c r="U447" i="32"/>
  <c r="V447" i="32"/>
  <c r="N448" i="32"/>
  <c r="O448" i="32"/>
  <c r="P448" i="32"/>
  <c r="Q448" i="32"/>
  <c r="R448" i="32"/>
  <c r="S448" i="32"/>
  <c r="T448" i="32"/>
  <c r="U448" i="32"/>
  <c r="V448" i="32"/>
  <c r="N449" i="32"/>
  <c r="O449" i="32"/>
  <c r="P449" i="32"/>
  <c r="Q449" i="32"/>
  <c r="R449" i="32"/>
  <c r="S449" i="32"/>
  <c r="T449" i="32"/>
  <c r="U449" i="32"/>
  <c r="V449" i="32"/>
  <c r="N450" i="32"/>
  <c r="O450" i="32"/>
  <c r="P450" i="32"/>
  <c r="Q450" i="32"/>
  <c r="R450" i="32"/>
  <c r="S450" i="32"/>
  <c r="T450" i="32"/>
  <c r="U450" i="32"/>
  <c r="V450" i="32"/>
  <c r="N451" i="32"/>
  <c r="O451" i="32"/>
  <c r="P451" i="32"/>
  <c r="Q451" i="32"/>
  <c r="R451" i="32"/>
  <c r="S451" i="32"/>
  <c r="T451" i="32"/>
  <c r="U451" i="32"/>
  <c r="V451" i="32"/>
  <c r="N452" i="32"/>
  <c r="O452" i="32"/>
  <c r="P452" i="32"/>
  <c r="Q452" i="32"/>
  <c r="R452" i="32"/>
  <c r="S452" i="32"/>
  <c r="T452" i="32"/>
  <c r="U452" i="32"/>
  <c r="V452" i="32"/>
  <c r="N453" i="32"/>
  <c r="O453" i="32"/>
  <c r="P453" i="32"/>
  <c r="Q453" i="32"/>
  <c r="R453" i="32"/>
  <c r="S453" i="32"/>
  <c r="T453" i="32"/>
  <c r="U453" i="32"/>
  <c r="V453" i="32"/>
  <c r="N454" i="32"/>
  <c r="O454" i="32"/>
  <c r="P454" i="32"/>
  <c r="Q454" i="32"/>
  <c r="R454" i="32"/>
  <c r="S454" i="32"/>
  <c r="T454" i="32"/>
  <c r="U454" i="32"/>
  <c r="V454" i="32"/>
  <c r="N455" i="32"/>
  <c r="O455" i="32"/>
  <c r="P455" i="32"/>
  <c r="Q455" i="32"/>
  <c r="R455" i="32"/>
  <c r="S455" i="32"/>
  <c r="T455" i="32"/>
  <c r="U455" i="32"/>
  <c r="V455" i="32"/>
  <c r="N456" i="32"/>
  <c r="O456" i="32"/>
  <c r="P456" i="32"/>
  <c r="Q456" i="32"/>
  <c r="R456" i="32"/>
  <c r="S456" i="32"/>
  <c r="T456" i="32"/>
  <c r="U456" i="32"/>
  <c r="V456" i="32"/>
  <c r="N457" i="32"/>
  <c r="O457" i="32"/>
  <c r="P457" i="32"/>
  <c r="Q457" i="32"/>
  <c r="R457" i="32"/>
  <c r="S457" i="32"/>
  <c r="T457" i="32"/>
  <c r="U457" i="32"/>
  <c r="V457" i="32"/>
  <c r="N458" i="32"/>
  <c r="O458" i="32"/>
  <c r="P458" i="32"/>
  <c r="Q458" i="32"/>
  <c r="R458" i="32"/>
  <c r="S458" i="32"/>
  <c r="T458" i="32"/>
  <c r="U458" i="32"/>
  <c r="V458" i="32"/>
  <c r="N459" i="32"/>
  <c r="O459" i="32"/>
  <c r="P459" i="32"/>
  <c r="Q459" i="32"/>
  <c r="R459" i="32"/>
  <c r="S459" i="32"/>
  <c r="T459" i="32"/>
  <c r="U459" i="32"/>
  <c r="V459" i="32"/>
  <c r="N460" i="32"/>
  <c r="O460" i="32"/>
  <c r="P460" i="32"/>
  <c r="Q460" i="32"/>
  <c r="R460" i="32"/>
  <c r="S460" i="32"/>
  <c r="T460" i="32"/>
  <c r="U460" i="32"/>
  <c r="V460" i="32"/>
  <c r="N461" i="32"/>
  <c r="O461" i="32"/>
  <c r="P461" i="32"/>
  <c r="Q461" i="32"/>
  <c r="R461" i="32"/>
  <c r="S461" i="32"/>
  <c r="T461" i="32"/>
  <c r="U461" i="32"/>
  <c r="V461" i="32"/>
  <c r="N462" i="32"/>
  <c r="O462" i="32"/>
  <c r="P462" i="32"/>
  <c r="Q462" i="32"/>
  <c r="R462" i="32"/>
  <c r="S462" i="32"/>
  <c r="T462" i="32"/>
  <c r="U462" i="32"/>
  <c r="V462" i="32"/>
  <c r="N463" i="32"/>
  <c r="O463" i="32"/>
  <c r="P463" i="32"/>
  <c r="Q463" i="32"/>
  <c r="R463" i="32"/>
  <c r="S463" i="32"/>
  <c r="T463" i="32"/>
  <c r="U463" i="32"/>
  <c r="V463" i="32"/>
  <c r="N464" i="32"/>
  <c r="O464" i="32"/>
  <c r="P464" i="32"/>
  <c r="Q464" i="32"/>
  <c r="R464" i="32"/>
  <c r="S464" i="32"/>
  <c r="T464" i="32"/>
  <c r="U464" i="32"/>
  <c r="V464" i="32"/>
  <c r="N465" i="32"/>
  <c r="O465" i="32"/>
  <c r="P465" i="32"/>
  <c r="Q465" i="32"/>
  <c r="R465" i="32"/>
  <c r="S465" i="32"/>
  <c r="T465" i="32"/>
  <c r="U465" i="32"/>
  <c r="V465" i="32"/>
  <c r="N466" i="32"/>
  <c r="O466" i="32"/>
  <c r="P466" i="32"/>
  <c r="Q466" i="32"/>
  <c r="R466" i="32"/>
  <c r="S466" i="32"/>
  <c r="T466" i="32"/>
  <c r="U466" i="32"/>
  <c r="V466" i="32"/>
  <c r="N467" i="32"/>
  <c r="O467" i="32"/>
  <c r="P467" i="32"/>
  <c r="Q467" i="32"/>
  <c r="R467" i="32"/>
  <c r="S467" i="32"/>
  <c r="T467" i="32"/>
  <c r="U467" i="32"/>
  <c r="V467" i="32"/>
  <c r="N468" i="32"/>
  <c r="O468" i="32"/>
  <c r="P468" i="32"/>
  <c r="Q468" i="32"/>
  <c r="R468" i="32"/>
  <c r="S468" i="32"/>
  <c r="T468" i="32"/>
  <c r="U468" i="32"/>
  <c r="V468" i="32"/>
  <c r="N469" i="32"/>
  <c r="O469" i="32"/>
  <c r="P469" i="32"/>
  <c r="Q469" i="32"/>
  <c r="R469" i="32"/>
  <c r="S469" i="32"/>
  <c r="T469" i="32"/>
  <c r="U469" i="32"/>
  <c r="V469" i="32"/>
  <c r="N470" i="32"/>
  <c r="O470" i="32"/>
  <c r="P470" i="32"/>
  <c r="Q470" i="32"/>
  <c r="R470" i="32"/>
  <c r="S470" i="32"/>
  <c r="T470" i="32"/>
  <c r="U470" i="32"/>
  <c r="V470" i="32"/>
  <c r="N471" i="32"/>
  <c r="O471" i="32"/>
  <c r="P471" i="32"/>
  <c r="Q471" i="32"/>
  <c r="R471" i="32"/>
  <c r="S471" i="32"/>
  <c r="T471" i="32"/>
  <c r="U471" i="32"/>
  <c r="V471" i="32"/>
  <c r="N472" i="32"/>
  <c r="O472" i="32"/>
  <c r="P472" i="32"/>
  <c r="Q472" i="32"/>
  <c r="R472" i="32"/>
  <c r="S472" i="32"/>
  <c r="T472" i="32"/>
  <c r="U472" i="32"/>
  <c r="V472" i="32"/>
  <c r="N473" i="32"/>
  <c r="O473" i="32"/>
  <c r="P473" i="32"/>
  <c r="Q473" i="32"/>
  <c r="R473" i="32"/>
  <c r="S473" i="32"/>
  <c r="T473" i="32"/>
  <c r="U473" i="32"/>
  <c r="V473" i="32"/>
  <c r="N474" i="32"/>
  <c r="O474" i="32"/>
  <c r="P474" i="32"/>
  <c r="Q474" i="32"/>
  <c r="R474" i="32"/>
  <c r="S474" i="32"/>
  <c r="T474" i="32"/>
  <c r="U474" i="32"/>
  <c r="V474" i="32"/>
  <c r="N475" i="32"/>
  <c r="O475" i="32"/>
  <c r="P475" i="32"/>
  <c r="Q475" i="32"/>
  <c r="R475" i="32"/>
  <c r="S475" i="32"/>
  <c r="T475" i="32"/>
  <c r="U475" i="32"/>
  <c r="V475" i="32"/>
  <c r="N476" i="32"/>
  <c r="O476" i="32"/>
  <c r="P476" i="32"/>
  <c r="Q476" i="32"/>
  <c r="R476" i="32"/>
  <c r="S476" i="32"/>
  <c r="T476" i="32"/>
  <c r="U476" i="32"/>
  <c r="V476" i="32"/>
  <c r="N477" i="32"/>
  <c r="O477" i="32"/>
  <c r="P477" i="32"/>
  <c r="Q477" i="32"/>
  <c r="R477" i="32"/>
  <c r="S477" i="32"/>
  <c r="T477" i="32"/>
  <c r="U477" i="32"/>
  <c r="V477" i="32"/>
  <c r="N478" i="32"/>
  <c r="O478" i="32"/>
  <c r="P478" i="32"/>
  <c r="Q478" i="32"/>
  <c r="R478" i="32"/>
  <c r="S478" i="32"/>
  <c r="T478" i="32"/>
  <c r="U478" i="32"/>
  <c r="V478" i="32"/>
  <c r="N479" i="32"/>
  <c r="O479" i="32"/>
  <c r="P479" i="32"/>
  <c r="Q479" i="32"/>
  <c r="R479" i="32"/>
  <c r="S479" i="32"/>
  <c r="T479" i="32"/>
  <c r="U479" i="32"/>
  <c r="V479" i="32"/>
  <c r="N480" i="32"/>
  <c r="O480" i="32"/>
  <c r="P480" i="32"/>
  <c r="Q480" i="32"/>
  <c r="R480" i="32"/>
  <c r="S480" i="32"/>
  <c r="T480" i="32"/>
  <c r="U480" i="32"/>
  <c r="V480" i="32"/>
  <c r="N481" i="32"/>
  <c r="O481" i="32"/>
  <c r="P481" i="32"/>
  <c r="Q481" i="32"/>
  <c r="R481" i="32"/>
  <c r="S481" i="32"/>
  <c r="T481" i="32"/>
  <c r="U481" i="32"/>
  <c r="V481" i="32"/>
  <c r="N482" i="32"/>
  <c r="O482" i="32"/>
  <c r="P482" i="32"/>
  <c r="Q482" i="32"/>
  <c r="R482" i="32"/>
  <c r="S482" i="32"/>
  <c r="T482" i="32"/>
  <c r="U482" i="32"/>
  <c r="V482" i="32"/>
  <c r="N483" i="32"/>
  <c r="O483" i="32"/>
  <c r="P483" i="32"/>
  <c r="Q483" i="32"/>
  <c r="R483" i="32"/>
  <c r="S483" i="32"/>
  <c r="T483" i="32"/>
  <c r="U483" i="32"/>
  <c r="V483" i="32"/>
  <c r="N484" i="32"/>
  <c r="O484" i="32"/>
  <c r="P484" i="32"/>
  <c r="Q484" i="32"/>
  <c r="R484" i="32"/>
  <c r="S484" i="32"/>
  <c r="T484" i="32"/>
  <c r="U484" i="32"/>
  <c r="V484" i="32"/>
  <c r="N485" i="32"/>
  <c r="O485" i="32"/>
  <c r="P485" i="32"/>
  <c r="Q485" i="32"/>
  <c r="R485" i="32"/>
  <c r="S485" i="32"/>
  <c r="T485" i="32"/>
  <c r="U485" i="32"/>
  <c r="V485" i="32"/>
  <c r="N486" i="32"/>
  <c r="O486" i="32"/>
  <c r="P486" i="32"/>
  <c r="Q486" i="32"/>
  <c r="R486" i="32"/>
  <c r="S486" i="32"/>
  <c r="T486" i="32"/>
  <c r="U486" i="32"/>
  <c r="V486" i="32"/>
  <c r="N487" i="32"/>
  <c r="O487" i="32"/>
  <c r="P487" i="32"/>
  <c r="Q487" i="32"/>
  <c r="R487" i="32"/>
  <c r="S487" i="32"/>
  <c r="T487" i="32"/>
  <c r="U487" i="32"/>
  <c r="V487" i="32"/>
  <c r="N488" i="32"/>
  <c r="O488" i="32"/>
  <c r="P488" i="32"/>
  <c r="Q488" i="32"/>
  <c r="R488" i="32"/>
  <c r="S488" i="32"/>
  <c r="T488" i="32"/>
  <c r="U488" i="32"/>
  <c r="V488" i="32"/>
  <c r="N489" i="32"/>
  <c r="O489" i="32"/>
  <c r="P489" i="32"/>
  <c r="Q489" i="32"/>
  <c r="R489" i="32"/>
  <c r="S489" i="32"/>
  <c r="T489" i="32"/>
  <c r="U489" i="32"/>
  <c r="V489" i="32"/>
  <c r="N490" i="32"/>
  <c r="O490" i="32"/>
  <c r="P490" i="32"/>
  <c r="Q490" i="32"/>
  <c r="R490" i="32"/>
  <c r="S490" i="32"/>
  <c r="T490" i="32"/>
  <c r="U490" i="32"/>
  <c r="V490" i="32"/>
  <c r="N491" i="32"/>
  <c r="O491" i="32"/>
  <c r="P491" i="32"/>
  <c r="Q491" i="32"/>
  <c r="R491" i="32"/>
  <c r="S491" i="32"/>
  <c r="T491" i="32"/>
  <c r="U491" i="32"/>
  <c r="V491" i="32"/>
  <c r="N492" i="32"/>
  <c r="O492" i="32"/>
  <c r="P492" i="32"/>
  <c r="Q492" i="32"/>
  <c r="R492" i="32"/>
  <c r="S492" i="32"/>
  <c r="T492" i="32"/>
  <c r="U492" i="32"/>
  <c r="V492" i="32"/>
  <c r="N493" i="32"/>
  <c r="O493" i="32"/>
  <c r="P493" i="32"/>
  <c r="Q493" i="32"/>
  <c r="R493" i="32"/>
  <c r="S493" i="32"/>
  <c r="T493" i="32"/>
  <c r="U493" i="32"/>
  <c r="V493" i="32"/>
  <c r="N494" i="32"/>
  <c r="O494" i="32"/>
  <c r="P494" i="32"/>
  <c r="Q494" i="32"/>
  <c r="R494" i="32"/>
  <c r="S494" i="32"/>
  <c r="T494" i="32"/>
  <c r="U494" i="32"/>
  <c r="V494" i="32"/>
  <c r="N495" i="32"/>
  <c r="O495" i="32"/>
  <c r="P495" i="32"/>
  <c r="Q495" i="32"/>
  <c r="R495" i="32"/>
  <c r="S495" i="32"/>
  <c r="T495" i="32"/>
  <c r="U495" i="32"/>
  <c r="V495" i="32"/>
  <c r="N496" i="32"/>
  <c r="O496" i="32"/>
  <c r="P496" i="32"/>
  <c r="Q496" i="32"/>
  <c r="R496" i="32"/>
  <c r="S496" i="32"/>
  <c r="T496" i="32"/>
  <c r="U496" i="32"/>
  <c r="V496" i="32"/>
  <c r="N497" i="32"/>
  <c r="O497" i="32"/>
  <c r="P497" i="32"/>
  <c r="Q497" i="32"/>
  <c r="R497" i="32"/>
  <c r="S497" i="32"/>
  <c r="T497" i="32"/>
  <c r="U497" i="32"/>
  <c r="V497" i="32"/>
  <c r="N498" i="32"/>
  <c r="O498" i="32"/>
  <c r="P498" i="32"/>
  <c r="Q498" i="32"/>
  <c r="R498" i="32"/>
  <c r="S498" i="32"/>
  <c r="T498" i="32"/>
  <c r="U498" i="32"/>
  <c r="V498" i="32"/>
  <c r="N499" i="32"/>
  <c r="O499" i="32"/>
  <c r="P499" i="32"/>
  <c r="Q499" i="32"/>
  <c r="R499" i="32"/>
  <c r="S499" i="32"/>
  <c r="T499" i="32"/>
  <c r="U499" i="32"/>
  <c r="V499" i="32"/>
  <c r="N500" i="32"/>
  <c r="O500" i="32"/>
  <c r="P500" i="32"/>
  <c r="Q500" i="32"/>
  <c r="R500" i="32"/>
  <c r="S500" i="32"/>
  <c r="T500" i="32"/>
  <c r="U500" i="32"/>
  <c r="V500" i="32"/>
  <c r="N501" i="32"/>
  <c r="O501" i="32"/>
  <c r="P501" i="32"/>
  <c r="Q501" i="32"/>
  <c r="R501" i="32"/>
  <c r="S501" i="32"/>
  <c r="T501" i="32"/>
  <c r="U501" i="32"/>
  <c r="V501" i="32"/>
  <c r="N502" i="32"/>
  <c r="O502" i="32"/>
  <c r="P502" i="32"/>
  <c r="Q502" i="32"/>
  <c r="R502" i="32"/>
  <c r="S502" i="32"/>
  <c r="T502" i="32"/>
  <c r="U502" i="32"/>
  <c r="V502" i="32"/>
  <c r="N503" i="32"/>
  <c r="O503" i="32"/>
  <c r="P503" i="32"/>
  <c r="Q503" i="32"/>
  <c r="R503" i="32"/>
  <c r="S503" i="32"/>
  <c r="T503" i="32"/>
  <c r="U503" i="32"/>
  <c r="V503" i="32"/>
  <c r="N504" i="32"/>
  <c r="O504" i="32"/>
  <c r="P504" i="32"/>
  <c r="Q504" i="32"/>
  <c r="R504" i="32"/>
  <c r="S504" i="32"/>
  <c r="T504" i="32"/>
  <c r="U504" i="32"/>
  <c r="V504" i="32"/>
  <c r="N505" i="32"/>
  <c r="O505" i="32"/>
  <c r="P505" i="32"/>
  <c r="Q505" i="32"/>
  <c r="R505" i="32"/>
  <c r="S505" i="32"/>
  <c r="T505" i="32"/>
  <c r="U505" i="32"/>
  <c r="V505" i="32"/>
  <c r="N506" i="32"/>
  <c r="O506" i="32"/>
  <c r="P506" i="32"/>
  <c r="Q506" i="32"/>
  <c r="R506" i="32"/>
  <c r="S506" i="32"/>
  <c r="T506" i="32"/>
  <c r="U506" i="32"/>
  <c r="V506" i="32"/>
  <c r="N507" i="32"/>
  <c r="O507" i="32"/>
  <c r="P507" i="32"/>
  <c r="Q507" i="32"/>
  <c r="R507" i="32"/>
  <c r="S507" i="32"/>
  <c r="T507" i="32"/>
  <c r="U507" i="32"/>
  <c r="V507" i="32"/>
  <c r="N508" i="32"/>
  <c r="O508" i="32"/>
  <c r="P508" i="32"/>
  <c r="Q508" i="32"/>
  <c r="R508" i="32"/>
  <c r="S508" i="32"/>
  <c r="T508" i="32"/>
  <c r="U508" i="32"/>
  <c r="V508" i="32"/>
  <c r="N509" i="32"/>
  <c r="O509" i="32"/>
  <c r="P509" i="32"/>
  <c r="Q509" i="32"/>
  <c r="R509" i="32"/>
  <c r="S509" i="32"/>
  <c r="T509" i="32"/>
  <c r="U509" i="32"/>
  <c r="V509" i="32"/>
  <c r="N510" i="32"/>
  <c r="O510" i="32"/>
  <c r="P510" i="32"/>
  <c r="Q510" i="32"/>
  <c r="R510" i="32"/>
  <c r="S510" i="32"/>
  <c r="T510" i="32"/>
  <c r="U510" i="32"/>
  <c r="V510" i="32"/>
  <c r="N511" i="32"/>
  <c r="O511" i="32"/>
  <c r="P511" i="32"/>
  <c r="Q511" i="32"/>
  <c r="R511" i="32"/>
  <c r="S511" i="32"/>
  <c r="T511" i="32"/>
  <c r="U511" i="32"/>
  <c r="V511" i="32"/>
  <c r="N512" i="32"/>
  <c r="O512" i="32"/>
  <c r="P512" i="32"/>
  <c r="Q512" i="32"/>
  <c r="R512" i="32"/>
  <c r="S512" i="32"/>
  <c r="T512" i="32"/>
  <c r="U512" i="32"/>
  <c r="V512" i="32"/>
  <c r="N513" i="32"/>
  <c r="O513" i="32"/>
  <c r="P513" i="32"/>
  <c r="Q513" i="32"/>
  <c r="R513" i="32"/>
  <c r="S513" i="32"/>
  <c r="T513" i="32"/>
  <c r="U513" i="32"/>
  <c r="V513" i="32"/>
  <c r="N514" i="32"/>
  <c r="O514" i="32"/>
  <c r="P514" i="32"/>
  <c r="Q514" i="32"/>
  <c r="R514" i="32"/>
  <c r="S514" i="32"/>
  <c r="T514" i="32"/>
  <c r="U514" i="32"/>
  <c r="V514" i="32"/>
  <c r="N515" i="32"/>
  <c r="O515" i="32"/>
  <c r="P515" i="32"/>
  <c r="Q515" i="32"/>
  <c r="R515" i="32"/>
  <c r="S515" i="32"/>
  <c r="T515" i="32"/>
  <c r="U515" i="32"/>
  <c r="V515" i="32"/>
  <c r="N516" i="32"/>
  <c r="O516" i="32"/>
  <c r="P516" i="32"/>
  <c r="Q516" i="32"/>
  <c r="R516" i="32"/>
  <c r="S516" i="32"/>
  <c r="T516" i="32"/>
  <c r="U516" i="32"/>
  <c r="V516" i="32"/>
  <c r="N517" i="32"/>
  <c r="O517" i="32"/>
  <c r="P517" i="32"/>
  <c r="Q517" i="32"/>
  <c r="R517" i="32"/>
  <c r="S517" i="32"/>
  <c r="T517" i="32"/>
  <c r="U517" i="32"/>
  <c r="V517" i="32"/>
  <c r="N518" i="32"/>
  <c r="O518" i="32"/>
  <c r="P518" i="32"/>
  <c r="Q518" i="32"/>
  <c r="R518" i="32"/>
  <c r="S518" i="32"/>
  <c r="T518" i="32"/>
  <c r="U518" i="32"/>
  <c r="V518" i="32"/>
  <c r="N519" i="32"/>
  <c r="O519" i="32"/>
  <c r="P519" i="32"/>
  <c r="Q519" i="32"/>
  <c r="R519" i="32"/>
  <c r="S519" i="32"/>
  <c r="T519" i="32"/>
  <c r="U519" i="32"/>
  <c r="V519" i="32"/>
  <c r="N520" i="32"/>
  <c r="O520" i="32"/>
  <c r="P520" i="32"/>
  <c r="Q520" i="32"/>
  <c r="R520" i="32"/>
  <c r="S520" i="32"/>
  <c r="T520" i="32"/>
  <c r="U520" i="32"/>
  <c r="V520" i="32"/>
  <c r="N521" i="32"/>
  <c r="O521" i="32"/>
  <c r="P521" i="32"/>
  <c r="Q521" i="32"/>
  <c r="R521" i="32"/>
  <c r="S521" i="32"/>
  <c r="T521" i="32"/>
  <c r="U521" i="32"/>
  <c r="V521" i="32"/>
  <c r="W521" i="32"/>
  <c r="N522" i="32"/>
  <c r="O522" i="32"/>
  <c r="P522" i="32"/>
  <c r="Q522" i="32"/>
  <c r="R522" i="32"/>
  <c r="S522" i="32"/>
  <c r="T522" i="32"/>
  <c r="U522" i="32"/>
  <c r="V522" i="32"/>
  <c r="W522" i="32"/>
  <c r="N523" i="32"/>
  <c r="O523" i="32"/>
  <c r="P523" i="32"/>
  <c r="Q523" i="32"/>
  <c r="R523" i="32"/>
  <c r="S523" i="32"/>
  <c r="T523" i="32"/>
  <c r="U523" i="32"/>
  <c r="V523" i="32"/>
  <c r="W523" i="32"/>
  <c r="N524" i="32"/>
  <c r="O524" i="32"/>
  <c r="P524" i="32"/>
  <c r="Q524" i="32"/>
  <c r="R524" i="32"/>
  <c r="S524" i="32"/>
  <c r="T524" i="32"/>
  <c r="U524" i="32"/>
  <c r="V524" i="32"/>
  <c r="W524" i="32"/>
  <c r="N525" i="32"/>
  <c r="O525" i="32"/>
  <c r="P525" i="32"/>
  <c r="Q525" i="32"/>
  <c r="R525" i="32"/>
  <c r="S525" i="32"/>
  <c r="T525" i="32"/>
  <c r="U525" i="32"/>
  <c r="V525" i="32"/>
  <c r="W525" i="32"/>
  <c r="N526" i="32"/>
  <c r="O526" i="32"/>
  <c r="P526" i="32"/>
  <c r="Q526" i="32"/>
  <c r="R526" i="32"/>
  <c r="S526" i="32"/>
  <c r="T526" i="32"/>
  <c r="U526" i="32"/>
  <c r="V526" i="32"/>
  <c r="W526" i="32"/>
  <c r="N527" i="32"/>
  <c r="O527" i="32"/>
  <c r="P527" i="32"/>
  <c r="Q527" i="32"/>
  <c r="R527" i="32"/>
  <c r="S527" i="32"/>
  <c r="T527" i="32"/>
  <c r="U527" i="32"/>
  <c r="V527" i="32"/>
  <c r="W527" i="32"/>
  <c r="N528" i="32"/>
  <c r="O528" i="32"/>
  <c r="P528" i="32"/>
  <c r="Q528" i="32"/>
  <c r="R528" i="32"/>
  <c r="S528" i="32"/>
  <c r="T528" i="32"/>
  <c r="U528" i="32"/>
  <c r="V528" i="32"/>
  <c r="W528" i="32"/>
  <c r="N529" i="32"/>
  <c r="O529" i="32"/>
  <c r="P529" i="32"/>
  <c r="Q529" i="32"/>
  <c r="R529" i="32"/>
  <c r="S529" i="32"/>
  <c r="T529" i="32"/>
  <c r="U529" i="32"/>
  <c r="V529" i="32"/>
  <c r="W529" i="32"/>
  <c r="N530" i="32"/>
  <c r="O530" i="32"/>
  <c r="P530" i="32"/>
  <c r="Q530" i="32"/>
  <c r="R530" i="32"/>
  <c r="S530" i="32"/>
  <c r="T530" i="32"/>
  <c r="U530" i="32"/>
  <c r="V530" i="32"/>
  <c r="W530" i="32"/>
  <c r="N531" i="32"/>
  <c r="O531" i="32"/>
  <c r="P531" i="32"/>
  <c r="Q531" i="32"/>
  <c r="R531" i="32"/>
  <c r="S531" i="32"/>
  <c r="T531" i="32"/>
  <c r="U531" i="32"/>
  <c r="V531" i="32"/>
  <c r="W531" i="32"/>
  <c r="N532" i="32"/>
  <c r="O532" i="32"/>
  <c r="P532" i="32"/>
  <c r="Q532" i="32"/>
  <c r="R532" i="32"/>
  <c r="S532" i="32"/>
  <c r="T532" i="32"/>
  <c r="U532" i="32"/>
  <c r="V532" i="32"/>
  <c r="W532" i="32"/>
  <c r="N533" i="32"/>
  <c r="O533" i="32"/>
  <c r="P533" i="32"/>
  <c r="Q533" i="32"/>
  <c r="R533" i="32"/>
  <c r="S533" i="32"/>
  <c r="T533" i="32"/>
  <c r="U533" i="32"/>
  <c r="V533" i="32"/>
  <c r="W533" i="32"/>
  <c r="N534" i="32"/>
  <c r="O534" i="32"/>
  <c r="P534" i="32"/>
  <c r="Q534" i="32"/>
  <c r="R534" i="32"/>
  <c r="S534" i="32"/>
  <c r="T534" i="32"/>
  <c r="U534" i="32"/>
  <c r="V534" i="32"/>
  <c r="W534" i="32"/>
  <c r="N535" i="32"/>
  <c r="O535" i="32"/>
  <c r="P535" i="32"/>
  <c r="Q535" i="32"/>
  <c r="R535" i="32"/>
  <c r="S535" i="32"/>
  <c r="T535" i="32"/>
  <c r="U535" i="32"/>
  <c r="V535" i="32"/>
  <c r="W535" i="32"/>
  <c r="N536" i="32"/>
  <c r="O536" i="32"/>
  <c r="P536" i="32"/>
  <c r="Q536" i="32"/>
  <c r="R536" i="32"/>
  <c r="S536" i="32"/>
  <c r="T536" i="32"/>
  <c r="U536" i="32"/>
  <c r="V536" i="32"/>
  <c r="W536" i="32"/>
  <c r="N537" i="32"/>
  <c r="O537" i="32"/>
  <c r="P537" i="32"/>
  <c r="Q537" i="32"/>
  <c r="R537" i="32"/>
  <c r="S537" i="32"/>
  <c r="T537" i="32"/>
  <c r="U537" i="32"/>
  <c r="V537" i="32"/>
  <c r="W537" i="32"/>
  <c r="N538" i="32"/>
  <c r="O538" i="32"/>
  <c r="P538" i="32"/>
  <c r="Q538" i="32"/>
  <c r="R538" i="32"/>
  <c r="S538" i="32"/>
  <c r="T538" i="32"/>
  <c r="U538" i="32"/>
  <c r="V538" i="32"/>
  <c r="W538" i="32"/>
  <c r="N539" i="32"/>
  <c r="O539" i="32"/>
  <c r="P539" i="32"/>
  <c r="Q539" i="32"/>
  <c r="R539" i="32"/>
  <c r="S539" i="32"/>
  <c r="T539" i="32"/>
  <c r="U539" i="32"/>
  <c r="V539" i="32"/>
  <c r="W539" i="32"/>
  <c r="N540" i="32"/>
  <c r="O540" i="32"/>
  <c r="P540" i="32"/>
  <c r="Q540" i="32"/>
  <c r="R540" i="32"/>
  <c r="S540" i="32"/>
  <c r="T540" i="32"/>
  <c r="U540" i="32"/>
  <c r="V540" i="32"/>
  <c r="W540" i="32"/>
  <c r="N541" i="32"/>
  <c r="O541" i="32"/>
  <c r="P541" i="32"/>
  <c r="Q541" i="32"/>
  <c r="R541" i="32"/>
  <c r="S541" i="32"/>
  <c r="T541" i="32"/>
  <c r="U541" i="32"/>
  <c r="V541" i="32"/>
  <c r="W541" i="32"/>
  <c r="N542" i="32"/>
  <c r="O542" i="32"/>
  <c r="P542" i="32"/>
  <c r="Q542" i="32"/>
  <c r="R542" i="32"/>
  <c r="S542" i="32"/>
  <c r="T542" i="32"/>
  <c r="U542" i="32"/>
  <c r="V542" i="32"/>
  <c r="W542" i="32"/>
  <c r="N543" i="32"/>
  <c r="O543" i="32"/>
  <c r="P543" i="32"/>
  <c r="Q543" i="32"/>
  <c r="R543" i="32"/>
  <c r="S543" i="32"/>
  <c r="T543" i="32"/>
  <c r="U543" i="32"/>
  <c r="V543" i="32"/>
  <c r="W543" i="32"/>
  <c r="N544" i="32"/>
  <c r="O544" i="32"/>
  <c r="P544" i="32"/>
  <c r="Q544" i="32"/>
  <c r="R544" i="32"/>
  <c r="S544" i="32"/>
  <c r="T544" i="32"/>
  <c r="U544" i="32"/>
  <c r="V544" i="32"/>
  <c r="W544" i="32"/>
  <c r="N545" i="32"/>
  <c r="O545" i="32"/>
  <c r="P545" i="32"/>
  <c r="Q545" i="32"/>
  <c r="R545" i="32"/>
  <c r="S545" i="32"/>
  <c r="T545" i="32"/>
  <c r="U545" i="32"/>
  <c r="V545" i="32"/>
  <c r="W545" i="32"/>
  <c r="N546" i="32"/>
  <c r="O546" i="32"/>
  <c r="P546" i="32"/>
  <c r="Q546" i="32"/>
  <c r="R546" i="32"/>
  <c r="S546" i="32"/>
  <c r="T546" i="32"/>
  <c r="U546" i="32"/>
  <c r="V546" i="32"/>
  <c r="W546" i="32"/>
  <c r="N547" i="32"/>
  <c r="O547" i="32"/>
  <c r="P547" i="32"/>
  <c r="Q547" i="32"/>
  <c r="R547" i="32"/>
  <c r="S547" i="32"/>
  <c r="T547" i="32"/>
  <c r="U547" i="32"/>
  <c r="V547" i="32"/>
  <c r="W547" i="32"/>
  <c r="N548" i="32"/>
  <c r="O548" i="32"/>
  <c r="P548" i="32"/>
  <c r="Q548" i="32"/>
  <c r="R548" i="32"/>
  <c r="S548" i="32"/>
  <c r="T548" i="32"/>
  <c r="U548" i="32"/>
  <c r="V548" i="32"/>
  <c r="W548" i="32"/>
  <c r="N549" i="32"/>
  <c r="O549" i="32"/>
  <c r="P549" i="32"/>
  <c r="Q549" i="32"/>
  <c r="R549" i="32"/>
  <c r="S549" i="32"/>
  <c r="T549" i="32"/>
  <c r="U549" i="32"/>
  <c r="V549" i="32"/>
  <c r="W549" i="32"/>
  <c r="N550" i="32"/>
  <c r="O550" i="32"/>
  <c r="P550" i="32"/>
  <c r="Q550" i="32"/>
  <c r="R550" i="32"/>
  <c r="S550" i="32"/>
  <c r="T550" i="32"/>
  <c r="U550" i="32"/>
  <c r="V550" i="32"/>
  <c r="W550" i="32"/>
  <c r="N551" i="32"/>
  <c r="O551" i="32"/>
  <c r="P551" i="32"/>
  <c r="Q551" i="32"/>
  <c r="R551" i="32"/>
  <c r="S551" i="32"/>
  <c r="T551" i="32"/>
  <c r="U551" i="32"/>
  <c r="V551" i="32"/>
  <c r="W551" i="32"/>
  <c r="N552" i="32"/>
  <c r="O552" i="32"/>
  <c r="P552" i="32"/>
  <c r="Q552" i="32"/>
  <c r="R552" i="32"/>
  <c r="S552" i="32"/>
  <c r="T552" i="32"/>
  <c r="U552" i="32"/>
  <c r="V552" i="32"/>
  <c r="W552" i="32"/>
  <c r="N553" i="32"/>
  <c r="O553" i="32"/>
  <c r="P553" i="32"/>
  <c r="Q553" i="32"/>
  <c r="R553" i="32"/>
  <c r="S553" i="32"/>
  <c r="T553" i="32"/>
  <c r="U553" i="32"/>
  <c r="V553" i="32"/>
  <c r="W553" i="32"/>
  <c r="N554" i="32"/>
  <c r="O554" i="32"/>
  <c r="P554" i="32"/>
  <c r="Q554" i="32"/>
  <c r="R554" i="32"/>
  <c r="S554" i="32"/>
  <c r="T554" i="32"/>
  <c r="U554" i="32"/>
  <c r="V554" i="32"/>
  <c r="W554" i="32"/>
  <c r="N555" i="32"/>
  <c r="O555" i="32"/>
  <c r="P555" i="32"/>
  <c r="Q555" i="32"/>
  <c r="R555" i="32"/>
  <c r="S555" i="32"/>
  <c r="T555" i="32"/>
  <c r="U555" i="32"/>
  <c r="V555" i="32"/>
  <c r="W555" i="32"/>
  <c r="N556" i="32"/>
  <c r="O556" i="32"/>
  <c r="P556" i="32"/>
  <c r="Q556" i="32"/>
  <c r="R556" i="32"/>
  <c r="S556" i="32"/>
  <c r="T556" i="32"/>
  <c r="U556" i="32"/>
  <c r="V556" i="32"/>
  <c r="W556" i="32"/>
  <c r="N557" i="32"/>
  <c r="O557" i="32"/>
  <c r="P557" i="32"/>
  <c r="Q557" i="32"/>
  <c r="R557" i="32"/>
  <c r="S557" i="32"/>
  <c r="T557" i="32"/>
  <c r="U557" i="32"/>
  <c r="V557" i="32"/>
  <c r="W557" i="32"/>
  <c r="N558" i="32"/>
  <c r="O558" i="32"/>
  <c r="P558" i="32"/>
  <c r="Q558" i="32"/>
  <c r="R558" i="32"/>
  <c r="S558" i="32"/>
  <c r="T558" i="32"/>
  <c r="U558" i="32"/>
  <c r="V558" i="32"/>
  <c r="W558" i="32"/>
  <c r="N559" i="32"/>
  <c r="O559" i="32"/>
  <c r="P559" i="32"/>
  <c r="Q559" i="32"/>
  <c r="R559" i="32"/>
  <c r="S559" i="32"/>
  <c r="T559" i="32"/>
  <c r="U559" i="32"/>
  <c r="V559" i="32"/>
  <c r="W559" i="32"/>
  <c r="N560" i="32"/>
  <c r="O560" i="32"/>
  <c r="P560" i="32"/>
  <c r="Q560" i="32"/>
  <c r="R560" i="32"/>
  <c r="S560" i="32"/>
  <c r="T560" i="32"/>
  <c r="U560" i="32"/>
  <c r="V560" i="32"/>
  <c r="W560" i="32"/>
  <c r="N561" i="32"/>
  <c r="O561" i="32"/>
  <c r="P561" i="32"/>
  <c r="Q561" i="32"/>
  <c r="R561" i="32"/>
  <c r="S561" i="32"/>
  <c r="T561" i="32"/>
  <c r="U561" i="32"/>
  <c r="V561" i="32"/>
  <c r="W561" i="32"/>
  <c r="N562" i="32"/>
  <c r="O562" i="32"/>
  <c r="P562" i="32"/>
  <c r="Q562" i="32"/>
  <c r="R562" i="32"/>
  <c r="S562" i="32"/>
  <c r="T562" i="32"/>
  <c r="U562" i="32"/>
  <c r="V562" i="32"/>
  <c r="W562" i="32"/>
  <c r="N563" i="32"/>
  <c r="O563" i="32"/>
  <c r="P563" i="32"/>
  <c r="Q563" i="32"/>
  <c r="R563" i="32"/>
  <c r="S563" i="32"/>
  <c r="T563" i="32"/>
  <c r="U563" i="32"/>
  <c r="V563" i="32"/>
  <c r="W563" i="32"/>
  <c r="N564" i="32"/>
  <c r="O564" i="32"/>
  <c r="P564" i="32"/>
  <c r="Q564" i="32"/>
  <c r="R564" i="32"/>
  <c r="S564" i="32"/>
  <c r="T564" i="32"/>
  <c r="U564" i="32"/>
  <c r="V564" i="32"/>
  <c r="W564" i="32"/>
  <c r="N565" i="32"/>
  <c r="O565" i="32"/>
  <c r="P565" i="32"/>
  <c r="Q565" i="32"/>
  <c r="R565" i="32"/>
  <c r="S565" i="32"/>
  <c r="T565" i="32"/>
  <c r="U565" i="32"/>
  <c r="V565" i="32"/>
  <c r="W565" i="32"/>
  <c r="N566" i="32"/>
  <c r="O566" i="32"/>
  <c r="P566" i="32"/>
  <c r="Q566" i="32"/>
  <c r="R566" i="32"/>
  <c r="S566" i="32"/>
  <c r="T566" i="32"/>
  <c r="U566" i="32"/>
  <c r="V566" i="32"/>
  <c r="W566" i="32"/>
  <c r="N567" i="32"/>
  <c r="O567" i="32"/>
  <c r="P567" i="32"/>
  <c r="Q567" i="32"/>
  <c r="R567" i="32"/>
  <c r="S567" i="32"/>
  <c r="T567" i="32"/>
  <c r="U567" i="32"/>
  <c r="V567" i="32"/>
  <c r="W567" i="32"/>
  <c r="N568" i="32"/>
  <c r="O568" i="32"/>
  <c r="P568" i="32"/>
  <c r="Q568" i="32"/>
  <c r="R568" i="32"/>
  <c r="S568" i="32"/>
  <c r="T568" i="32"/>
  <c r="U568" i="32"/>
  <c r="V568" i="32"/>
  <c r="W568" i="32"/>
  <c r="N569" i="32"/>
  <c r="O569" i="32"/>
  <c r="P569" i="32"/>
  <c r="Q569" i="32"/>
  <c r="R569" i="32"/>
  <c r="S569" i="32"/>
  <c r="T569" i="32"/>
  <c r="U569" i="32"/>
  <c r="V569" i="32"/>
  <c r="W569" i="32"/>
  <c r="N570" i="32"/>
  <c r="O570" i="32"/>
  <c r="P570" i="32"/>
  <c r="Q570" i="32"/>
  <c r="R570" i="32"/>
  <c r="S570" i="32"/>
  <c r="T570" i="32"/>
  <c r="U570" i="32"/>
  <c r="V570" i="32"/>
  <c r="W570" i="32"/>
  <c r="N571" i="32"/>
  <c r="O571" i="32"/>
  <c r="P571" i="32"/>
  <c r="Q571" i="32"/>
  <c r="R571" i="32"/>
  <c r="S571" i="32"/>
  <c r="T571" i="32"/>
  <c r="U571" i="32"/>
  <c r="V571" i="32"/>
  <c r="W571" i="32"/>
  <c r="N572" i="32"/>
  <c r="O572" i="32"/>
  <c r="P572" i="32"/>
  <c r="Q572" i="32"/>
  <c r="R572" i="32"/>
  <c r="S572" i="32"/>
  <c r="T572" i="32"/>
  <c r="U572" i="32"/>
  <c r="V572" i="32"/>
  <c r="W572" i="32"/>
  <c r="N573" i="32"/>
  <c r="O573" i="32"/>
  <c r="P573" i="32"/>
  <c r="Q573" i="32"/>
  <c r="R573" i="32"/>
  <c r="S573" i="32"/>
  <c r="T573" i="32"/>
  <c r="U573" i="32"/>
  <c r="V573" i="32"/>
  <c r="W573" i="32"/>
  <c r="N574" i="32"/>
  <c r="O574" i="32"/>
  <c r="P574" i="32"/>
  <c r="Q574" i="32"/>
  <c r="R574" i="32"/>
  <c r="S574" i="32"/>
  <c r="T574" i="32"/>
  <c r="U574" i="32"/>
  <c r="V574" i="32"/>
  <c r="W574" i="32"/>
  <c r="N575" i="32"/>
  <c r="O575" i="32"/>
  <c r="P575" i="32"/>
  <c r="Q575" i="32"/>
  <c r="R575" i="32"/>
  <c r="S575" i="32"/>
  <c r="T575" i="32"/>
  <c r="U575" i="32"/>
  <c r="V575" i="32"/>
  <c r="W575" i="32"/>
  <c r="N576" i="32"/>
  <c r="O576" i="32"/>
  <c r="P576" i="32"/>
  <c r="Q576" i="32"/>
  <c r="R576" i="32"/>
  <c r="S576" i="32"/>
  <c r="T576" i="32"/>
  <c r="U576" i="32"/>
  <c r="V576" i="32"/>
  <c r="W576" i="32"/>
  <c r="N577" i="32"/>
  <c r="O577" i="32"/>
  <c r="P577" i="32"/>
  <c r="Q577" i="32"/>
  <c r="R577" i="32"/>
  <c r="S577" i="32"/>
  <c r="T577" i="32"/>
  <c r="U577" i="32"/>
  <c r="V577" i="32"/>
  <c r="W577" i="32"/>
  <c r="N578" i="32"/>
  <c r="O578" i="32"/>
  <c r="P578" i="32"/>
  <c r="Q578" i="32"/>
  <c r="R578" i="32"/>
  <c r="S578" i="32"/>
  <c r="T578" i="32"/>
  <c r="U578" i="32"/>
  <c r="V578" i="32"/>
  <c r="W578" i="32"/>
  <c r="N579" i="32"/>
  <c r="O579" i="32"/>
  <c r="P579" i="32"/>
  <c r="Q579" i="32"/>
  <c r="R579" i="32"/>
  <c r="S579" i="32"/>
  <c r="T579" i="32"/>
  <c r="U579" i="32"/>
  <c r="V579" i="32"/>
  <c r="W579" i="32"/>
  <c r="N580" i="32"/>
  <c r="O580" i="32"/>
  <c r="P580" i="32"/>
  <c r="Q580" i="32"/>
  <c r="R580" i="32"/>
  <c r="S580" i="32"/>
  <c r="T580" i="32"/>
  <c r="U580" i="32"/>
  <c r="V580" i="32"/>
  <c r="W580" i="32"/>
  <c r="N581" i="32"/>
  <c r="O581" i="32"/>
  <c r="P581" i="32"/>
  <c r="Q581" i="32"/>
  <c r="R581" i="32"/>
  <c r="S581" i="32"/>
  <c r="T581" i="32"/>
  <c r="U581" i="32"/>
  <c r="V581" i="32"/>
  <c r="W581" i="32"/>
  <c r="N582" i="32"/>
  <c r="O582" i="32"/>
  <c r="P582" i="32"/>
  <c r="Q582" i="32"/>
  <c r="R582" i="32"/>
  <c r="S582" i="32"/>
  <c r="T582" i="32"/>
  <c r="U582" i="32"/>
  <c r="V582" i="32"/>
  <c r="W582" i="32"/>
  <c r="N583" i="32"/>
  <c r="O583" i="32"/>
  <c r="P583" i="32"/>
  <c r="Q583" i="32"/>
  <c r="R583" i="32"/>
  <c r="S583" i="32"/>
  <c r="T583" i="32"/>
  <c r="U583" i="32"/>
  <c r="V583" i="32"/>
  <c r="W583" i="32"/>
  <c r="N584" i="32"/>
  <c r="O584" i="32"/>
  <c r="P584" i="32"/>
  <c r="Q584" i="32"/>
  <c r="R584" i="32"/>
  <c r="S584" i="32"/>
  <c r="T584" i="32"/>
  <c r="U584" i="32"/>
  <c r="V584" i="32"/>
  <c r="W584" i="32"/>
  <c r="N585" i="32"/>
  <c r="O585" i="32"/>
  <c r="P585" i="32"/>
  <c r="Q585" i="32"/>
  <c r="R585" i="32"/>
  <c r="S585" i="32"/>
  <c r="T585" i="32"/>
  <c r="U585" i="32"/>
  <c r="V585" i="32"/>
  <c r="W585" i="32"/>
  <c r="N586" i="32"/>
  <c r="O586" i="32"/>
  <c r="P586" i="32"/>
  <c r="Q586" i="32"/>
  <c r="R586" i="32"/>
  <c r="S586" i="32"/>
  <c r="T586" i="32"/>
  <c r="U586" i="32"/>
  <c r="V586" i="32"/>
  <c r="W586" i="32"/>
  <c r="N587" i="32"/>
  <c r="O587" i="32"/>
  <c r="P587" i="32"/>
  <c r="Q587" i="32"/>
  <c r="R587" i="32"/>
  <c r="S587" i="32"/>
  <c r="T587" i="32"/>
  <c r="U587" i="32"/>
  <c r="V587" i="32"/>
  <c r="W587" i="32"/>
  <c r="N588" i="32"/>
  <c r="O588" i="32"/>
  <c r="P588" i="32"/>
  <c r="Q588" i="32"/>
  <c r="R588" i="32"/>
  <c r="S588" i="32"/>
  <c r="T588" i="32"/>
  <c r="U588" i="32"/>
  <c r="V588" i="32"/>
  <c r="W588" i="32"/>
  <c r="N589" i="32"/>
  <c r="O589" i="32"/>
  <c r="P589" i="32"/>
  <c r="Q589" i="32"/>
  <c r="R589" i="32"/>
  <c r="S589" i="32"/>
  <c r="T589" i="32"/>
  <c r="U589" i="32"/>
  <c r="V589" i="32"/>
  <c r="W589" i="32"/>
  <c r="N590" i="32"/>
  <c r="O590" i="32"/>
  <c r="P590" i="32"/>
  <c r="Q590" i="32"/>
  <c r="R590" i="32"/>
  <c r="S590" i="32"/>
  <c r="T590" i="32"/>
  <c r="U590" i="32"/>
  <c r="V590" i="32"/>
  <c r="W590" i="32"/>
  <c r="N591" i="32"/>
  <c r="O591" i="32"/>
  <c r="P591" i="32"/>
  <c r="Q591" i="32"/>
  <c r="R591" i="32"/>
  <c r="S591" i="32"/>
  <c r="T591" i="32"/>
  <c r="U591" i="32"/>
  <c r="V591" i="32"/>
  <c r="W591" i="32"/>
  <c r="N592" i="32"/>
  <c r="O592" i="32"/>
  <c r="P592" i="32"/>
  <c r="Q592" i="32"/>
  <c r="R592" i="32"/>
  <c r="S592" i="32"/>
  <c r="T592" i="32"/>
  <c r="U592" i="32"/>
  <c r="V592" i="32"/>
  <c r="W592" i="32"/>
  <c r="N593" i="32"/>
  <c r="O593" i="32"/>
  <c r="P593" i="32"/>
  <c r="Q593" i="32"/>
  <c r="R593" i="32"/>
  <c r="S593" i="32"/>
  <c r="T593" i="32"/>
  <c r="U593" i="32"/>
  <c r="V593" i="32"/>
  <c r="W593" i="32"/>
  <c r="N594" i="32"/>
  <c r="O594" i="32"/>
  <c r="P594" i="32"/>
  <c r="Q594" i="32"/>
  <c r="R594" i="32"/>
  <c r="S594" i="32"/>
  <c r="T594" i="32"/>
  <c r="U594" i="32"/>
  <c r="V594" i="32"/>
  <c r="W594" i="32"/>
  <c r="N595" i="32"/>
  <c r="O595" i="32"/>
  <c r="P595" i="32"/>
  <c r="Q595" i="32"/>
  <c r="R595" i="32"/>
  <c r="S595" i="32"/>
  <c r="T595" i="32"/>
  <c r="U595" i="32"/>
  <c r="V595" i="32"/>
  <c r="W595" i="32"/>
  <c r="N596" i="32"/>
  <c r="O596" i="32"/>
  <c r="P596" i="32"/>
  <c r="Q596" i="32"/>
  <c r="R596" i="32"/>
  <c r="S596" i="32"/>
  <c r="T596" i="32"/>
  <c r="U596" i="32"/>
  <c r="V596" i="32"/>
  <c r="W596" i="32"/>
  <c r="N597" i="32"/>
  <c r="O597" i="32"/>
  <c r="P597" i="32"/>
  <c r="Q597" i="32"/>
  <c r="R597" i="32"/>
  <c r="S597" i="32"/>
  <c r="T597" i="32"/>
  <c r="U597" i="32"/>
  <c r="V597" i="32"/>
  <c r="W597" i="32"/>
  <c r="N598" i="32"/>
  <c r="O598" i="32"/>
  <c r="P598" i="32"/>
  <c r="Q598" i="32"/>
  <c r="R598" i="32"/>
  <c r="S598" i="32"/>
  <c r="T598" i="32"/>
  <c r="U598" i="32"/>
  <c r="V598" i="32"/>
  <c r="W598" i="32"/>
  <c r="N599" i="32"/>
  <c r="O599" i="32"/>
  <c r="P599" i="32"/>
  <c r="Q599" i="32"/>
  <c r="R599" i="32"/>
  <c r="S599" i="32"/>
  <c r="T599" i="32"/>
  <c r="U599" i="32"/>
  <c r="V599" i="32"/>
  <c r="W599" i="32"/>
  <c r="N600" i="32"/>
  <c r="O600" i="32"/>
  <c r="P600" i="32"/>
  <c r="Q600" i="32"/>
  <c r="R600" i="32"/>
  <c r="S600" i="32"/>
  <c r="T600" i="32"/>
  <c r="U600" i="32"/>
  <c r="V600" i="32"/>
  <c r="W600" i="32"/>
  <c r="N601" i="32"/>
  <c r="O601" i="32"/>
  <c r="P601" i="32"/>
  <c r="Q601" i="32"/>
  <c r="R601" i="32"/>
  <c r="S601" i="32"/>
  <c r="T601" i="32"/>
  <c r="U601" i="32"/>
  <c r="V601" i="32"/>
  <c r="W601" i="32"/>
  <c r="N602" i="32"/>
  <c r="O602" i="32"/>
  <c r="P602" i="32"/>
  <c r="Q602" i="32"/>
  <c r="R602" i="32"/>
  <c r="S602" i="32"/>
  <c r="T602" i="32"/>
  <c r="U602" i="32"/>
  <c r="V602" i="32"/>
  <c r="W602" i="32"/>
  <c r="N603" i="32"/>
  <c r="O603" i="32"/>
  <c r="P603" i="32"/>
  <c r="Q603" i="32"/>
  <c r="R603" i="32"/>
  <c r="S603" i="32"/>
  <c r="T603" i="32"/>
  <c r="U603" i="32"/>
  <c r="V603" i="32"/>
  <c r="W603" i="32"/>
  <c r="N604" i="32"/>
  <c r="O604" i="32"/>
  <c r="P604" i="32"/>
  <c r="Q604" i="32"/>
  <c r="R604" i="32"/>
  <c r="S604" i="32"/>
  <c r="T604" i="32"/>
  <c r="U604" i="32"/>
  <c r="V604" i="32"/>
  <c r="W604" i="32"/>
  <c r="N605" i="32"/>
  <c r="O605" i="32"/>
  <c r="P605" i="32"/>
  <c r="Q605" i="32"/>
  <c r="R605" i="32"/>
  <c r="S605" i="32"/>
  <c r="T605" i="32"/>
  <c r="U605" i="32"/>
  <c r="V605" i="32"/>
  <c r="W605" i="32"/>
  <c r="N606" i="32"/>
  <c r="O606" i="32"/>
  <c r="P606" i="32"/>
  <c r="Q606" i="32"/>
  <c r="R606" i="32"/>
  <c r="S606" i="32"/>
  <c r="T606" i="32"/>
  <c r="U606" i="32"/>
  <c r="V606" i="32"/>
  <c r="W606" i="32"/>
  <c r="N607" i="32"/>
  <c r="O607" i="32"/>
  <c r="P607" i="32"/>
  <c r="Q607" i="32"/>
  <c r="R607" i="32"/>
  <c r="S607" i="32"/>
  <c r="T607" i="32"/>
  <c r="U607" i="32"/>
  <c r="V607" i="32"/>
  <c r="W607" i="32"/>
  <c r="N608" i="32"/>
  <c r="O608" i="32"/>
  <c r="P608" i="32"/>
  <c r="Q608" i="32"/>
  <c r="R608" i="32"/>
  <c r="S608" i="32"/>
  <c r="T608" i="32"/>
  <c r="U608" i="32"/>
  <c r="V608" i="32"/>
  <c r="W608" i="32"/>
  <c r="N609" i="32"/>
  <c r="O609" i="32"/>
  <c r="P609" i="32"/>
  <c r="Q609" i="32"/>
  <c r="R609" i="32"/>
  <c r="S609" i="32"/>
  <c r="T609" i="32"/>
  <c r="U609" i="32"/>
  <c r="V609" i="32"/>
  <c r="W609" i="32"/>
  <c r="N610" i="32"/>
  <c r="O610" i="32"/>
  <c r="P610" i="32"/>
  <c r="Q610" i="32"/>
  <c r="R610" i="32"/>
  <c r="S610" i="32"/>
  <c r="T610" i="32"/>
  <c r="U610" i="32"/>
  <c r="V610" i="32"/>
  <c r="W610" i="32"/>
  <c r="N611" i="32"/>
  <c r="O611" i="32"/>
  <c r="P611" i="32"/>
  <c r="Q611" i="32"/>
  <c r="R611" i="32"/>
  <c r="S611" i="32"/>
  <c r="T611" i="32"/>
  <c r="U611" i="32"/>
  <c r="V611" i="32"/>
  <c r="W611" i="32"/>
  <c r="N612" i="32"/>
  <c r="O612" i="32"/>
  <c r="P612" i="32"/>
  <c r="Q612" i="32"/>
  <c r="R612" i="32"/>
  <c r="S612" i="32"/>
  <c r="T612" i="32"/>
  <c r="U612" i="32"/>
  <c r="V612" i="32"/>
  <c r="W612" i="32"/>
  <c r="N613" i="32"/>
  <c r="O613" i="32"/>
  <c r="P613" i="32"/>
  <c r="Q613" i="32"/>
  <c r="R613" i="32"/>
  <c r="S613" i="32"/>
  <c r="T613" i="32"/>
  <c r="U613" i="32"/>
  <c r="V613" i="32"/>
  <c r="W613" i="32"/>
  <c r="N614" i="32"/>
  <c r="O614" i="32"/>
  <c r="P614" i="32"/>
  <c r="Q614" i="32"/>
  <c r="R614" i="32"/>
  <c r="S614" i="32"/>
  <c r="T614" i="32"/>
  <c r="U614" i="32"/>
  <c r="V614" i="32"/>
  <c r="W614" i="32"/>
  <c r="N615" i="32"/>
  <c r="O615" i="32"/>
  <c r="P615" i="32"/>
  <c r="Q615" i="32"/>
  <c r="R615" i="32"/>
  <c r="S615" i="32"/>
  <c r="T615" i="32"/>
  <c r="U615" i="32"/>
  <c r="V615" i="32"/>
  <c r="W615" i="32"/>
  <c r="N616" i="32"/>
  <c r="O616" i="32"/>
  <c r="P616" i="32"/>
  <c r="Q616" i="32"/>
  <c r="R616" i="32"/>
  <c r="S616" i="32"/>
  <c r="T616" i="32"/>
  <c r="U616" i="32"/>
  <c r="V616" i="32"/>
  <c r="W616" i="32"/>
  <c r="N617" i="32"/>
  <c r="O617" i="32"/>
  <c r="P617" i="32"/>
  <c r="Q617" i="32"/>
  <c r="R617" i="32"/>
  <c r="S617" i="32"/>
  <c r="T617" i="32"/>
  <c r="U617" i="32"/>
  <c r="V617" i="32"/>
  <c r="W617" i="32"/>
  <c r="N618" i="32"/>
  <c r="O618" i="32"/>
  <c r="P618" i="32"/>
  <c r="Q618" i="32"/>
  <c r="R618" i="32"/>
  <c r="S618" i="32"/>
  <c r="T618" i="32"/>
  <c r="U618" i="32"/>
  <c r="V618" i="32"/>
  <c r="W618" i="32"/>
  <c r="N619" i="32"/>
  <c r="O619" i="32"/>
  <c r="P619" i="32"/>
  <c r="Q619" i="32"/>
  <c r="R619" i="32"/>
  <c r="S619" i="32"/>
  <c r="T619" i="32"/>
  <c r="U619" i="32"/>
  <c r="V619" i="32"/>
  <c r="W619" i="32"/>
  <c r="N620" i="32"/>
  <c r="O620" i="32"/>
  <c r="P620" i="32"/>
  <c r="Q620" i="32"/>
  <c r="R620" i="32"/>
  <c r="S620" i="32"/>
  <c r="T620" i="32"/>
  <c r="U620" i="32"/>
  <c r="V620" i="32"/>
  <c r="W620" i="32"/>
  <c r="N621" i="32"/>
  <c r="O621" i="32"/>
  <c r="P621" i="32"/>
  <c r="Q621" i="32"/>
  <c r="R621" i="32"/>
  <c r="S621" i="32"/>
  <c r="T621" i="32"/>
  <c r="U621" i="32"/>
  <c r="V621" i="32"/>
  <c r="W621" i="32"/>
  <c r="N622" i="32"/>
  <c r="O622" i="32"/>
  <c r="P622" i="32"/>
  <c r="Q622" i="32"/>
  <c r="R622" i="32"/>
  <c r="S622" i="32"/>
  <c r="T622" i="32"/>
  <c r="U622" i="32"/>
  <c r="V622" i="32"/>
  <c r="W622" i="32"/>
  <c r="N623" i="32"/>
  <c r="O623" i="32"/>
  <c r="P623" i="32"/>
  <c r="Q623" i="32"/>
  <c r="R623" i="32"/>
  <c r="S623" i="32"/>
  <c r="T623" i="32"/>
  <c r="U623" i="32"/>
  <c r="V623" i="32"/>
  <c r="W623" i="32"/>
  <c r="N624" i="32"/>
  <c r="O624" i="32"/>
  <c r="P624" i="32"/>
  <c r="Q624" i="32"/>
  <c r="R624" i="32"/>
  <c r="S624" i="32"/>
  <c r="T624" i="32"/>
  <c r="U624" i="32"/>
  <c r="V624" i="32"/>
  <c r="W624" i="32"/>
  <c r="N625" i="32"/>
  <c r="O625" i="32"/>
  <c r="P625" i="32"/>
  <c r="Q625" i="32"/>
  <c r="R625" i="32"/>
  <c r="S625" i="32"/>
  <c r="T625" i="32"/>
  <c r="U625" i="32"/>
  <c r="V625" i="32"/>
  <c r="W625" i="32"/>
  <c r="N626" i="32"/>
  <c r="O626" i="32"/>
  <c r="P626" i="32"/>
  <c r="Q626" i="32"/>
  <c r="R626" i="32"/>
  <c r="S626" i="32"/>
  <c r="T626" i="32"/>
  <c r="U626" i="32"/>
  <c r="V626" i="32"/>
  <c r="W626" i="32"/>
  <c r="N627" i="32"/>
  <c r="O627" i="32"/>
  <c r="P627" i="32"/>
  <c r="Q627" i="32"/>
  <c r="R627" i="32"/>
  <c r="S627" i="32"/>
  <c r="T627" i="32"/>
  <c r="U627" i="32"/>
  <c r="V627" i="32"/>
  <c r="W627" i="32"/>
  <c r="N628" i="32"/>
  <c r="O628" i="32"/>
  <c r="P628" i="32"/>
  <c r="Q628" i="32"/>
  <c r="R628" i="32"/>
  <c r="S628" i="32"/>
  <c r="T628" i="32"/>
  <c r="U628" i="32"/>
  <c r="V628" i="32"/>
  <c r="W628" i="32"/>
  <c r="N629" i="32"/>
  <c r="O629" i="32"/>
  <c r="P629" i="32"/>
  <c r="Q629" i="32"/>
  <c r="R629" i="32"/>
  <c r="S629" i="32"/>
  <c r="T629" i="32"/>
  <c r="U629" i="32"/>
  <c r="V629" i="32"/>
  <c r="W629" i="32"/>
  <c r="N630" i="32"/>
  <c r="O630" i="32"/>
  <c r="P630" i="32"/>
  <c r="Q630" i="32"/>
  <c r="R630" i="32"/>
  <c r="S630" i="32"/>
  <c r="T630" i="32"/>
  <c r="U630" i="32"/>
  <c r="V630" i="32"/>
  <c r="W630" i="32"/>
  <c r="N631" i="32"/>
  <c r="O631" i="32"/>
  <c r="P631" i="32"/>
  <c r="Q631" i="32"/>
  <c r="R631" i="32"/>
  <c r="S631" i="32"/>
  <c r="T631" i="32"/>
  <c r="U631" i="32"/>
  <c r="V631" i="32"/>
  <c r="W631" i="32"/>
  <c r="N632" i="32"/>
  <c r="O632" i="32"/>
  <c r="P632" i="32"/>
  <c r="Q632" i="32"/>
  <c r="R632" i="32"/>
  <c r="S632" i="32"/>
  <c r="T632" i="32"/>
  <c r="U632" i="32"/>
  <c r="V632" i="32"/>
  <c r="W632" i="32"/>
  <c r="N633" i="32"/>
  <c r="O633" i="32"/>
  <c r="P633" i="32"/>
  <c r="Q633" i="32"/>
  <c r="R633" i="32"/>
  <c r="S633" i="32"/>
  <c r="T633" i="32"/>
  <c r="U633" i="32"/>
  <c r="V633" i="32"/>
  <c r="W633" i="32"/>
  <c r="N634" i="32"/>
  <c r="O634" i="32"/>
  <c r="P634" i="32"/>
  <c r="Q634" i="32"/>
  <c r="R634" i="32"/>
  <c r="S634" i="32"/>
  <c r="T634" i="32"/>
  <c r="U634" i="32"/>
  <c r="V634" i="32"/>
  <c r="W634" i="32"/>
  <c r="N635" i="32"/>
  <c r="O635" i="32"/>
  <c r="P635" i="32"/>
  <c r="Q635" i="32"/>
  <c r="R635" i="32"/>
  <c r="S635" i="32"/>
  <c r="T635" i="32"/>
  <c r="U635" i="32"/>
  <c r="V635" i="32"/>
  <c r="W635" i="32"/>
  <c r="N636" i="32"/>
  <c r="O636" i="32"/>
  <c r="P636" i="32"/>
  <c r="Q636" i="32"/>
  <c r="R636" i="32"/>
  <c r="S636" i="32"/>
  <c r="T636" i="32"/>
  <c r="U636" i="32"/>
  <c r="V636" i="32"/>
  <c r="W636" i="32"/>
  <c r="N637" i="32"/>
  <c r="O637" i="32"/>
  <c r="P637" i="32"/>
  <c r="Q637" i="32"/>
  <c r="R637" i="32"/>
  <c r="S637" i="32"/>
  <c r="T637" i="32"/>
  <c r="U637" i="32"/>
  <c r="V637" i="32"/>
  <c r="W637" i="32"/>
  <c r="N638" i="32"/>
  <c r="O638" i="32"/>
  <c r="P638" i="32"/>
  <c r="Q638" i="32"/>
  <c r="R638" i="32"/>
  <c r="S638" i="32"/>
  <c r="T638" i="32"/>
  <c r="U638" i="32"/>
  <c r="V638" i="32"/>
  <c r="W638" i="32"/>
  <c r="N639" i="32"/>
  <c r="O639" i="32"/>
  <c r="P639" i="32"/>
  <c r="Q639" i="32"/>
  <c r="R639" i="32"/>
  <c r="S639" i="32"/>
  <c r="T639" i="32"/>
  <c r="U639" i="32"/>
  <c r="V639" i="32"/>
  <c r="W639" i="32"/>
  <c r="N640" i="32"/>
  <c r="O640" i="32"/>
  <c r="P640" i="32"/>
  <c r="Q640" i="32"/>
  <c r="R640" i="32"/>
  <c r="S640" i="32"/>
  <c r="T640" i="32"/>
  <c r="U640" i="32"/>
  <c r="V640" i="32"/>
  <c r="W640" i="32"/>
  <c r="N641" i="32"/>
  <c r="O641" i="32"/>
  <c r="P641" i="32"/>
  <c r="Q641" i="32"/>
  <c r="R641" i="32"/>
  <c r="S641" i="32"/>
  <c r="T641" i="32"/>
  <c r="U641" i="32"/>
  <c r="V641" i="32"/>
  <c r="W641" i="32"/>
  <c r="N642" i="32"/>
  <c r="O642" i="32"/>
  <c r="P642" i="32"/>
  <c r="Q642" i="32"/>
  <c r="R642" i="32"/>
  <c r="S642" i="32"/>
  <c r="T642" i="32"/>
  <c r="U642" i="32"/>
  <c r="V642" i="32"/>
  <c r="W642" i="32"/>
  <c r="N643" i="32"/>
  <c r="O643" i="32"/>
  <c r="P643" i="32"/>
  <c r="Q643" i="32"/>
  <c r="R643" i="32"/>
  <c r="S643" i="32"/>
  <c r="T643" i="32"/>
  <c r="U643" i="32"/>
  <c r="V643" i="32"/>
  <c r="W643" i="32"/>
  <c r="N644" i="32"/>
  <c r="O644" i="32"/>
  <c r="P644" i="32"/>
  <c r="Q644" i="32"/>
  <c r="R644" i="32"/>
  <c r="S644" i="32"/>
  <c r="T644" i="32"/>
  <c r="U644" i="32"/>
  <c r="V644" i="32"/>
  <c r="W644" i="32"/>
  <c r="N645" i="32"/>
  <c r="O645" i="32"/>
  <c r="P645" i="32"/>
  <c r="Q645" i="32"/>
  <c r="R645" i="32"/>
  <c r="S645" i="32"/>
  <c r="T645" i="32"/>
  <c r="U645" i="32"/>
  <c r="V645" i="32"/>
  <c r="W645" i="32"/>
  <c r="N646" i="32"/>
  <c r="O646" i="32"/>
  <c r="P646" i="32"/>
  <c r="Q646" i="32"/>
  <c r="R646" i="32"/>
  <c r="S646" i="32"/>
  <c r="T646" i="32"/>
  <c r="U646" i="32"/>
  <c r="V646" i="32"/>
  <c r="W646" i="32"/>
  <c r="N647" i="32"/>
  <c r="O647" i="32"/>
  <c r="P647" i="32"/>
  <c r="Q647" i="32"/>
  <c r="R647" i="32"/>
  <c r="S647" i="32"/>
  <c r="T647" i="32"/>
  <c r="U647" i="32"/>
  <c r="V647" i="32"/>
  <c r="W647" i="32"/>
  <c r="N648" i="32"/>
  <c r="O648" i="32"/>
  <c r="P648" i="32"/>
  <c r="Q648" i="32"/>
  <c r="R648" i="32"/>
  <c r="S648" i="32"/>
  <c r="T648" i="32"/>
  <c r="U648" i="32"/>
  <c r="V648" i="32"/>
  <c r="W648" i="32"/>
  <c r="N649" i="32"/>
  <c r="O649" i="32"/>
  <c r="P649" i="32"/>
  <c r="Q649" i="32"/>
  <c r="R649" i="32"/>
  <c r="S649" i="32"/>
  <c r="T649" i="32"/>
  <c r="U649" i="32"/>
  <c r="V649" i="32"/>
  <c r="W649" i="32"/>
  <c r="N650" i="32"/>
  <c r="O650" i="32"/>
  <c r="P650" i="32"/>
  <c r="Q650" i="32"/>
  <c r="R650" i="32"/>
  <c r="S650" i="32"/>
  <c r="T650" i="32"/>
  <c r="U650" i="32"/>
  <c r="V650" i="32"/>
  <c r="W650" i="32"/>
  <c r="N651" i="32"/>
  <c r="O651" i="32"/>
  <c r="P651" i="32"/>
  <c r="Q651" i="32"/>
  <c r="R651" i="32"/>
  <c r="S651" i="32"/>
  <c r="T651" i="32"/>
  <c r="U651" i="32"/>
  <c r="V651" i="32"/>
  <c r="W651" i="32"/>
  <c r="N652" i="32"/>
  <c r="O652" i="32"/>
  <c r="P652" i="32"/>
  <c r="Q652" i="32"/>
  <c r="R652" i="32"/>
  <c r="S652" i="32"/>
  <c r="T652" i="32"/>
  <c r="U652" i="32"/>
  <c r="V652" i="32"/>
  <c r="W652" i="32"/>
  <c r="N653" i="32"/>
  <c r="O653" i="32"/>
  <c r="P653" i="32"/>
  <c r="Q653" i="32"/>
  <c r="R653" i="32"/>
  <c r="S653" i="32"/>
  <c r="T653" i="32"/>
  <c r="U653" i="32"/>
  <c r="V653" i="32"/>
  <c r="W653" i="32"/>
  <c r="N654" i="32"/>
  <c r="O654" i="32"/>
  <c r="P654" i="32"/>
  <c r="Q654" i="32"/>
  <c r="R654" i="32"/>
  <c r="S654" i="32"/>
  <c r="T654" i="32"/>
  <c r="U654" i="32"/>
  <c r="V654" i="32"/>
  <c r="W654" i="32"/>
  <c r="N655" i="32"/>
  <c r="O655" i="32"/>
  <c r="P655" i="32"/>
  <c r="Q655" i="32"/>
  <c r="R655" i="32"/>
  <c r="S655" i="32"/>
  <c r="T655" i="32"/>
  <c r="U655" i="32"/>
  <c r="V655" i="32"/>
  <c r="W655" i="32"/>
  <c r="N656" i="32"/>
  <c r="O656" i="32"/>
  <c r="P656" i="32"/>
  <c r="Q656" i="32"/>
  <c r="R656" i="32"/>
  <c r="S656" i="32"/>
  <c r="T656" i="32"/>
  <c r="U656" i="32"/>
  <c r="V656" i="32"/>
  <c r="W656" i="32"/>
  <c r="N657" i="32"/>
  <c r="O657" i="32"/>
  <c r="P657" i="32"/>
  <c r="Q657" i="32"/>
  <c r="R657" i="32"/>
  <c r="S657" i="32"/>
  <c r="T657" i="32"/>
  <c r="U657" i="32"/>
  <c r="V657" i="32"/>
  <c r="W657" i="32"/>
  <c r="N658" i="32"/>
  <c r="O658" i="32"/>
  <c r="P658" i="32"/>
  <c r="Q658" i="32"/>
  <c r="R658" i="32"/>
  <c r="S658" i="32"/>
  <c r="T658" i="32"/>
  <c r="U658" i="32"/>
  <c r="V658" i="32"/>
  <c r="W658" i="32"/>
  <c r="N659" i="32"/>
  <c r="O659" i="32"/>
  <c r="P659" i="32"/>
  <c r="Q659" i="32"/>
  <c r="R659" i="32"/>
  <c r="S659" i="32"/>
  <c r="T659" i="32"/>
  <c r="U659" i="32"/>
  <c r="V659" i="32"/>
  <c r="W659" i="32"/>
  <c r="N660" i="32"/>
  <c r="O660" i="32"/>
  <c r="P660" i="32"/>
  <c r="Q660" i="32"/>
  <c r="R660" i="32"/>
  <c r="S660" i="32"/>
  <c r="T660" i="32"/>
  <c r="U660" i="32"/>
  <c r="V660" i="32"/>
  <c r="W660" i="32"/>
  <c r="N661" i="32"/>
  <c r="O661" i="32"/>
  <c r="P661" i="32"/>
  <c r="Q661" i="32"/>
  <c r="R661" i="32"/>
  <c r="S661" i="32"/>
  <c r="T661" i="32"/>
  <c r="U661" i="32"/>
  <c r="V661" i="32"/>
  <c r="W661" i="32"/>
  <c r="N662" i="32"/>
  <c r="O662" i="32"/>
  <c r="P662" i="32"/>
  <c r="Q662" i="32"/>
  <c r="R662" i="32"/>
  <c r="S662" i="32"/>
  <c r="T662" i="32"/>
  <c r="U662" i="32"/>
  <c r="V662" i="32"/>
  <c r="W662" i="32"/>
  <c r="N663" i="32"/>
  <c r="O663" i="32"/>
  <c r="P663" i="32"/>
  <c r="Q663" i="32"/>
  <c r="R663" i="32"/>
  <c r="S663" i="32"/>
  <c r="T663" i="32"/>
  <c r="U663" i="32"/>
  <c r="V663" i="32"/>
  <c r="W663" i="32"/>
  <c r="N664" i="32"/>
  <c r="O664" i="32"/>
  <c r="P664" i="32"/>
  <c r="Q664" i="32"/>
  <c r="R664" i="32"/>
  <c r="S664" i="32"/>
  <c r="T664" i="32"/>
  <c r="U664" i="32"/>
  <c r="V664" i="32"/>
  <c r="W664" i="32"/>
  <c r="N665" i="32"/>
  <c r="O665" i="32"/>
  <c r="P665" i="32"/>
  <c r="Q665" i="32"/>
  <c r="R665" i="32"/>
  <c r="S665" i="32"/>
  <c r="T665" i="32"/>
  <c r="U665" i="32"/>
  <c r="V665" i="32"/>
  <c r="W665" i="32"/>
  <c r="N666" i="32"/>
  <c r="O666" i="32"/>
  <c r="P666" i="32"/>
  <c r="Q666" i="32"/>
  <c r="R666" i="32"/>
  <c r="S666" i="32"/>
  <c r="T666" i="32"/>
  <c r="U666" i="32"/>
  <c r="V666" i="32"/>
  <c r="W666" i="32"/>
  <c r="N667" i="32"/>
  <c r="O667" i="32"/>
  <c r="P667" i="32"/>
  <c r="Q667" i="32"/>
  <c r="R667" i="32"/>
  <c r="S667" i="32"/>
  <c r="T667" i="32"/>
  <c r="U667" i="32"/>
  <c r="V667" i="32"/>
  <c r="W667" i="32"/>
  <c r="N668" i="32"/>
  <c r="O668" i="32"/>
  <c r="P668" i="32"/>
  <c r="Q668" i="32"/>
  <c r="R668" i="32"/>
  <c r="S668" i="32"/>
  <c r="T668" i="32"/>
  <c r="U668" i="32"/>
  <c r="V668" i="32"/>
  <c r="W668" i="32"/>
  <c r="N669" i="32"/>
  <c r="O669" i="32"/>
  <c r="P669" i="32"/>
  <c r="Q669" i="32"/>
  <c r="R669" i="32"/>
  <c r="S669" i="32"/>
  <c r="T669" i="32"/>
  <c r="U669" i="32"/>
  <c r="V669" i="32"/>
  <c r="W669" i="32"/>
  <c r="N670" i="32"/>
  <c r="O670" i="32"/>
  <c r="P670" i="32"/>
  <c r="Q670" i="32"/>
  <c r="R670" i="32"/>
  <c r="S670" i="32"/>
  <c r="T670" i="32"/>
  <c r="U670" i="32"/>
  <c r="V670" i="32"/>
  <c r="W670" i="32"/>
  <c r="N671" i="32"/>
  <c r="O671" i="32"/>
  <c r="P671" i="32"/>
  <c r="Q671" i="32"/>
  <c r="R671" i="32"/>
  <c r="S671" i="32"/>
  <c r="T671" i="32"/>
  <c r="U671" i="32"/>
  <c r="V671" i="32"/>
  <c r="W671" i="32"/>
  <c r="N672" i="32"/>
  <c r="O672" i="32"/>
  <c r="P672" i="32"/>
  <c r="Q672" i="32"/>
  <c r="R672" i="32"/>
  <c r="S672" i="32"/>
  <c r="T672" i="32"/>
  <c r="U672" i="32"/>
  <c r="V672" i="32"/>
  <c r="W672" i="32"/>
  <c r="N673" i="32"/>
  <c r="O673" i="32"/>
  <c r="P673" i="32"/>
  <c r="Q673" i="32"/>
  <c r="R673" i="32"/>
  <c r="S673" i="32"/>
  <c r="T673" i="32"/>
  <c r="U673" i="32"/>
  <c r="V673" i="32"/>
  <c r="W673" i="32"/>
  <c r="N674" i="32"/>
  <c r="O674" i="32"/>
  <c r="P674" i="32"/>
  <c r="Q674" i="32"/>
  <c r="R674" i="32"/>
  <c r="S674" i="32"/>
  <c r="T674" i="32"/>
  <c r="U674" i="32"/>
  <c r="V674" i="32"/>
  <c r="W674" i="32"/>
  <c r="N675" i="32"/>
  <c r="O675" i="32"/>
  <c r="P675" i="32"/>
  <c r="Q675" i="32"/>
  <c r="R675" i="32"/>
  <c r="S675" i="32"/>
  <c r="T675" i="32"/>
  <c r="U675" i="32"/>
  <c r="V675" i="32"/>
  <c r="W675" i="32"/>
  <c r="N676" i="32"/>
  <c r="O676" i="32"/>
  <c r="P676" i="32"/>
  <c r="Q676" i="32"/>
  <c r="R676" i="32"/>
  <c r="S676" i="32"/>
  <c r="T676" i="32"/>
  <c r="U676" i="32"/>
  <c r="V676" i="32"/>
  <c r="W676" i="32"/>
  <c r="N677" i="32"/>
  <c r="O677" i="32"/>
  <c r="P677" i="32"/>
  <c r="Q677" i="32"/>
  <c r="R677" i="32"/>
  <c r="S677" i="32"/>
  <c r="T677" i="32"/>
  <c r="U677" i="32"/>
  <c r="V677" i="32"/>
  <c r="W677" i="32"/>
  <c r="N678" i="32"/>
  <c r="O678" i="32"/>
  <c r="P678" i="32"/>
  <c r="Q678" i="32"/>
  <c r="R678" i="32"/>
  <c r="S678" i="32"/>
  <c r="T678" i="32"/>
  <c r="U678" i="32"/>
  <c r="V678" i="32"/>
  <c r="W678" i="32"/>
  <c r="N679" i="32"/>
  <c r="O679" i="32"/>
  <c r="P679" i="32"/>
  <c r="Q679" i="32"/>
  <c r="R679" i="32"/>
  <c r="S679" i="32"/>
  <c r="T679" i="32"/>
  <c r="U679" i="32"/>
  <c r="V679" i="32"/>
  <c r="W679" i="32"/>
  <c r="N680" i="32"/>
  <c r="O680" i="32"/>
  <c r="P680" i="32"/>
  <c r="Q680" i="32"/>
  <c r="R680" i="32"/>
  <c r="S680" i="32"/>
  <c r="T680" i="32"/>
  <c r="U680" i="32"/>
  <c r="V680" i="32"/>
  <c r="W680" i="32"/>
  <c r="N681" i="32"/>
  <c r="O681" i="32"/>
  <c r="P681" i="32"/>
  <c r="Q681" i="32"/>
  <c r="R681" i="32"/>
  <c r="S681" i="32"/>
  <c r="T681" i="32"/>
  <c r="U681" i="32"/>
  <c r="V681" i="32"/>
  <c r="W681" i="32"/>
  <c r="N682" i="32"/>
  <c r="O682" i="32"/>
  <c r="P682" i="32"/>
  <c r="Q682" i="32"/>
  <c r="R682" i="32"/>
  <c r="S682" i="32"/>
  <c r="T682" i="32"/>
  <c r="U682" i="32"/>
  <c r="V682" i="32"/>
  <c r="W682" i="32"/>
  <c r="N683" i="32"/>
  <c r="O683" i="32"/>
  <c r="P683" i="32"/>
  <c r="Q683" i="32"/>
  <c r="R683" i="32"/>
  <c r="S683" i="32"/>
  <c r="T683" i="32"/>
  <c r="U683" i="32"/>
  <c r="V683" i="32"/>
  <c r="W683" i="32"/>
  <c r="N684" i="32"/>
  <c r="O684" i="32"/>
  <c r="P684" i="32"/>
  <c r="Q684" i="32"/>
  <c r="R684" i="32"/>
  <c r="S684" i="32"/>
  <c r="T684" i="32"/>
  <c r="U684" i="32"/>
  <c r="V684" i="32"/>
  <c r="W684" i="32"/>
  <c r="N685" i="32"/>
  <c r="O685" i="32"/>
  <c r="P685" i="32"/>
  <c r="Q685" i="32"/>
  <c r="R685" i="32"/>
  <c r="S685" i="32"/>
  <c r="T685" i="32"/>
  <c r="U685" i="32"/>
  <c r="V685" i="32"/>
  <c r="W685" i="32"/>
  <c r="N686" i="32"/>
  <c r="O686" i="32"/>
  <c r="P686" i="32"/>
  <c r="Q686" i="32"/>
  <c r="R686" i="32"/>
  <c r="S686" i="32"/>
  <c r="T686" i="32"/>
  <c r="U686" i="32"/>
  <c r="V686" i="32"/>
  <c r="W686" i="32"/>
  <c r="N687" i="32"/>
  <c r="O687" i="32"/>
  <c r="P687" i="32"/>
  <c r="Q687" i="32"/>
  <c r="R687" i="32"/>
  <c r="S687" i="32"/>
  <c r="T687" i="32"/>
  <c r="U687" i="32"/>
  <c r="V687" i="32"/>
  <c r="W687" i="32"/>
  <c r="N688" i="32"/>
  <c r="O688" i="32"/>
  <c r="P688" i="32"/>
  <c r="Q688" i="32"/>
  <c r="R688" i="32"/>
  <c r="S688" i="32"/>
  <c r="T688" i="32"/>
  <c r="U688" i="32"/>
  <c r="V688" i="32"/>
  <c r="W688" i="32"/>
  <c r="N689" i="32"/>
  <c r="O689" i="32"/>
  <c r="P689" i="32"/>
  <c r="Q689" i="32"/>
  <c r="R689" i="32"/>
  <c r="S689" i="32"/>
  <c r="T689" i="32"/>
  <c r="U689" i="32"/>
  <c r="V689" i="32"/>
  <c r="W689" i="32"/>
  <c r="N690" i="32"/>
  <c r="O690" i="32"/>
  <c r="P690" i="32"/>
  <c r="Q690" i="32"/>
  <c r="R690" i="32"/>
  <c r="S690" i="32"/>
  <c r="T690" i="32"/>
  <c r="U690" i="32"/>
  <c r="V690" i="32"/>
  <c r="W690" i="32"/>
  <c r="N691" i="32"/>
  <c r="O691" i="32"/>
  <c r="P691" i="32"/>
  <c r="Q691" i="32"/>
  <c r="R691" i="32"/>
  <c r="S691" i="32"/>
  <c r="T691" i="32"/>
  <c r="U691" i="32"/>
  <c r="V691" i="32"/>
  <c r="W691" i="32"/>
  <c r="N692" i="32"/>
  <c r="O692" i="32"/>
  <c r="P692" i="32"/>
  <c r="Q692" i="32"/>
  <c r="R692" i="32"/>
  <c r="S692" i="32"/>
  <c r="T692" i="32"/>
  <c r="U692" i="32"/>
  <c r="V692" i="32"/>
  <c r="W692" i="32"/>
  <c r="N693" i="32"/>
  <c r="O693" i="32"/>
  <c r="P693" i="32"/>
  <c r="Q693" i="32"/>
  <c r="R693" i="32"/>
  <c r="S693" i="32"/>
  <c r="T693" i="32"/>
  <c r="U693" i="32"/>
  <c r="V693" i="32"/>
  <c r="W693" i="32"/>
  <c r="N694" i="32"/>
  <c r="O694" i="32"/>
  <c r="P694" i="32"/>
  <c r="Q694" i="32"/>
  <c r="R694" i="32"/>
  <c r="S694" i="32"/>
  <c r="T694" i="32"/>
  <c r="U694" i="32"/>
  <c r="V694" i="32"/>
  <c r="W694" i="32"/>
  <c r="N695" i="32"/>
  <c r="O695" i="32"/>
  <c r="P695" i="32"/>
  <c r="Q695" i="32"/>
  <c r="R695" i="32"/>
  <c r="S695" i="32"/>
  <c r="T695" i="32"/>
  <c r="U695" i="32"/>
  <c r="V695" i="32"/>
  <c r="W695" i="32"/>
  <c r="N696" i="32"/>
  <c r="O696" i="32"/>
  <c r="P696" i="32"/>
  <c r="Q696" i="32"/>
  <c r="R696" i="32"/>
  <c r="S696" i="32"/>
  <c r="T696" i="32"/>
  <c r="U696" i="32"/>
  <c r="V696" i="32"/>
  <c r="W696" i="32"/>
  <c r="N697" i="32"/>
  <c r="O697" i="32"/>
  <c r="P697" i="32"/>
  <c r="Q697" i="32"/>
  <c r="R697" i="32"/>
  <c r="S697" i="32"/>
  <c r="T697" i="32"/>
  <c r="U697" i="32"/>
  <c r="V697" i="32"/>
  <c r="W697" i="32"/>
  <c r="N698" i="32"/>
  <c r="O698" i="32"/>
  <c r="P698" i="32"/>
  <c r="Q698" i="32"/>
  <c r="R698" i="32"/>
  <c r="S698" i="32"/>
  <c r="T698" i="32"/>
  <c r="U698" i="32"/>
  <c r="V698" i="32"/>
  <c r="W698" i="32"/>
  <c r="N699" i="32"/>
  <c r="O699" i="32"/>
  <c r="P699" i="32"/>
  <c r="Q699" i="32"/>
  <c r="R699" i="32"/>
  <c r="S699" i="32"/>
  <c r="T699" i="32"/>
  <c r="U699" i="32"/>
  <c r="V699" i="32"/>
  <c r="W699" i="32"/>
  <c r="N700" i="32"/>
  <c r="O700" i="32"/>
  <c r="P700" i="32"/>
  <c r="Q700" i="32"/>
  <c r="R700" i="32"/>
  <c r="S700" i="32"/>
  <c r="T700" i="32"/>
  <c r="U700" i="32"/>
  <c r="V700" i="32"/>
  <c r="W700" i="32"/>
  <c r="N701" i="32"/>
  <c r="O701" i="32"/>
  <c r="P701" i="32"/>
  <c r="Q701" i="32"/>
  <c r="R701" i="32"/>
  <c r="S701" i="32"/>
  <c r="T701" i="32"/>
  <c r="U701" i="32"/>
  <c r="V701" i="32"/>
  <c r="W701" i="32"/>
  <c r="N702" i="32"/>
  <c r="O702" i="32"/>
  <c r="P702" i="32"/>
  <c r="Q702" i="32"/>
  <c r="R702" i="32"/>
  <c r="S702" i="32"/>
  <c r="T702" i="32"/>
  <c r="U702" i="32"/>
  <c r="V702" i="32"/>
  <c r="W702" i="32"/>
  <c r="N703" i="32"/>
  <c r="O703" i="32"/>
  <c r="P703" i="32"/>
  <c r="Q703" i="32"/>
  <c r="R703" i="32"/>
  <c r="S703" i="32"/>
  <c r="T703" i="32"/>
  <c r="U703" i="32"/>
  <c r="V703" i="32"/>
  <c r="W703" i="32"/>
  <c r="N704" i="32"/>
  <c r="O704" i="32"/>
  <c r="P704" i="32"/>
  <c r="Q704" i="32"/>
  <c r="R704" i="32"/>
  <c r="S704" i="32"/>
  <c r="T704" i="32"/>
  <c r="U704" i="32"/>
  <c r="V704" i="32"/>
  <c r="W704" i="32"/>
  <c r="N705" i="32"/>
  <c r="O705" i="32"/>
  <c r="P705" i="32"/>
  <c r="Q705" i="32"/>
  <c r="R705" i="32"/>
  <c r="S705" i="32"/>
  <c r="T705" i="32"/>
  <c r="U705" i="32"/>
  <c r="V705" i="32"/>
  <c r="W705" i="32"/>
  <c r="N706" i="32"/>
  <c r="O706" i="32"/>
  <c r="P706" i="32"/>
  <c r="Q706" i="32"/>
  <c r="R706" i="32"/>
  <c r="S706" i="32"/>
  <c r="T706" i="32"/>
  <c r="U706" i="32"/>
  <c r="V706" i="32"/>
  <c r="W706" i="32"/>
  <c r="N707" i="32"/>
  <c r="O707" i="32"/>
  <c r="P707" i="32"/>
  <c r="Q707" i="32"/>
  <c r="R707" i="32"/>
  <c r="S707" i="32"/>
  <c r="T707" i="32"/>
  <c r="U707" i="32"/>
  <c r="V707" i="32"/>
  <c r="W707" i="32"/>
  <c r="N708" i="32"/>
  <c r="O708" i="32"/>
  <c r="P708" i="32"/>
  <c r="Q708" i="32"/>
  <c r="R708" i="32"/>
  <c r="S708" i="32"/>
  <c r="T708" i="32"/>
  <c r="U708" i="32"/>
  <c r="V708" i="32"/>
  <c r="W708" i="32"/>
  <c r="N709" i="32"/>
  <c r="O709" i="32"/>
  <c r="P709" i="32"/>
  <c r="Q709" i="32"/>
  <c r="R709" i="32"/>
  <c r="S709" i="32"/>
  <c r="T709" i="32"/>
  <c r="U709" i="32"/>
  <c r="V709" i="32"/>
  <c r="W709" i="32"/>
  <c r="N710" i="32"/>
  <c r="O710" i="32"/>
  <c r="P710" i="32"/>
  <c r="Q710" i="32"/>
  <c r="R710" i="32"/>
  <c r="S710" i="32"/>
  <c r="T710" i="32"/>
  <c r="U710" i="32"/>
  <c r="V710" i="32"/>
  <c r="W710" i="32"/>
  <c r="N711" i="32"/>
  <c r="O711" i="32"/>
  <c r="P711" i="32"/>
  <c r="Q711" i="32"/>
  <c r="R711" i="32"/>
  <c r="S711" i="32"/>
  <c r="T711" i="32"/>
  <c r="U711" i="32"/>
  <c r="V711" i="32"/>
  <c r="W711" i="32"/>
  <c r="N712" i="32"/>
  <c r="O712" i="32"/>
  <c r="P712" i="32"/>
  <c r="Q712" i="32"/>
  <c r="R712" i="32"/>
  <c r="S712" i="32"/>
  <c r="T712" i="32"/>
  <c r="U712" i="32"/>
  <c r="V712" i="32"/>
  <c r="W712" i="32"/>
  <c r="N713" i="32"/>
  <c r="O713" i="32"/>
  <c r="P713" i="32"/>
  <c r="Q713" i="32"/>
  <c r="R713" i="32"/>
  <c r="S713" i="32"/>
  <c r="T713" i="32"/>
  <c r="U713" i="32"/>
  <c r="V713" i="32"/>
  <c r="W713" i="32"/>
  <c r="N714" i="32"/>
  <c r="O714" i="32"/>
  <c r="P714" i="32"/>
  <c r="Q714" i="32"/>
  <c r="R714" i="32"/>
  <c r="S714" i="32"/>
  <c r="T714" i="32"/>
  <c r="U714" i="32"/>
  <c r="V714" i="32"/>
  <c r="W714" i="32"/>
  <c r="N715" i="32"/>
  <c r="O715" i="32"/>
  <c r="P715" i="32"/>
  <c r="Q715" i="32"/>
  <c r="R715" i="32"/>
  <c r="S715" i="32"/>
  <c r="T715" i="32"/>
  <c r="U715" i="32"/>
  <c r="V715" i="32"/>
  <c r="W715" i="32"/>
  <c r="N716" i="32"/>
  <c r="O716" i="32"/>
  <c r="P716" i="32"/>
  <c r="Q716" i="32"/>
  <c r="R716" i="32"/>
  <c r="S716" i="32"/>
  <c r="T716" i="32"/>
  <c r="U716" i="32"/>
  <c r="V716" i="32"/>
  <c r="W716" i="32"/>
  <c r="N717" i="32"/>
  <c r="O717" i="32"/>
  <c r="P717" i="32"/>
  <c r="Q717" i="32"/>
  <c r="R717" i="32"/>
  <c r="S717" i="32"/>
  <c r="T717" i="32"/>
  <c r="U717" i="32"/>
  <c r="V717" i="32"/>
  <c r="W717" i="32"/>
  <c r="N718" i="32"/>
  <c r="O718" i="32"/>
  <c r="P718" i="32"/>
  <c r="Q718" i="32"/>
  <c r="R718" i="32"/>
  <c r="S718" i="32"/>
  <c r="T718" i="32"/>
  <c r="U718" i="32"/>
  <c r="V718" i="32"/>
  <c r="W718" i="32"/>
  <c r="N719" i="32"/>
  <c r="O719" i="32"/>
  <c r="P719" i="32"/>
  <c r="Q719" i="32"/>
  <c r="R719" i="32"/>
  <c r="S719" i="32"/>
  <c r="T719" i="32"/>
  <c r="U719" i="32"/>
  <c r="V719" i="32"/>
  <c r="W719" i="32"/>
  <c r="N720" i="32"/>
  <c r="O720" i="32"/>
  <c r="P720" i="32"/>
  <c r="Q720" i="32"/>
  <c r="R720" i="32"/>
  <c r="S720" i="32"/>
  <c r="T720" i="32"/>
  <c r="U720" i="32"/>
  <c r="V720" i="32"/>
  <c r="W720" i="32"/>
  <c r="N721" i="32"/>
  <c r="O721" i="32"/>
  <c r="P721" i="32"/>
  <c r="Q721" i="32"/>
  <c r="R721" i="32"/>
  <c r="S721" i="32"/>
  <c r="T721" i="32"/>
  <c r="U721" i="32"/>
  <c r="V721" i="32"/>
  <c r="W721" i="32"/>
  <c r="N722" i="32"/>
  <c r="O722" i="32"/>
  <c r="P722" i="32"/>
  <c r="Q722" i="32"/>
  <c r="R722" i="32"/>
  <c r="S722" i="32"/>
  <c r="T722" i="32"/>
  <c r="U722" i="32"/>
  <c r="V722" i="32"/>
  <c r="W722" i="32"/>
  <c r="N723" i="32"/>
  <c r="O723" i="32"/>
  <c r="P723" i="32"/>
  <c r="Q723" i="32"/>
  <c r="R723" i="32"/>
  <c r="S723" i="32"/>
  <c r="T723" i="32"/>
  <c r="U723" i="32"/>
  <c r="V723" i="32"/>
  <c r="W723" i="32"/>
  <c r="N724" i="32"/>
  <c r="O724" i="32"/>
  <c r="P724" i="32"/>
  <c r="Q724" i="32"/>
  <c r="R724" i="32"/>
  <c r="S724" i="32"/>
  <c r="T724" i="32"/>
  <c r="U724" i="32"/>
  <c r="V724" i="32"/>
  <c r="W724" i="32"/>
  <c r="N725" i="32"/>
  <c r="O725" i="32"/>
  <c r="P725" i="32"/>
  <c r="Q725" i="32"/>
  <c r="R725" i="32"/>
  <c r="S725" i="32"/>
  <c r="T725" i="32"/>
  <c r="U725" i="32"/>
  <c r="V725" i="32"/>
  <c r="W725" i="32"/>
  <c r="N726" i="32"/>
  <c r="O726" i="32"/>
  <c r="P726" i="32"/>
  <c r="Q726" i="32"/>
  <c r="R726" i="32"/>
  <c r="S726" i="32"/>
  <c r="T726" i="32"/>
  <c r="U726" i="32"/>
  <c r="V726" i="32"/>
  <c r="W726" i="32"/>
  <c r="N727" i="32"/>
  <c r="O727" i="32"/>
  <c r="P727" i="32"/>
  <c r="Q727" i="32"/>
  <c r="R727" i="32"/>
  <c r="S727" i="32"/>
  <c r="T727" i="32"/>
  <c r="U727" i="32"/>
  <c r="V727" i="32"/>
  <c r="W727" i="32"/>
  <c r="N728" i="32"/>
  <c r="O728" i="32"/>
  <c r="P728" i="32"/>
  <c r="Q728" i="32"/>
  <c r="R728" i="32"/>
  <c r="S728" i="32"/>
  <c r="T728" i="32"/>
  <c r="U728" i="32"/>
  <c r="V728" i="32"/>
  <c r="W728" i="32"/>
  <c r="N729" i="32"/>
  <c r="O729" i="32"/>
  <c r="P729" i="32"/>
  <c r="Q729" i="32"/>
  <c r="R729" i="32"/>
  <c r="S729" i="32"/>
  <c r="T729" i="32"/>
  <c r="U729" i="32"/>
  <c r="V729" i="32"/>
  <c r="W729" i="32"/>
  <c r="N730" i="32"/>
  <c r="O730" i="32"/>
  <c r="P730" i="32"/>
  <c r="Q730" i="32"/>
  <c r="R730" i="32"/>
  <c r="S730" i="32"/>
  <c r="T730" i="32"/>
  <c r="U730" i="32"/>
  <c r="V730" i="32"/>
  <c r="W730" i="32"/>
  <c r="N731" i="32"/>
  <c r="O731" i="32"/>
  <c r="P731" i="32"/>
  <c r="Q731" i="32"/>
  <c r="R731" i="32"/>
  <c r="S731" i="32"/>
  <c r="T731" i="32"/>
  <c r="U731" i="32"/>
  <c r="V731" i="32"/>
  <c r="W731" i="32"/>
  <c r="N732" i="32"/>
  <c r="O732" i="32"/>
  <c r="P732" i="32"/>
  <c r="Q732" i="32"/>
  <c r="R732" i="32"/>
  <c r="S732" i="32"/>
  <c r="T732" i="32"/>
  <c r="U732" i="32"/>
  <c r="V732" i="32"/>
  <c r="W732" i="32"/>
  <c r="N733" i="32"/>
  <c r="O733" i="32"/>
  <c r="P733" i="32"/>
  <c r="Q733" i="32"/>
  <c r="R733" i="32"/>
  <c r="S733" i="32"/>
  <c r="T733" i="32"/>
  <c r="U733" i="32"/>
  <c r="V733" i="32"/>
  <c r="W733" i="32"/>
  <c r="N734" i="32"/>
  <c r="O734" i="32"/>
  <c r="P734" i="32"/>
  <c r="Q734" i="32"/>
  <c r="R734" i="32"/>
  <c r="S734" i="32"/>
  <c r="T734" i="32"/>
  <c r="U734" i="32"/>
  <c r="V734" i="32"/>
  <c r="W734" i="32"/>
  <c r="N735" i="32"/>
  <c r="O735" i="32"/>
  <c r="P735" i="32"/>
  <c r="Q735" i="32"/>
  <c r="R735" i="32"/>
  <c r="S735" i="32"/>
  <c r="T735" i="32"/>
  <c r="U735" i="32"/>
  <c r="V735" i="32"/>
  <c r="W735" i="32"/>
  <c r="N736" i="32"/>
  <c r="O736" i="32"/>
  <c r="P736" i="32"/>
  <c r="Q736" i="32"/>
  <c r="R736" i="32"/>
  <c r="S736" i="32"/>
  <c r="T736" i="32"/>
  <c r="U736" i="32"/>
  <c r="V736" i="32"/>
  <c r="W736" i="32"/>
  <c r="N737" i="32"/>
  <c r="O737" i="32"/>
  <c r="P737" i="32"/>
  <c r="Q737" i="32"/>
  <c r="R737" i="32"/>
  <c r="S737" i="32"/>
  <c r="T737" i="32"/>
  <c r="U737" i="32"/>
  <c r="V737" i="32"/>
  <c r="W737" i="32"/>
  <c r="N738" i="32"/>
  <c r="O738" i="32"/>
  <c r="P738" i="32"/>
  <c r="Q738" i="32"/>
  <c r="R738" i="32"/>
  <c r="S738" i="32"/>
  <c r="T738" i="32"/>
  <c r="U738" i="32"/>
  <c r="V738" i="32"/>
  <c r="W738" i="32"/>
  <c r="N739" i="32"/>
  <c r="O739" i="32"/>
  <c r="P739" i="32"/>
  <c r="Q739" i="32"/>
  <c r="R739" i="32"/>
  <c r="S739" i="32"/>
  <c r="T739" i="32"/>
  <c r="U739" i="32"/>
  <c r="V739" i="32"/>
  <c r="W739" i="32"/>
  <c r="N740" i="32"/>
  <c r="O740" i="32"/>
  <c r="P740" i="32"/>
  <c r="Q740" i="32"/>
  <c r="R740" i="32"/>
  <c r="S740" i="32"/>
  <c r="T740" i="32"/>
  <c r="U740" i="32"/>
  <c r="V740" i="32"/>
  <c r="W740" i="32"/>
  <c r="N741" i="32"/>
  <c r="O741" i="32"/>
  <c r="P741" i="32"/>
  <c r="Q741" i="32"/>
  <c r="R741" i="32"/>
  <c r="S741" i="32"/>
  <c r="T741" i="32"/>
  <c r="U741" i="32"/>
  <c r="V741" i="32"/>
  <c r="W741" i="32"/>
  <c r="N742" i="32"/>
  <c r="O742" i="32"/>
  <c r="P742" i="32"/>
  <c r="Q742" i="32"/>
  <c r="R742" i="32"/>
  <c r="S742" i="32"/>
  <c r="T742" i="32"/>
  <c r="U742" i="32"/>
  <c r="V742" i="32"/>
  <c r="W742" i="32"/>
  <c r="N743" i="32"/>
  <c r="O743" i="32"/>
  <c r="P743" i="32"/>
  <c r="Q743" i="32"/>
  <c r="R743" i="32"/>
  <c r="S743" i="32"/>
  <c r="T743" i="32"/>
  <c r="U743" i="32"/>
  <c r="V743" i="32"/>
  <c r="W743" i="32"/>
  <c r="N744" i="32"/>
  <c r="O744" i="32"/>
  <c r="P744" i="32"/>
  <c r="Q744" i="32"/>
  <c r="R744" i="32"/>
  <c r="S744" i="32"/>
  <c r="T744" i="32"/>
  <c r="U744" i="32"/>
  <c r="V744" i="32"/>
  <c r="W744" i="32"/>
  <c r="N745" i="32"/>
  <c r="O745" i="32"/>
  <c r="P745" i="32"/>
  <c r="Q745" i="32"/>
  <c r="R745" i="32"/>
  <c r="S745" i="32"/>
  <c r="T745" i="32"/>
  <c r="U745" i="32"/>
  <c r="V745" i="32"/>
  <c r="W745" i="32"/>
  <c r="N746" i="32"/>
  <c r="O746" i="32"/>
  <c r="P746" i="32"/>
  <c r="Q746" i="32"/>
  <c r="R746" i="32"/>
  <c r="S746" i="32"/>
  <c r="T746" i="32"/>
  <c r="U746" i="32"/>
  <c r="V746" i="32"/>
  <c r="W746" i="32"/>
  <c r="N747" i="32"/>
  <c r="O747" i="32"/>
  <c r="P747" i="32"/>
  <c r="Q747" i="32"/>
  <c r="R747" i="32"/>
  <c r="S747" i="32"/>
  <c r="T747" i="32"/>
  <c r="U747" i="32"/>
  <c r="V747" i="32"/>
  <c r="W747" i="32"/>
  <c r="N748" i="32"/>
  <c r="O748" i="32"/>
  <c r="P748" i="32"/>
  <c r="Q748" i="32"/>
  <c r="R748" i="32"/>
  <c r="S748" i="32"/>
  <c r="T748" i="32"/>
  <c r="U748" i="32"/>
  <c r="V748" i="32"/>
  <c r="W748" i="32"/>
  <c r="N749" i="32"/>
  <c r="O749" i="32"/>
  <c r="P749" i="32"/>
  <c r="Q749" i="32"/>
  <c r="R749" i="32"/>
  <c r="S749" i="32"/>
  <c r="T749" i="32"/>
  <c r="U749" i="32"/>
  <c r="V749" i="32"/>
  <c r="W749" i="32"/>
  <c r="N750" i="32"/>
  <c r="O750" i="32"/>
  <c r="P750" i="32"/>
  <c r="Q750" i="32"/>
  <c r="R750" i="32"/>
  <c r="S750" i="32"/>
  <c r="T750" i="32"/>
  <c r="U750" i="32"/>
  <c r="V750" i="32"/>
  <c r="W750" i="32"/>
  <c r="N751" i="32"/>
  <c r="O751" i="32"/>
  <c r="P751" i="32"/>
  <c r="Q751" i="32"/>
  <c r="R751" i="32"/>
  <c r="S751" i="32"/>
  <c r="T751" i="32"/>
  <c r="U751" i="32"/>
  <c r="V751" i="32"/>
  <c r="W751" i="32"/>
  <c r="N752" i="32"/>
  <c r="O752" i="32"/>
  <c r="P752" i="32"/>
  <c r="Q752" i="32"/>
  <c r="R752" i="32"/>
  <c r="S752" i="32"/>
  <c r="T752" i="32"/>
  <c r="U752" i="32"/>
  <c r="V752" i="32"/>
  <c r="W752" i="32"/>
  <c r="N753" i="32"/>
  <c r="O753" i="32"/>
  <c r="P753" i="32"/>
  <c r="Q753" i="32"/>
  <c r="R753" i="32"/>
  <c r="S753" i="32"/>
  <c r="T753" i="32"/>
  <c r="U753" i="32"/>
  <c r="V753" i="32"/>
  <c r="W753" i="32"/>
  <c r="N754" i="32"/>
  <c r="O754" i="32"/>
  <c r="P754" i="32"/>
  <c r="Q754" i="32"/>
  <c r="R754" i="32"/>
  <c r="S754" i="32"/>
  <c r="T754" i="32"/>
  <c r="U754" i="32"/>
  <c r="V754" i="32"/>
  <c r="W754" i="32"/>
  <c r="N755" i="32"/>
  <c r="O755" i="32"/>
  <c r="P755" i="32"/>
  <c r="Q755" i="32"/>
  <c r="R755" i="32"/>
  <c r="S755" i="32"/>
  <c r="T755" i="32"/>
  <c r="U755" i="32"/>
  <c r="V755" i="32"/>
  <c r="W755" i="32"/>
  <c r="N756" i="32"/>
  <c r="O756" i="32"/>
  <c r="P756" i="32"/>
  <c r="Q756" i="32"/>
  <c r="R756" i="32"/>
  <c r="S756" i="32"/>
  <c r="T756" i="32"/>
  <c r="U756" i="32"/>
  <c r="V756" i="32"/>
  <c r="W756" i="32"/>
  <c r="N757" i="32"/>
  <c r="O757" i="32"/>
  <c r="P757" i="32"/>
  <c r="Q757" i="32"/>
  <c r="R757" i="32"/>
  <c r="S757" i="32"/>
  <c r="T757" i="32"/>
  <c r="U757" i="32"/>
  <c r="V757" i="32"/>
  <c r="W757" i="32"/>
  <c r="N758" i="32"/>
  <c r="O758" i="32"/>
  <c r="P758" i="32"/>
  <c r="Q758" i="32"/>
  <c r="R758" i="32"/>
  <c r="S758" i="32"/>
  <c r="T758" i="32"/>
  <c r="U758" i="32"/>
  <c r="V758" i="32"/>
  <c r="W758" i="32"/>
  <c r="N759" i="32"/>
  <c r="O759" i="32"/>
  <c r="P759" i="32"/>
  <c r="Q759" i="32"/>
  <c r="R759" i="32"/>
  <c r="S759" i="32"/>
  <c r="T759" i="32"/>
  <c r="U759" i="32"/>
  <c r="V759" i="32"/>
  <c r="W759" i="32"/>
  <c r="N760" i="32"/>
  <c r="O760" i="32"/>
  <c r="P760" i="32"/>
  <c r="Q760" i="32"/>
  <c r="R760" i="32"/>
  <c r="S760" i="32"/>
  <c r="T760" i="32"/>
  <c r="U760" i="32"/>
  <c r="V760" i="32"/>
  <c r="W760" i="32"/>
  <c r="N761" i="32"/>
  <c r="O761" i="32"/>
  <c r="P761" i="32"/>
  <c r="Q761" i="32"/>
  <c r="R761" i="32"/>
  <c r="S761" i="32"/>
  <c r="T761" i="32"/>
  <c r="U761" i="32"/>
  <c r="V761" i="32"/>
  <c r="W761" i="32"/>
  <c r="N762" i="32"/>
  <c r="O762" i="32"/>
  <c r="P762" i="32"/>
  <c r="Q762" i="32"/>
  <c r="R762" i="32"/>
  <c r="S762" i="32"/>
  <c r="T762" i="32"/>
  <c r="U762" i="32"/>
  <c r="V762" i="32"/>
  <c r="W762" i="32"/>
  <c r="N763" i="32"/>
  <c r="O763" i="32"/>
  <c r="P763" i="32"/>
  <c r="Q763" i="32"/>
  <c r="R763" i="32"/>
  <c r="S763" i="32"/>
  <c r="T763" i="32"/>
  <c r="U763" i="32"/>
  <c r="V763" i="32"/>
  <c r="W763" i="32"/>
  <c r="N764" i="32"/>
  <c r="O764" i="32"/>
  <c r="P764" i="32"/>
  <c r="Q764" i="32"/>
  <c r="R764" i="32"/>
  <c r="S764" i="32"/>
  <c r="T764" i="32"/>
  <c r="U764" i="32"/>
  <c r="V764" i="32"/>
  <c r="W764" i="32"/>
  <c r="N765" i="32"/>
  <c r="O765" i="32"/>
  <c r="P765" i="32"/>
  <c r="Q765" i="32"/>
  <c r="R765" i="32"/>
  <c r="S765" i="32"/>
  <c r="T765" i="32"/>
  <c r="U765" i="32"/>
  <c r="V765" i="32"/>
  <c r="W765" i="32"/>
  <c r="N766" i="32"/>
  <c r="O766" i="32"/>
  <c r="P766" i="32"/>
  <c r="Q766" i="32"/>
  <c r="R766" i="32"/>
  <c r="S766" i="32"/>
  <c r="T766" i="32"/>
  <c r="U766" i="32"/>
  <c r="V766" i="32"/>
  <c r="W766" i="32"/>
  <c r="N767" i="32"/>
  <c r="O767" i="32"/>
  <c r="P767" i="32"/>
  <c r="Q767" i="32"/>
  <c r="R767" i="32"/>
  <c r="S767" i="32"/>
  <c r="T767" i="32"/>
  <c r="U767" i="32"/>
  <c r="V767" i="32"/>
  <c r="W767" i="32"/>
  <c r="N768" i="32"/>
  <c r="O768" i="32"/>
  <c r="P768" i="32"/>
  <c r="Q768" i="32"/>
  <c r="R768" i="32"/>
  <c r="S768" i="32"/>
  <c r="T768" i="32"/>
  <c r="U768" i="32"/>
  <c r="V768" i="32"/>
  <c r="W768" i="32"/>
  <c r="N769" i="32"/>
  <c r="O769" i="32"/>
  <c r="P769" i="32"/>
  <c r="Q769" i="32"/>
  <c r="R769" i="32"/>
  <c r="S769" i="32"/>
  <c r="T769" i="32"/>
  <c r="U769" i="32"/>
  <c r="V769" i="32"/>
  <c r="W769" i="32"/>
  <c r="N770" i="32"/>
  <c r="O770" i="32"/>
  <c r="P770" i="32"/>
  <c r="Q770" i="32"/>
  <c r="R770" i="32"/>
  <c r="S770" i="32"/>
  <c r="T770" i="32"/>
  <c r="U770" i="32"/>
  <c r="V770" i="32"/>
  <c r="W770" i="32"/>
  <c r="N771" i="32"/>
  <c r="O771" i="32"/>
  <c r="P771" i="32"/>
  <c r="Q771" i="32"/>
  <c r="R771" i="32"/>
  <c r="S771" i="32"/>
  <c r="T771" i="32"/>
  <c r="U771" i="32"/>
  <c r="V771" i="32"/>
  <c r="W771" i="32"/>
  <c r="N772" i="32"/>
  <c r="O772" i="32"/>
  <c r="P772" i="32"/>
  <c r="Q772" i="32"/>
  <c r="R772" i="32"/>
  <c r="S772" i="32"/>
  <c r="T772" i="32"/>
  <c r="U772" i="32"/>
  <c r="V772" i="32"/>
  <c r="W772" i="32"/>
  <c r="N773" i="32"/>
  <c r="O773" i="32"/>
  <c r="P773" i="32"/>
  <c r="Q773" i="32"/>
  <c r="R773" i="32"/>
  <c r="S773" i="32"/>
  <c r="T773" i="32"/>
  <c r="U773" i="32"/>
  <c r="V773" i="32"/>
  <c r="W773" i="32"/>
  <c r="N774" i="32"/>
  <c r="O774" i="32"/>
  <c r="P774" i="32"/>
  <c r="Q774" i="32"/>
  <c r="R774" i="32"/>
  <c r="S774" i="32"/>
  <c r="T774" i="32"/>
  <c r="U774" i="32"/>
  <c r="V774" i="32"/>
  <c r="W774" i="32"/>
  <c r="N775" i="32"/>
  <c r="O775" i="32"/>
  <c r="P775" i="32"/>
  <c r="Q775" i="32"/>
  <c r="R775" i="32"/>
  <c r="S775" i="32"/>
  <c r="T775" i="32"/>
  <c r="U775" i="32"/>
  <c r="V775" i="32"/>
  <c r="W775" i="32"/>
  <c r="N776" i="32"/>
  <c r="O776" i="32"/>
  <c r="P776" i="32"/>
  <c r="Q776" i="32"/>
  <c r="R776" i="32"/>
  <c r="S776" i="32"/>
  <c r="T776" i="32"/>
  <c r="U776" i="32"/>
  <c r="V776" i="32"/>
  <c r="W776" i="32"/>
  <c r="N777" i="32"/>
  <c r="O777" i="32"/>
  <c r="P777" i="32"/>
  <c r="Q777" i="32"/>
  <c r="R777" i="32"/>
  <c r="S777" i="32"/>
  <c r="T777" i="32"/>
  <c r="U777" i="32"/>
  <c r="V777" i="32"/>
  <c r="W777" i="32"/>
  <c r="N778" i="32"/>
  <c r="O778" i="32"/>
  <c r="P778" i="32"/>
  <c r="Q778" i="32"/>
  <c r="R778" i="32"/>
  <c r="S778" i="32"/>
  <c r="T778" i="32"/>
  <c r="U778" i="32"/>
  <c r="V778" i="32"/>
  <c r="W778" i="32"/>
  <c r="N779" i="32"/>
  <c r="O779" i="32"/>
  <c r="P779" i="32"/>
  <c r="Q779" i="32"/>
  <c r="R779" i="32"/>
  <c r="S779" i="32"/>
  <c r="T779" i="32"/>
  <c r="U779" i="32"/>
  <c r="V779" i="32"/>
  <c r="W779" i="32"/>
  <c r="N780" i="32"/>
  <c r="O780" i="32"/>
  <c r="P780" i="32"/>
  <c r="Q780" i="32"/>
  <c r="R780" i="32"/>
  <c r="S780" i="32"/>
  <c r="T780" i="32"/>
  <c r="U780" i="32"/>
  <c r="V780" i="32"/>
  <c r="W780" i="32"/>
  <c r="N781" i="32"/>
  <c r="O781" i="32"/>
  <c r="P781" i="32"/>
  <c r="Q781" i="32"/>
  <c r="R781" i="32"/>
  <c r="S781" i="32"/>
  <c r="T781" i="32"/>
  <c r="U781" i="32"/>
  <c r="V781" i="32"/>
  <c r="W781" i="32"/>
  <c r="N782" i="32"/>
  <c r="O782" i="32"/>
  <c r="P782" i="32"/>
  <c r="Q782" i="32"/>
  <c r="R782" i="32"/>
  <c r="S782" i="32"/>
  <c r="T782" i="32"/>
  <c r="U782" i="32"/>
  <c r="V782" i="32"/>
  <c r="W782" i="32"/>
  <c r="N783" i="32"/>
  <c r="O783" i="32"/>
  <c r="P783" i="32"/>
  <c r="Q783" i="32"/>
  <c r="R783" i="32"/>
  <c r="S783" i="32"/>
  <c r="T783" i="32"/>
  <c r="U783" i="32"/>
  <c r="V783" i="32"/>
  <c r="W783" i="32"/>
  <c r="N784" i="32"/>
  <c r="O784" i="32"/>
  <c r="P784" i="32"/>
  <c r="Q784" i="32"/>
  <c r="R784" i="32"/>
  <c r="S784" i="32"/>
  <c r="T784" i="32"/>
  <c r="U784" i="32"/>
  <c r="V784" i="32"/>
  <c r="W784" i="32"/>
  <c r="N785" i="32"/>
  <c r="O785" i="32"/>
  <c r="P785" i="32"/>
  <c r="Q785" i="32"/>
  <c r="R785" i="32"/>
  <c r="S785" i="32"/>
  <c r="T785" i="32"/>
  <c r="U785" i="32"/>
  <c r="V785" i="32"/>
  <c r="W785" i="32"/>
  <c r="N786" i="32"/>
  <c r="O786" i="32"/>
  <c r="P786" i="32"/>
  <c r="Q786" i="32"/>
  <c r="R786" i="32"/>
  <c r="S786" i="32"/>
  <c r="T786" i="32"/>
  <c r="U786" i="32"/>
  <c r="V786" i="32"/>
  <c r="W786" i="32"/>
  <c r="N787" i="32"/>
  <c r="O787" i="32"/>
  <c r="P787" i="32"/>
  <c r="Q787" i="32"/>
  <c r="R787" i="32"/>
  <c r="S787" i="32"/>
  <c r="T787" i="32"/>
  <c r="U787" i="32"/>
  <c r="V787" i="32"/>
  <c r="W787" i="32"/>
  <c r="N788" i="32"/>
  <c r="O788" i="32"/>
  <c r="P788" i="32"/>
  <c r="Q788" i="32"/>
  <c r="R788" i="32"/>
  <c r="S788" i="32"/>
  <c r="T788" i="32"/>
  <c r="U788" i="32"/>
  <c r="V788" i="32"/>
  <c r="W788" i="32"/>
  <c r="N789" i="32"/>
  <c r="O789" i="32"/>
  <c r="P789" i="32"/>
  <c r="Q789" i="32"/>
  <c r="R789" i="32"/>
  <c r="S789" i="32"/>
  <c r="T789" i="32"/>
  <c r="U789" i="32"/>
  <c r="V789" i="32"/>
  <c r="W789" i="32"/>
  <c r="N790" i="32"/>
  <c r="O790" i="32"/>
  <c r="P790" i="32"/>
  <c r="Q790" i="32"/>
  <c r="R790" i="32"/>
  <c r="S790" i="32"/>
  <c r="T790" i="32"/>
  <c r="U790" i="32"/>
  <c r="V790" i="32"/>
  <c r="W790" i="32"/>
  <c r="N791" i="32"/>
  <c r="O791" i="32"/>
  <c r="P791" i="32"/>
  <c r="Q791" i="32"/>
  <c r="R791" i="32"/>
  <c r="S791" i="32"/>
  <c r="T791" i="32"/>
  <c r="U791" i="32"/>
  <c r="V791" i="32"/>
  <c r="W791" i="32"/>
  <c r="N792" i="32"/>
  <c r="O792" i="32"/>
  <c r="P792" i="32"/>
  <c r="Q792" i="32"/>
  <c r="R792" i="32"/>
  <c r="S792" i="32"/>
  <c r="T792" i="32"/>
  <c r="U792" i="32"/>
  <c r="V792" i="32"/>
  <c r="W792" i="32"/>
  <c r="N793" i="32"/>
  <c r="O793" i="32"/>
  <c r="P793" i="32"/>
  <c r="Q793" i="32"/>
  <c r="R793" i="32"/>
  <c r="S793" i="32"/>
  <c r="T793" i="32"/>
  <c r="U793" i="32"/>
  <c r="V793" i="32"/>
  <c r="W793" i="32"/>
  <c r="N794" i="32"/>
  <c r="O794" i="32"/>
  <c r="P794" i="32"/>
  <c r="Q794" i="32"/>
  <c r="R794" i="32"/>
  <c r="S794" i="32"/>
  <c r="T794" i="32"/>
  <c r="U794" i="32"/>
  <c r="V794" i="32"/>
  <c r="W794" i="32"/>
  <c r="N795" i="32"/>
  <c r="O795" i="32"/>
  <c r="P795" i="32"/>
  <c r="Q795" i="32"/>
  <c r="R795" i="32"/>
  <c r="S795" i="32"/>
  <c r="T795" i="32"/>
  <c r="U795" i="32"/>
  <c r="V795" i="32"/>
  <c r="W795" i="32"/>
  <c r="N796" i="32"/>
  <c r="O796" i="32"/>
  <c r="P796" i="32"/>
  <c r="Q796" i="32"/>
  <c r="R796" i="32"/>
  <c r="S796" i="32"/>
  <c r="T796" i="32"/>
  <c r="U796" i="32"/>
  <c r="V796" i="32"/>
  <c r="W796" i="32"/>
  <c r="N797" i="32"/>
  <c r="O797" i="32"/>
  <c r="P797" i="32"/>
  <c r="Q797" i="32"/>
  <c r="R797" i="32"/>
  <c r="S797" i="32"/>
  <c r="T797" i="32"/>
  <c r="U797" i="32"/>
  <c r="V797" i="32"/>
  <c r="W797" i="32"/>
  <c r="N798" i="32"/>
  <c r="O798" i="32"/>
  <c r="P798" i="32"/>
  <c r="Q798" i="32"/>
  <c r="R798" i="32"/>
  <c r="S798" i="32"/>
  <c r="T798" i="32"/>
  <c r="U798" i="32"/>
  <c r="V798" i="32"/>
  <c r="W798" i="32"/>
  <c r="N799" i="32"/>
  <c r="O799" i="32"/>
  <c r="P799" i="32"/>
  <c r="Q799" i="32"/>
  <c r="R799" i="32"/>
  <c r="S799" i="32"/>
  <c r="T799" i="32"/>
  <c r="U799" i="32"/>
  <c r="V799" i="32"/>
  <c r="W799" i="32"/>
  <c r="N800" i="32"/>
  <c r="O800" i="32"/>
  <c r="P800" i="32"/>
  <c r="Q800" i="32"/>
  <c r="R800" i="32"/>
  <c r="S800" i="32"/>
  <c r="T800" i="32"/>
  <c r="U800" i="32"/>
  <c r="V800" i="32"/>
  <c r="W800" i="32"/>
  <c r="N801" i="32"/>
  <c r="O801" i="32"/>
  <c r="P801" i="32"/>
  <c r="Q801" i="32"/>
  <c r="R801" i="32"/>
  <c r="S801" i="32"/>
  <c r="T801" i="32"/>
  <c r="U801" i="32"/>
  <c r="V801" i="32"/>
  <c r="W801" i="32"/>
  <c r="N802" i="32"/>
  <c r="O802" i="32"/>
  <c r="P802" i="32"/>
  <c r="Q802" i="32"/>
  <c r="R802" i="32"/>
  <c r="S802" i="32"/>
  <c r="T802" i="32"/>
  <c r="U802" i="32"/>
  <c r="V802" i="32"/>
  <c r="W802" i="32"/>
  <c r="N803" i="32"/>
  <c r="O803" i="32"/>
  <c r="P803" i="32"/>
  <c r="Q803" i="32"/>
  <c r="R803" i="32"/>
  <c r="S803" i="32"/>
  <c r="T803" i="32"/>
  <c r="U803" i="32"/>
  <c r="V803" i="32"/>
  <c r="W803" i="32"/>
  <c r="N804" i="32"/>
  <c r="O804" i="32"/>
  <c r="P804" i="32"/>
  <c r="Q804" i="32"/>
  <c r="R804" i="32"/>
  <c r="S804" i="32"/>
  <c r="T804" i="32"/>
  <c r="U804" i="32"/>
  <c r="V804" i="32"/>
  <c r="W804" i="32"/>
  <c r="N805" i="32"/>
  <c r="O805" i="32"/>
  <c r="P805" i="32"/>
  <c r="Q805" i="32"/>
  <c r="R805" i="32"/>
  <c r="S805" i="32"/>
  <c r="T805" i="32"/>
  <c r="U805" i="32"/>
  <c r="V805" i="32"/>
  <c r="W805" i="32"/>
  <c r="N806" i="32"/>
  <c r="O806" i="32"/>
  <c r="P806" i="32"/>
  <c r="Q806" i="32"/>
  <c r="R806" i="32"/>
  <c r="S806" i="32"/>
  <c r="T806" i="32"/>
  <c r="U806" i="32"/>
  <c r="V806" i="32"/>
  <c r="W806" i="32"/>
  <c r="N807" i="32"/>
  <c r="O807" i="32"/>
  <c r="P807" i="32"/>
  <c r="Q807" i="32"/>
  <c r="R807" i="32"/>
  <c r="S807" i="32"/>
  <c r="T807" i="32"/>
  <c r="U807" i="32"/>
  <c r="V807" i="32"/>
  <c r="W807" i="32"/>
  <c r="N808" i="32"/>
  <c r="O808" i="32"/>
  <c r="P808" i="32"/>
  <c r="Q808" i="32"/>
  <c r="R808" i="32"/>
  <c r="S808" i="32"/>
  <c r="T808" i="32"/>
  <c r="U808" i="32"/>
  <c r="V808" i="32"/>
  <c r="W808" i="32"/>
  <c r="N809" i="32"/>
  <c r="O809" i="32"/>
  <c r="P809" i="32"/>
  <c r="Q809" i="32"/>
  <c r="R809" i="32"/>
  <c r="S809" i="32"/>
  <c r="T809" i="32"/>
  <c r="U809" i="32"/>
  <c r="V809" i="32"/>
  <c r="W809" i="32"/>
  <c r="N810" i="32"/>
  <c r="O810" i="32"/>
  <c r="P810" i="32"/>
  <c r="Q810" i="32"/>
  <c r="R810" i="32"/>
  <c r="S810" i="32"/>
  <c r="T810" i="32"/>
  <c r="U810" i="32"/>
  <c r="V810" i="32"/>
  <c r="W810" i="32"/>
  <c r="N811" i="32"/>
  <c r="O811" i="32"/>
  <c r="P811" i="32"/>
  <c r="Q811" i="32"/>
  <c r="R811" i="32"/>
  <c r="S811" i="32"/>
  <c r="T811" i="32"/>
  <c r="U811" i="32"/>
  <c r="V811" i="32"/>
  <c r="W811" i="32"/>
  <c r="N812" i="32"/>
  <c r="O812" i="32"/>
  <c r="P812" i="32"/>
  <c r="Q812" i="32"/>
  <c r="R812" i="32"/>
  <c r="S812" i="32"/>
  <c r="T812" i="32"/>
  <c r="U812" i="32"/>
  <c r="V812" i="32"/>
  <c r="W812" i="32"/>
  <c r="N813" i="32"/>
  <c r="O813" i="32"/>
  <c r="P813" i="32"/>
  <c r="Q813" i="32"/>
  <c r="R813" i="32"/>
  <c r="S813" i="32"/>
  <c r="T813" i="32"/>
  <c r="U813" i="32"/>
  <c r="V813" i="32"/>
  <c r="W813" i="32"/>
  <c r="N814" i="32"/>
  <c r="O814" i="32"/>
  <c r="P814" i="32"/>
  <c r="Q814" i="32"/>
  <c r="R814" i="32"/>
  <c r="S814" i="32"/>
  <c r="T814" i="32"/>
  <c r="U814" i="32"/>
  <c r="V814" i="32"/>
  <c r="W814" i="32"/>
  <c r="N815" i="32"/>
  <c r="O815" i="32"/>
  <c r="P815" i="32"/>
  <c r="Q815" i="32"/>
  <c r="R815" i="32"/>
  <c r="S815" i="32"/>
  <c r="T815" i="32"/>
  <c r="U815" i="32"/>
  <c r="V815" i="32"/>
  <c r="W815" i="32"/>
  <c r="N816" i="32"/>
  <c r="O816" i="32"/>
  <c r="P816" i="32"/>
  <c r="Q816" i="32"/>
  <c r="R816" i="32"/>
  <c r="S816" i="32"/>
  <c r="T816" i="32"/>
  <c r="U816" i="32"/>
  <c r="V816" i="32"/>
  <c r="W816" i="32"/>
  <c r="N817" i="32"/>
  <c r="O817" i="32"/>
  <c r="P817" i="32"/>
  <c r="Q817" i="32"/>
  <c r="R817" i="32"/>
  <c r="S817" i="32"/>
  <c r="T817" i="32"/>
  <c r="U817" i="32"/>
  <c r="V817" i="32"/>
  <c r="W817" i="32"/>
  <c r="N818" i="32"/>
  <c r="O818" i="32"/>
  <c r="P818" i="32"/>
  <c r="Q818" i="32"/>
  <c r="R818" i="32"/>
  <c r="S818" i="32"/>
  <c r="T818" i="32"/>
  <c r="U818" i="32"/>
  <c r="V818" i="32"/>
  <c r="W818" i="32"/>
  <c r="N819" i="32"/>
  <c r="O819" i="32"/>
  <c r="P819" i="32"/>
  <c r="Q819" i="32"/>
  <c r="R819" i="32"/>
  <c r="S819" i="32"/>
  <c r="T819" i="32"/>
  <c r="U819" i="32"/>
  <c r="V819" i="32"/>
  <c r="W819" i="32"/>
  <c r="N820" i="32"/>
  <c r="O820" i="32"/>
  <c r="P820" i="32"/>
  <c r="Q820" i="32"/>
  <c r="R820" i="32"/>
  <c r="S820" i="32"/>
  <c r="T820" i="32"/>
  <c r="U820" i="32"/>
  <c r="V820" i="32"/>
  <c r="W820" i="32"/>
  <c r="N821" i="32"/>
  <c r="O821" i="32"/>
  <c r="P821" i="32"/>
  <c r="Q821" i="32"/>
  <c r="R821" i="32"/>
  <c r="S821" i="32"/>
  <c r="T821" i="32"/>
  <c r="U821" i="32"/>
  <c r="V821" i="32"/>
  <c r="W821" i="32"/>
  <c r="N822" i="32"/>
  <c r="O822" i="32"/>
  <c r="P822" i="32"/>
  <c r="Q822" i="32"/>
  <c r="R822" i="32"/>
  <c r="S822" i="32"/>
  <c r="T822" i="32"/>
  <c r="U822" i="32"/>
  <c r="V822" i="32"/>
  <c r="W822" i="32"/>
  <c r="N823" i="32"/>
  <c r="O823" i="32"/>
  <c r="P823" i="32"/>
  <c r="Q823" i="32"/>
  <c r="R823" i="32"/>
  <c r="S823" i="32"/>
  <c r="T823" i="32"/>
  <c r="U823" i="32"/>
  <c r="V823" i="32"/>
  <c r="W823" i="32"/>
  <c r="N824" i="32"/>
  <c r="O824" i="32"/>
  <c r="P824" i="32"/>
  <c r="Q824" i="32"/>
  <c r="R824" i="32"/>
  <c r="S824" i="32"/>
  <c r="T824" i="32"/>
  <c r="U824" i="32"/>
  <c r="V824" i="32"/>
  <c r="W824" i="32"/>
  <c r="N825" i="32"/>
  <c r="O825" i="32"/>
  <c r="P825" i="32"/>
  <c r="Q825" i="32"/>
  <c r="R825" i="32"/>
  <c r="S825" i="32"/>
  <c r="T825" i="32"/>
  <c r="U825" i="32"/>
  <c r="V825" i="32"/>
  <c r="W825" i="32"/>
  <c r="N826" i="32"/>
  <c r="O826" i="32"/>
  <c r="P826" i="32"/>
  <c r="Q826" i="32"/>
  <c r="R826" i="32"/>
  <c r="S826" i="32"/>
  <c r="T826" i="32"/>
  <c r="U826" i="32"/>
  <c r="V826" i="32"/>
  <c r="W826" i="32"/>
  <c r="N827" i="32"/>
  <c r="O827" i="32"/>
  <c r="P827" i="32"/>
  <c r="Q827" i="32"/>
  <c r="R827" i="32"/>
  <c r="S827" i="32"/>
  <c r="T827" i="32"/>
  <c r="U827" i="32"/>
  <c r="V827" i="32"/>
  <c r="W827" i="32"/>
  <c r="N828" i="32"/>
  <c r="O828" i="32"/>
  <c r="P828" i="32"/>
  <c r="Q828" i="32"/>
  <c r="R828" i="32"/>
  <c r="S828" i="32"/>
  <c r="T828" i="32"/>
  <c r="U828" i="32"/>
  <c r="V828" i="32"/>
  <c r="W828" i="32"/>
  <c r="N829" i="32"/>
  <c r="O829" i="32"/>
  <c r="P829" i="32"/>
  <c r="Q829" i="32"/>
  <c r="R829" i="32"/>
  <c r="S829" i="32"/>
  <c r="T829" i="32"/>
  <c r="U829" i="32"/>
  <c r="V829" i="32"/>
  <c r="W829" i="32"/>
  <c r="N830" i="32"/>
  <c r="O830" i="32"/>
  <c r="P830" i="32"/>
  <c r="Q830" i="32"/>
  <c r="R830" i="32"/>
  <c r="S830" i="32"/>
  <c r="T830" i="32"/>
  <c r="U830" i="32"/>
  <c r="V830" i="32"/>
  <c r="W830" i="32"/>
  <c r="N831" i="32"/>
  <c r="O831" i="32"/>
  <c r="P831" i="32"/>
  <c r="Q831" i="32"/>
  <c r="R831" i="32"/>
  <c r="S831" i="32"/>
  <c r="T831" i="32"/>
  <c r="U831" i="32"/>
  <c r="V831" i="32"/>
  <c r="W831" i="32"/>
  <c r="N832" i="32"/>
  <c r="O832" i="32"/>
  <c r="P832" i="32"/>
  <c r="Q832" i="32"/>
  <c r="R832" i="32"/>
  <c r="S832" i="32"/>
  <c r="T832" i="32"/>
  <c r="U832" i="32"/>
  <c r="V832" i="32"/>
  <c r="W832" i="32"/>
  <c r="N833" i="32"/>
  <c r="O833" i="32"/>
  <c r="P833" i="32"/>
  <c r="Q833" i="32"/>
  <c r="R833" i="32"/>
  <c r="S833" i="32"/>
  <c r="T833" i="32"/>
  <c r="U833" i="32"/>
  <c r="V833" i="32"/>
  <c r="W833" i="32"/>
  <c r="N834" i="32"/>
  <c r="O834" i="32"/>
  <c r="P834" i="32"/>
  <c r="Q834" i="32"/>
  <c r="R834" i="32"/>
  <c r="S834" i="32"/>
  <c r="T834" i="32"/>
  <c r="U834" i="32"/>
  <c r="V834" i="32"/>
  <c r="W834" i="32"/>
  <c r="N835" i="32"/>
  <c r="O835" i="32"/>
  <c r="P835" i="32"/>
  <c r="Q835" i="32"/>
  <c r="R835" i="32"/>
  <c r="S835" i="32"/>
  <c r="T835" i="32"/>
  <c r="U835" i="32"/>
  <c r="V835" i="32"/>
  <c r="W835" i="32"/>
  <c r="N836" i="32"/>
  <c r="O836" i="32"/>
  <c r="P836" i="32"/>
  <c r="Q836" i="32"/>
  <c r="R836" i="32"/>
  <c r="S836" i="32"/>
  <c r="T836" i="32"/>
  <c r="U836" i="32"/>
  <c r="V836" i="32"/>
  <c r="W836" i="32"/>
  <c r="N837" i="32"/>
  <c r="O837" i="32"/>
  <c r="P837" i="32"/>
  <c r="Q837" i="32"/>
  <c r="R837" i="32"/>
  <c r="S837" i="32"/>
  <c r="T837" i="32"/>
  <c r="U837" i="32"/>
  <c r="V837" i="32"/>
  <c r="W837" i="32"/>
  <c r="N838" i="32"/>
  <c r="O838" i="32"/>
  <c r="P838" i="32"/>
  <c r="Q838" i="32"/>
  <c r="R838" i="32"/>
  <c r="S838" i="32"/>
  <c r="T838" i="32"/>
  <c r="U838" i="32"/>
  <c r="V838" i="32"/>
  <c r="W838" i="32"/>
  <c r="N839" i="32"/>
  <c r="O839" i="32"/>
  <c r="P839" i="32"/>
  <c r="Q839" i="32"/>
  <c r="R839" i="32"/>
  <c r="S839" i="32"/>
  <c r="T839" i="32"/>
  <c r="U839" i="32"/>
  <c r="V839" i="32"/>
  <c r="W839" i="32"/>
  <c r="N840" i="32"/>
  <c r="O840" i="32"/>
  <c r="P840" i="32"/>
  <c r="Q840" i="32"/>
  <c r="R840" i="32"/>
  <c r="S840" i="32"/>
  <c r="T840" i="32"/>
  <c r="U840" i="32"/>
  <c r="V840" i="32"/>
  <c r="W840" i="32"/>
  <c r="N841" i="32"/>
  <c r="O841" i="32"/>
  <c r="P841" i="32"/>
  <c r="Q841" i="32"/>
  <c r="R841" i="32"/>
  <c r="S841" i="32"/>
  <c r="T841" i="32"/>
  <c r="U841" i="32"/>
  <c r="V841" i="32"/>
  <c r="W841" i="32"/>
  <c r="N842" i="32"/>
  <c r="O842" i="32"/>
  <c r="P842" i="32"/>
  <c r="Q842" i="32"/>
  <c r="R842" i="32"/>
  <c r="S842" i="32"/>
  <c r="T842" i="32"/>
  <c r="U842" i="32"/>
  <c r="V842" i="32"/>
  <c r="W842" i="32"/>
  <c r="N843" i="32"/>
  <c r="O843" i="32"/>
  <c r="P843" i="32"/>
  <c r="Q843" i="32"/>
  <c r="R843" i="32"/>
  <c r="S843" i="32"/>
  <c r="T843" i="32"/>
  <c r="U843" i="32"/>
  <c r="V843" i="32"/>
  <c r="W843" i="32"/>
  <c r="N844" i="32"/>
  <c r="O844" i="32"/>
  <c r="P844" i="32"/>
  <c r="Q844" i="32"/>
  <c r="R844" i="32"/>
  <c r="S844" i="32"/>
  <c r="T844" i="32"/>
  <c r="U844" i="32"/>
  <c r="V844" i="32"/>
  <c r="W844" i="32"/>
  <c r="N845" i="32"/>
  <c r="O845" i="32"/>
  <c r="P845" i="32"/>
  <c r="Q845" i="32"/>
  <c r="R845" i="32"/>
  <c r="S845" i="32"/>
  <c r="T845" i="32"/>
  <c r="U845" i="32"/>
  <c r="V845" i="32"/>
  <c r="W845" i="32"/>
  <c r="N846" i="32"/>
  <c r="O846" i="32"/>
  <c r="P846" i="32"/>
  <c r="Q846" i="32"/>
  <c r="R846" i="32"/>
  <c r="S846" i="32"/>
  <c r="T846" i="32"/>
  <c r="U846" i="32"/>
  <c r="V846" i="32"/>
  <c r="W846" i="32"/>
  <c r="N847" i="32"/>
  <c r="O847" i="32"/>
  <c r="P847" i="32"/>
  <c r="Q847" i="32"/>
  <c r="R847" i="32"/>
  <c r="S847" i="32"/>
  <c r="T847" i="32"/>
  <c r="U847" i="32"/>
  <c r="V847" i="32"/>
  <c r="W847" i="32"/>
  <c r="N848" i="32"/>
  <c r="O848" i="32"/>
  <c r="P848" i="32"/>
  <c r="Q848" i="32"/>
  <c r="R848" i="32"/>
  <c r="S848" i="32"/>
  <c r="T848" i="32"/>
  <c r="U848" i="32"/>
  <c r="V848" i="32"/>
  <c r="W848" i="32"/>
  <c r="N849" i="32"/>
  <c r="O849" i="32"/>
  <c r="P849" i="32"/>
  <c r="Q849" i="32"/>
  <c r="R849" i="32"/>
  <c r="S849" i="32"/>
  <c r="T849" i="32"/>
  <c r="U849" i="32"/>
  <c r="V849" i="32"/>
  <c r="W849" i="32"/>
  <c r="N850" i="32"/>
  <c r="O850" i="32"/>
  <c r="P850" i="32"/>
  <c r="Q850" i="32"/>
  <c r="R850" i="32"/>
  <c r="S850" i="32"/>
  <c r="T850" i="32"/>
  <c r="U850" i="32"/>
  <c r="V850" i="32"/>
  <c r="W850" i="32"/>
  <c r="N851" i="32"/>
  <c r="O851" i="32"/>
  <c r="P851" i="32"/>
  <c r="Q851" i="32"/>
  <c r="R851" i="32"/>
  <c r="S851" i="32"/>
  <c r="T851" i="32"/>
  <c r="U851" i="32"/>
  <c r="V851" i="32"/>
  <c r="W851" i="32"/>
  <c r="N852" i="32"/>
  <c r="O852" i="32"/>
  <c r="P852" i="32"/>
  <c r="Q852" i="32"/>
  <c r="R852" i="32"/>
  <c r="S852" i="32"/>
  <c r="T852" i="32"/>
  <c r="U852" i="32"/>
  <c r="V852" i="32"/>
  <c r="W852" i="32"/>
  <c r="N853" i="32"/>
  <c r="O853" i="32"/>
  <c r="P853" i="32"/>
  <c r="Q853" i="32"/>
  <c r="R853" i="32"/>
  <c r="S853" i="32"/>
  <c r="T853" i="32"/>
  <c r="U853" i="32"/>
  <c r="V853" i="32"/>
  <c r="W853" i="32"/>
  <c r="N854" i="32"/>
  <c r="O854" i="32"/>
  <c r="P854" i="32"/>
  <c r="Q854" i="32"/>
  <c r="R854" i="32"/>
  <c r="S854" i="32"/>
  <c r="T854" i="32"/>
  <c r="U854" i="32"/>
  <c r="V854" i="32"/>
  <c r="W854" i="32"/>
  <c r="N855" i="32"/>
  <c r="O855" i="32"/>
  <c r="P855" i="32"/>
  <c r="Q855" i="32"/>
  <c r="R855" i="32"/>
  <c r="S855" i="32"/>
  <c r="T855" i="32"/>
  <c r="U855" i="32"/>
  <c r="V855" i="32"/>
  <c r="W855" i="32"/>
  <c r="N856" i="32"/>
  <c r="O856" i="32"/>
  <c r="P856" i="32"/>
  <c r="Q856" i="32"/>
  <c r="R856" i="32"/>
  <c r="S856" i="32"/>
  <c r="T856" i="32"/>
  <c r="U856" i="32"/>
  <c r="V856" i="32"/>
  <c r="W856" i="32"/>
  <c r="N857" i="32"/>
  <c r="O857" i="32"/>
  <c r="P857" i="32"/>
  <c r="Q857" i="32"/>
  <c r="R857" i="32"/>
  <c r="S857" i="32"/>
  <c r="T857" i="32"/>
  <c r="U857" i="32"/>
  <c r="V857" i="32"/>
  <c r="W857" i="32"/>
  <c r="N858" i="32"/>
  <c r="O858" i="32"/>
  <c r="P858" i="32"/>
  <c r="Q858" i="32"/>
  <c r="R858" i="32"/>
  <c r="S858" i="32"/>
  <c r="T858" i="32"/>
  <c r="U858" i="32"/>
  <c r="V858" i="32"/>
  <c r="W858" i="32"/>
  <c r="N859" i="32"/>
  <c r="O859" i="32"/>
  <c r="P859" i="32"/>
  <c r="Q859" i="32"/>
  <c r="R859" i="32"/>
  <c r="S859" i="32"/>
  <c r="T859" i="32"/>
  <c r="U859" i="32"/>
  <c r="V859" i="32"/>
  <c r="W859" i="32"/>
  <c r="N860" i="32"/>
  <c r="O860" i="32"/>
  <c r="P860" i="32"/>
  <c r="Q860" i="32"/>
  <c r="R860" i="32"/>
  <c r="S860" i="32"/>
  <c r="T860" i="32"/>
  <c r="U860" i="32"/>
  <c r="V860" i="32"/>
  <c r="W860" i="32"/>
  <c r="N861" i="32"/>
  <c r="O861" i="32"/>
  <c r="P861" i="32"/>
  <c r="Q861" i="32"/>
  <c r="R861" i="32"/>
  <c r="S861" i="32"/>
  <c r="T861" i="32"/>
  <c r="U861" i="32"/>
  <c r="V861" i="32"/>
  <c r="W861" i="32"/>
  <c r="N862" i="32"/>
  <c r="O862" i="32"/>
  <c r="P862" i="32"/>
  <c r="Q862" i="32"/>
  <c r="R862" i="32"/>
  <c r="S862" i="32"/>
  <c r="T862" i="32"/>
  <c r="U862" i="32"/>
  <c r="V862" i="32"/>
  <c r="W862" i="32"/>
  <c r="N863" i="32"/>
  <c r="O863" i="32"/>
  <c r="P863" i="32"/>
  <c r="Q863" i="32"/>
  <c r="R863" i="32"/>
  <c r="S863" i="32"/>
  <c r="T863" i="32"/>
  <c r="U863" i="32"/>
  <c r="V863" i="32"/>
  <c r="W863" i="32"/>
  <c r="N864" i="32"/>
  <c r="O864" i="32"/>
  <c r="P864" i="32"/>
  <c r="Q864" i="32"/>
  <c r="R864" i="32"/>
  <c r="S864" i="32"/>
  <c r="T864" i="32"/>
  <c r="U864" i="32"/>
  <c r="V864" i="32"/>
  <c r="W864" i="32"/>
  <c r="N865" i="32"/>
  <c r="O865" i="32"/>
  <c r="P865" i="32"/>
  <c r="Q865" i="32"/>
  <c r="R865" i="32"/>
  <c r="S865" i="32"/>
  <c r="T865" i="32"/>
  <c r="U865" i="32"/>
  <c r="V865" i="32"/>
  <c r="W865" i="32"/>
  <c r="N866" i="32"/>
  <c r="O866" i="32"/>
  <c r="P866" i="32"/>
  <c r="Q866" i="32"/>
  <c r="R866" i="32"/>
  <c r="S866" i="32"/>
  <c r="T866" i="32"/>
  <c r="U866" i="32"/>
  <c r="V866" i="32"/>
  <c r="W866" i="32"/>
  <c r="N867" i="32"/>
  <c r="O867" i="32"/>
  <c r="P867" i="32"/>
  <c r="Q867" i="32"/>
  <c r="R867" i="32"/>
  <c r="S867" i="32"/>
  <c r="T867" i="32"/>
  <c r="U867" i="32"/>
  <c r="V867" i="32"/>
  <c r="W867" i="32"/>
  <c r="N868" i="32"/>
  <c r="O868" i="32"/>
  <c r="P868" i="32"/>
  <c r="Q868" i="32"/>
  <c r="R868" i="32"/>
  <c r="S868" i="32"/>
  <c r="T868" i="32"/>
  <c r="U868" i="32"/>
  <c r="V868" i="32"/>
  <c r="W868" i="32"/>
  <c r="N869" i="32"/>
  <c r="O869" i="32"/>
  <c r="P869" i="32"/>
  <c r="Q869" i="32"/>
  <c r="R869" i="32"/>
  <c r="S869" i="32"/>
  <c r="T869" i="32"/>
  <c r="U869" i="32"/>
  <c r="V869" i="32"/>
  <c r="W869" i="32"/>
  <c r="N870" i="32"/>
  <c r="O870" i="32"/>
  <c r="P870" i="32"/>
  <c r="Q870" i="32"/>
  <c r="R870" i="32"/>
  <c r="S870" i="32"/>
  <c r="T870" i="32"/>
  <c r="U870" i="32"/>
  <c r="V870" i="32"/>
  <c r="W870" i="32"/>
  <c r="N871" i="32"/>
  <c r="O871" i="32"/>
  <c r="P871" i="32"/>
  <c r="Q871" i="32"/>
  <c r="R871" i="32"/>
  <c r="S871" i="32"/>
  <c r="T871" i="32"/>
  <c r="U871" i="32"/>
  <c r="V871" i="32"/>
  <c r="W871" i="32"/>
  <c r="N872" i="32"/>
  <c r="O872" i="32"/>
  <c r="P872" i="32"/>
  <c r="Q872" i="32"/>
  <c r="R872" i="32"/>
  <c r="S872" i="32"/>
  <c r="T872" i="32"/>
  <c r="U872" i="32"/>
  <c r="V872" i="32"/>
  <c r="W872" i="32"/>
  <c r="N873" i="32"/>
  <c r="O873" i="32"/>
  <c r="P873" i="32"/>
  <c r="Q873" i="32"/>
  <c r="R873" i="32"/>
  <c r="S873" i="32"/>
  <c r="T873" i="32"/>
  <c r="U873" i="32"/>
  <c r="V873" i="32"/>
  <c r="W873" i="32"/>
  <c r="N874" i="32"/>
  <c r="O874" i="32"/>
  <c r="P874" i="32"/>
  <c r="Q874" i="32"/>
  <c r="R874" i="32"/>
  <c r="S874" i="32"/>
  <c r="T874" i="32"/>
  <c r="U874" i="32"/>
  <c r="V874" i="32"/>
  <c r="W874" i="32"/>
  <c r="N875" i="32"/>
  <c r="O875" i="32"/>
  <c r="P875" i="32"/>
  <c r="Q875" i="32"/>
  <c r="R875" i="32"/>
  <c r="S875" i="32"/>
  <c r="T875" i="32"/>
  <c r="U875" i="32"/>
  <c r="V875" i="32"/>
  <c r="W875" i="32"/>
  <c r="N876" i="32"/>
  <c r="O876" i="32"/>
  <c r="P876" i="32"/>
  <c r="Q876" i="32"/>
  <c r="R876" i="32"/>
  <c r="S876" i="32"/>
  <c r="T876" i="32"/>
  <c r="U876" i="32"/>
  <c r="V876" i="32"/>
  <c r="W876" i="32"/>
  <c r="N877" i="32"/>
  <c r="O877" i="32"/>
  <c r="P877" i="32"/>
  <c r="Q877" i="32"/>
  <c r="R877" i="32"/>
  <c r="S877" i="32"/>
  <c r="T877" i="32"/>
  <c r="U877" i="32"/>
  <c r="V877" i="32"/>
  <c r="W877" i="32"/>
  <c r="N878" i="32"/>
  <c r="O878" i="32"/>
  <c r="P878" i="32"/>
  <c r="Q878" i="32"/>
  <c r="R878" i="32"/>
  <c r="S878" i="32"/>
  <c r="T878" i="32"/>
  <c r="U878" i="32"/>
  <c r="V878" i="32"/>
  <c r="W878" i="32"/>
  <c r="N879" i="32"/>
  <c r="O879" i="32"/>
  <c r="P879" i="32"/>
  <c r="Q879" i="32"/>
  <c r="R879" i="32"/>
  <c r="S879" i="32"/>
  <c r="T879" i="32"/>
  <c r="U879" i="32"/>
  <c r="V879" i="32"/>
  <c r="W879" i="32"/>
  <c r="N880" i="32"/>
  <c r="O880" i="32"/>
  <c r="P880" i="32"/>
  <c r="Q880" i="32"/>
  <c r="R880" i="32"/>
  <c r="S880" i="32"/>
  <c r="T880" i="32"/>
  <c r="U880" i="32"/>
  <c r="V880" i="32"/>
  <c r="W880" i="32"/>
  <c r="N881" i="32"/>
  <c r="O881" i="32"/>
  <c r="P881" i="32"/>
  <c r="Q881" i="32"/>
  <c r="R881" i="32"/>
  <c r="S881" i="32"/>
  <c r="T881" i="32"/>
  <c r="U881" i="32"/>
  <c r="V881" i="32"/>
  <c r="W881" i="32"/>
  <c r="N882" i="32"/>
  <c r="O882" i="32"/>
  <c r="P882" i="32"/>
  <c r="Q882" i="32"/>
  <c r="R882" i="32"/>
  <c r="S882" i="32"/>
  <c r="T882" i="32"/>
  <c r="U882" i="32"/>
  <c r="V882" i="32"/>
  <c r="W882" i="32"/>
  <c r="N883" i="32"/>
  <c r="O883" i="32"/>
  <c r="P883" i="32"/>
  <c r="Q883" i="32"/>
  <c r="R883" i="32"/>
  <c r="S883" i="32"/>
  <c r="T883" i="32"/>
  <c r="U883" i="32"/>
  <c r="V883" i="32"/>
  <c r="W883" i="32"/>
  <c r="N884" i="32"/>
  <c r="O884" i="32"/>
  <c r="P884" i="32"/>
  <c r="Q884" i="32"/>
  <c r="R884" i="32"/>
  <c r="S884" i="32"/>
  <c r="T884" i="32"/>
  <c r="U884" i="32"/>
  <c r="V884" i="32"/>
  <c r="W884" i="32"/>
  <c r="N885" i="32"/>
  <c r="O885" i="32"/>
  <c r="P885" i="32"/>
  <c r="Q885" i="32"/>
  <c r="R885" i="32"/>
  <c r="S885" i="32"/>
  <c r="T885" i="32"/>
  <c r="U885" i="32"/>
  <c r="V885" i="32"/>
  <c r="W885" i="32"/>
  <c r="N886" i="32"/>
  <c r="O886" i="32"/>
  <c r="P886" i="32"/>
  <c r="Q886" i="32"/>
  <c r="R886" i="32"/>
  <c r="S886" i="32"/>
  <c r="T886" i="32"/>
  <c r="U886" i="32"/>
  <c r="V886" i="32"/>
  <c r="W886" i="32"/>
  <c r="N887" i="32"/>
  <c r="O887" i="32"/>
  <c r="P887" i="32"/>
  <c r="Q887" i="32"/>
  <c r="R887" i="32"/>
  <c r="S887" i="32"/>
  <c r="T887" i="32"/>
  <c r="U887" i="32"/>
  <c r="V887" i="32"/>
  <c r="W887" i="32"/>
  <c r="N888" i="32"/>
  <c r="O888" i="32"/>
  <c r="P888" i="32"/>
  <c r="Q888" i="32"/>
  <c r="R888" i="32"/>
  <c r="S888" i="32"/>
  <c r="T888" i="32"/>
  <c r="U888" i="32"/>
  <c r="V888" i="32"/>
  <c r="W888" i="32"/>
  <c r="N889" i="32"/>
  <c r="O889" i="32"/>
  <c r="P889" i="32"/>
  <c r="Q889" i="32"/>
  <c r="R889" i="32"/>
  <c r="S889" i="32"/>
  <c r="T889" i="32"/>
  <c r="U889" i="32"/>
  <c r="V889" i="32"/>
  <c r="W889" i="32"/>
  <c r="N890" i="32"/>
  <c r="O890" i="32"/>
  <c r="P890" i="32"/>
  <c r="Q890" i="32"/>
  <c r="R890" i="32"/>
  <c r="S890" i="32"/>
  <c r="T890" i="32"/>
  <c r="U890" i="32"/>
  <c r="V890" i="32"/>
  <c r="W890" i="32"/>
  <c r="N891" i="32"/>
  <c r="O891" i="32"/>
  <c r="P891" i="32"/>
  <c r="Q891" i="32"/>
  <c r="R891" i="32"/>
  <c r="S891" i="32"/>
  <c r="T891" i="32"/>
  <c r="U891" i="32"/>
  <c r="V891" i="32"/>
  <c r="W891" i="32"/>
  <c r="N892" i="32"/>
  <c r="O892" i="32"/>
  <c r="P892" i="32"/>
  <c r="Q892" i="32"/>
  <c r="R892" i="32"/>
  <c r="S892" i="32"/>
  <c r="T892" i="32"/>
  <c r="U892" i="32"/>
  <c r="V892" i="32"/>
  <c r="W892" i="32"/>
  <c r="N893" i="32"/>
  <c r="O893" i="32"/>
  <c r="P893" i="32"/>
  <c r="Q893" i="32"/>
  <c r="R893" i="32"/>
  <c r="S893" i="32"/>
  <c r="T893" i="32"/>
  <c r="U893" i="32"/>
  <c r="V893" i="32"/>
  <c r="W893" i="32"/>
  <c r="N894" i="32"/>
  <c r="O894" i="32"/>
  <c r="P894" i="32"/>
  <c r="Q894" i="32"/>
  <c r="R894" i="32"/>
  <c r="S894" i="32"/>
  <c r="T894" i="32"/>
  <c r="U894" i="32"/>
  <c r="V894" i="32"/>
  <c r="W894" i="32"/>
  <c r="N895" i="32"/>
  <c r="O895" i="32"/>
  <c r="P895" i="32"/>
  <c r="Q895" i="32"/>
  <c r="R895" i="32"/>
  <c r="S895" i="32"/>
  <c r="T895" i="32"/>
  <c r="U895" i="32"/>
  <c r="V895" i="32"/>
  <c r="W895" i="32"/>
  <c r="N896" i="32"/>
  <c r="O896" i="32"/>
  <c r="P896" i="32"/>
  <c r="Q896" i="32"/>
  <c r="R896" i="32"/>
  <c r="S896" i="32"/>
  <c r="T896" i="32"/>
  <c r="U896" i="32"/>
  <c r="V896" i="32"/>
  <c r="W896" i="32"/>
  <c r="N897" i="32"/>
  <c r="O897" i="32"/>
  <c r="P897" i="32"/>
  <c r="Q897" i="32"/>
  <c r="R897" i="32"/>
  <c r="S897" i="32"/>
  <c r="T897" i="32"/>
  <c r="U897" i="32"/>
  <c r="V897" i="32"/>
  <c r="W897" i="32"/>
  <c r="N898" i="32"/>
  <c r="O898" i="32"/>
  <c r="P898" i="32"/>
  <c r="Q898" i="32"/>
  <c r="R898" i="32"/>
  <c r="S898" i="32"/>
  <c r="T898" i="32"/>
  <c r="U898" i="32"/>
  <c r="V898" i="32"/>
  <c r="W898" i="32"/>
  <c r="N899" i="32"/>
  <c r="O899" i="32"/>
  <c r="P899" i="32"/>
  <c r="Q899" i="32"/>
  <c r="R899" i="32"/>
  <c r="S899" i="32"/>
  <c r="T899" i="32"/>
  <c r="U899" i="32"/>
  <c r="V899" i="32"/>
  <c r="W899" i="32"/>
  <c r="N900" i="32"/>
  <c r="O900" i="32"/>
  <c r="P900" i="32"/>
  <c r="Q900" i="32"/>
  <c r="R900" i="32"/>
  <c r="S900" i="32"/>
  <c r="T900" i="32"/>
  <c r="U900" i="32"/>
  <c r="V900" i="32"/>
  <c r="W900" i="32"/>
  <c r="N901" i="32"/>
  <c r="O901" i="32"/>
  <c r="P901" i="32"/>
  <c r="Q901" i="32"/>
  <c r="R901" i="32"/>
  <c r="S901" i="32"/>
  <c r="T901" i="32"/>
  <c r="U901" i="32"/>
  <c r="V901" i="32"/>
  <c r="W901" i="32"/>
  <c r="N902" i="32"/>
  <c r="O902" i="32"/>
  <c r="P902" i="32"/>
  <c r="Q902" i="32"/>
  <c r="R902" i="32"/>
  <c r="S902" i="32"/>
  <c r="T902" i="32"/>
  <c r="U902" i="32"/>
  <c r="V902" i="32"/>
  <c r="W902" i="32"/>
  <c r="N903" i="32"/>
  <c r="O903" i="32"/>
  <c r="P903" i="32"/>
  <c r="Q903" i="32"/>
  <c r="R903" i="32"/>
  <c r="S903" i="32"/>
  <c r="T903" i="32"/>
  <c r="U903" i="32"/>
  <c r="V903" i="32"/>
  <c r="W903" i="32"/>
  <c r="N904" i="32"/>
  <c r="O904" i="32"/>
  <c r="P904" i="32"/>
  <c r="Q904" i="32"/>
  <c r="R904" i="32"/>
  <c r="S904" i="32"/>
  <c r="T904" i="32"/>
  <c r="U904" i="32"/>
  <c r="V904" i="32"/>
  <c r="W904" i="32"/>
  <c r="N905" i="32"/>
  <c r="O905" i="32"/>
  <c r="P905" i="32"/>
  <c r="Q905" i="32"/>
  <c r="R905" i="32"/>
  <c r="S905" i="32"/>
  <c r="T905" i="32"/>
  <c r="U905" i="32"/>
  <c r="V905" i="32"/>
  <c r="W905" i="32"/>
  <c r="N906" i="32"/>
  <c r="O906" i="32"/>
  <c r="P906" i="32"/>
  <c r="Q906" i="32"/>
  <c r="R906" i="32"/>
  <c r="S906" i="32"/>
  <c r="T906" i="32"/>
  <c r="U906" i="32"/>
  <c r="V906" i="32"/>
  <c r="W906" i="32"/>
  <c r="N907" i="32"/>
  <c r="O907" i="32"/>
  <c r="P907" i="32"/>
  <c r="Q907" i="32"/>
  <c r="R907" i="32"/>
  <c r="S907" i="32"/>
  <c r="T907" i="32"/>
  <c r="U907" i="32"/>
  <c r="V907" i="32"/>
  <c r="W907" i="32"/>
  <c r="N908" i="32"/>
  <c r="O908" i="32"/>
  <c r="P908" i="32"/>
  <c r="Q908" i="32"/>
  <c r="R908" i="32"/>
  <c r="S908" i="32"/>
  <c r="T908" i="32"/>
  <c r="U908" i="32"/>
  <c r="V908" i="32"/>
  <c r="W908" i="32"/>
  <c r="N909" i="32"/>
  <c r="O909" i="32"/>
  <c r="P909" i="32"/>
  <c r="Q909" i="32"/>
  <c r="R909" i="32"/>
  <c r="S909" i="32"/>
  <c r="T909" i="32"/>
  <c r="U909" i="32"/>
  <c r="V909" i="32"/>
  <c r="W909" i="32"/>
  <c r="N910" i="32"/>
  <c r="O910" i="32"/>
  <c r="P910" i="32"/>
  <c r="Q910" i="32"/>
  <c r="R910" i="32"/>
  <c r="S910" i="32"/>
  <c r="T910" i="32"/>
  <c r="U910" i="32"/>
  <c r="V910" i="32"/>
  <c r="W910" i="32"/>
  <c r="N911" i="32"/>
  <c r="O911" i="32"/>
  <c r="P911" i="32"/>
  <c r="Q911" i="32"/>
  <c r="R911" i="32"/>
  <c r="S911" i="32"/>
  <c r="T911" i="32"/>
  <c r="U911" i="32"/>
  <c r="V911" i="32"/>
  <c r="W911" i="32"/>
  <c r="N912" i="32"/>
  <c r="O912" i="32"/>
  <c r="P912" i="32"/>
  <c r="Q912" i="32"/>
  <c r="R912" i="32"/>
  <c r="S912" i="32"/>
  <c r="T912" i="32"/>
  <c r="U912" i="32"/>
  <c r="V912" i="32"/>
  <c r="W912" i="32"/>
  <c r="N913" i="32"/>
  <c r="O913" i="32"/>
  <c r="P913" i="32"/>
  <c r="Q913" i="32"/>
  <c r="R913" i="32"/>
  <c r="S913" i="32"/>
  <c r="T913" i="32"/>
  <c r="U913" i="32"/>
  <c r="V913" i="32"/>
  <c r="W913" i="32"/>
  <c r="N914" i="32"/>
  <c r="O914" i="32"/>
  <c r="P914" i="32"/>
  <c r="Q914" i="32"/>
  <c r="R914" i="32"/>
  <c r="S914" i="32"/>
  <c r="T914" i="32"/>
  <c r="U914" i="32"/>
  <c r="V914" i="32"/>
  <c r="W914" i="32"/>
  <c r="N915" i="32"/>
  <c r="O915" i="32"/>
  <c r="P915" i="32"/>
  <c r="Q915" i="32"/>
  <c r="R915" i="32"/>
  <c r="S915" i="32"/>
  <c r="T915" i="32"/>
  <c r="U915" i="32"/>
  <c r="V915" i="32"/>
  <c r="W915" i="32"/>
  <c r="N916" i="32"/>
  <c r="O916" i="32"/>
  <c r="P916" i="32"/>
  <c r="Q916" i="32"/>
  <c r="R916" i="32"/>
  <c r="S916" i="32"/>
  <c r="T916" i="32"/>
  <c r="U916" i="32"/>
  <c r="V916" i="32"/>
  <c r="W916" i="32"/>
  <c r="N917" i="32"/>
  <c r="O917" i="32"/>
  <c r="P917" i="32"/>
  <c r="Q917" i="32"/>
  <c r="R917" i="32"/>
  <c r="S917" i="32"/>
  <c r="T917" i="32"/>
  <c r="U917" i="32"/>
  <c r="V917" i="32"/>
  <c r="W917" i="32"/>
  <c r="N918" i="32"/>
  <c r="O918" i="32"/>
  <c r="P918" i="32"/>
  <c r="Q918" i="32"/>
  <c r="R918" i="32"/>
  <c r="S918" i="32"/>
  <c r="T918" i="32"/>
  <c r="U918" i="32"/>
  <c r="V918" i="32"/>
  <c r="W918" i="32"/>
  <c r="N919" i="32"/>
  <c r="O919" i="32"/>
  <c r="P919" i="32"/>
  <c r="Q919" i="32"/>
  <c r="R919" i="32"/>
  <c r="S919" i="32"/>
  <c r="T919" i="32"/>
  <c r="U919" i="32"/>
  <c r="V919" i="32"/>
  <c r="W919" i="32"/>
  <c r="N920" i="32"/>
  <c r="O920" i="32"/>
  <c r="P920" i="32"/>
  <c r="Q920" i="32"/>
  <c r="R920" i="32"/>
  <c r="S920" i="32"/>
  <c r="T920" i="32"/>
  <c r="U920" i="32"/>
  <c r="V920" i="32"/>
  <c r="W920" i="32"/>
  <c r="N921" i="32"/>
  <c r="O921" i="32"/>
  <c r="P921" i="32"/>
  <c r="Q921" i="32"/>
  <c r="R921" i="32"/>
  <c r="S921" i="32"/>
  <c r="T921" i="32"/>
  <c r="U921" i="32"/>
  <c r="V921" i="32"/>
  <c r="W921" i="32"/>
  <c r="N922" i="32"/>
  <c r="O922" i="32"/>
  <c r="P922" i="32"/>
  <c r="Q922" i="32"/>
  <c r="R922" i="32"/>
  <c r="S922" i="32"/>
  <c r="T922" i="32"/>
  <c r="U922" i="32"/>
  <c r="V922" i="32"/>
  <c r="W922" i="32"/>
  <c r="N923" i="32"/>
  <c r="O923" i="32"/>
  <c r="P923" i="32"/>
  <c r="Q923" i="32"/>
  <c r="R923" i="32"/>
  <c r="S923" i="32"/>
  <c r="T923" i="32"/>
  <c r="U923" i="32"/>
  <c r="V923" i="32"/>
  <c r="W923" i="32"/>
  <c r="N924" i="32"/>
  <c r="O924" i="32"/>
  <c r="P924" i="32"/>
  <c r="Q924" i="32"/>
  <c r="R924" i="32"/>
  <c r="S924" i="32"/>
  <c r="T924" i="32"/>
  <c r="U924" i="32"/>
  <c r="V924" i="32"/>
  <c r="W924" i="32"/>
  <c r="N925" i="32"/>
  <c r="O925" i="32"/>
  <c r="P925" i="32"/>
  <c r="Q925" i="32"/>
  <c r="R925" i="32"/>
  <c r="S925" i="32"/>
  <c r="T925" i="32"/>
  <c r="U925" i="32"/>
  <c r="V925" i="32"/>
  <c r="W925" i="32"/>
  <c r="N926" i="32"/>
  <c r="O926" i="32"/>
  <c r="P926" i="32"/>
  <c r="Q926" i="32"/>
  <c r="R926" i="32"/>
  <c r="S926" i="32"/>
  <c r="T926" i="32"/>
  <c r="U926" i="32"/>
  <c r="V926" i="32"/>
  <c r="W926" i="32"/>
  <c r="N927" i="32"/>
  <c r="O927" i="32"/>
  <c r="P927" i="32"/>
  <c r="Q927" i="32"/>
  <c r="R927" i="32"/>
  <c r="S927" i="32"/>
  <c r="T927" i="32"/>
  <c r="U927" i="32"/>
  <c r="V927" i="32"/>
  <c r="W927" i="32"/>
  <c r="N928" i="32"/>
  <c r="O928" i="32"/>
  <c r="P928" i="32"/>
  <c r="Q928" i="32"/>
  <c r="R928" i="32"/>
  <c r="S928" i="32"/>
  <c r="T928" i="32"/>
  <c r="U928" i="32"/>
  <c r="V928" i="32"/>
  <c r="W928" i="32"/>
  <c r="N929" i="32"/>
  <c r="O929" i="32"/>
  <c r="P929" i="32"/>
  <c r="Q929" i="32"/>
  <c r="R929" i="32"/>
  <c r="S929" i="32"/>
  <c r="T929" i="32"/>
  <c r="U929" i="32"/>
  <c r="V929" i="32"/>
  <c r="W929" i="32"/>
  <c r="N930" i="32"/>
  <c r="O930" i="32"/>
  <c r="P930" i="32"/>
  <c r="Q930" i="32"/>
  <c r="R930" i="32"/>
  <c r="S930" i="32"/>
  <c r="T930" i="32"/>
  <c r="U930" i="32"/>
  <c r="V930" i="32"/>
  <c r="W930" i="32"/>
  <c r="N931" i="32"/>
  <c r="O931" i="32"/>
  <c r="P931" i="32"/>
  <c r="Q931" i="32"/>
  <c r="R931" i="32"/>
  <c r="S931" i="32"/>
  <c r="T931" i="32"/>
  <c r="U931" i="32"/>
  <c r="V931" i="32"/>
  <c r="W931" i="32"/>
  <c r="N932" i="32"/>
  <c r="O932" i="32"/>
  <c r="P932" i="32"/>
  <c r="Q932" i="32"/>
  <c r="R932" i="32"/>
  <c r="S932" i="32"/>
  <c r="T932" i="32"/>
  <c r="U932" i="32"/>
  <c r="V932" i="32"/>
  <c r="W932" i="32"/>
  <c r="N933" i="32"/>
  <c r="O933" i="32"/>
  <c r="P933" i="32"/>
  <c r="Q933" i="32"/>
  <c r="R933" i="32"/>
  <c r="S933" i="32"/>
  <c r="T933" i="32"/>
  <c r="U933" i="32"/>
  <c r="V933" i="32"/>
  <c r="W933" i="32"/>
  <c r="N934" i="32"/>
  <c r="O934" i="32"/>
  <c r="P934" i="32"/>
  <c r="Q934" i="32"/>
  <c r="R934" i="32"/>
  <c r="S934" i="32"/>
  <c r="T934" i="32"/>
  <c r="U934" i="32"/>
  <c r="V934" i="32"/>
  <c r="W934" i="32"/>
  <c r="N935" i="32"/>
  <c r="O935" i="32"/>
  <c r="P935" i="32"/>
  <c r="Q935" i="32"/>
  <c r="R935" i="32"/>
  <c r="S935" i="32"/>
  <c r="T935" i="32"/>
  <c r="U935" i="32"/>
  <c r="V935" i="32"/>
  <c r="W935" i="32"/>
  <c r="N936" i="32"/>
  <c r="O936" i="32"/>
  <c r="P936" i="32"/>
  <c r="Q936" i="32"/>
  <c r="R936" i="32"/>
  <c r="S936" i="32"/>
  <c r="T936" i="32"/>
  <c r="U936" i="32"/>
  <c r="V936" i="32"/>
  <c r="W936" i="32"/>
  <c r="N937" i="32"/>
  <c r="O937" i="32"/>
  <c r="P937" i="32"/>
  <c r="Q937" i="32"/>
  <c r="R937" i="32"/>
  <c r="S937" i="32"/>
  <c r="T937" i="32"/>
  <c r="U937" i="32"/>
  <c r="V937" i="32"/>
  <c r="W937" i="32"/>
  <c r="N938" i="32"/>
  <c r="O938" i="32"/>
  <c r="P938" i="32"/>
  <c r="Q938" i="32"/>
  <c r="R938" i="32"/>
  <c r="S938" i="32"/>
  <c r="T938" i="32"/>
  <c r="U938" i="32"/>
  <c r="V938" i="32"/>
  <c r="W938" i="32"/>
  <c r="N939" i="32"/>
  <c r="O939" i="32"/>
  <c r="P939" i="32"/>
  <c r="Q939" i="32"/>
  <c r="R939" i="32"/>
  <c r="S939" i="32"/>
  <c r="T939" i="32"/>
  <c r="U939" i="32"/>
  <c r="V939" i="32"/>
  <c r="W939" i="32"/>
  <c r="N940" i="32"/>
  <c r="O940" i="32"/>
  <c r="P940" i="32"/>
  <c r="Q940" i="32"/>
  <c r="R940" i="32"/>
  <c r="S940" i="32"/>
  <c r="T940" i="32"/>
  <c r="U940" i="32"/>
  <c r="V940" i="32"/>
  <c r="W940" i="32"/>
  <c r="N941" i="32"/>
  <c r="O941" i="32"/>
  <c r="P941" i="32"/>
  <c r="Q941" i="32"/>
  <c r="R941" i="32"/>
  <c r="S941" i="32"/>
  <c r="T941" i="32"/>
  <c r="U941" i="32"/>
  <c r="V941" i="32"/>
  <c r="W941" i="32"/>
  <c r="N942" i="32"/>
  <c r="O942" i="32"/>
  <c r="P942" i="32"/>
  <c r="Q942" i="32"/>
  <c r="R942" i="32"/>
  <c r="S942" i="32"/>
  <c r="T942" i="32"/>
  <c r="U942" i="32"/>
  <c r="V942" i="32"/>
  <c r="W942" i="32"/>
  <c r="N943" i="32"/>
  <c r="O943" i="32"/>
  <c r="P943" i="32"/>
  <c r="Q943" i="32"/>
  <c r="R943" i="32"/>
  <c r="S943" i="32"/>
  <c r="T943" i="32"/>
  <c r="U943" i="32"/>
  <c r="V943" i="32"/>
  <c r="W943" i="32"/>
  <c r="N944" i="32"/>
  <c r="O944" i="32"/>
  <c r="P944" i="32"/>
  <c r="Q944" i="32"/>
  <c r="R944" i="32"/>
  <c r="S944" i="32"/>
  <c r="T944" i="32"/>
  <c r="U944" i="32"/>
  <c r="V944" i="32"/>
  <c r="W944" i="32"/>
  <c r="N945" i="32"/>
  <c r="O945" i="32"/>
  <c r="P945" i="32"/>
  <c r="Q945" i="32"/>
  <c r="R945" i="32"/>
  <c r="S945" i="32"/>
  <c r="T945" i="32"/>
  <c r="U945" i="32"/>
  <c r="V945" i="32"/>
  <c r="W945" i="32"/>
  <c r="N946" i="32"/>
  <c r="O946" i="32"/>
  <c r="P946" i="32"/>
  <c r="Q946" i="32"/>
  <c r="R946" i="32"/>
  <c r="S946" i="32"/>
  <c r="T946" i="32"/>
  <c r="U946" i="32"/>
  <c r="V946" i="32"/>
  <c r="W946" i="32"/>
  <c r="N947" i="32"/>
  <c r="O947" i="32"/>
  <c r="P947" i="32"/>
  <c r="Q947" i="32"/>
  <c r="R947" i="32"/>
  <c r="S947" i="32"/>
  <c r="T947" i="32"/>
  <c r="U947" i="32"/>
  <c r="V947" i="32"/>
  <c r="W947" i="32"/>
  <c r="N948" i="32"/>
  <c r="O948" i="32"/>
  <c r="P948" i="32"/>
  <c r="Q948" i="32"/>
  <c r="R948" i="32"/>
  <c r="S948" i="32"/>
  <c r="T948" i="32"/>
  <c r="U948" i="32"/>
  <c r="V948" i="32"/>
  <c r="W948" i="32"/>
  <c r="N949" i="32"/>
  <c r="O949" i="32"/>
  <c r="P949" i="32"/>
  <c r="Q949" i="32"/>
  <c r="R949" i="32"/>
  <c r="S949" i="32"/>
  <c r="T949" i="32"/>
  <c r="U949" i="32"/>
  <c r="V949" i="32"/>
  <c r="W949" i="32"/>
  <c r="N950" i="32"/>
  <c r="O950" i="32"/>
  <c r="P950" i="32"/>
  <c r="Q950" i="32"/>
  <c r="R950" i="32"/>
  <c r="S950" i="32"/>
  <c r="T950" i="32"/>
  <c r="U950" i="32"/>
  <c r="V950" i="32"/>
  <c r="W950" i="32"/>
  <c r="N951" i="32"/>
  <c r="O951" i="32"/>
  <c r="P951" i="32"/>
  <c r="Q951" i="32"/>
  <c r="R951" i="32"/>
  <c r="S951" i="32"/>
  <c r="T951" i="32"/>
  <c r="U951" i="32"/>
  <c r="V951" i="32"/>
  <c r="W951" i="32"/>
  <c r="N952" i="32"/>
  <c r="O952" i="32"/>
  <c r="P952" i="32"/>
  <c r="Q952" i="32"/>
  <c r="R952" i="32"/>
  <c r="S952" i="32"/>
  <c r="T952" i="32"/>
  <c r="U952" i="32"/>
  <c r="V952" i="32"/>
  <c r="W952" i="32"/>
  <c r="N953" i="32"/>
  <c r="O953" i="32"/>
  <c r="P953" i="32"/>
  <c r="Q953" i="32"/>
  <c r="R953" i="32"/>
  <c r="S953" i="32"/>
  <c r="T953" i="32"/>
  <c r="U953" i="32"/>
  <c r="V953" i="32"/>
  <c r="W953" i="32"/>
  <c r="N954" i="32"/>
  <c r="O954" i="32"/>
  <c r="P954" i="32"/>
  <c r="Q954" i="32"/>
  <c r="R954" i="32"/>
  <c r="S954" i="32"/>
  <c r="T954" i="32"/>
  <c r="U954" i="32"/>
  <c r="V954" i="32"/>
  <c r="W954" i="32"/>
  <c r="N955" i="32"/>
  <c r="O955" i="32"/>
  <c r="P955" i="32"/>
  <c r="Q955" i="32"/>
  <c r="R955" i="32"/>
  <c r="S955" i="32"/>
  <c r="T955" i="32"/>
  <c r="U955" i="32"/>
  <c r="V955" i="32"/>
  <c r="W955" i="32"/>
  <c r="N956" i="32"/>
  <c r="O956" i="32"/>
  <c r="P956" i="32"/>
  <c r="Q956" i="32"/>
  <c r="R956" i="32"/>
  <c r="S956" i="32"/>
  <c r="T956" i="32"/>
  <c r="U956" i="32"/>
  <c r="V956" i="32"/>
  <c r="W956" i="32"/>
  <c r="N957" i="32"/>
  <c r="O957" i="32"/>
  <c r="P957" i="32"/>
  <c r="Q957" i="32"/>
  <c r="R957" i="32"/>
  <c r="S957" i="32"/>
  <c r="T957" i="32"/>
  <c r="U957" i="32"/>
  <c r="V957" i="32"/>
  <c r="W957" i="32"/>
  <c r="N958" i="32"/>
  <c r="O958" i="32"/>
  <c r="P958" i="32"/>
  <c r="Q958" i="32"/>
  <c r="R958" i="32"/>
  <c r="S958" i="32"/>
  <c r="T958" i="32"/>
  <c r="U958" i="32"/>
  <c r="V958" i="32"/>
  <c r="W958" i="32"/>
  <c r="N959" i="32"/>
  <c r="O959" i="32"/>
  <c r="P959" i="32"/>
  <c r="Q959" i="32"/>
  <c r="R959" i="32"/>
  <c r="S959" i="32"/>
  <c r="T959" i="32"/>
  <c r="U959" i="32"/>
  <c r="V959" i="32"/>
  <c r="W959" i="32"/>
  <c r="N960" i="32"/>
  <c r="O960" i="32"/>
  <c r="P960" i="32"/>
  <c r="Q960" i="32"/>
  <c r="R960" i="32"/>
  <c r="S960" i="32"/>
  <c r="T960" i="32"/>
  <c r="U960" i="32"/>
  <c r="V960" i="32"/>
  <c r="W960" i="32"/>
  <c r="N961" i="32"/>
  <c r="O961" i="32"/>
  <c r="P961" i="32"/>
  <c r="Q961" i="32"/>
  <c r="R961" i="32"/>
  <c r="S961" i="32"/>
  <c r="T961" i="32"/>
  <c r="U961" i="32"/>
  <c r="V961" i="32"/>
  <c r="W961" i="32"/>
  <c r="N962" i="32"/>
  <c r="O962" i="32"/>
  <c r="P962" i="32"/>
  <c r="Q962" i="32"/>
  <c r="R962" i="32"/>
  <c r="S962" i="32"/>
  <c r="T962" i="32"/>
  <c r="U962" i="32"/>
  <c r="V962" i="32"/>
  <c r="W962" i="32"/>
  <c r="N963" i="32"/>
  <c r="O963" i="32"/>
  <c r="P963" i="32"/>
  <c r="Q963" i="32"/>
  <c r="R963" i="32"/>
  <c r="S963" i="32"/>
  <c r="T963" i="32"/>
  <c r="U963" i="32"/>
  <c r="V963" i="32"/>
  <c r="W963" i="32"/>
  <c r="N964" i="32"/>
  <c r="O964" i="32"/>
  <c r="P964" i="32"/>
  <c r="Q964" i="32"/>
  <c r="R964" i="32"/>
  <c r="S964" i="32"/>
  <c r="T964" i="32"/>
  <c r="U964" i="32"/>
  <c r="V964" i="32"/>
  <c r="W964" i="32"/>
  <c r="N965" i="32"/>
  <c r="O965" i="32"/>
  <c r="P965" i="32"/>
  <c r="Q965" i="32"/>
  <c r="R965" i="32"/>
  <c r="S965" i="32"/>
  <c r="T965" i="32"/>
  <c r="U965" i="32"/>
  <c r="V965" i="32"/>
  <c r="W965" i="32"/>
  <c r="N966" i="32"/>
  <c r="O966" i="32"/>
  <c r="P966" i="32"/>
  <c r="Q966" i="32"/>
  <c r="R966" i="32"/>
  <c r="S966" i="32"/>
  <c r="T966" i="32"/>
  <c r="U966" i="32"/>
  <c r="V966" i="32"/>
  <c r="W966" i="32"/>
  <c r="N967" i="32"/>
  <c r="O967" i="32"/>
  <c r="P967" i="32"/>
  <c r="Q967" i="32"/>
  <c r="R967" i="32"/>
  <c r="S967" i="32"/>
  <c r="T967" i="32"/>
  <c r="U967" i="32"/>
  <c r="V967" i="32"/>
  <c r="W967" i="32"/>
  <c r="N968" i="32"/>
  <c r="O968" i="32"/>
  <c r="P968" i="32"/>
  <c r="Q968" i="32"/>
  <c r="R968" i="32"/>
  <c r="S968" i="32"/>
  <c r="T968" i="32"/>
  <c r="U968" i="32"/>
  <c r="V968" i="32"/>
  <c r="W968" i="32"/>
  <c r="N969" i="32"/>
  <c r="O969" i="32"/>
  <c r="P969" i="32"/>
  <c r="Q969" i="32"/>
  <c r="R969" i="32"/>
  <c r="S969" i="32"/>
  <c r="T969" i="32"/>
  <c r="U969" i="32"/>
  <c r="V969" i="32"/>
  <c r="W969" i="32"/>
  <c r="N970" i="32"/>
  <c r="O970" i="32"/>
  <c r="P970" i="32"/>
  <c r="Q970" i="32"/>
  <c r="R970" i="32"/>
  <c r="S970" i="32"/>
  <c r="T970" i="32"/>
  <c r="U970" i="32"/>
  <c r="V970" i="32"/>
  <c r="W970" i="32"/>
  <c r="N971" i="32"/>
  <c r="O971" i="32"/>
  <c r="P971" i="32"/>
  <c r="Q971" i="32"/>
  <c r="R971" i="32"/>
  <c r="S971" i="32"/>
  <c r="T971" i="32"/>
  <c r="U971" i="32"/>
  <c r="V971" i="32"/>
  <c r="W971" i="32"/>
  <c r="N972" i="32"/>
  <c r="O972" i="32"/>
  <c r="P972" i="32"/>
  <c r="Q972" i="32"/>
  <c r="R972" i="32"/>
  <c r="S972" i="32"/>
  <c r="T972" i="32"/>
  <c r="U972" i="32"/>
  <c r="V972" i="32"/>
  <c r="W972" i="32"/>
  <c r="N973" i="32"/>
  <c r="O973" i="32"/>
  <c r="P973" i="32"/>
  <c r="Q973" i="32"/>
  <c r="R973" i="32"/>
  <c r="S973" i="32"/>
  <c r="T973" i="32"/>
  <c r="U973" i="32"/>
  <c r="V973" i="32"/>
  <c r="W973" i="32"/>
  <c r="N974" i="32"/>
  <c r="O974" i="32"/>
  <c r="P974" i="32"/>
  <c r="Q974" i="32"/>
  <c r="R974" i="32"/>
  <c r="S974" i="32"/>
  <c r="T974" i="32"/>
  <c r="U974" i="32"/>
  <c r="V974" i="32"/>
  <c r="W974" i="32"/>
  <c r="N975" i="32"/>
  <c r="O975" i="32"/>
  <c r="P975" i="32"/>
  <c r="Q975" i="32"/>
  <c r="R975" i="32"/>
  <c r="S975" i="32"/>
  <c r="T975" i="32"/>
  <c r="U975" i="32"/>
  <c r="V975" i="32"/>
  <c r="W975" i="32"/>
  <c r="N976" i="32"/>
  <c r="O976" i="32"/>
  <c r="P976" i="32"/>
  <c r="Q976" i="32"/>
  <c r="R976" i="32"/>
  <c r="S976" i="32"/>
  <c r="T976" i="32"/>
  <c r="U976" i="32"/>
  <c r="V976" i="32"/>
  <c r="W976" i="32"/>
  <c r="N977" i="32"/>
  <c r="O977" i="32"/>
  <c r="P977" i="32"/>
  <c r="Q977" i="32"/>
  <c r="R977" i="32"/>
  <c r="S977" i="32"/>
  <c r="T977" i="32"/>
  <c r="U977" i="32"/>
  <c r="V977" i="32"/>
  <c r="W977" i="32"/>
  <c r="N978" i="32"/>
  <c r="O978" i="32"/>
  <c r="P978" i="32"/>
  <c r="Q978" i="32"/>
  <c r="R978" i="32"/>
  <c r="S978" i="32"/>
  <c r="T978" i="32"/>
  <c r="U978" i="32"/>
  <c r="V978" i="32"/>
  <c r="W978" i="32"/>
  <c r="N979" i="32"/>
  <c r="O979" i="32"/>
  <c r="P979" i="32"/>
  <c r="Q979" i="32"/>
  <c r="R979" i="32"/>
  <c r="S979" i="32"/>
  <c r="T979" i="32"/>
  <c r="U979" i="32"/>
  <c r="V979" i="32"/>
  <c r="W979" i="32"/>
  <c r="N980" i="32"/>
  <c r="O980" i="32"/>
  <c r="P980" i="32"/>
  <c r="Q980" i="32"/>
  <c r="R980" i="32"/>
  <c r="S980" i="32"/>
  <c r="T980" i="32"/>
  <c r="U980" i="32"/>
  <c r="V980" i="32"/>
  <c r="W980" i="32"/>
  <c r="N981" i="32"/>
  <c r="O981" i="32"/>
  <c r="P981" i="32"/>
  <c r="Q981" i="32"/>
  <c r="R981" i="32"/>
  <c r="S981" i="32"/>
  <c r="T981" i="32"/>
  <c r="U981" i="32"/>
  <c r="V981" i="32"/>
  <c r="W981" i="32"/>
  <c r="N982" i="32"/>
  <c r="O982" i="32"/>
  <c r="P982" i="32"/>
  <c r="Q982" i="32"/>
  <c r="R982" i="32"/>
  <c r="S982" i="32"/>
  <c r="T982" i="32"/>
  <c r="U982" i="32"/>
  <c r="V982" i="32"/>
  <c r="W982" i="32"/>
  <c r="N983" i="32"/>
  <c r="O983" i="32"/>
  <c r="P983" i="32"/>
  <c r="Q983" i="32"/>
  <c r="R983" i="32"/>
  <c r="S983" i="32"/>
  <c r="T983" i="32"/>
  <c r="U983" i="32"/>
  <c r="V983" i="32"/>
  <c r="W983" i="32"/>
  <c r="N984" i="32"/>
  <c r="O984" i="32"/>
  <c r="P984" i="32"/>
  <c r="Q984" i="32"/>
  <c r="R984" i="32"/>
  <c r="S984" i="32"/>
  <c r="T984" i="32"/>
  <c r="U984" i="32"/>
  <c r="V984" i="32"/>
  <c r="W984" i="32"/>
  <c r="N985" i="32"/>
  <c r="O985" i="32"/>
  <c r="P985" i="32"/>
  <c r="Q985" i="32"/>
  <c r="R985" i="32"/>
  <c r="S985" i="32"/>
  <c r="T985" i="32"/>
  <c r="U985" i="32"/>
  <c r="V985" i="32"/>
  <c r="W985" i="32"/>
  <c r="N986" i="32"/>
  <c r="O986" i="32"/>
  <c r="P986" i="32"/>
  <c r="Q986" i="32"/>
  <c r="R986" i="32"/>
  <c r="S986" i="32"/>
  <c r="T986" i="32"/>
  <c r="U986" i="32"/>
  <c r="V986" i="32"/>
  <c r="W986" i="32"/>
  <c r="N987" i="32"/>
  <c r="O987" i="32"/>
  <c r="P987" i="32"/>
  <c r="Q987" i="32"/>
  <c r="R987" i="32"/>
  <c r="S987" i="32"/>
  <c r="T987" i="32"/>
  <c r="U987" i="32"/>
  <c r="V987" i="32"/>
  <c r="W987" i="32"/>
  <c r="N988" i="32"/>
  <c r="O988" i="32"/>
  <c r="P988" i="32"/>
  <c r="Q988" i="32"/>
  <c r="R988" i="32"/>
  <c r="S988" i="32"/>
  <c r="T988" i="32"/>
  <c r="U988" i="32"/>
  <c r="V988" i="32"/>
  <c r="W988" i="32"/>
  <c r="N989" i="32"/>
  <c r="O989" i="32"/>
  <c r="P989" i="32"/>
  <c r="Q989" i="32"/>
  <c r="R989" i="32"/>
  <c r="S989" i="32"/>
  <c r="T989" i="32"/>
  <c r="U989" i="32"/>
  <c r="V989" i="32"/>
  <c r="W989" i="32"/>
  <c r="N990" i="32"/>
  <c r="O990" i="32"/>
  <c r="P990" i="32"/>
  <c r="Q990" i="32"/>
  <c r="R990" i="32"/>
  <c r="S990" i="32"/>
  <c r="T990" i="32"/>
  <c r="U990" i="32"/>
  <c r="V990" i="32"/>
  <c r="W990" i="32"/>
  <c r="N991" i="32"/>
  <c r="O991" i="32"/>
  <c r="P991" i="32"/>
  <c r="Q991" i="32"/>
  <c r="R991" i="32"/>
  <c r="S991" i="32"/>
  <c r="T991" i="32"/>
  <c r="U991" i="32"/>
  <c r="V991" i="32"/>
  <c r="W991" i="32"/>
  <c r="N992" i="32"/>
  <c r="O992" i="32"/>
  <c r="P992" i="32"/>
  <c r="Q992" i="32"/>
  <c r="R992" i="32"/>
  <c r="S992" i="32"/>
  <c r="T992" i="32"/>
  <c r="U992" i="32"/>
  <c r="V992" i="32"/>
  <c r="W992" i="32"/>
  <c r="N993" i="32"/>
  <c r="O993" i="32"/>
  <c r="P993" i="32"/>
  <c r="Q993" i="32"/>
  <c r="R993" i="32"/>
  <c r="S993" i="32"/>
  <c r="T993" i="32"/>
  <c r="U993" i="32"/>
  <c r="V993" i="32"/>
  <c r="W993" i="32"/>
  <c r="N994" i="32"/>
  <c r="O994" i="32"/>
  <c r="P994" i="32"/>
  <c r="Q994" i="32"/>
  <c r="R994" i="32"/>
  <c r="S994" i="32"/>
  <c r="T994" i="32"/>
  <c r="U994" i="32"/>
  <c r="V994" i="32"/>
  <c r="W994" i="32"/>
  <c r="N995" i="32"/>
  <c r="O995" i="32"/>
  <c r="P995" i="32"/>
  <c r="Q995" i="32"/>
  <c r="R995" i="32"/>
  <c r="S995" i="32"/>
  <c r="T995" i="32"/>
  <c r="U995" i="32"/>
  <c r="V995" i="32"/>
  <c r="W995" i="32"/>
  <c r="N996" i="32"/>
  <c r="O996" i="32"/>
  <c r="P996" i="32"/>
  <c r="Q996" i="32"/>
  <c r="R996" i="32"/>
  <c r="S996" i="32"/>
  <c r="T996" i="32"/>
  <c r="U996" i="32"/>
  <c r="V996" i="32"/>
  <c r="W996" i="32"/>
  <c r="N997" i="32"/>
  <c r="O997" i="32"/>
  <c r="P997" i="32"/>
  <c r="Q997" i="32"/>
  <c r="R997" i="32"/>
  <c r="S997" i="32"/>
  <c r="T997" i="32"/>
  <c r="U997" i="32"/>
  <c r="V997" i="32"/>
  <c r="W997" i="32"/>
  <c r="N998" i="32"/>
  <c r="O998" i="32"/>
  <c r="P998" i="32"/>
  <c r="Q998" i="32"/>
  <c r="R998" i="32"/>
  <c r="S998" i="32"/>
  <c r="T998" i="32"/>
  <c r="U998" i="32"/>
  <c r="V998" i="32"/>
  <c r="W998" i="32"/>
  <c r="N999" i="32"/>
  <c r="O999" i="32"/>
  <c r="P999" i="32"/>
  <c r="Q999" i="32"/>
  <c r="R999" i="32"/>
  <c r="S999" i="32"/>
  <c r="T999" i="32"/>
  <c r="U999" i="32"/>
  <c r="V999" i="32"/>
  <c r="W999" i="32"/>
  <c r="N1000" i="32"/>
  <c r="O1000" i="32"/>
  <c r="P1000" i="32"/>
  <c r="Q1000" i="32"/>
  <c r="R1000" i="32"/>
  <c r="S1000" i="32"/>
  <c r="T1000" i="32"/>
  <c r="U1000" i="32"/>
  <c r="V1000" i="32"/>
  <c r="W1000" i="32"/>
  <c r="N1001" i="32"/>
  <c r="O1001" i="32"/>
  <c r="P1001" i="32"/>
  <c r="Q1001" i="32"/>
  <c r="R1001" i="32"/>
  <c r="S1001" i="32"/>
  <c r="T1001" i="32"/>
  <c r="U1001" i="32"/>
  <c r="V1001" i="32"/>
  <c r="W1001" i="32"/>
  <c r="O6" i="32"/>
  <c r="P6" i="32"/>
  <c r="Q6" i="32"/>
  <c r="R6" i="32"/>
  <c r="T6" i="32"/>
  <c r="U6" i="32"/>
  <c r="V6" i="32"/>
  <c r="W6" i="32"/>
  <c r="N6" i="32"/>
  <c r="N4" i="32"/>
  <c r="O4" i="32"/>
  <c r="P4" i="32"/>
  <c r="Q4" i="32"/>
  <c r="R4" i="32"/>
  <c r="N5" i="32"/>
  <c r="O5" i="32"/>
  <c r="P5" i="32"/>
  <c r="Q5" i="32"/>
  <c r="R5" i="32"/>
  <c r="U5" i="32"/>
  <c r="T5" i="32" s="1"/>
  <c r="S5" i="32" s="1"/>
  <c r="V5" i="32"/>
  <c r="W5" i="32"/>
  <c r="O2" i="32"/>
  <c r="P2" i="32"/>
  <c r="Q2" i="32"/>
  <c r="R2" i="32"/>
  <c r="S2" i="32"/>
  <c r="T2" i="32"/>
  <c r="U2" i="32"/>
  <c r="V2" i="32"/>
  <c r="W2" i="32"/>
  <c r="N2" i="32"/>
  <c r="E3" i="32"/>
  <c r="F189" i="12"/>
  <c r="F190" i="12"/>
  <c r="F191" i="12"/>
  <c r="F192" i="12"/>
  <c r="F193" i="12"/>
  <c r="F194" i="12"/>
  <c r="F195" i="12"/>
  <c r="F196" i="12"/>
  <c r="F197" i="12"/>
  <c r="F198" i="12"/>
  <c r="F199" i="12"/>
  <c r="F200" i="12"/>
  <c r="F201" i="12"/>
  <c r="F202" i="12"/>
  <c r="F203" i="12"/>
  <c r="F204" i="12"/>
  <c r="F205" i="12"/>
  <c r="F206" i="12"/>
  <c r="F207" i="12"/>
  <c r="F208" i="12"/>
  <c r="F209" i="12"/>
  <c r="F210" i="12"/>
  <c r="F211" i="12"/>
  <c r="F212" i="12"/>
  <c r="F213" i="12"/>
  <c r="F214" i="12"/>
  <c r="F215" i="12"/>
  <c r="F216" i="12"/>
  <c r="F217" i="12"/>
  <c r="F218" i="12"/>
  <c r="F219" i="12"/>
  <c r="F220" i="12"/>
  <c r="F221" i="12"/>
  <c r="F222" i="12"/>
  <c r="F223" i="12"/>
  <c r="F224" i="12"/>
  <c r="F225" i="12"/>
  <c r="F226" i="12"/>
  <c r="F227" i="12"/>
  <c r="F228" i="12"/>
  <c r="F229" i="12"/>
  <c r="F230" i="12"/>
  <c r="F231" i="12"/>
  <c r="F232" i="12"/>
  <c r="F233" i="12"/>
  <c r="F234" i="12"/>
  <c r="F235" i="12"/>
  <c r="F236" i="12"/>
  <c r="F237" i="12"/>
  <c r="F238" i="12"/>
  <c r="F239" i="12"/>
  <c r="F240" i="12"/>
  <c r="F241" i="12"/>
  <c r="F242" i="12"/>
  <c r="F243" i="12"/>
  <c r="F244" i="12"/>
  <c r="F245" i="12"/>
  <c r="F246" i="12"/>
  <c r="F247" i="12"/>
  <c r="F248" i="12"/>
  <c r="F249" i="12"/>
  <c r="F250" i="12"/>
  <c r="F251" i="12"/>
  <c r="F252" i="12"/>
  <c r="F253" i="12"/>
  <c r="F254" i="12"/>
  <c r="F255" i="12"/>
  <c r="F256" i="12"/>
  <c r="F257" i="12"/>
  <c r="F258" i="12"/>
  <c r="F259" i="12"/>
  <c r="F260" i="12"/>
  <c r="F261" i="12"/>
  <c r="F262" i="12"/>
  <c r="F263" i="12"/>
  <c r="F264" i="12"/>
  <c r="F265" i="12"/>
  <c r="F266" i="12"/>
  <c r="F267" i="12"/>
  <c r="F268" i="12"/>
  <c r="F269" i="12"/>
  <c r="F270" i="12"/>
  <c r="F271" i="12"/>
  <c r="F272" i="12"/>
  <c r="F273" i="12"/>
  <c r="F274" i="12"/>
  <c r="F275" i="12"/>
  <c r="F276" i="12"/>
  <c r="F277" i="12"/>
  <c r="F278" i="12"/>
  <c r="F279" i="12"/>
  <c r="F280" i="12"/>
  <c r="F281" i="12"/>
  <c r="F282" i="12"/>
  <c r="F283" i="12"/>
  <c r="F284" i="12"/>
  <c r="F285" i="12"/>
  <c r="F286" i="12"/>
  <c r="F287" i="12"/>
  <c r="F288" i="12"/>
  <c r="F289" i="12"/>
  <c r="F290" i="12"/>
  <c r="F291" i="12"/>
  <c r="F292" i="12"/>
  <c r="F293" i="12"/>
  <c r="F294" i="12"/>
  <c r="F295" i="12"/>
  <c r="F296" i="12"/>
  <c r="F297" i="12"/>
  <c r="F298" i="12"/>
  <c r="F299" i="12"/>
  <c r="F300" i="12"/>
  <c r="F301" i="12"/>
  <c r="F302" i="12"/>
  <c r="F303" i="12"/>
  <c r="F304" i="12"/>
  <c r="F305" i="12"/>
  <c r="F306" i="12"/>
  <c r="F307" i="12"/>
  <c r="F308" i="12"/>
  <c r="F309" i="12"/>
  <c r="F310" i="12"/>
  <c r="F311" i="12"/>
  <c r="F312" i="12"/>
  <c r="F313" i="12"/>
  <c r="F314" i="12"/>
  <c r="F315" i="12"/>
  <c r="F316" i="12"/>
  <c r="F317" i="12"/>
  <c r="F318" i="12"/>
  <c r="F319" i="12"/>
  <c r="F320" i="12"/>
  <c r="F321" i="12"/>
  <c r="F322" i="12"/>
  <c r="F323" i="12"/>
  <c r="F324" i="12"/>
  <c r="F325" i="12"/>
  <c r="F326" i="12"/>
  <c r="F327" i="12"/>
  <c r="F328" i="12"/>
  <c r="F329" i="12"/>
  <c r="F330" i="12"/>
  <c r="F331" i="12"/>
  <c r="F332" i="12"/>
  <c r="F333" i="12"/>
  <c r="F334" i="12"/>
  <c r="F335" i="12"/>
  <c r="F336" i="12"/>
  <c r="F337" i="12"/>
  <c r="F338" i="12"/>
  <c r="F339" i="12"/>
  <c r="F340" i="12"/>
  <c r="F341" i="12"/>
  <c r="F342" i="12"/>
  <c r="F343" i="12"/>
  <c r="F344" i="12"/>
  <c r="F345" i="12"/>
  <c r="F346" i="12"/>
  <c r="F347" i="12"/>
  <c r="F348" i="12"/>
  <c r="F349" i="12"/>
  <c r="F350" i="12"/>
  <c r="F351" i="12"/>
  <c r="F352" i="12"/>
  <c r="F353" i="12"/>
  <c r="F354" i="12"/>
  <c r="F355" i="12"/>
  <c r="F356" i="12"/>
  <c r="F357" i="12"/>
  <c r="F358" i="12"/>
  <c r="F359" i="12"/>
  <c r="F360" i="12"/>
  <c r="F361" i="12"/>
  <c r="F362" i="12"/>
  <c r="F363" i="12"/>
  <c r="F364" i="12"/>
  <c r="F365" i="12"/>
  <c r="F366" i="12"/>
  <c r="F367" i="12"/>
  <c r="F368" i="12"/>
  <c r="F369" i="12"/>
  <c r="F370" i="12"/>
  <c r="F371" i="12"/>
  <c r="F372" i="12"/>
  <c r="F373" i="12"/>
  <c r="F374" i="12"/>
  <c r="F375" i="12"/>
  <c r="F376" i="12"/>
  <c r="F377" i="12"/>
  <c r="F378" i="12"/>
  <c r="F379" i="12"/>
  <c r="F380" i="12"/>
  <c r="F381" i="12"/>
  <c r="F382" i="12"/>
  <c r="F383" i="12"/>
  <c r="F384" i="12"/>
  <c r="F385" i="12"/>
  <c r="F386" i="12"/>
  <c r="F387" i="12"/>
  <c r="F388" i="12"/>
  <c r="F389" i="12"/>
  <c r="F390" i="12"/>
  <c r="F391" i="12"/>
  <c r="F392" i="12"/>
  <c r="F393" i="12"/>
  <c r="F394" i="12"/>
  <c r="F395" i="12"/>
  <c r="F396" i="12"/>
  <c r="F397" i="12"/>
  <c r="F398" i="12"/>
  <c r="F399" i="12"/>
  <c r="F400" i="12"/>
  <c r="F401" i="12"/>
  <c r="F402" i="12"/>
  <c r="F403" i="12"/>
  <c r="F404" i="12"/>
  <c r="F405" i="12"/>
  <c r="F406" i="12"/>
  <c r="F407" i="12"/>
  <c r="F408" i="12"/>
  <c r="F409" i="12"/>
  <c r="F410" i="12"/>
  <c r="F411" i="12"/>
  <c r="F412" i="12"/>
  <c r="F413" i="12"/>
  <c r="F414" i="12"/>
  <c r="F415" i="12"/>
  <c r="F416" i="12"/>
  <c r="F417" i="12"/>
  <c r="F418" i="12"/>
  <c r="F419" i="12"/>
  <c r="F420" i="12"/>
  <c r="F421" i="12"/>
  <c r="F422" i="12"/>
  <c r="F423" i="12"/>
  <c r="F424" i="12"/>
  <c r="F425" i="12"/>
  <c r="F426" i="12"/>
  <c r="F427" i="12"/>
  <c r="F428" i="12"/>
  <c r="F429" i="12"/>
  <c r="F430" i="12"/>
  <c r="F431" i="12"/>
  <c r="F432" i="12"/>
  <c r="F433" i="12"/>
  <c r="F434" i="12"/>
  <c r="F435" i="12"/>
  <c r="F436" i="12"/>
  <c r="F437" i="12"/>
  <c r="F438" i="12"/>
  <c r="F439" i="12"/>
  <c r="F440" i="12"/>
  <c r="F441" i="12"/>
  <c r="F442" i="12"/>
  <c r="F443" i="12"/>
  <c r="F444" i="12"/>
  <c r="F445" i="12"/>
  <c r="F446" i="12"/>
  <c r="F447" i="12"/>
  <c r="F448" i="12"/>
  <c r="F449" i="12"/>
  <c r="F450" i="12"/>
  <c r="F451" i="12"/>
  <c r="F452" i="12"/>
  <c r="F453" i="12"/>
  <c r="F454" i="12"/>
  <c r="F455" i="12"/>
  <c r="F456" i="12"/>
  <c r="F457" i="12"/>
  <c r="F458" i="12"/>
  <c r="F459" i="12"/>
  <c r="F460" i="12"/>
  <c r="F461" i="12"/>
  <c r="F462" i="12"/>
  <c r="F463" i="12"/>
  <c r="F464" i="12"/>
  <c r="F465" i="12"/>
  <c r="F466" i="12"/>
  <c r="F467" i="12"/>
  <c r="F468" i="12"/>
  <c r="F469" i="12"/>
  <c r="F470" i="12"/>
  <c r="F471" i="12"/>
  <c r="F472" i="12"/>
  <c r="F473" i="12"/>
  <c r="F474" i="12"/>
  <c r="F475" i="12"/>
  <c r="F476" i="12"/>
  <c r="F477" i="12"/>
  <c r="F478" i="12"/>
  <c r="F479" i="12"/>
  <c r="F480" i="12"/>
  <c r="F481" i="12"/>
  <c r="F482" i="12"/>
  <c r="F483" i="12"/>
  <c r="F484" i="12"/>
  <c r="F485" i="12"/>
  <c r="F486" i="12"/>
  <c r="F487" i="12"/>
  <c r="F488" i="12"/>
  <c r="F489" i="12"/>
  <c r="F490" i="12"/>
  <c r="F491" i="12"/>
  <c r="F492" i="12"/>
  <c r="F493" i="12"/>
  <c r="F494" i="12"/>
  <c r="F495" i="12"/>
  <c r="F496" i="12"/>
  <c r="F497" i="12"/>
  <c r="F498" i="12"/>
  <c r="F499" i="12"/>
  <c r="F500" i="12"/>
  <c r="F501" i="12"/>
  <c r="F502" i="12"/>
  <c r="F503" i="12"/>
  <c r="F504" i="12"/>
  <c r="F505" i="12"/>
  <c r="F506" i="12"/>
  <c r="F507" i="12"/>
  <c r="F508" i="12"/>
  <c r="F509" i="12"/>
  <c r="F510" i="12"/>
  <c r="F511" i="12"/>
  <c r="F512" i="12"/>
  <c r="F513" i="12"/>
  <c r="F514" i="12"/>
  <c r="F515" i="12"/>
  <c r="F516" i="12"/>
  <c r="F517" i="12"/>
  <c r="F518" i="12"/>
  <c r="F519" i="12"/>
  <c r="F520" i="12"/>
  <c r="F521" i="12"/>
  <c r="F522" i="12"/>
  <c r="F523" i="12"/>
  <c r="F524" i="12"/>
  <c r="F525" i="12"/>
  <c r="F526" i="12"/>
  <c r="F527" i="12"/>
  <c r="F528" i="12"/>
  <c r="F529" i="12"/>
  <c r="F530" i="12"/>
  <c r="F531" i="12"/>
  <c r="F532" i="12"/>
  <c r="F533" i="12"/>
  <c r="F534" i="12"/>
  <c r="F535" i="12"/>
  <c r="F536" i="12"/>
  <c r="F537" i="12"/>
  <c r="F538" i="12"/>
  <c r="F539" i="12"/>
  <c r="F540" i="12"/>
  <c r="F541" i="12"/>
  <c r="F542" i="12"/>
  <c r="F543" i="12"/>
  <c r="F544" i="12"/>
  <c r="F545" i="12"/>
  <c r="F546" i="12"/>
  <c r="F547" i="12"/>
  <c r="F548" i="12"/>
  <c r="F549" i="12"/>
  <c r="F550" i="12"/>
  <c r="F551" i="12"/>
  <c r="F552" i="12"/>
  <c r="F553" i="12"/>
  <c r="F554" i="12"/>
  <c r="F555" i="12"/>
  <c r="F556" i="12"/>
  <c r="F557" i="12"/>
  <c r="F558" i="12"/>
  <c r="F559" i="12"/>
  <c r="F560" i="12"/>
  <c r="F561" i="12"/>
  <c r="F562" i="12"/>
  <c r="F563" i="12"/>
  <c r="F564" i="12"/>
  <c r="F565" i="12"/>
  <c r="F566" i="12"/>
  <c r="F567" i="12"/>
  <c r="F568" i="12"/>
  <c r="F569" i="12"/>
  <c r="F570" i="12"/>
  <c r="F571" i="12"/>
  <c r="F572" i="12"/>
  <c r="F573" i="12"/>
  <c r="F574" i="12"/>
  <c r="F575" i="12"/>
  <c r="F576" i="12"/>
  <c r="F577" i="12"/>
  <c r="F578" i="12"/>
  <c r="F579" i="12"/>
  <c r="F580" i="12"/>
  <c r="F581" i="12"/>
  <c r="F582" i="12"/>
  <c r="F583" i="12"/>
  <c r="F584" i="12"/>
  <c r="F585" i="12"/>
  <c r="F586" i="12"/>
  <c r="F587" i="12"/>
  <c r="F588" i="12"/>
  <c r="F589" i="12"/>
  <c r="F590" i="12"/>
  <c r="F591" i="12"/>
  <c r="F592" i="12"/>
  <c r="F593" i="12"/>
  <c r="F594" i="12"/>
  <c r="F595" i="12"/>
  <c r="F596" i="12"/>
  <c r="F597" i="12"/>
  <c r="F598" i="12"/>
  <c r="F599" i="12"/>
  <c r="F600" i="12"/>
  <c r="F601" i="12"/>
  <c r="F602" i="12"/>
  <c r="F603" i="12"/>
  <c r="F604" i="12"/>
  <c r="F605" i="12"/>
  <c r="F606" i="12"/>
  <c r="F607" i="12"/>
  <c r="F608" i="12"/>
  <c r="F609" i="12"/>
  <c r="F610" i="12"/>
  <c r="F611" i="12"/>
  <c r="F612" i="12"/>
  <c r="F613" i="12"/>
  <c r="F614" i="12"/>
  <c r="F615" i="12"/>
  <c r="F616" i="12"/>
  <c r="F617" i="12"/>
  <c r="F618" i="12"/>
  <c r="F619" i="12"/>
  <c r="F620" i="12"/>
  <c r="F621" i="12"/>
  <c r="F622" i="12"/>
  <c r="F623" i="12"/>
  <c r="F624" i="12"/>
  <c r="F625" i="12"/>
  <c r="F626" i="12"/>
  <c r="F627" i="12"/>
  <c r="F628" i="12"/>
  <c r="F629" i="12"/>
  <c r="F630" i="12"/>
  <c r="F631" i="12"/>
  <c r="F632" i="12"/>
  <c r="F633" i="12"/>
  <c r="F634" i="12"/>
  <c r="F635" i="12"/>
  <c r="F636" i="12"/>
  <c r="F637" i="12"/>
  <c r="F638" i="12"/>
  <c r="F639" i="12"/>
  <c r="F640" i="12"/>
  <c r="F641" i="12"/>
  <c r="F642" i="12"/>
  <c r="F643" i="12"/>
  <c r="F644" i="12"/>
  <c r="F645" i="12"/>
  <c r="F646" i="12"/>
  <c r="F647" i="12"/>
  <c r="F648" i="12"/>
  <c r="F649" i="12"/>
  <c r="F650" i="12"/>
  <c r="F651" i="12"/>
  <c r="F652" i="12"/>
  <c r="F653" i="12"/>
  <c r="F654" i="12"/>
  <c r="F655" i="12"/>
  <c r="F656" i="12"/>
  <c r="F657" i="12"/>
  <c r="F658" i="12"/>
  <c r="F659" i="12"/>
  <c r="F660" i="12"/>
  <c r="F661" i="12"/>
  <c r="F662" i="12"/>
  <c r="F663" i="12"/>
  <c r="F664" i="12"/>
  <c r="F665" i="12"/>
  <c r="F666" i="12"/>
  <c r="F667" i="12"/>
  <c r="F668" i="12"/>
  <c r="F669" i="12"/>
  <c r="F670" i="12"/>
  <c r="F671" i="12"/>
  <c r="F672" i="12"/>
  <c r="F673" i="12"/>
  <c r="F674" i="12"/>
  <c r="F675" i="12"/>
  <c r="F676" i="12"/>
  <c r="F677" i="12"/>
  <c r="F678" i="12"/>
  <c r="F679" i="12"/>
  <c r="F680" i="12"/>
  <c r="F681" i="12"/>
  <c r="F682" i="12"/>
  <c r="F683" i="12"/>
  <c r="F684" i="12"/>
  <c r="F685" i="12"/>
  <c r="F686" i="12"/>
  <c r="F687" i="12"/>
  <c r="F688" i="12"/>
  <c r="F689" i="12"/>
  <c r="F690" i="12"/>
  <c r="F691" i="12"/>
  <c r="F692" i="12"/>
  <c r="F693" i="12"/>
  <c r="F694" i="12"/>
  <c r="F695" i="12"/>
  <c r="F696" i="12"/>
  <c r="F697" i="12"/>
  <c r="F698" i="12"/>
  <c r="F699" i="12"/>
  <c r="F700" i="12"/>
  <c r="F701" i="12"/>
  <c r="F702" i="12"/>
  <c r="F703" i="12"/>
  <c r="F704" i="12"/>
  <c r="F705" i="12"/>
  <c r="F706" i="12"/>
  <c r="F707" i="12"/>
  <c r="F708" i="12"/>
  <c r="F709" i="12"/>
  <c r="F710" i="12"/>
  <c r="F711" i="12"/>
  <c r="F712" i="12"/>
  <c r="F713" i="12"/>
  <c r="F714" i="12"/>
  <c r="F715" i="12"/>
  <c r="F716" i="12"/>
  <c r="F717" i="12"/>
  <c r="F718" i="12"/>
  <c r="F719" i="12"/>
  <c r="F720" i="12"/>
  <c r="F721" i="12"/>
  <c r="F722" i="12"/>
  <c r="F723" i="12"/>
  <c r="F724" i="12"/>
  <c r="F725" i="12"/>
  <c r="F726" i="12"/>
  <c r="F727" i="12"/>
  <c r="F728" i="12"/>
  <c r="F729" i="12"/>
  <c r="F730" i="12"/>
  <c r="F731" i="12"/>
  <c r="F732" i="12"/>
  <c r="F733" i="12"/>
  <c r="F734" i="12"/>
  <c r="F735" i="12"/>
  <c r="F736" i="12"/>
  <c r="F737" i="12"/>
  <c r="F738" i="12"/>
  <c r="F739" i="12"/>
  <c r="F740" i="12"/>
  <c r="F741" i="12"/>
  <c r="F742" i="12"/>
  <c r="F743" i="12"/>
  <c r="F744" i="12"/>
  <c r="F745" i="12"/>
  <c r="F746" i="12"/>
  <c r="F747" i="12"/>
  <c r="F748" i="12"/>
  <c r="F749" i="12"/>
  <c r="F750" i="12"/>
  <c r="F751" i="12"/>
  <c r="F752" i="12"/>
  <c r="F753" i="12"/>
  <c r="F754" i="12"/>
  <c r="F755" i="12"/>
  <c r="F756" i="12"/>
  <c r="F757" i="12"/>
  <c r="F758" i="12"/>
  <c r="F759" i="12"/>
  <c r="F760" i="12"/>
  <c r="F761" i="12"/>
  <c r="F762" i="12"/>
  <c r="F763" i="12"/>
  <c r="F764" i="12"/>
  <c r="F765" i="12"/>
  <c r="F766" i="12"/>
  <c r="F767" i="12"/>
  <c r="F768" i="12"/>
  <c r="F769" i="12"/>
  <c r="F770" i="12"/>
  <c r="F771" i="12"/>
  <c r="F772" i="12"/>
  <c r="F773" i="12"/>
  <c r="F774" i="12"/>
  <c r="F775" i="12"/>
  <c r="F776" i="12"/>
  <c r="F777" i="12"/>
  <c r="F778" i="12"/>
  <c r="F779" i="12"/>
  <c r="F780" i="12"/>
  <c r="F781" i="12"/>
  <c r="F782" i="12"/>
  <c r="F783" i="12"/>
  <c r="F784" i="12"/>
  <c r="F785" i="12"/>
  <c r="F786" i="12"/>
  <c r="F787" i="12"/>
  <c r="F788" i="12"/>
  <c r="F789" i="12"/>
  <c r="F790" i="12"/>
  <c r="F791" i="12"/>
  <c r="F792" i="12"/>
  <c r="F793" i="12"/>
  <c r="F794" i="12"/>
  <c r="F795" i="12"/>
  <c r="F796" i="12"/>
  <c r="F797" i="12"/>
  <c r="F798" i="12"/>
  <c r="F799" i="12"/>
  <c r="F800" i="12"/>
  <c r="F801" i="12"/>
  <c r="F802" i="12"/>
  <c r="F803" i="12"/>
  <c r="F804" i="12"/>
  <c r="F805" i="12"/>
  <c r="F806" i="12"/>
  <c r="F807" i="12"/>
  <c r="F808" i="12"/>
  <c r="F809" i="12"/>
  <c r="F810" i="12"/>
  <c r="F811" i="12"/>
  <c r="F812" i="12"/>
  <c r="F813" i="12"/>
  <c r="F814" i="12"/>
  <c r="F815" i="12"/>
  <c r="F816" i="12"/>
  <c r="F817" i="12"/>
  <c r="F818" i="12"/>
  <c r="F819" i="12"/>
  <c r="F820" i="12"/>
  <c r="F821" i="12"/>
  <c r="F822" i="12"/>
  <c r="F823" i="12"/>
  <c r="F824" i="12"/>
  <c r="F825" i="12"/>
  <c r="F826" i="12"/>
  <c r="F827" i="12"/>
  <c r="F828" i="12"/>
  <c r="F829" i="12"/>
  <c r="F830" i="12"/>
  <c r="F831" i="12"/>
  <c r="F832" i="12"/>
  <c r="F833" i="12"/>
  <c r="F834" i="12"/>
  <c r="F835" i="12"/>
  <c r="F836" i="12"/>
  <c r="F837" i="12"/>
  <c r="F838" i="12"/>
  <c r="F839" i="12"/>
  <c r="F840" i="12"/>
  <c r="F841" i="12"/>
  <c r="F842" i="12"/>
  <c r="F843" i="12"/>
  <c r="F844" i="12"/>
  <c r="F845" i="12"/>
  <c r="F846" i="12"/>
  <c r="F847" i="12"/>
  <c r="F848" i="12"/>
  <c r="F849" i="12"/>
  <c r="F850" i="12"/>
  <c r="F851" i="12"/>
  <c r="F852" i="12"/>
  <c r="F853" i="12"/>
  <c r="F854" i="12"/>
  <c r="F855" i="12"/>
  <c r="F856" i="12"/>
  <c r="F857" i="12"/>
  <c r="F858" i="12"/>
  <c r="F859" i="12"/>
  <c r="F860" i="12"/>
  <c r="F861" i="12"/>
  <c r="F862" i="12"/>
  <c r="F863" i="12"/>
  <c r="F864" i="12"/>
  <c r="F865" i="12"/>
  <c r="F866" i="12"/>
  <c r="F867" i="12"/>
  <c r="F868" i="12"/>
  <c r="F869" i="12"/>
  <c r="F870" i="12"/>
  <c r="F871" i="12"/>
  <c r="F872" i="12"/>
  <c r="F873" i="12"/>
  <c r="F874" i="12"/>
  <c r="F875" i="12"/>
  <c r="F876" i="12"/>
  <c r="F877" i="12"/>
  <c r="F878" i="12"/>
  <c r="F879" i="12"/>
  <c r="F880" i="12"/>
  <c r="F881" i="12"/>
  <c r="F882" i="12"/>
  <c r="F883" i="12"/>
  <c r="F884" i="12"/>
  <c r="F885" i="12"/>
  <c r="F886" i="12"/>
  <c r="F887" i="12"/>
  <c r="F888" i="12"/>
  <c r="F889" i="12"/>
  <c r="F890" i="12"/>
  <c r="F891" i="12"/>
  <c r="F892" i="12"/>
  <c r="F893" i="12"/>
  <c r="F894" i="12"/>
  <c r="F895" i="12"/>
  <c r="F896" i="12"/>
  <c r="F897" i="12"/>
  <c r="F898" i="12"/>
  <c r="F899" i="12"/>
  <c r="F900" i="12"/>
  <c r="F901" i="12"/>
  <c r="F902" i="12"/>
  <c r="F903" i="12"/>
  <c r="F904" i="12"/>
  <c r="F905" i="12"/>
  <c r="F906" i="12"/>
  <c r="F907" i="12"/>
  <c r="F908" i="12"/>
  <c r="F909" i="12"/>
  <c r="F910" i="12"/>
  <c r="F911" i="12"/>
  <c r="F912" i="12"/>
  <c r="F913" i="12"/>
  <c r="F914" i="12"/>
  <c r="F915" i="12"/>
  <c r="F916" i="12"/>
  <c r="F917" i="12"/>
  <c r="F918" i="12"/>
  <c r="F919" i="12"/>
  <c r="F920" i="12"/>
  <c r="F921" i="12"/>
  <c r="F922" i="12"/>
  <c r="F923" i="12"/>
  <c r="F924" i="12"/>
  <c r="F925" i="12"/>
  <c r="F926" i="12"/>
  <c r="F927" i="12"/>
  <c r="F928" i="12"/>
  <c r="F929" i="12"/>
  <c r="F930" i="12"/>
  <c r="F931" i="12"/>
  <c r="F932" i="12"/>
  <c r="F933" i="12"/>
  <c r="F934" i="12"/>
  <c r="F935" i="12"/>
  <c r="F936" i="12"/>
  <c r="F937" i="12"/>
  <c r="F938" i="12"/>
  <c r="F939" i="12"/>
  <c r="F940" i="12"/>
  <c r="F941" i="12"/>
  <c r="F942" i="12"/>
  <c r="F943" i="12"/>
  <c r="F944" i="12"/>
  <c r="F945" i="12"/>
  <c r="F946" i="12"/>
  <c r="F947" i="12"/>
  <c r="F948" i="12"/>
  <c r="F949" i="12"/>
  <c r="F950" i="12"/>
  <c r="F951" i="12"/>
  <c r="F952" i="12"/>
  <c r="F953" i="12"/>
  <c r="F954" i="12"/>
  <c r="F955" i="12"/>
  <c r="F956" i="12"/>
  <c r="F957" i="12"/>
  <c r="F958" i="12"/>
  <c r="F959" i="12"/>
  <c r="F960" i="12"/>
  <c r="F961" i="12"/>
  <c r="F962" i="12"/>
  <c r="F963" i="12"/>
  <c r="F964" i="12"/>
  <c r="F965" i="12"/>
  <c r="F966" i="12"/>
  <c r="F967" i="12"/>
  <c r="F968" i="12"/>
  <c r="F969" i="12"/>
  <c r="F970" i="12"/>
  <c r="F971" i="12"/>
  <c r="F972" i="12"/>
  <c r="F973" i="12"/>
  <c r="F974" i="12"/>
  <c r="F975" i="12"/>
  <c r="F976" i="12"/>
  <c r="F977" i="12"/>
  <c r="F978" i="12"/>
  <c r="F979" i="12"/>
  <c r="F980" i="12"/>
  <c r="F981" i="12"/>
  <c r="F982" i="12"/>
  <c r="F983" i="12"/>
  <c r="F984" i="12"/>
  <c r="F985" i="12"/>
  <c r="F986" i="12"/>
  <c r="F987" i="12"/>
  <c r="F988" i="12"/>
  <c r="F989" i="12"/>
  <c r="F990" i="12"/>
  <c r="F991" i="12"/>
  <c r="F992" i="12"/>
  <c r="F993" i="12"/>
  <c r="F994" i="12"/>
  <c r="F995" i="12"/>
  <c r="F996" i="12"/>
  <c r="F997" i="12"/>
  <c r="F998" i="12"/>
  <c r="F999" i="12"/>
  <c r="B189" i="12"/>
  <c r="B190" i="12"/>
  <c r="J190" i="12" s="1"/>
  <c r="B191" i="12"/>
  <c r="B192" i="12"/>
  <c r="B193" i="12"/>
  <c r="B194" i="12"/>
  <c r="J194" i="12" s="1"/>
  <c r="B195" i="12"/>
  <c r="B196" i="12"/>
  <c r="B197" i="12"/>
  <c r="J197" i="12" s="1"/>
  <c r="B198" i="12"/>
  <c r="J198" i="12" s="1"/>
  <c r="B199" i="12"/>
  <c r="B200" i="12"/>
  <c r="B201" i="12"/>
  <c r="J201" i="12" s="1"/>
  <c r="B202" i="12"/>
  <c r="J202" i="12" s="1"/>
  <c r="B203" i="12"/>
  <c r="B204" i="12"/>
  <c r="B205" i="12"/>
  <c r="B206" i="12"/>
  <c r="J206" i="12" s="1"/>
  <c r="B207" i="12"/>
  <c r="B208" i="12"/>
  <c r="B209" i="12"/>
  <c r="B210" i="12"/>
  <c r="J210" i="12" s="1"/>
  <c r="B211" i="12"/>
  <c r="B212" i="12"/>
  <c r="B213" i="12"/>
  <c r="J213" i="12" s="1"/>
  <c r="B214" i="12"/>
  <c r="J214" i="12" s="1"/>
  <c r="B215" i="12"/>
  <c r="B216" i="12"/>
  <c r="B217" i="12"/>
  <c r="J217" i="12" s="1"/>
  <c r="B218" i="12"/>
  <c r="J218" i="12" s="1"/>
  <c r="B219" i="12"/>
  <c r="B220" i="12"/>
  <c r="B221" i="12"/>
  <c r="B222" i="12"/>
  <c r="J222" i="12" s="1"/>
  <c r="B223" i="12"/>
  <c r="B224" i="12"/>
  <c r="B225" i="12"/>
  <c r="B226" i="12"/>
  <c r="J226" i="12" s="1"/>
  <c r="B227" i="12"/>
  <c r="B228" i="12"/>
  <c r="B229" i="12"/>
  <c r="J229" i="12" s="1"/>
  <c r="B230" i="12"/>
  <c r="J230" i="12" s="1"/>
  <c r="B231" i="12"/>
  <c r="B232" i="12"/>
  <c r="B233" i="12"/>
  <c r="J233" i="12" s="1"/>
  <c r="B234" i="12"/>
  <c r="J234" i="12" s="1"/>
  <c r="B235" i="12"/>
  <c r="B236" i="12"/>
  <c r="B237" i="12"/>
  <c r="B238" i="12"/>
  <c r="J238" i="12" s="1"/>
  <c r="B239" i="12"/>
  <c r="B240" i="12"/>
  <c r="B241" i="12"/>
  <c r="B242" i="12"/>
  <c r="J242" i="12" s="1"/>
  <c r="B243" i="12"/>
  <c r="B244" i="12"/>
  <c r="B245" i="12"/>
  <c r="J245" i="12" s="1"/>
  <c r="B246" i="12"/>
  <c r="J246" i="12" s="1"/>
  <c r="B247" i="12"/>
  <c r="B248" i="12"/>
  <c r="B249" i="12"/>
  <c r="J249" i="12" s="1"/>
  <c r="B250" i="12"/>
  <c r="J250" i="12" s="1"/>
  <c r="B251" i="12"/>
  <c r="B252" i="12"/>
  <c r="B253" i="12"/>
  <c r="B254" i="12"/>
  <c r="J254" i="12" s="1"/>
  <c r="B255" i="12"/>
  <c r="B256" i="12"/>
  <c r="B257" i="12"/>
  <c r="B258" i="12"/>
  <c r="J258" i="12" s="1"/>
  <c r="B259" i="12"/>
  <c r="B260" i="12"/>
  <c r="B261" i="12"/>
  <c r="J261" i="12" s="1"/>
  <c r="B262" i="12"/>
  <c r="J262" i="12" s="1"/>
  <c r="B263" i="12"/>
  <c r="B264" i="12"/>
  <c r="B265" i="12"/>
  <c r="J265" i="12" s="1"/>
  <c r="B266" i="12"/>
  <c r="J266" i="12" s="1"/>
  <c r="B267" i="12"/>
  <c r="B268" i="12"/>
  <c r="B269" i="12"/>
  <c r="B270" i="12"/>
  <c r="J270" i="12" s="1"/>
  <c r="B271" i="12"/>
  <c r="B272" i="12"/>
  <c r="B273" i="12"/>
  <c r="B274" i="12"/>
  <c r="J274" i="12" s="1"/>
  <c r="B275" i="12"/>
  <c r="B276" i="12"/>
  <c r="B277" i="12"/>
  <c r="J277" i="12" s="1"/>
  <c r="B278" i="12"/>
  <c r="J278" i="12" s="1"/>
  <c r="B279" i="12"/>
  <c r="B280" i="12"/>
  <c r="B281" i="12"/>
  <c r="J281" i="12" s="1"/>
  <c r="B282" i="12"/>
  <c r="J282" i="12" s="1"/>
  <c r="B283" i="12"/>
  <c r="B284" i="12"/>
  <c r="B285" i="12"/>
  <c r="B286" i="12"/>
  <c r="J286" i="12" s="1"/>
  <c r="B287" i="12"/>
  <c r="B288" i="12"/>
  <c r="B289" i="12"/>
  <c r="B290" i="12"/>
  <c r="J290" i="12" s="1"/>
  <c r="B291" i="12"/>
  <c r="B292" i="12"/>
  <c r="B293" i="12"/>
  <c r="J293" i="12" s="1"/>
  <c r="B294" i="12"/>
  <c r="J294" i="12" s="1"/>
  <c r="B295" i="12"/>
  <c r="B296" i="12"/>
  <c r="B297" i="12"/>
  <c r="J297" i="12" s="1"/>
  <c r="B298" i="12"/>
  <c r="J298" i="12" s="1"/>
  <c r="B299" i="12"/>
  <c r="B300" i="12"/>
  <c r="B301" i="12"/>
  <c r="B302" i="12"/>
  <c r="J302" i="12" s="1"/>
  <c r="B303" i="12"/>
  <c r="B304" i="12"/>
  <c r="B305" i="12"/>
  <c r="B306" i="12"/>
  <c r="J306" i="12" s="1"/>
  <c r="B307" i="12"/>
  <c r="B308" i="12"/>
  <c r="B309" i="12"/>
  <c r="J309" i="12" s="1"/>
  <c r="B310" i="12"/>
  <c r="J310" i="12" s="1"/>
  <c r="B311" i="12"/>
  <c r="B312" i="12"/>
  <c r="B313" i="12"/>
  <c r="J313" i="12" s="1"/>
  <c r="B314" i="12"/>
  <c r="J314" i="12" s="1"/>
  <c r="B315" i="12"/>
  <c r="B316" i="12"/>
  <c r="B317" i="12"/>
  <c r="B318" i="12"/>
  <c r="J318" i="12" s="1"/>
  <c r="B319" i="12"/>
  <c r="B320" i="12"/>
  <c r="B321" i="12"/>
  <c r="B322" i="12"/>
  <c r="J322" i="12" s="1"/>
  <c r="B323" i="12"/>
  <c r="B324" i="12"/>
  <c r="B325" i="12"/>
  <c r="J325" i="12" s="1"/>
  <c r="B326" i="12"/>
  <c r="J326" i="12" s="1"/>
  <c r="B327" i="12"/>
  <c r="B328" i="12"/>
  <c r="B329" i="12"/>
  <c r="J329" i="12" s="1"/>
  <c r="B330" i="12"/>
  <c r="J330" i="12" s="1"/>
  <c r="B331" i="12"/>
  <c r="B332" i="12"/>
  <c r="B333" i="12"/>
  <c r="B334" i="12"/>
  <c r="J334" i="12" s="1"/>
  <c r="B335" i="12"/>
  <c r="B336" i="12"/>
  <c r="B337" i="12"/>
  <c r="B338" i="12"/>
  <c r="J338" i="12" s="1"/>
  <c r="B339" i="12"/>
  <c r="B340" i="12"/>
  <c r="B341" i="12"/>
  <c r="J341" i="12" s="1"/>
  <c r="B342" i="12"/>
  <c r="J342" i="12" s="1"/>
  <c r="B343" i="12"/>
  <c r="B344" i="12"/>
  <c r="B345" i="12"/>
  <c r="J345" i="12" s="1"/>
  <c r="B346" i="12"/>
  <c r="J346" i="12" s="1"/>
  <c r="B347" i="12"/>
  <c r="B348" i="12"/>
  <c r="B349" i="12"/>
  <c r="J349" i="12" s="1"/>
  <c r="B350" i="12"/>
  <c r="J350" i="12" s="1"/>
  <c r="B351" i="12"/>
  <c r="B352" i="12"/>
  <c r="B353" i="12"/>
  <c r="J353" i="12" s="1"/>
  <c r="B354" i="12"/>
  <c r="J354" i="12" s="1"/>
  <c r="B355" i="12"/>
  <c r="B356" i="12"/>
  <c r="B357" i="12"/>
  <c r="J357" i="12" s="1"/>
  <c r="B358" i="12"/>
  <c r="J358" i="12" s="1"/>
  <c r="B359" i="12"/>
  <c r="B360" i="12"/>
  <c r="B361" i="12"/>
  <c r="J361" i="12" s="1"/>
  <c r="B362" i="12"/>
  <c r="J362" i="12" s="1"/>
  <c r="B363" i="12"/>
  <c r="B364" i="12"/>
  <c r="B365" i="12"/>
  <c r="J365" i="12" s="1"/>
  <c r="B366" i="12"/>
  <c r="J366" i="12" s="1"/>
  <c r="B367" i="12"/>
  <c r="B368" i="12"/>
  <c r="B369" i="12"/>
  <c r="J369" i="12" s="1"/>
  <c r="B370" i="12"/>
  <c r="J370" i="12" s="1"/>
  <c r="B371" i="12"/>
  <c r="B372" i="12"/>
  <c r="B373" i="12"/>
  <c r="J373" i="12" s="1"/>
  <c r="B374" i="12"/>
  <c r="J374" i="12" s="1"/>
  <c r="B375" i="12"/>
  <c r="B376" i="12"/>
  <c r="B377" i="12"/>
  <c r="J377" i="12" s="1"/>
  <c r="B378" i="12"/>
  <c r="J378" i="12" s="1"/>
  <c r="B379" i="12"/>
  <c r="B380" i="12"/>
  <c r="B381" i="12"/>
  <c r="J381" i="12" s="1"/>
  <c r="B382" i="12"/>
  <c r="J382" i="12" s="1"/>
  <c r="B383" i="12"/>
  <c r="B384" i="12"/>
  <c r="B385" i="12"/>
  <c r="J385" i="12" s="1"/>
  <c r="B386" i="12"/>
  <c r="J386" i="12" s="1"/>
  <c r="B387" i="12"/>
  <c r="B388" i="12"/>
  <c r="B389" i="12"/>
  <c r="J389" i="12" s="1"/>
  <c r="B390" i="12"/>
  <c r="J390" i="12" s="1"/>
  <c r="B391" i="12"/>
  <c r="B392" i="12"/>
  <c r="B393" i="12"/>
  <c r="J393" i="12" s="1"/>
  <c r="B394" i="12"/>
  <c r="J394" i="12" s="1"/>
  <c r="B395" i="12"/>
  <c r="B396" i="12"/>
  <c r="B397" i="12"/>
  <c r="J397" i="12" s="1"/>
  <c r="B398" i="12"/>
  <c r="J398" i="12" s="1"/>
  <c r="B399" i="12"/>
  <c r="B400" i="12"/>
  <c r="B401" i="12"/>
  <c r="J401" i="12" s="1"/>
  <c r="B402" i="12"/>
  <c r="J402" i="12" s="1"/>
  <c r="B403" i="12"/>
  <c r="B404" i="12"/>
  <c r="B405" i="12"/>
  <c r="J405" i="12" s="1"/>
  <c r="B406" i="12"/>
  <c r="J406" i="12" s="1"/>
  <c r="B407" i="12"/>
  <c r="B408" i="12"/>
  <c r="B409" i="12"/>
  <c r="J409" i="12" s="1"/>
  <c r="B410" i="12"/>
  <c r="J410" i="12" s="1"/>
  <c r="B411" i="12"/>
  <c r="B412" i="12"/>
  <c r="B413" i="12"/>
  <c r="J413" i="12" s="1"/>
  <c r="B414" i="12"/>
  <c r="J414" i="12" s="1"/>
  <c r="B415" i="12"/>
  <c r="B416" i="12"/>
  <c r="B417" i="12"/>
  <c r="J417" i="12" s="1"/>
  <c r="B418" i="12"/>
  <c r="J418" i="12" s="1"/>
  <c r="B419" i="12"/>
  <c r="B420" i="12"/>
  <c r="B421" i="12"/>
  <c r="J421" i="12" s="1"/>
  <c r="B422" i="12"/>
  <c r="J422" i="12" s="1"/>
  <c r="B423" i="12"/>
  <c r="B424" i="12"/>
  <c r="B425" i="12"/>
  <c r="J425" i="12" s="1"/>
  <c r="B426" i="12"/>
  <c r="J426" i="12" s="1"/>
  <c r="B427" i="12"/>
  <c r="B428" i="12"/>
  <c r="B429" i="12"/>
  <c r="J429" i="12" s="1"/>
  <c r="B430" i="12"/>
  <c r="J430" i="12" s="1"/>
  <c r="B431" i="12"/>
  <c r="B432" i="12"/>
  <c r="B433" i="12"/>
  <c r="J433" i="12" s="1"/>
  <c r="B434" i="12"/>
  <c r="J434" i="12" s="1"/>
  <c r="B435" i="12"/>
  <c r="B436" i="12"/>
  <c r="B437" i="12"/>
  <c r="J437" i="12" s="1"/>
  <c r="B438" i="12"/>
  <c r="J438" i="12" s="1"/>
  <c r="B439" i="12"/>
  <c r="B440" i="12"/>
  <c r="B441" i="12"/>
  <c r="J441" i="12" s="1"/>
  <c r="B442" i="12"/>
  <c r="J442" i="12" s="1"/>
  <c r="B443" i="12"/>
  <c r="B444" i="12"/>
  <c r="B445" i="12"/>
  <c r="J445" i="12" s="1"/>
  <c r="B446" i="12"/>
  <c r="J446" i="12" s="1"/>
  <c r="B447" i="12"/>
  <c r="B448" i="12"/>
  <c r="B449" i="12"/>
  <c r="J449" i="12" s="1"/>
  <c r="B450" i="12"/>
  <c r="J450" i="12" s="1"/>
  <c r="B451" i="12"/>
  <c r="B452" i="12"/>
  <c r="B453" i="12"/>
  <c r="J453" i="12" s="1"/>
  <c r="B454" i="12"/>
  <c r="J454" i="12" s="1"/>
  <c r="B455" i="12"/>
  <c r="B456" i="12"/>
  <c r="B457" i="12"/>
  <c r="J457" i="12" s="1"/>
  <c r="B458" i="12"/>
  <c r="J458" i="12" s="1"/>
  <c r="B459" i="12"/>
  <c r="B460" i="12"/>
  <c r="B461" i="12"/>
  <c r="J461" i="12" s="1"/>
  <c r="B462" i="12"/>
  <c r="J462" i="12" s="1"/>
  <c r="B463" i="12"/>
  <c r="B464" i="12"/>
  <c r="B465" i="12"/>
  <c r="J465" i="12" s="1"/>
  <c r="B466" i="12"/>
  <c r="J466" i="12" s="1"/>
  <c r="B467" i="12"/>
  <c r="B468" i="12"/>
  <c r="B469" i="12"/>
  <c r="J469" i="12" s="1"/>
  <c r="B470" i="12"/>
  <c r="J470" i="12" s="1"/>
  <c r="B471" i="12"/>
  <c r="B472" i="12"/>
  <c r="B473" i="12"/>
  <c r="J473" i="12" s="1"/>
  <c r="B474" i="12"/>
  <c r="J474" i="12" s="1"/>
  <c r="B475" i="12"/>
  <c r="B476" i="12"/>
  <c r="B477" i="12"/>
  <c r="J477" i="12" s="1"/>
  <c r="B478" i="12"/>
  <c r="J478" i="12" s="1"/>
  <c r="B479" i="12"/>
  <c r="B480" i="12"/>
  <c r="B481" i="12"/>
  <c r="J481" i="12" s="1"/>
  <c r="B482" i="12"/>
  <c r="J482" i="12" s="1"/>
  <c r="B483" i="12"/>
  <c r="B484" i="12"/>
  <c r="B485" i="12"/>
  <c r="J485" i="12" s="1"/>
  <c r="B486" i="12"/>
  <c r="J486" i="12" s="1"/>
  <c r="B487" i="12"/>
  <c r="B488" i="12"/>
  <c r="B489" i="12"/>
  <c r="J489" i="12" s="1"/>
  <c r="B490" i="12"/>
  <c r="J490" i="12" s="1"/>
  <c r="B491" i="12"/>
  <c r="B492" i="12"/>
  <c r="B493" i="12"/>
  <c r="J493" i="12" s="1"/>
  <c r="B494" i="12"/>
  <c r="J494" i="12" s="1"/>
  <c r="B495" i="12"/>
  <c r="B496" i="12"/>
  <c r="B497" i="12"/>
  <c r="J497" i="12" s="1"/>
  <c r="B498" i="12"/>
  <c r="B499" i="12"/>
  <c r="B500" i="12"/>
  <c r="B501" i="12"/>
  <c r="J501" i="12" s="1"/>
  <c r="B502" i="12"/>
  <c r="B503" i="12"/>
  <c r="B504" i="12"/>
  <c r="B505" i="12"/>
  <c r="J505" i="12" s="1"/>
  <c r="B506" i="12"/>
  <c r="J506" i="12" s="1"/>
  <c r="B507" i="12"/>
  <c r="B508" i="12"/>
  <c r="B509" i="12"/>
  <c r="J509" i="12" s="1"/>
  <c r="B510" i="12"/>
  <c r="B511" i="12"/>
  <c r="B512" i="12"/>
  <c r="B513" i="12"/>
  <c r="J513" i="12" s="1"/>
  <c r="B514" i="12"/>
  <c r="B515" i="12"/>
  <c r="B516" i="12"/>
  <c r="B517" i="12"/>
  <c r="J517" i="12" s="1"/>
  <c r="B518" i="12"/>
  <c r="B519" i="12"/>
  <c r="B520" i="12"/>
  <c r="B521" i="12"/>
  <c r="J521" i="12" s="1"/>
  <c r="B522" i="12"/>
  <c r="J522" i="12" s="1"/>
  <c r="B523" i="12"/>
  <c r="B524" i="12"/>
  <c r="B525" i="12"/>
  <c r="J525" i="12" s="1"/>
  <c r="B526" i="12"/>
  <c r="B527" i="12"/>
  <c r="B528" i="12"/>
  <c r="B529" i="12"/>
  <c r="J529" i="12" s="1"/>
  <c r="B530" i="12"/>
  <c r="B531" i="12"/>
  <c r="B532" i="12"/>
  <c r="B533" i="12"/>
  <c r="J533" i="12" s="1"/>
  <c r="B534" i="12"/>
  <c r="B535" i="12"/>
  <c r="B536" i="12"/>
  <c r="B537" i="12"/>
  <c r="J537" i="12" s="1"/>
  <c r="B538" i="12"/>
  <c r="J538" i="12" s="1"/>
  <c r="B539" i="12"/>
  <c r="B540" i="12"/>
  <c r="B541" i="12"/>
  <c r="J541" i="12" s="1"/>
  <c r="B542" i="12"/>
  <c r="B543" i="12"/>
  <c r="B544" i="12"/>
  <c r="B545" i="12"/>
  <c r="J545" i="12" s="1"/>
  <c r="B546" i="12"/>
  <c r="B547" i="12"/>
  <c r="B548" i="12"/>
  <c r="B549" i="12"/>
  <c r="J549" i="12" s="1"/>
  <c r="B550" i="12"/>
  <c r="J550" i="12" s="1"/>
  <c r="B551" i="12"/>
  <c r="B552" i="12"/>
  <c r="B553" i="12"/>
  <c r="J553" i="12" s="1"/>
  <c r="B554" i="12"/>
  <c r="B555" i="12"/>
  <c r="B556" i="12"/>
  <c r="B557" i="12"/>
  <c r="J557" i="12" s="1"/>
  <c r="B558" i="12"/>
  <c r="B559" i="12"/>
  <c r="B560" i="12"/>
  <c r="B561" i="12"/>
  <c r="J561" i="12" s="1"/>
  <c r="B562" i="12"/>
  <c r="J562" i="12" s="1"/>
  <c r="B563" i="12"/>
  <c r="B564" i="12"/>
  <c r="B565" i="12"/>
  <c r="J565" i="12" s="1"/>
  <c r="B566" i="12"/>
  <c r="J566" i="12" s="1"/>
  <c r="B567" i="12"/>
  <c r="B568" i="12"/>
  <c r="B569" i="12"/>
  <c r="J569" i="12" s="1"/>
  <c r="B570" i="12"/>
  <c r="J570" i="12" s="1"/>
  <c r="B571" i="12"/>
  <c r="B572" i="12"/>
  <c r="B573" i="12"/>
  <c r="J573" i="12" s="1"/>
  <c r="B574" i="12"/>
  <c r="B575" i="12"/>
  <c r="B576" i="12"/>
  <c r="B577" i="12"/>
  <c r="J577" i="12" s="1"/>
  <c r="B578" i="12"/>
  <c r="J578" i="12" s="1"/>
  <c r="B579" i="12"/>
  <c r="B580" i="12"/>
  <c r="B581" i="12"/>
  <c r="J581" i="12" s="1"/>
  <c r="B582" i="12"/>
  <c r="J582" i="12" s="1"/>
  <c r="B583" i="12"/>
  <c r="B584" i="12"/>
  <c r="B585" i="12"/>
  <c r="J585" i="12" s="1"/>
  <c r="B586" i="12"/>
  <c r="B587" i="12"/>
  <c r="B588" i="12"/>
  <c r="B589" i="12"/>
  <c r="J589" i="12" s="1"/>
  <c r="B590" i="12"/>
  <c r="B591" i="12"/>
  <c r="B592" i="12"/>
  <c r="B593" i="12"/>
  <c r="J593" i="12" s="1"/>
  <c r="B594" i="12"/>
  <c r="J594" i="12" s="1"/>
  <c r="B595" i="12"/>
  <c r="B596" i="12"/>
  <c r="B597" i="12"/>
  <c r="J597" i="12" s="1"/>
  <c r="B598" i="12"/>
  <c r="J598" i="12" s="1"/>
  <c r="B599" i="12"/>
  <c r="B600" i="12"/>
  <c r="B601" i="12"/>
  <c r="J601" i="12" s="1"/>
  <c r="B602" i="12"/>
  <c r="J602" i="12" s="1"/>
  <c r="B603" i="12"/>
  <c r="B604" i="12"/>
  <c r="B605" i="12"/>
  <c r="J605" i="12" s="1"/>
  <c r="B606" i="12"/>
  <c r="B607" i="12"/>
  <c r="B608" i="12"/>
  <c r="B609" i="12"/>
  <c r="J609" i="12" s="1"/>
  <c r="B610" i="12"/>
  <c r="J610" i="12" s="1"/>
  <c r="B611" i="12"/>
  <c r="B612" i="12"/>
  <c r="B613" i="12"/>
  <c r="J613" i="12" s="1"/>
  <c r="B614" i="12"/>
  <c r="J614" i="12" s="1"/>
  <c r="B615" i="12"/>
  <c r="B616" i="12"/>
  <c r="B617" i="12"/>
  <c r="J617" i="12" s="1"/>
  <c r="B618" i="12"/>
  <c r="B619" i="12"/>
  <c r="B620" i="12"/>
  <c r="B621" i="12"/>
  <c r="J621" i="12" s="1"/>
  <c r="B622" i="12"/>
  <c r="B623" i="12"/>
  <c r="B624" i="12"/>
  <c r="B625" i="12"/>
  <c r="J625" i="12" s="1"/>
  <c r="B626" i="12"/>
  <c r="J626" i="12" s="1"/>
  <c r="B627" i="12"/>
  <c r="B628" i="12"/>
  <c r="B629" i="12"/>
  <c r="J629" i="12" s="1"/>
  <c r="B630" i="12"/>
  <c r="J630" i="12" s="1"/>
  <c r="B631" i="12"/>
  <c r="B632" i="12"/>
  <c r="B633" i="12"/>
  <c r="J633" i="12" s="1"/>
  <c r="B634" i="12"/>
  <c r="J634" i="12" s="1"/>
  <c r="B635" i="12"/>
  <c r="B636" i="12"/>
  <c r="B637" i="12"/>
  <c r="J637" i="12" s="1"/>
  <c r="B638" i="12"/>
  <c r="B639" i="12"/>
  <c r="B640" i="12"/>
  <c r="B641" i="12"/>
  <c r="J641" i="12" s="1"/>
  <c r="B642" i="12"/>
  <c r="J642" i="12" s="1"/>
  <c r="B643" i="12"/>
  <c r="B644" i="12"/>
  <c r="B645" i="12"/>
  <c r="J645" i="12" s="1"/>
  <c r="B646" i="12"/>
  <c r="J646" i="12" s="1"/>
  <c r="B647" i="12"/>
  <c r="B648" i="12"/>
  <c r="B649" i="12"/>
  <c r="J649" i="12" s="1"/>
  <c r="B650" i="12"/>
  <c r="B651" i="12"/>
  <c r="B652" i="12"/>
  <c r="B653" i="12"/>
  <c r="J653" i="12" s="1"/>
  <c r="B654" i="12"/>
  <c r="B655" i="12"/>
  <c r="B656" i="12"/>
  <c r="B657" i="12"/>
  <c r="J657" i="12" s="1"/>
  <c r="B658" i="12"/>
  <c r="J658" i="12" s="1"/>
  <c r="B659" i="12"/>
  <c r="B660" i="12"/>
  <c r="B661" i="12"/>
  <c r="J661" i="12" s="1"/>
  <c r="B662" i="12"/>
  <c r="J662" i="12" s="1"/>
  <c r="B663" i="12"/>
  <c r="B664" i="12"/>
  <c r="B665" i="12"/>
  <c r="J665" i="12" s="1"/>
  <c r="B666" i="12"/>
  <c r="J666" i="12" s="1"/>
  <c r="B667" i="12"/>
  <c r="B668" i="12"/>
  <c r="B669" i="12"/>
  <c r="J669" i="12" s="1"/>
  <c r="B670" i="12"/>
  <c r="B671" i="12"/>
  <c r="B672" i="12"/>
  <c r="B673" i="12"/>
  <c r="J673" i="12" s="1"/>
  <c r="B674" i="12"/>
  <c r="J674" i="12" s="1"/>
  <c r="B675" i="12"/>
  <c r="B676" i="12"/>
  <c r="B677" i="12"/>
  <c r="J677" i="12" s="1"/>
  <c r="B678" i="12"/>
  <c r="J678" i="12" s="1"/>
  <c r="B679" i="12"/>
  <c r="B680" i="12"/>
  <c r="B681" i="12"/>
  <c r="J681" i="12" s="1"/>
  <c r="B682" i="12"/>
  <c r="B683" i="12"/>
  <c r="B684" i="12"/>
  <c r="B685" i="12"/>
  <c r="J685" i="12" s="1"/>
  <c r="B686" i="12"/>
  <c r="B687" i="12"/>
  <c r="B688" i="12"/>
  <c r="B689" i="12"/>
  <c r="J689" i="12" s="1"/>
  <c r="B690" i="12"/>
  <c r="J690" i="12" s="1"/>
  <c r="B691" i="12"/>
  <c r="B692" i="12"/>
  <c r="B693" i="12"/>
  <c r="J693" i="12" s="1"/>
  <c r="B694" i="12"/>
  <c r="J694" i="12" s="1"/>
  <c r="B695" i="12"/>
  <c r="B696" i="12"/>
  <c r="B697" i="12"/>
  <c r="J697" i="12" s="1"/>
  <c r="B698" i="12"/>
  <c r="J698" i="12" s="1"/>
  <c r="B699" i="12"/>
  <c r="B700" i="12"/>
  <c r="B701" i="12"/>
  <c r="J701" i="12" s="1"/>
  <c r="B702" i="12"/>
  <c r="B703" i="12"/>
  <c r="B704" i="12"/>
  <c r="B705" i="12"/>
  <c r="J705" i="12" s="1"/>
  <c r="B706" i="12"/>
  <c r="J706" i="12" s="1"/>
  <c r="B707" i="12"/>
  <c r="B708" i="12"/>
  <c r="B709" i="12"/>
  <c r="J709" i="12" s="1"/>
  <c r="B710" i="12"/>
  <c r="J710" i="12" s="1"/>
  <c r="B711" i="12"/>
  <c r="B712" i="12"/>
  <c r="B713" i="12"/>
  <c r="J713" i="12" s="1"/>
  <c r="B714" i="12"/>
  <c r="B715" i="12"/>
  <c r="B716" i="12"/>
  <c r="B717" i="12"/>
  <c r="J717" i="12" s="1"/>
  <c r="B718" i="12"/>
  <c r="B719" i="12"/>
  <c r="B720" i="12"/>
  <c r="B721" i="12"/>
  <c r="J721" i="12" s="1"/>
  <c r="B722" i="12"/>
  <c r="J722" i="12" s="1"/>
  <c r="B723" i="12"/>
  <c r="B724" i="12"/>
  <c r="B725" i="12"/>
  <c r="J725" i="12" s="1"/>
  <c r="B726" i="12"/>
  <c r="J726" i="12" s="1"/>
  <c r="B727" i="12"/>
  <c r="B728" i="12"/>
  <c r="B729" i="12"/>
  <c r="J729" i="12" s="1"/>
  <c r="B730" i="12"/>
  <c r="J730" i="12" s="1"/>
  <c r="B731" i="12"/>
  <c r="B732" i="12"/>
  <c r="B733" i="12"/>
  <c r="J733" i="12" s="1"/>
  <c r="B734" i="12"/>
  <c r="B735" i="12"/>
  <c r="B736" i="12"/>
  <c r="B737" i="12"/>
  <c r="J737" i="12" s="1"/>
  <c r="B738" i="12"/>
  <c r="J738" i="12" s="1"/>
  <c r="B739" i="12"/>
  <c r="B740" i="12"/>
  <c r="B741" i="12"/>
  <c r="J741" i="12" s="1"/>
  <c r="B742" i="12"/>
  <c r="J742" i="12" s="1"/>
  <c r="B743" i="12"/>
  <c r="B744" i="12"/>
  <c r="B745" i="12"/>
  <c r="J745" i="12" s="1"/>
  <c r="B746" i="12"/>
  <c r="B747" i="12"/>
  <c r="B748" i="12"/>
  <c r="B749" i="12"/>
  <c r="J749" i="12" s="1"/>
  <c r="B750" i="12"/>
  <c r="B751" i="12"/>
  <c r="B752" i="12"/>
  <c r="B753" i="12"/>
  <c r="J753" i="12" s="1"/>
  <c r="B754" i="12"/>
  <c r="J754" i="12" s="1"/>
  <c r="B755" i="12"/>
  <c r="B756" i="12"/>
  <c r="B757" i="12"/>
  <c r="J757" i="12" s="1"/>
  <c r="B758" i="12"/>
  <c r="J758" i="12" s="1"/>
  <c r="B759" i="12"/>
  <c r="B760" i="12"/>
  <c r="B761" i="12"/>
  <c r="J761" i="12" s="1"/>
  <c r="B762" i="12"/>
  <c r="J762" i="12" s="1"/>
  <c r="B763" i="12"/>
  <c r="B764" i="12"/>
  <c r="B765" i="12"/>
  <c r="J765" i="12" s="1"/>
  <c r="B766" i="12"/>
  <c r="B767" i="12"/>
  <c r="B768" i="12"/>
  <c r="B769" i="12"/>
  <c r="J769" i="12" s="1"/>
  <c r="B770" i="12"/>
  <c r="J770" i="12" s="1"/>
  <c r="B771" i="12"/>
  <c r="B772" i="12"/>
  <c r="B773" i="12"/>
  <c r="J773" i="12" s="1"/>
  <c r="B774" i="12"/>
  <c r="J774" i="12" s="1"/>
  <c r="B775" i="12"/>
  <c r="B776" i="12"/>
  <c r="B777" i="12"/>
  <c r="J777" i="12" s="1"/>
  <c r="B778" i="12"/>
  <c r="B779" i="12"/>
  <c r="B780" i="12"/>
  <c r="B781" i="12"/>
  <c r="J781" i="12" s="1"/>
  <c r="B782" i="12"/>
  <c r="B783" i="12"/>
  <c r="B784" i="12"/>
  <c r="B785" i="12"/>
  <c r="J785" i="12" s="1"/>
  <c r="B786" i="12"/>
  <c r="J786" i="12" s="1"/>
  <c r="B787" i="12"/>
  <c r="B788" i="12"/>
  <c r="B789" i="12"/>
  <c r="J789" i="12" s="1"/>
  <c r="B790" i="12"/>
  <c r="J790" i="12" s="1"/>
  <c r="B791" i="12"/>
  <c r="B792" i="12"/>
  <c r="B793" i="12"/>
  <c r="J793" i="12" s="1"/>
  <c r="B794" i="12"/>
  <c r="J794" i="12" s="1"/>
  <c r="B795" i="12"/>
  <c r="B796" i="12"/>
  <c r="B797" i="12"/>
  <c r="J797" i="12" s="1"/>
  <c r="B798" i="12"/>
  <c r="B799" i="12"/>
  <c r="B800" i="12"/>
  <c r="B801" i="12"/>
  <c r="J801" i="12" s="1"/>
  <c r="B802" i="12"/>
  <c r="J802" i="12" s="1"/>
  <c r="B803" i="12"/>
  <c r="B804" i="12"/>
  <c r="B805" i="12"/>
  <c r="J805" i="12" s="1"/>
  <c r="B806" i="12"/>
  <c r="J806" i="12" s="1"/>
  <c r="B807" i="12"/>
  <c r="B808" i="12"/>
  <c r="B809" i="12"/>
  <c r="J809" i="12" s="1"/>
  <c r="B810" i="12"/>
  <c r="B811" i="12"/>
  <c r="B812" i="12"/>
  <c r="B813" i="12"/>
  <c r="J813" i="12" s="1"/>
  <c r="B814" i="12"/>
  <c r="B815" i="12"/>
  <c r="B816" i="12"/>
  <c r="B817" i="12"/>
  <c r="J817" i="12" s="1"/>
  <c r="B818" i="12"/>
  <c r="J818" i="12" s="1"/>
  <c r="B819" i="12"/>
  <c r="B820" i="12"/>
  <c r="B821" i="12"/>
  <c r="J821" i="12" s="1"/>
  <c r="B822" i="12"/>
  <c r="J822" i="12" s="1"/>
  <c r="B823" i="12"/>
  <c r="B824" i="12"/>
  <c r="B825" i="12"/>
  <c r="J825" i="12" s="1"/>
  <c r="B826" i="12"/>
  <c r="J826" i="12" s="1"/>
  <c r="B827" i="12"/>
  <c r="B828" i="12"/>
  <c r="B829" i="12"/>
  <c r="J829" i="12" s="1"/>
  <c r="B830" i="12"/>
  <c r="B831" i="12"/>
  <c r="B832" i="12"/>
  <c r="B833" i="12"/>
  <c r="J833" i="12" s="1"/>
  <c r="B834" i="12"/>
  <c r="B835" i="12"/>
  <c r="B836" i="12"/>
  <c r="B837" i="12"/>
  <c r="J837" i="12" s="1"/>
  <c r="B838" i="12"/>
  <c r="J838" i="12" s="1"/>
  <c r="B839" i="12"/>
  <c r="B840" i="12"/>
  <c r="B841" i="12"/>
  <c r="J841" i="12" s="1"/>
  <c r="B842" i="12"/>
  <c r="B843" i="12"/>
  <c r="B844" i="12"/>
  <c r="B845" i="12"/>
  <c r="J845" i="12" s="1"/>
  <c r="B846" i="12"/>
  <c r="B847" i="12"/>
  <c r="B848" i="12"/>
  <c r="B849" i="12"/>
  <c r="J849" i="12" s="1"/>
  <c r="B850" i="12"/>
  <c r="B851" i="12"/>
  <c r="B852" i="12"/>
  <c r="B853" i="12"/>
  <c r="J853" i="12" s="1"/>
  <c r="B854" i="12"/>
  <c r="J854" i="12" s="1"/>
  <c r="B855" i="12"/>
  <c r="B856" i="12"/>
  <c r="B857" i="12"/>
  <c r="J857" i="12" s="1"/>
  <c r="B858" i="12"/>
  <c r="B859" i="12"/>
  <c r="B860" i="12"/>
  <c r="B861" i="12"/>
  <c r="J861" i="12" s="1"/>
  <c r="B862" i="12"/>
  <c r="B863" i="12"/>
  <c r="B864" i="12"/>
  <c r="B865" i="12"/>
  <c r="J865" i="12" s="1"/>
  <c r="B866" i="12"/>
  <c r="B867" i="12"/>
  <c r="B868" i="12"/>
  <c r="B869" i="12"/>
  <c r="J869" i="12" s="1"/>
  <c r="B870" i="12"/>
  <c r="J870" i="12" s="1"/>
  <c r="B871" i="12"/>
  <c r="B872" i="12"/>
  <c r="B873" i="12"/>
  <c r="J873" i="12" s="1"/>
  <c r="B874" i="12"/>
  <c r="B875" i="12"/>
  <c r="B876" i="12"/>
  <c r="B877" i="12"/>
  <c r="J877" i="12" s="1"/>
  <c r="B878" i="12"/>
  <c r="B879" i="12"/>
  <c r="B880" i="12"/>
  <c r="B881" i="12"/>
  <c r="J881" i="12" s="1"/>
  <c r="B882" i="12"/>
  <c r="B883" i="12"/>
  <c r="B884" i="12"/>
  <c r="B885" i="12"/>
  <c r="J885" i="12" s="1"/>
  <c r="B886" i="12"/>
  <c r="J886" i="12" s="1"/>
  <c r="B887" i="12"/>
  <c r="B888" i="12"/>
  <c r="B889" i="12"/>
  <c r="J889" i="12" s="1"/>
  <c r="B890" i="12"/>
  <c r="B891" i="12"/>
  <c r="B892" i="12"/>
  <c r="B893" i="12"/>
  <c r="J893" i="12" s="1"/>
  <c r="B894" i="12"/>
  <c r="B895" i="12"/>
  <c r="B896" i="12"/>
  <c r="B897" i="12"/>
  <c r="J897" i="12" s="1"/>
  <c r="B898" i="12"/>
  <c r="B899" i="12"/>
  <c r="B900" i="12"/>
  <c r="B901" i="12"/>
  <c r="J901" i="12" s="1"/>
  <c r="B902" i="12"/>
  <c r="J902" i="12" s="1"/>
  <c r="B903" i="12"/>
  <c r="B904" i="12"/>
  <c r="B905" i="12"/>
  <c r="J905" i="12" s="1"/>
  <c r="B906" i="12"/>
  <c r="B907" i="12"/>
  <c r="B908" i="12"/>
  <c r="B909" i="12"/>
  <c r="J909" i="12" s="1"/>
  <c r="B910" i="12"/>
  <c r="B911" i="12"/>
  <c r="B912" i="12"/>
  <c r="B913" i="12"/>
  <c r="J913" i="12" s="1"/>
  <c r="B914" i="12"/>
  <c r="B915" i="12"/>
  <c r="B916" i="12"/>
  <c r="B917" i="12"/>
  <c r="J917" i="12" s="1"/>
  <c r="B918" i="12"/>
  <c r="J918" i="12" s="1"/>
  <c r="B919" i="12"/>
  <c r="B920" i="12"/>
  <c r="B921" i="12"/>
  <c r="J921" i="12" s="1"/>
  <c r="B922" i="12"/>
  <c r="B923" i="12"/>
  <c r="B924" i="12"/>
  <c r="B925" i="12"/>
  <c r="J925" i="12" s="1"/>
  <c r="B926" i="12"/>
  <c r="B927" i="12"/>
  <c r="B928" i="12"/>
  <c r="B929" i="12"/>
  <c r="J929" i="12" s="1"/>
  <c r="B930" i="12"/>
  <c r="B931" i="12"/>
  <c r="B932" i="12"/>
  <c r="B933" i="12"/>
  <c r="J933" i="12" s="1"/>
  <c r="B934" i="12"/>
  <c r="J934" i="12" s="1"/>
  <c r="B935" i="12"/>
  <c r="B936" i="12"/>
  <c r="B937" i="12"/>
  <c r="J937" i="12" s="1"/>
  <c r="B938" i="12"/>
  <c r="B939" i="12"/>
  <c r="B940" i="12"/>
  <c r="B941" i="12"/>
  <c r="J941" i="12" s="1"/>
  <c r="B942" i="12"/>
  <c r="B943" i="12"/>
  <c r="B944" i="12"/>
  <c r="B945" i="12"/>
  <c r="J945" i="12" s="1"/>
  <c r="B946" i="12"/>
  <c r="B947" i="12"/>
  <c r="B948" i="12"/>
  <c r="B949" i="12"/>
  <c r="J949" i="12" s="1"/>
  <c r="B950" i="12"/>
  <c r="J950" i="12" s="1"/>
  <c r="B951" i="12"/>
  <c r="B952" i="12"/>
  <c r="B953" i="12"/>
  <c r="J953" i="12" s="1"/>
  <c r="B954" i="12"/>
  <c r="B955" i="12"/>
  <c r="B956" i="12"/>
  <c r="B957" i="12"/>
  <c r="J957" i="12" s="1"/>
  <c r="B958" i="12"/>
  <c r="B959" i="12"/>
  <c r="B960" i="12"/>
  <c r="B961" i="12"/>
  <c r="J961" i="12" s="1"/>
  <c r="B962" i="12"/>
  <c r="B963" i="12"/>
  <c r="B964" i="12"/>
  <c r="B965" i="12"/>
  <c r="J965" i="12" s="1"/>
  <c r="B966" i="12"/>
  <c r="J966" i="12" s="1"/>
  <c r="B967" i="12"/>
  <c r="B968" i="12"/>
  <c r="B969" i="12"/>
  <c r="J969" i="12" s="1"/>
  <c r="B970" i="12"/>
  <c r="B971" i="12"/>
  <c r="B972" i="12"/>
  <c r="B973" i="12"/>
  <c r="J973" i="12" s="1"/>
  <c r="B974" i="12"/>
  <c r="B975" i="12"/>
  <c r="B976" i="12"/>
  <c r="B977" i="12"/>
  <c r="J977" i="12" s="1"/>
  <c r="B978" i="12"/>
  <c r="B979" i="12"/>
  <c r="B980" i="12"/>
  <c r="B981" i="12"/>
  <c r="J981" i="12" s="1"/>
  <c r="B982" i="12"/>
  <c r="J982" i="12" s="1"/>
  <c r="B983" i="12"/>
  <c r="B984" i="12"/>
  <c r="B985" i="12"/>
  <c r="J985" i="12" s="1"/>
  <c r="B986" i="12"/>
  <c r="B987" i="12"/>
  <c r="B988" i="12"/>
  <c r="B989" i="12"/>
  <c r="J989" i="12" s="1"/>
  <c r="B990" i="12"/>
  <c r="B991" i="12"/>
  <c r="B992" i="12"/>
  <c r="B993" i="12"/>
  <c r="J993" i="12" s="1"/>
  <c r="B994" i="12"/>
  <c r="B995" i="12"/>
  <c r="B996" i="12"/>
  <c r="B997" i="12"/>
  <c r="J997" i="12" s="1"/>
  <c r="B998" i="12"/>
  <c r="J998" i="12" s="1"/>
  <c r="B999" i="12"/>
  <c r="C189" i="12"/>
  <c r="C190" i="12"/>
  <c r="C191" i="12"/>
  <c r="C192" i="12"/>
  <c r="C193" i="12"/>
  <c r="C194" i="12"/>
  <c r="C195" i="12"/>
  <c r="C196" i="12"/>
  <c r="C197" i="12"/>
  <c r="C198" i="12"/>
  <c r="C199" i="12"/>
  <c r="C200" i="12"/>
  <c r="C201" i="12"/>
  <c r="C202" i="12"/>
  <c r="C203" i="12"/>
  <c r="C204" i="12"/>
  <c r="C205" i="12"/>
  <c r="C206" i="12"/>
  <c r="C207" i="12"/>
  <c r="C208" i="12"/>
  <c r="C209" i="12"/>
  <c r="C210" i="12"/>
  <c r="C211" i="12"/>
  <c r="C212" i="12"/>
  <c r="C213" i="12"/>
  <c r="C214" i="12"/>
  <c r="C215" i="12"/>
  <c r="C216" i="12"/>
  <c r="C217" i="12"/>
  <c r="C218" i="12"/>
  <c r="C219" i="12"/>
  <c r="C220" i="12"/>
  <c r="C221" i="12"/>
  <c r="C222" i="12"/>
  <c r="C223" i="12"/>
  <c r="C224" i="12"/>
  <c r="C225" i="12"/>
  <c r="C226" i="12"/>
  <c r="C227" i="12"/>
  <c r="C228" i="12"/>
  <c r="C229" i="12"/>
  <c r="C230" i="12"/>
  <c r="C231" i="12"/>
  <c r="C232" i="12"/>
  <c r="C233" i="12"/>
  <c r="C234" i="12"/>
  <c r="C235" i="12"/>
  <c r="C236" i="12"/>
  <c r="C237" i="12"/>
  <c r="C238" i="12"/>
  <c r="C239" i="12"/>
  <c r="C240" i="12"/>
  <c r="C241" i="12"/>
  <c r="C242" i="12"/>
  <c r="C243" i="12"/>
  <c r="C244" i="12"/>
  <c r="C245" i="12"/>
  <c r="C246" i="12"/>
  <c r="C247" i="12"/>
  <c r="C248" i="12"/>
  <c r="C249" i="12"/>
  <c r="C250" i="12"/>
  <c r="C251" i="12"/>
  <c r="C252" i="12"/>
  <c r="C253" i="12"/>
  <c r="C254" i="12"/>
  <c r="C255" i="12"/>
  <c r="C256" i="12"/>
  <c r="C257" i="12"/>
  <c r="C258" i="12"/>
  <c r="C259" i="12"/>
  <c r="C260" i="12"/>
  <c r="C261" i="12"/>
  <c r="C262" i="12"/>
  <c r="C263" i="12"/>
  <c r="C264" i="12"/>
  <c r="C265" i="12"/>
  <c r="C266" i="12"/>
  <c r="C267" i="12"/>
  <c r="C268" i="12"/>
  <c r="C269" i="12"/>
  <c r="C270" i="12"/>
  <c r="C271" i="12"/>
  <c r="C272" i="12"/>
  <c r="C273" i="12"/>
  <c r="C274" i="12"/>
  <c r="C275" i="12"/>
  <c r="C276" i="12"/>
  <c r="C277" i="12"/>
  <c r="C278" i="12"/>
  <c r="C279" i="12"/>
  <c r="C280" i="12"/>
  <c r="C281" i="12"/>
  <c r="C282" i="12"/>
  <c r="C283" i="12"/>
  <c r="C284" i="12"/>
  <c r="C285" i="12"/>
  <c r="C286" i="12"/>
  <c r="C287" i="12"/>
  <c r="C288" i="12"/>
  <c r="C289" i="12"/>
  <c r="C290" i="12"/>
  <c r="C291" i="12"/>
  <c r="C292" i="12"/>
  <c r="C293" i="12"/>
  <c r="C294" i="12"/>
  <c r="C295" i="12"/>
  <c r="C296" i="12"/>
  <c r="C297" i="12"/>
  <c r="C298" i="12"/>
  <c r="C299" i="12"/>
  <c r="C300" i="12"/>
  <c r="C301" i="12"/>
  <c r="C302" i="12"/>
  <c r="C303" i="12"/>
  <c r="C304" i="12"/>
  <c r="C305" i="12"/>
  <c r="C306" i="12"/>
  <c r="C307" i="12"/>
  <c r="C308" i="12"/>
  <c r="C309" i="12"/>
  <c r="C310" i="12"/>
  <c r="C311" i="12"/>
  <c r="C312" i="12"/>
  <c r="C313" i="12"/>
  <c r="C314" i="12"/>
  <c r="C315" i="12"/>
  <c r="C316" i="12"/>
  <c r="C317" i="12"/>
  <c r="C318" i="12"/>
  <c r="C319" i="12"/>
  <c r="C320" i="12"/>
  <c r="C321" i="12"/>
  <c r="C322" i="12"/>
  <c r="C323" i="12"/>
  <c r="C324" i="12"/>
  <c r="C325" i="12"/>
  <c r="C326" i="12"/>
  <c r="C327" i="12"/>
  <c r="C328" i="12"/>
  <c r="C329" i="12"/>
  <c r="C330" i="12"/>
  <c r="C331" i="12"/>
  <c r="C332" i="12"/>
  <c r="C333" i="12"/>
  <c r="C334" i="12"/>
  <c r="C335" i="12"/>
  <c r="C336" i="12"/>
  <c r="C337" i="12"/>
  <c r="C338" i="12"/>
  <c r="C339" i="12"/>
  <c r="C340" i="12"/>
  <c r="C341" i="12"/>
  <c r="C342" i="12"/>
  <c r="C343" i="12"/>
  <c r="C344" i="12"/>
  <c r="C345" i="12"/>
  <c r="C346" i="12"/>
  <c r="C347" i="12"/>
  <c r="C348" i="12"/>
  <c r="C349" i="12"/>
  <c r="C350" i="12"/>
  <c r="C351" i="12"/>
  <c r="C352" i="12"/>
  <c r="C353" i="12"/>
  <c r="C354" i="12"/>
  <c r="C355" i="12"/>
  <c r="C356" i="12"/>
  <c r="C357" i="12"/>
  <c r="C358" i="12"/>
  <c r="C359" i="12"/>
  <c r="C360" i="12"/>
  <c r="C361" i="12"/>
  <c r="C362" i="12"/>
  <c r="C363" i="12"/>
  <c r="C364" i="12"/>
  <c r="C365" i="12"/>
  <c r="C366" i="12"/>
  <c r="C367" i="12"/>
  <c r="C368" i="12"/>
  <c r="C369" i="12"/>
  <c r="C370" i="12"/>
  <c r="C371" i="12"/>
  <c r="C372" i="12"/>
  <c r="C373" i="12"/>
  <c r="C374" i="12"/>
  <c r="C375" i="12"/>
  <c r="C376" i="12"/>
  <c r="C377" i="12"/>
  <c r="C378" i="12"/>
  <c r="C379" i="12"/>
  <c r="C380" i="12"/>
  <c r="C381" i="12"/>
  <c r="C382" i="12"/>
  <c r="C383" i="12"/>
  <c r="C384" i="12"/>
  <c r="C385" i="12"/>
  <c r="C386" i="12"/>
  <c r="C387" i="12"/>
  <c r="C388" i="12"/>
  <c r="C389" i="12"/>
  <c r="C390" i="12"/>
  <c r="C391" i="12"/>
  <c r="C392" i="12"/>
  <c r="C393" i="12"/>
  <c r="C394" i="12"/>
  <c r="C395" i="12"/>
  <c r="C396" i="12"/>
  <c r="C397" i="12"/>
  <c r="C398" i="12"/>
  <c r="C399" i="12"/>
  <c r="C400" i="12"/>
  <c r="C401" i="12"/>
  <c r="C402" i="12"/>
  <c r="C403" i="12"/>
  <c r="C404" i="12"/>
  <c r="C405" i="12"/>
  <c r="C406" i="12"/>
  <c r="C407" i="12"/>
  <c r="C408" i="12"/>
  <c r="C409" i="12"/>
  <c r="C410" i="12"/>
  <c r="C411" i="12"/>
  <c r="C412" i="12"/>
  <c r="C413" i="12"/>
  <c r="C414" i="12"/>
  <c r="C415" i="12"/>
  <c r="C416" i="12"/>
  <c r="C417" i="12"/>
  <c r="C418" i="12"/>
  <c r="C419" i="12"/>
  <c r="C420" i="12"/>
  <c r="C421" i="12"/>
  <c r="C422" i="12"/>
  <c r="C423" i="12"/>
  <c r="C424" i="12"/>
  <c r="C425" i="12"/>
  <c r="C426" i="12"/>
  <c r="C427" i="12"/>
  <c r="C428" i="12"/>
  <c r="C429" i="12"/>
  <c r="C430" i="12"/>
  <c r="C431" i="12"/>
  <c r="C432" i="12"/>
  <c r="C433" i="12"/>
  <c r="C434" i="12"/>
  <c r="C435" i="12"/>
  <c r="C436" i="12"/>
  <c r="C437" i="12"/>
  <c r="C438" i="12"/>
  <c r="C439" i="12"/>
  <c r="C440" i="12"/>
  <c r="C441" i="12"/>
  <c r="C442" i="12"/>
  <c r="C443" i="12"/>
  <c r="C444" i="12"/>
  <c r="C445" i="12"/>
  <c r="C446" i="12"/>
  <c r="C447" i="12"/>
  <c r="C448" i="12"/>
  <c r="C449" i="12"/>
  <c r="C450" i="12"/>
  <c r="C451" i="12"/>
  <c r="C452" i="12"/>
  <c r="C453" i="12"/>
  <c r="C454" i="12"/>
  <c r="C455" i="12"/>
  <c r="C456" i="12"/>
  <c r="C457" i="12"/>
  <c r="C458" i="12"/>
  <c r="C459" i="12"/>
  <c r="C460" i="12"/>
  <c r="C461" i="12"/>
  <c r="C462" i="12"/>
  <c r="C463" i="12"/>
  <c r="C464" i="12"/>
  <c r="C465" i="12"/>
  <c r="C466" i="12"/>
  <c r="C467" i="12"/>
  <c r="C468" i="12"/>
  <c r="C469" i="12"/>
  <c r="C470" i="12"/>
  <c r="C471" i="12"/>
  <c r="C472" i="12"/>
  <c r="C473" i="12"/>
  <c r="C474" i="12"/>
  <c r="C475" i="12"/>
  <c r="C476" i="12"/>
  <c r="C477" i="12"/>
  <c r="C478" i="12"/>
  <c r="C479" i="12"/>
  <c r="C480" i="12"/>
  <c r="C481" i="12"/>
  <c r="C482" i="12"/>
  <c r="C483" i="12"/>
  <c r="C484" i="12"/>
  <c r="C485" i="12"/>
  <c r="C486" i="12"/>
  <c r="C487" i="12"/>
  <c r="C488" i="12"/>
  <c r="C489" i="12"/>
  <c r="C490" i="12"/>
  <c r="C491" i="12"/>
  <c r="C492" i="12"/>
  <c r="C493" i="12"/>
  <c r="C494" i="12"/>
  <c r="C495" i="12"/>
  <c r="C496" i="12"/>
  <c r="C497" i="12"/>
  <c r="C498" i="12"/>
  <c r="C499" i="12"/>
  <c r="C500" i="12"/>
  <c r="C501" i="12"/>
  <c r="C502" i="12"/>
  <c r="C503" i="12"/>
  <c r="C504" i="12"/>
  <c r="C505" i="12"/>
  <c r="C506" i="12"/>
  <c r="C507" i="12"/>
  <c r="C508" i="12"/>
  <c r="C509" i="12"/>
  <c r="C510" i="12"/>
  <c r="C511" i="12"/>
  <c r="C512" i="12"/>
  <c r="C513" i="12"/>
  <c r="C514" i="12"/>
  <c r="C515" i="12"/>
  <c r="C516" i="12"/>
  <c r="C517" i="12"/>
  <c r="C518" i="12"/>
  <c r="C519" i="12"/>
  <c r="C520" i="12"/>
  <c r="C521" i="12"/>
  <c r="C522" i="12"/>
  <c r="C523" i="12"/>
  <c r="C524" i="12"/>
  <c r="C525" i="12"/>
  <c r="C526" i="12"/>
  <c r="C527" i="12"/>
  <c r="C528" i="12"/>
  <c r="C529" i="12"/>
  <c r="C530" i="12"/>
  <c r="C531" i="12"/>
  <c r="C532" i="12"/>
  <c r="C533" i="12"/>
  <c r="C534" i="12"/>
  <c r="C535" i="12"/>
  <c r="C536" i="12"/>
  <c r="C537" i="12"/>
  <c r="C538" i="12"/>
  <c r="C539" i="12"/>
  <c r="C540" i="12"/>
  <c r="C541" i="12"/>
  <c r="C542" i="12"/>
  <c r="C543" i="12"/>
  <c r="C544" i="12"/>
  <c r="C545" i="12"/>
  <c r="C546" i="12"/>
  <c r="C547" i="12"/>
  <c r="C548" i="12"/>
  <c r="K548" i="12" s="1"/>
  <c r="C549" i="12"/>
  <c r="C550" i="12"/>
  <c r="C551" i="12"/>
  <c r="C552" i="12"/>
  <c r="C553" i="12"/>
  <c r="C554" i="12"/>
  <c r="C555" i="12"/>
  <c r="C556" i="12"/>
  <c r="C557" i="12"/>
  <c r="C558" i="12"/>
  <c r="C559" i="12"/>
  <c r="C560" i="12"/>
  <c r="C561" i="12"/>
  <c r="C562" i="12"/>
  <c r="C563" i="12"/>
  <c r="C564" i="12"/>
  <c r="C565" i="12"/>
  <c r="C566" i="12"/>
  <c r="C567" i="12"/>
  <c r="C568" i="12"/>
  <c r="C569" i="12"/>
  <c r="C570" i="12"/>
  <c r="C571" i="12"/>
  <c r="C572" i="12"/>
  <c r="C573" i="12"/>
  <c r="C574" i="12"/>
  <c r="C575" i="12"/>
  <c r="C576" i="12"/>
  <c r="C577" i="12"/>
  <c r="C578" i="12"/>
  <c r="C579" i="12"/>
  <c r="C580" i="12"/>
  <c r="C581" i="12"/>
  <c r="C582" i="12"/>
  <c r="C583" i="12"/>
  <c r="C584" i="12"/>
  <c r="C585" i="12"/>
  <c r="C586" i="12"/>
  <c r="C587" i="12"/>
  <c r="C588" i="12"/>
  <c r="C589" i="12"/>
  <c r="C590" i="12"/>
  <c r="C591" i="12"/>
  <c r="C592" i="12"/>
  <c r="C593" i="12"/>
  <c r="C594" i="12"/>
  <c r="C595" i="12"/>
  <c r="C596" i="12"/>
  <c r="C597" i="12"/>
  <c r="C598" i="12"/>
  <c r="C599" i="12"/>
  <c r="C600" i="12"/>
  <c r="C601" i="12"/>
  <c r="C602" i="12"/>
  <c r="C603" i="12"/>
  <c r="C604" i="12"/>
  <c r="C605" i="12"/>
  <c r="C606" i="12"/>
  <c r="C607" i="12"/>
  <c r="C608" i="12"/>
  <c r="C609" i="12"/>
  <c r="C610" i="12"/>
  <c r="C611" i="12"/>
  <c r="C612" i="12"/>
  <c r="C613" i="12"/>
  <c r="C614" i="12"/>
  <c r="C615" i="12"/>
  <c r="C616" i="12"/>
  <c r="C617" i="12"/>
  <c r="C618" i="12"/>
  <c r="C619" i="12"/>
  <c r="C620" i="12"/>
  <c r="C621" i="12"/>
  <c r="C622" i="12"/>
  <c r="C623" i="12"/>
  <c r="C624" i="12"/>
  <c r="C625" i="12"/>
  <c r="C626" i="12"/>
  <c r="C627" i="12"/>
  <c r="C628" i="12"/>
  <c r="C629" i="12"/>
  <c r="C630" i="12"/>
  <c r="C631" i="12"/>
  <c r="C632" i="12"/>
  <c r="C633" i="12"/>
  <c r="C634" i="12"/>
  <c r="C635" i="12"/>
  <c r="C636" i="12"/>
  <c r="C637" i="12"/>
  <c r="C638" i="12"/>
  <c r="C639" i="12"/>
  <c r="C640" i="12"/>
  <c r="C641" i="12"/>
  <c r="C642" i="12"/>
  <c r="C643" i="12"/>
  <c r="C644" i="12"/>
  <c r="C645" i="12"/>
  <c r="C646" i="12"/>
  <c r="C647" i="12"/>
  <c r="C648" i="12"/>
  <c r="C649" i="12"/>
  <c r="C650" i="12"/>
  <c r="C651" i="12"/>
  <c r="C652" i="12"/>
  <c r="C653" i="12"/>
  <c r="C654" i="12"/>
  <c r="C655" i="12"/>
  <c r="C656" i="12"/>
  <c r="C657" i="12"/>
  <c r="C658" i="12"/>
  <c r="C659" i="12"/>
  <c r="C660" i="12"/>
  <c r="C661" i="12"/>
  <c r="C662" i="12"/>
  <c r="C663" i="12"/>
  <c r="C664" i="12"/>
  <c r="C665" i="12"/>
  <c r="C666" i="12"/>
  <c r="C667" i="12"/>
  <c r="C668" i="12"/>
  <c r="C669" i="12"/>
  <c r="C670" i="12"/>
  <c r="C671" i="12"/>
  <c r="C672" i="12"/>
  <c r="C673" i="12"/>
  <c r="C674" i="12"/>
  <c r="C675" i="12"/>
  <c r="C676" i="12"/>
  <c r="C677" i="12"/>
  <c r="C678" i="12"/>
  <c r="C679" i="12"/>
  <c r="C680" i="12"/>
  <c r="C681" i="12"/>
  <c r="C682" i="12"/>
  <c r="C683" i="12"/>
  <c r="C684" i="12"/>
  <c r="C685" i="12"/>
  <c r="C686" i="12"/>
  <c r="C687" i="12"/>
  <c r="C688" i="12"/>
  <c r="C689" i="12"/>
  <c r="C690" i="12"/>
  <c r="C691" i="12"/>
  <c r="C692" i="12"/>
  <c r="C693" i="12"/>
  <c r="C694" i="12"/>
  <c r="C695" i="12"/>
  <c r="C696" i="12"/>
  <c r="C697" i="12"/>
  <c r="C698" i="12"/>
  <c r="C699" i="12"/>
  <c r="C700" i="12"/>
  <c r="C701" i="12"/>
  <c r="C702" i="12"/>
  <c r="C703" i="12"/>
  <c r="C704" i="12"/>
  <c r="C705" i="12"/>
  <c r="C706" i="12"/>
  <c r="C707" i="12"/>
  <c r="C708" i="12"/>
  <c r="C709" i="12"/>
  <c r="C710" i="12"/>
  <c r="C711" i="12"/>
  <c r="C712" i="12"/>
  <c r="C713" i="12"/>
  <c r="C714" i="12"/>
  <c r="C715" i="12"/>
  <c r="C716" i="12"/>
  <c r="C717" i="12"/>
  <c r="C718" i="12"/>
  <c r="C719" i="12"/>
  <c r="C720" i="12"/>
  <c r="C721" i="12"/>
  <c r="C722" i="12"/>
  <c r="C723" i="12"/>
  <c r="C724" i="12"/>
  <c r="C725" i="12"/>
  <c r="C726" i="12"/>
  <c r="C727" i="12"/>
  <c r="C728" i="12"/>
  <c r="C729" i="12"/>
  <c r="C730" i="12"/>
  <c r="C731" i="12"/>
  <c r="C732" i="12"/>
  <c r="C733" i="12"/>
  <c r="C734" i="12"/>
  <c r="C735" i="12"/>
  <c r="C736" i="12"/>
  <c r="C737" i="12"/>
  <c r="C738" i="12"/>
  <c r="C739" i="12"/>
  <c r="C740" i="12"/>
  <c r="C741" i="12"/>
  <c r="C742" i="12"/>
  <c r="C743" i="12"/>
  <c r="C744" i="12"/>
  <c r="C745" i="12"/>
  <c r="C746" i="12"/>
  <c r="C747" i="12"/>
  <c r="C748" i="12"/>
  <c r="C749" i="12"/>
  <c r="C750" i="12"/>
  <c r="C751" i="12"/>
  <c r="C752" i="12"/>
  <c r="C753" i="12"/>
  <c r="C754" i="12"/>
  <c r="C755" i="12"/>
  <c r="C756" i="12"/>
  <c r="C757" i="12"/>
  <c r="C758" i="12"/>
  <c r="C759" i="12"/>
  <c r="C760" i="12"/>
  <c r="C761" i="12"/>
  <c r="C762" i="12"/>
  <c r="C763" i="12"/>
  <c r="C764" i="12"/>
  <c r="C765" i="12"/>
  <c r="C766" i="12"/>
  <c r="C767" i="12"/>
  <c r="C768" i="12"/>
  <c r="C769" i="12"/>
  <c r="C770" i="12"/>
  <c r="C771" i="12"/>
  <c r="C772" i="12"/>
  <c r="C773" i="12"/>
  <c r="C774" i="12"/>
  <c r="C775" i="12"/>
  <c r="C776" i="12"/>
  <c r="C777" i="12"/>
  <c r="C778" i="12"/>
  <c r="C779" i="12"/>
  <c r="C780" i="12"/>
  <c r="C781" i="12"/>
  <c r="C782" i="12"/>
  <c r="C783" i="12"/>
  <c r="C784" i="12"/>
  <c r="C785" i="12"/>
  <c r="C786" i="12"/>
  <c r="C787" i="12"/>
  <c r="C788" i="12"/>
  <c r="C789" i="12"/>
  <c r="C790" i="12"/>
  <c r="C791" i="12"/>
  <c r="C792" i="12"/>
  <c r="C793" i="12"/>
  <c r="C794" i="12"/>
  <c r="C795" i="12"/>
  <c r="C796" i="12"/>
  <c r="C797" i="12"/>
  <c r="C798" i="12"/>
  <c r="C799" i="12"/>
  <c r="C800" i="12"/>
  <c r="C801" i="12"/>
  <c r="C802" i="12"/>
  <c r="C803" i="12"/>
  <c r="C804" i="12"/>
  <c r="C805" i="12"/>
  <c r="C806" i="12"/>
  <c r="C807" i="12"/>
  <c r="C808" i="12"/>
  <c r="C809" i="12"/>
  <c r="C810" i="12"/>
  <c r="C811" i="12"/>
  <c r="C812" i="12"/>
  <c r="C813" i="12"/>
  <c r="C814" i="12"/>
  <c r="C815" i="12"/>
  <c r="C816" i="12"/>
  <c r="C817" i="12"/>
  <c r="C818" i="12"/>
  <c r="C819" i="12"/>
  <c r="C820" i="12"/>
  <c r="C821" i="12"/>
  <c r="C822" i="12"/>
  <c r="C823" i="12"/>
  <c r="C824" i="12"/>
  <c r="C825" i="12"/>
  <c r="C826" i="12"/>
  <c r="C827" i="12"/>
  <c r="C828" i="12"/>
  <c r="C829" i="12"/>
  <c r="C830" i="12"/>
  <c r="C831" i="12"/>
  <c r="C832" i="12"/>
  <c r="C833" i="12"/>
  <c r="C834" i="12"/>
  <c r="C835" i="12"/>
  <c r="C836" i="12"/>
  <c r="K836" i="12" s="1"/>
  <c r="C837" i="12"/>
  <c r="C838" i="12"/>
  <c r="C839" i="12"/>
  <c r="C840" i="12"/>
  <c r="C841" i="12"/>
  <c r="C842" i="12"/>
  <c r="C843" i="12"/>
  <c r="C844" i="12"/>
  <c r="C845" i="12"/>
  <c r="C846" i="12"/>
  <c r="C847" i="12"/>
  <c r="C848" i="12"/>
  <c r="C849" i="12"/>
  <c r="C850" i="12"/>
  <c r="C851" i="12"/>
  <c r="C852" i="12"/>
  <c r="C853" i="12"/>
  <c r="C854" i="12"/>
  <c r="C855" i="12"/>
  <c r="C856" i="12"/>
  <c r="C857" i="12"/>
  <c r="C858" i="12"/>
  <c r="C859" i="12"/>
  <c r="C860" i="12"/>
  <c r="C861" i="12"/>
  <c r="C862" i="12"/>
  <c r="C863" i="12"/>
  <c r="C864" i="12"/>
  <c r="C865" i="12"/>
  <c r="C866" i="12"/>
  <c r="C867" i="12"/>
  <c r="C868" i="12"/>
  <c r="C869" i="12"/>
  <c r="C870" i="12"/>
  <c r="C871" i="12"/>
  <c r="C872" i="12"/>
  <c r="C873" i="12"/>
  <c r="C874" i="12"/>
  <c r="C875" i="12"/>
  <c r="C876" i="12"/>
  <c r="C877" i="12"/>
  <c r="C878" i="12"/>
  <c r="C879" i="12"/>
  <c r="C880" i="12"/>
  <c r="C881" i="12"/>
  <c r="C882" i="12"/>
  <c r="C883" i="12"/>
  <c r="C884" i="12"/>
  <c r="C885" i="12"/>
  <c r="C886" i="12"/>
  <c r="C887" i="12"/>
  <c r="C888" i="12"/>
  <c r="C889" i="12"/>
  <c r="C890" i="12"/>
  <c r="C891" i="12"/>
  <c r="C892" i="12"/>
  <c r="C893" i="12"/>
  <c r="C894" i="12"/>
  <c r="C895" i="12"/>
  <c r="C896" i="12"/>
  <c r="C897" i="12"/>
  <c r="C898" i="12"/>
  <c r="C899" i="12"/>
  <c r="C900" i="12"/>
  <c r="C901" i="12"/>
  <c r="C902" i="12"/>
  <c r="C903" i="12"/>
  <c r="C904" i="12"/>
  <c r="C905" i="12"/>
  <c r="C906" i="12"/>
  <c r="C907" i="12"/>
  <c r="C908" i="12"/>
  <c r="C909" i="12"/>
  <c r="C910" i="12"/>
  <c r="C911" i="12"/>
  <c r="C912" i="12"/>
  <c r="C913" i="12"/>
  <c r="C914" i="12"/>
  <c r="C915" i="12"/>
  <c r="C916" i="12"/>
  <c r="C917" i="12"/>
  <c r="C918" i="12"/>
  <c r="C919" i="12"/>
  <c r="C920" i="12"/>
  <c r="C921" i="12"/>
  <c r="C922" i="12"/>
  <c r="C923" i="12"/>
  <c r="C924" i="12"/>
  <c r="C925" i="12"/>
  <c r="C926" i="12"/>
  <c r="C927" i="12"/>
  <c r="C928" i="12"/>
  <c r="C929" i="12"/>
  <c r="C930" i="12"/>
  <c r="C931" i="12"/>
  <c r="C932" i="12"/>
  <c r="C933" i="12"/>
  <c r="C934" i="12"/>
  <c r="C935" i="12"/>
  <c r="C936" i="12"/>
  <c r="C937" i="12"/>
  <c r="C938" i="12"/>
  <c r="C939" i="12"/>
  <c r="C940" i="12"/>
  <c r="C941" i="12"/>
  <c r="C942" i="12"/>
  <c r="C943" i="12"/>
  <c r="C944" i="12"/>
  <c r="C945" i="12"/>
  <c r="C946" i="12"/>
  <c r="C947" i="12"/>
  <c r="C948" i="12"/>
  <c r="C949" i="12"/>
  <c r="C950" i="12"/>
  <c r="C951" i="12"/>
  <c r="C952" i="12"/>
  <c r="C953" i="12"/>
  <c r="C954" i="12"/>
  <c r="C955" i="12"/>
  <c r="C956" i="12"/>
  <c r="C957" i="12"/>
  <c r="C958" i="12"/>
  <c r="C959" i="12"/>
  <c r="C960" i="12"/>
  <c r="C961" i="12"/>
  <c r="C962" i="12"/>
  <c r="C963" i="12"/>
  <c r="C964" i="12"/>
  <c r="C965" i="12"/>
  <c r="C966" i="12"/>
  <c r="C967" i="12"/>
  <c r="C968" i="12"/>
  <c r="C969" i="12"/>
  <c r="C970" i="12"/>
  <c r="C971" i="12"/>
  <c r="C972" i="12"/>
  <c r="C973" i="12"/>
  <c r="C974" i="12"/>
  <c r="C975" i="12"/>
  <c r="C976" i="12"/>
  <c r="C977" i="12"/>
  <c r="C978" i="12"/>
  <c r="C979" i="12"/>
  <c r="C980" i="12"/>
  <c r="C981" i="12"/>
  <c r="C982" i="12"/>
  <c r="C983" i="12"/>
  <c r="C984" i="12"/>
  <c r="C985" i="12"/>
  <c r="C986" i="12"/>
  <c r="C987" i="12"/>
  <c r="C988" i="12"/>
  <c r="C989" i="12"/>
  <c r="C990" i="12"/>
  <c r="C991" i="12"/>
  <c r="C992" i="12"/>
  <c r="C993" i="12"/>
  <c r="C994" i="12"/>
  <c r="C995" i="12"/>
  <c r="C996" i="12"/>
  <c r="C997" i="12"/>
  <c r="C998" i="12"/>
  <c r="C999" i="12"/>
  <c r="J189" i="12"/>
  <c r="K189" i="12"/>
  <c r="K190" i="12"/>
  <c r="J191" i="12"/>
  <c r="K191" i="12"/>
  <c r="J192" i="12"/>
  <c r="K192" i="12"/>
  <c r="J193" i="12"/>
  <c r="K193" i="12"/>
  <c r="K194" i="12"/>
  <c r="J195" i="12"/>
  <c r="K195" i="12"/>
  <c r="J196" i="12"/>
  <c r="K196" i="12"/>
  <c r="K197" i="12"/>
  <c r="K198" i="12"/>
  <c r="J199" i="12"/>
  <c r="K199" i="12"/>
  <c r="J200" i="12"/>
  <c r="K200" i="12"/>
  <c r="K201" i="12"/>
  <c r="K202" i="12"/>
  <c r="J203" i="12"/>
  <c r="K203" i="12"/>
  <c r="J204" i="12"/>
  <c r="K204" i="12"/>
  <c r="J205" i="12"/>
  <c r="K205" i="12"/>
  <c r="K206" i="12"/>
  <c r="J207" i="12"/>
  <c r="K207" i="12"/>
  <c r="J208" i="12"/>
  <c r="K208" i="12"/>
  <c r="J209" i="12"/>
  <c r="K209" i="12"/>
  <c r="K210" i="12"/>
  <c r="J211" i="12"/>
  <c r="K211" i="12"/>
  <c r="J212" i="12"/>
  <c r="K212" i="12"/>
  <c r="K213" i="12"/>
  <c r="K214" i="12"/>
  <c r="J215" i="12"/>
  <c r="K215" i="12"/>
  <c r="J216" i="12"/>
  <c r="K216" i="12"/>
  <c r="K217" i="12"/>
  <c r="K218" i="12"/>
  <c r="J219" i="12"/>
  <c r="K219" i="12"/>
  <c r="J220" i="12"/>
  <c r="K220" i="12"/>
  <c r="J221" i="12"/>
  <c r="K221" i="12"/>
  <c r="K222" i="12"/>
  <c r="J223" i="12"/>
  <c r="K223" i="12"/>
  <c r="J224" i="12"/>
  <c r="K224" i="12"/>
  <c r="J225" i="12"/>
  <c r="K225" i="12"/>
  <c r="K226" i="12"/>
  <c r="J227" i="12"/>
  <c r="K227" i="12"/>
  <c r="J228" i="12"/>
  <c r="K228" i="12"/>
  <c r="K229" i="12"/>
  <c r="K230" i="12"/>
  <c r="J231" i="12"/>
  <c r="K231" i="12"/>
  <c r="J232" i="12"/>
  <c r="K232" i="12"/>
  <c r="K233" i="12"/>
  <c r="K234" i="12"/>
  <c r="J235" i="12"/>
  <c r="K235" i="12"/>
  <c r="J236" i="12"/>
  <c r="K236" i="12"/>
  <c r="J237" i="12"/>
  <c r="K237" i="12"/>
  <c r="K238" i="12"/>
  <c r="J239" i="12"/>
  <c r="K239" i="12"/>
  <c r="J240" i="12"/>
  <c r="K240" i="12"/>
  <c r="J241" i="12"/>
  <c r="K241" i="12"/>
  <c r="K242" i="12"/>
  <c r="J243" i="12"/>
  <c r="K243" i="12"/>
  <c r="J244" i="12"/>
  <c r="K244" i="12"/>
  <c r="K245" i="12"/>
  <c r="K246" i="12"/>
  <c r="J247" i="12"/>
  <c r="K247" i="12"/>
  <c r="J248" i="12"/>
  <c r="K248" i="12"/>
  <c r="K249" i="12"/>
  <c r="K250" i="12"/>
  <c r="J251" i="12"/>
  <c r="K251" i="12"/>
  <c r="J252" i="12"/>
  <c r="K252" i="12"/>
  <c r="J253" i="12"/>
  <c r="K253" i="12"/>
  <c r="K254" i="12"/>
  <c r="J255" i="12"/>
  <c r="K255" i="12"/>
  <c r="J256" i="12"/>
  <c r="K256" i="12"/>
  <c r="J257" i="12"/>
  <c r="K257" i="12"/>
  <c r="K258" i="12"/>
  <c r="J259" i="12"/>
  <c r="K259" i="12"/>
  <c r="J260" i="12"/>
  <c r="K260" i="12"/>
  <c r="K261" i="12"/>
  <c r="K262" i="12"/>
  <c r="J263" i="12"/>
  <c r="K263" i="12"/>
  <c r="J264" i="12"/>
  <c r="K264" i="12"/>
  <c r="K265" i="12"/>
  <c r="K266" i="12"/>
  <c r="J267" i="12"/>
  <c r="K267" i="12"/>
  <c r="J268" i="12"/>
  <c r="K268" i="12"/>
  <c r="J269" i="12"/>
  <c r="K269" i="12"/>
  <c r="K270" i="12"/>
  <c r="J271" i="12"/>
  <c r="K271" i="12"/>
  <c r="J272" i="12"/>
  <c r="K272" i="12"/>
  <c r="J273" i="12"/>
  <c r="K273" i="12"/>
  <c r="K274" i="12"/>
  <c r="J275" i="12"/>
  <c r="K275" i="12"/>
  <c r="J276" i="12"/>
  <c r="K276" i="12"/>
  <c r="K277" i="12"/>
  <c r="K278" i="12"/>
  <c r="J279" i="12"/>
  <c r="K279" i="12"/>
  <c r="J280" i="12"/>
  <c r="K280" i="12"/>
  <c r="K281" i="12"/>
  <c r="K282" i="12"/>
  <c r="J283" i="12"/>
  <c r="K283" i="12"/>
  <c r="J284" i="12"/>
  <c r="K284" i="12"/>
  <c r="J285" i="12"/>
  <c r="K285" i="12"/>
  <c r="K286" i="12"/>
  <c r="J287" i="12"/>
  <c r="K287" i="12"/>
  <c r="J288" i="12"/>
  <c r="K288" i="12"/>
  <c r="J289" i="12"/>
  <c r="K289" i="12"/>
  <c r="K290" i="12"/>
  <c r="J291" i="12"/>
  <c r="K291" i="12"/>
  <c r="J292" i="12"/>
  <c r="K292" i="12"/>
  <c r="K293" i="12"/>
  <c r="K294" i="12"/>
  <c r="J295" i="12"/>
  <c r="K295" i="12"/>
  <c r="J296" i="12"/>
  <c r="K296" i="12"/>
  <c r="K297" i="12"/>
  <c r="K298" i="12"/>
  <c r="J299" i="12"/>
  <c r="K299" i="12"/>
  <c r="J300" i="12"/>
  <c r="K300" i="12"/>
  <c r="J301" i="12"/>
  <c r="K301" i="12"/>
  <c r="K302" i="12"/>
  <c r="J303" i="12"/>
  <c r="K303" i="12"/>
  <c r="J304" i="12"/>
  <c r="K304" i="12"/>
  <c r="J305" i="12"/>
  <c r="K305" i="12"/>
  <c r="K306" i="12"/>
  <c r="J307" i="12"/>
  <c r="K307" i="12"/>
  <c r="J308" i="12"/>
  <c r="K308" i="12"/>
  <c r="K309" i="12"/>
  <c r="K310" i="12"/>
  <c r="J311" i="12"/>
  <c r="K311" i="12"/>
  <c r="J312" i="12"/>
  <c r="K312" i="12"/>
  <c r="K313" i="12"/>
  <c r="K314" i="12"/>
  <c r="J315" i="12"/>
  <c r="K315" i="12"/>
  <c r="J316" i="12"/>
  <c r="K316" i="12"/>
  <c r="J317" i="12"/>
  <c r="K317" i="12"/>
  <c r="K318" i="12"/>
  <c r="J319" i="12"/>
  <c r="K319" i="12"/>
  <c r="J320" i="12"/>
  <c r="K320" i="12"/>
  <c r="J321" i="12"/>
  <c r="K321" i="12"/>
  <c r="K322" i="12"/>
  <c r="J323" i="12"/>
  <c r="K323" i="12"/>
  <c r="J324" i="12"/>
  <c r="K324" i="12"/>
  <c r="K325" i="12"/>
  <c r="K326" i="12"/>
  <c r="J327" i="12"/>
  <c r="K327" i="12"/>
  <c r="J328" i="12"/>
  <c r="K328" i="12"/>
  <c r="K329" i="12"/>
  <c r="K330" i="12"/>
  <c r="J331" i="12"/>
  <c r="K331" i="12"/>
  <c r="J332" i="12"/>
  <c r="K332" i="12"/>
  <c r="J333" i="12"/>
  <c r="K333" i="12"/>
  <c r="K334" i="12"/>
  <c r="J335" i="12"/>
  <c r="K335" i="12"/>
  <c r="J336" i="12"/>
  <c r="K336" i="12"/>
  <c r="J337" i="12"/>
  <c r="K337" i="12"/>
  <c r="K338" i="12"/>
  <c r="J339" i="12"/>
  <c r="K339" i="12"/>
  <c r="J340" i="12"/>
  <c r="K340" i="12"/>
  <c r="K341" i="12"/>
  <c r="K342" i="12"/>
  <c r="J343" i="12"/>
  <c r="K343" i="12"/>
  <c r="J344" i="12"/>
  <c r="K344" i="12"/>
  <c r="K345" i="12"/>
  <c r="K346" i="12"/>
  <c r="J347" i="12"/>
  <c r="K347" i="12"/>
  <c r="J348" i="12"/>
  <c r="K348" i="12"/>
  <c r="K349" i="12"/>
  <c r="K350" i="12"/>
  <c r="J351" i="12"/>
  <c r="K351" i="12"/>
  <c r="J352" i="12"/>
  <c r="K352" i="12"/>
  <c r="K353" i="12"/>
  <c r="K354" i="12"/>
  <c r="J355" i="12"/>
  <c r="K355" i="12"/>
  <c r="J356" i="12"/>
  <c r="K356" i="12"/>
  <c r="K357" i="12"/>
  <c r="K358" i="12"/>
  <c r="J359" i="12"/>
  <c r="K359" i="12"/>
  <c r="J360" i="12"/>
  <c r="K360" i="12"/>
  <c r="K361" i="12"/>
  <c r="K362" i="12"/>
  <c r="J363" i="12"/>
  <c r="K363" i="12"/>
  <c r="J364" i="12"/>
  <c r="K364" i="12"/>
  <c r="K365" i="12"/>
  <c r="K366" i="12"/>
  <c r="J367" i="12"/>
  <c r="K367" i="12"/>
  <c r="J368" i="12"/>
  <c r="K368" i="12"/>
  <c r="K369" i="12"/>
  <c r="K370" i="12"/>
  <c r="J371" i="12"/>
  <c r="K371" i="12"/>
  <c r="J372" i="12"/>
  <c r="K372" i="12"/>
  <c r="K373" i="12"/>
  <c r="K374" i="12"/>
  <c r="J375" i="12"/>
  <c r="K375" i="12"/>
  <c r="J376" i="12"/>
  <c r="K376" i="12"/>
  <c r="K377" i="12"/>
  <c r="K378" i="12"/>
  <c r="J379" i="12"/>
  <c r="K379" i="12"/>
  <c r="J380" i="12"/>
  <c r="K380" i="12"/>
  <c r="K381" i="12"/>
  <c r="K382" i="12"/>
  <c r="J383" i="12"/>
  <c r="K383" i="12"/>
  <c r="J384" i="12"/>
  <c r="K384" i="12"/>
  <c r="K385" i="12"/>
  <c r="K386" i="12"/>
  <c r="J387" i="12"/>
  <c r="K387" i="12"/>
  <c r="J388" i="12"/>
  <c r="K388" i="12"/>
  <c r="K389" i="12"/>
  <c r="K390" i="12"/>
  <c r="J391" i="12"/>
  <c r="K391" i="12"/>
  <c r="J392" i="12"/>
  <c r="K392" i="12"/>
  <c r="K393" i="12"/>
  <c r="K394" i="12"/>
  <c r="J395" i="12"/>
  <c r="K395" i="12"/>
  <c r="J396" i="12"/>
  <c r="K396" i="12"/>
  <c r="K397" i="12"/>
  <c r="K398" i="12"/>
  <c r="J399" i="12"/>
  <c r="K399" i="12"/>
  <c r="J400" i="12"/>
  <c r="K400" i="12"/>
  <c r="K401" i="12"/>
  <c r="K402" i="12"/>
  <c r="J403" i="12"/>
  <c r="K403" i="12"/>
  <c r="J404" i="12"/>
  <c r="K404" i="12"/>
  <c r="K405" i="12"/>
  <c r="K406" i="12"/>
  <c r="J407" i="12"/>
  <c r="K407" i="12"/>
  <c r="J408" i="12"/>
  <c r="K408" i="12"/>
  <c r="K409" i="12"/>
  <c r="K410" i="12"/>
  <c r="J411" i="12"/>
  <c r="K411" i="12"/>
  <c r="J412" i="12"/>
  <c r="K412" i="12"/>
  <c r="K413" i="12"/>
  <c r="K414" i="12"/>
  <c r="J415" i="12"/>
  <c r="K415" i="12"/>
  <c r="J416" i="12"/>
  <c r="K416" i="12"/>
  <c r="K417" i="12"/>
  <c r="K418" i="12"/>
  <c r="J419" i="12"/>
  <c r="K419" i="12"/>
  <c r="J420" i="12"/>
  <c r="K420" i="12"/>
  <c r="K421" i="12"/>
  <c r="K422" i="12"/>
  <c r="J423" i="12"/>
  <c r="K423" i="12"/>
  <c r="J424" i="12"/>
  <c r="K424" i="12"/>
  <c r="K425" i="12"/>
  <c r="K426" i="12"/>
  <c r="J427" i="12"/>
  <c r="K427" i="12"/>
  <c r="J428" i="12"/>
  <c r="K428" i="12"/>
  <c r="K429" i="12"/>
  <c r="K430" i="12"/>
  <c r="J431" i="12"/>
  <c r="K431" i="12"/>
  <c r="J432" i="12"/>
  <c r="K432" i="12"/>
  <c r="K433" i="12"/>
  <c r="K434" i="12"/>
  <c r="J435" i="12"/>
  <c r="K435" i="12"/>
  <c r="J436" i="12"/>
  <c r="K436" i="12"/>
  <c r="K437" i="12"/>
  <c r="K438" i="12"/>
  <c r="J439" i="12"/>
  <c r="K439" i="12"/>
  <c r="J440" i="12"/>
  <c r="K440" i="12"/>
  <c r="K441" i="12"/>
  <c r="K442" i="12"/>
  <c r="J443" i="12"/>
  <c r="K443" i="12"/>
  <c r="J444" i="12"/>
  <c r="K444" i="12"/>
  <c r="K445" i="12"/>
  <c r="K446" i="12"/>
  <c r="J447" i="12"/>
  <c r="K447" i="12"/>
  <c r="J448" i="12"/>
  <c r="K448" i="12"/>
  <c r="K449" i="12"/>
  <c r="K450" i="12"/>
  <c r="J451" i="12"/>
  <c r="K451" i="12"/>
  <c r="J452" i="12"/>
  <c r="K452" i="12"/>
  <c r="K453" i="12"/>
  <c r="K454" i="12"/>
  <c r="J455" i="12"/>
  <c r="K455" i="12"/>
  <c r="J456" i="12"/>
  <c r="K456" i="12"/>
  <c r="K457" i="12"/>
  <c r="K458" i="12"/>
  <c r="J459" i="12"/>
  <c r="K459" i="12"/>
  <c r="J460" i="12"/>
  <c r="K460" i="12"/>
  <c r="K461" i="12"/>
  <c r="K462" i="12"/>
  <c r="J463" i="12"/>
  <c r="K463" i="12"/>
  <c r="J464" i="12"/>
  <c r="K464" i="12"/>
  <c r="K465" i="12"/>
  <c r="K466" i="12"/>
  <c r="J467" i="12"/>
  <c r="K467" i="12"/>
  <c r="J468" i="12"/>
  <c r="K468" i="12"/>
  <c r="K469" i="12"/>
  <c r="K470" i="12"/>
  <c r="J471" i="12"/>
  <c r="K471" i="12"/>
  <c r="J472" i="12"/>
  <c r="K472" i="12"/>
  <c r="K473" i="12"/>
  <c r="K474" i="12"/>
  <c r="J475" i="12"/>
  <c r="K475" i="12"/>
  <c r="J476" i="12"/>
  <c r="K476" i="12"/>
  <c r="K477" i="12"/>
  <c r="K478" i="12"/>
  <c r="J479" i="12"/>
  <c r="K479" i="12"/>
  <c r="J480" i="12"/>
  <c r="K480" i="12"/>
  <c r="K481" i="12"/>
  <c r="K482" i="12"/>
  <c r="J483" i="12"/>
  <c r="K483" i="12"/>
  <c r="J484" i="12"/>
  <c r="K484" i="12"/>
  <c r="K485" i="12"/>
  <c r="K486" i="12"/>
  <c r="J487" i="12"/>
  <c r="K487" i="12"/>
  <c r="J488" i="12"/>
  <c r="K488" i="12"/>
  <c r="K489" i="12"/>
  <c r="K490" i="12"/>
  <c r="J491" i="12"/>
  <c r="K491" i="12"/>
  <c r="J492" i="12"/>
  <c r="K492" i="12"/>
  <c r="K493" i="12"/>
  <c r="K494" i="12"/>
  <c r="J495" i="12"/>
  <c r="K495" i="12"/>
  <c r="J496" i="12"/>
  <c r="K496" i="12"/>
  <c r="K497" i="12"/>
  <c r="J498" i="12"/>
  <c r="K498" i="12"/>
  <c r="J499" i="12"/>
  <c r="K499" i="12"/>
  <c r="J500" i="12"/>
  <c r="K500" i="12"/>
  <c r="K501" i="12"/>
  <c r="J502" i="12"/>
  <c r="K502" i="12"/>
  <c r="J503" i="12"/>
  <c r="K503" i="12"/>
  <c r="J504" i="12"/>
  <c r="K504" i="12"/>
  <c r="K505" i="12"/>
  <c r="K506" i="12"/>
  <c r="J507" i="12"/>
  <c r="K507" i="12"/>
  <c r="J508" i="12"/>
  <c r="K508" i="12"/>
  <c r="K509" i="12"/>
  <c r="J510" i="12"/>
  <c r="K510" i="12"/>
  <c r="J511" i="12"/>
  <c r="K511" i="12"/>
  <c r="J512" i="12"/>
  <c r="K512" i="12"/>
  <c r="K513" i="12"/>
  <c r="J514" i="12"/>
  <c r="K514" i="12"/>
  <c r="J515" i="12"/>
  <c r="K515" i="12"/>
  <c r="J516" i="12"/>
  <c r="K516" i="12"/>
  <c r="K517" i="12"/>
  <c r="J518" i="12"/>
  <c r="K518" i="12"/>
  <c r="J519" i="12"/>
  <c r="K519" i="12"/>
  <c r="J520" i="12"/>
  <c r="K520" i="12"/>
  <c r="K521" i="12"/>
  <c r="K522" i="12"/>
  <c r="J523" i="12"/>
  <c r="K523" i="12"/>
  <c r="J524" i="12"/>
  <c r="K524" i="12"/>
  <c r="K525" i="12"/>
  <c r="J526" i="12"/>
  <c r="K526" i="12"/>
  <c r="J527" i="12"/>
  <c r="K527" i="12"/>
  <c r="J528" i="12"/>
  <c r="K528" i="12"/>
  <c r="K529" i="12"/>
  <c r="J530" i="12"/>
  <c r="K530" i="12"/>
  <c r="J531" i="12"/>
  <c r="K531" i="12"/>
  <c r="J532" i="12"/>
  <c r="K532" i="12"/>
  <c r="K533" i="12"/>
  <c r="J534" i="12"/>
  <c r="K534" i="12"/>
  <c r="J535" i="12"/>
  <c r="K535" i="12"/>
  <c r="J536" i="12"/>
  <c r="K536" i="12"/>
  <c r="K537" i="12"/>
  <c r="K538" i="12"/>
  <c r="J539" i="12"/>
  <c r="K539" i="12"/>
  <c r="J540" i="12"/>
  <c r="K540" i="12"/>
  <c r="K541" i="12"/>
  <c r="J542" i="12"/>
  <c r="K542" i="12"/>
  <c r="J543" i="12"/>
  <c r="K543" i="12"/>
  <c r="J544" i="12"/>
  <c r="K544" i="12"/>
  <c r="K545" i="12"/>
  <c r="J546" i="12"/>
  <c r="K546" i="12"/>
  <c r="J547" i="12"/>
  <c r="K547" i="12"/>
  <c r="J548" i="12"/>
  <c r="K549" i="12"/>
  <c r="K550" i="12"/>
  <c r="J551" i="12"/>
  <c r="K551" i="12"/>
  <c r="J552" i="12"/>
  <c r="K552" i="12"/>
  <c r="K553" i="12"/>
  <c r="J554" i="12"/>
  <c r="K554" i="12"/>
  <c r="J555" i="12"/>
  <c r="K555" i="12"/>
  <c r="J556" i="12"/>
  <c r="K556" i="12"/>
  <c r="K557" i="12"/>
  <c r="J558" i="12"/>
  <c r="K558" i="12"/>
  <c r="J559" i="12"/>
  <c r="K559" i="12"/>
  <c r="J560" i="12"/>
  <c r="K560" i="12"/>
  <c r="K561" i="12"/>
  <c r="K562" i="12"/>
  <c r="J563" i="12"/>
  <c r="K563" i="12"/>
  <c r="J564" i="12"/>
  <c r="K564" i="12"/>
  <c r="K565" i="12"/>
  <c r="K566" i="12"/>
  <c r="J567" i="12"/>
  <c r="K567" i="12"/>
  <c r="J568" i="12"/>
  <c r="K568" i="12"/>
  <c r="K569" i="12"/>
  <c r="K570" i="12"/>
  <c r="J571" i="12"/>
  <c r="K571" i="12"/>
  <c r="J572" i="12"/>
  <c r="K572" i="12"/>
  <c r="K573" i="12"/>
  <c r="J574" i="12"/>
  <c r="K574" i="12"/>
  <c r="J575" i="12"/>
  <c r="K575" i="12"/>
  <c r="J576" i="12"/>
  <c r="K576" i="12"/>
  <c r="K577" i="12"/>
  <c r="K578" i="12"/>
  <c r="J579" i="12"/>
  <c r="K579" i="12"/>
  <c r="J580" i="12"/>
  <c r="K580" i="12"/>
  <c r="K581" i="12"/>
  <c r="K582" i="12"/>
  <c r="J583" i="12"/>
  <c r="K583" i="12"/>
  <c r="J584" i="12"/>
  <c r="K584" i="12"/>
  <c r="K585" i="12"/>
  <c r="J586" i="12"/>
  <c r="K586" i="12"/>
  <c r="J587" i="12"/>
  <c r="K587" i="12"/>
  <c r="J588" i="12"/>
  <c r="K588" i="12"/>
  <c r="K589" i="12"/>
  <c r="J590" i="12"/>
  <c r="K590" i="12"/>
  <c r="J591" i="12"/>
  <c r="K591" i="12"/>
  <c r="J592" i="12"/>
  <c r="K592" i="12"/>
  <c r="K593" i="12"/>
  <c r="K594" i="12"/>
  <c r="J595" i="12"/>
  <c r="K595" i="12"/>
  <c r="J596" i="12"/>
  <c r="K596" i="12"/>
  <c r="K597" i="12"/>
  <c r="K598" i="12"/>
  <c r="J599" i="12"/>
  <c r="K599" i="12"/>
  <c r="J600" i="12"/>
  <c r="K600" i="12"/>
  <c r="K601" i="12"/>
  <c r="K602" i="12"/>
  <c r="J603" i="12"/>
  <c r="K603" i="12"/>
  <c r="J604" i="12"/>
  <c r="K604" i="12"/>
  <c r="K605" i="12"/>
  <c r="J606" i="12"/>
  <c r="K606" i="12"/>
  <c r="J607" i="12"/>
  <c r="K607" i="12"/>
  <c r="J608" i="12"/>
  <c r="K608" i="12"/>
  <c r="K609" i="12"/>
  <c r="K610" i="12"/>
  <c r="J611" i="12"/>
  <c r="K611" i="12"/>
  <c r="J612" i="12"/>
  <c r="K612" i="12"/>
  <c r="K613" i="12"/>
  <c r="K614" i="12"/>
  <c r="J615" i="12"/>
  <c r="K615" i="12"/>
  <c r="J616" i="12"/>
  <c r="K616" i="12"/>
  <c r="K617" i="12"/>
  <c r="J618" i="12"/>
  <c r="K618" i="12"/>
  <c r="J619" i="12"/>
  <c r="K619" i="12"/>
  <c r="J620" i="12"/>
  <c r="K620" i="12"/>
  <c r="K621" i="12"/>
  <c r="J622" i="12"/>
  <c r="K622" i="12"/>
  <c r="J623" i="12"/>
  <c r="K623" i="12"/>
  <c r="J624" i="12"/>
  <c r="K624" i="12"/>
  <c r="K625" i="12"/>
  <c r="K626" i="12"/>
  <c r="J627" i="12"/>
  <c r="K627" i="12"/>
  <c r="J628" i="12"/>
  <c r="K628" i="12"/>
  <c r="K629" i="12"/>
  <c r="K630" i="12"/>
  <c r="J631" i="12"/>
  <c r="K631" i="12"/>
  <c r="J632" i="12"/>
  <c r="K632" i="12"/>
  <c r="K633" i="12"/>
  <c r="K634" i="12"/>
  <c r="J635" i="12"/>
  <c r="K635" i="12"/>
  <c r="J636" i="12"/>
  <c r="K636" i="12"/>
  <c r="K637" i="12"/>
  <c r="J638" i="12"/>
  <c r="K638" i="12"/>
  <c r="J639" i="12"/>
  <c r="K639" i="12"/>
  <c r="J640" i="12"/>
  <c r="K640" i="12"/>
  <c r="K641" i="12"/>
  <c r="K642" i="12"/>
  <c r="J643" i="12"/>
  <c r="K643" i="12"/>
  <c r="J644" i="12"/>
  <c r="K644" i="12"/>
  <c r="K645" i="12"/>
  <c r="K646" i="12"/>
  <c r="J647" i="12"/>
  <c r="K647" i="12"/>
  <c r="J648" i="12"/>
  <c r="K648" i="12"/>
  <c r="K649" i="12"/>
  <c r="J650" i="12"/>
  <c r="K650" i="12"/>
  <c r="J651" i="12"/>
  <c r="K651" i="12"/>
  <c r="J652" i="12"/>
  <c r="K652" i="12"/>
  <c r="K653" i="12"/>
  <c r="J654" i="12"/>
  <c r="K654" i="12"/>
  <c r="J655" i="12"/>
  <c r="K655" i="12"/>
  <c r="J656" i="12"/>
  <c r="K656" i="12"/>
  <c r="K657" i="12"/>
  <c r="K658" i="12"/>
  <c r="J659" i="12"/>
  <c r="K659" i="12"/>
  <c r="J660" i="12"/>
  <c r="K660" i="12"/>
  <c r="K661" i="12"/>
  <c r="K662" i="12"/>
  <c r="J663" i="12"/>
  <c r="K663" i="12"/>
  <c r="J664" i="12"/>
  <c r="K664" i="12"/>
  <c r="K665" i="12"/>
  <c r="K666" i="12"/>
  <c r="J667" i="12"/>
  <c r="K667" i="12"/>
  <c r="J668" i="12"/>
  <c r="K668" i="12"/>
  <c r="K669" i="12"/>
  <c r="J670" i="12"/>
  <c r="K670" i="12"/>
  <c r="J671" i="12"/>
  <c r="K671" i="12"/>
  <c r="J672" i="12"/>
  <c r="K672" i="12"/>
  <c r="K673" i="12"/>
  <c r="K674" i="12"/>
  <c r="J675" i="12"/>
  <c r="K675" i="12"/>
  <c r="J676" i="12"/>
  <c r="K676" i="12"/>
  <c r="K677" i="12"/>
  <c r="K678" i="12"/>
  <c r="J679" i="12"/>
  <c r="K679" i="12"/>
  <c r="J680" i="12"/>
  <c r="K680" i="12"/>
  <c r="K681" i="12"/>
  <c r="J682" i="12"/>
  <c r="K682" i="12"/>
  <c r="J683" i="12"/>
  <c r="K683" i="12"/>
  <c r="J684" i="12"/>
  <c r="K684" i="12"/>
  <c r="K685" i="12"/>
  <c r="J686" i="12"/>
  <c r="K686" i="12"/>
  <c r="J687" i="12"/>
  <c r="K687" i="12"/>
  <c r="J688" i="12"/>
  <c r="K688" i="12"/>
  <c r="K689" i="12"/>
  <c r="K690" i="12"/>
  <c r="J691" i="12"/>
  <c r="K691" i="12"/>
  <c r="J692" i="12"/>
  <c r="K692" i="12"/>
  <c r="K693" i="12"/>
  <c r="K694" i="12"/>
  <c r="J695" i="12"/>
  <c r="K695" i="12"/>
  <c r="J696" i="12"/>
  <c r="K696" i="12"/>
  <c r="K697" i="12"/>
  <c r="K698" i="12"/>
  <c r="J699" i="12"/>
  <c r="K699" i="12"/>
  <c r="J700" i="12"/>
  <c r="K700" i="12"/>
  <c r="K701" i="12"/>
  <c r="J702" i="12"/>
  <c r="K702" i="12"/>
  <c r="J703" i="12"/>
  <c r="K703" i="12"/>
  <c r="J704" i="12"/>
  <c r="K704" i="12"/>
  <c r="K705" i="12"/>
  <c r="K706" i="12"/>
  <c r="J707" i="12"/>
  <c r="K707" i="12"/>
  <c r="J708" i="12"/>
  <c r="K708" i="12"/>
  <c r="K709" i="12"/>
  <c r="K710" i="12"/>
  <c r="J711" i="12"/>
  <c r="K711" i="12"/>
  <c r="J712" i="12"/>
  <c r="K712" i="12"/>
  <c r="K713" i="12"/>
  <c r="J714" i="12"/>
  <c r="K714" i="12"/>
  <c r="J715" i="12"/>
  <c r="K715" i="12"/>
  <c r="J716" i="12"/>
  <c r="K716" i="12"/>
  <c r="K717" i="12"/>
  <c r="J718" i="12"/>
  <c r="K718" i="12"/>
  <c r="J719" i="12"/>
  <c r="K719" i="12"/>
  <c r="J720" i="12"/>
  <c r="K720" i="12"/>
  <c r="K721" i="12"/>
  <c r="K722" i="12"/>
  <c r="J723" i="12"/>
  <c r="K723" i="12"/>
  <c r="J724" i="12"/>
  <c r="K724" i="12"/>
  <c r="K725" i="12"/>
  <c r="K726" i="12"/>
  <c r="J727" i="12"/>
  <c r="K727" i="12"/>
  <c r="J728" i="12"/>
  <c r="K728" i="12"/>
  <c r="K729" i="12"/>
  <c r="K730" i="12"/>
  <c r="J731" i="12"/>
  <c r="K731" i="12"/>
  <c r="J732" i="12"/>
  <c r="K732" i="12"/>
  <c r="K733" i="12"/>
  <c r="J734" i="12"/>
  <c r="K734" i="12"/>
  <c r="J735" i="12"/>
  <c r="K735" i="12"/>
  <c r="J736" i="12"/>
  <c r="K736" i="12"/>
  <c r="K737" i="12"/>
  <c r="K738" i="12"/>
  <c r="J739" i="12"/>
  <c r="K739" i="12"/>
  <c r="J740" i="12"/>
  <c r="K740" i="12"/>
  <c r="K741" i="12"/>
  <c r="K742" i="12"/>
  <c r="J743" i="12"/>
  <c r="K743" i="12"/>
  <c r="J744" i="12"/>
  <c r="K744" i="12"/>
  <c r="K745" i="12"/>
  <c r="J746" i="12"/>
  <c r="K746" i="12"/>
  <c r="J747" i="12"/>
  <c r="K747" i="12"/>
  <c r="J748" i="12"/>
  <c r="K748" i="12"/>
  <c r="K749" i="12"/>
  <c r="J750" i="12"/>
  <c r="K750" i="12"/>
  <c r="J751" i="12"/>
  <c r="K751" i="12"/>
  <c r="J752" i="12"/>
  <c r="K752" i="12"/>
  <c r="K753" i="12"/>
  <c r="K754" i="12"/>
  <c r="J755" i="12"/>
  <c r="K755" i="12"/>
  <c r="J756" i="12"/>
  <c r="K756" i="12"/>
  <c r="K757" i="12"/>
  <c r="K758" i="12"/>
  <c r="J759" i="12"/>
  <c r="K759" i="12"/>
  <c r="J760" i="12"/>
  <c r="K760" i="12"/>
  <c r="K761" i="12"/>
  <c r="K762" i="12"/>
  <c r="J763" i="12"/>
  <c r="K763" i="12"/>
  <c r="J764" i="12"/>
  <c r="K764" i="12"/>
  <c r="K765" i="12"/>
  <c r="J766" i="12"/>
  <c r="K766" i="12"/>
  <c r="J767" i="12"/>
  <c r="K767" i="12"/>
  <c r="J768" i="12"/>
  <c r="K768" i="12"/>
  <c r="K769" i="12"/>
  <c r="K770" i="12"/>
  <c r="J771" i="12"/>
  <c r="K771" i="12"/>
  <c r="J772" i="12"/>
  <c r="K772" i="12"/>
  <c r="K773" i="12"/>
  <c r="K774" i="12"/>
  <c r="J775" i="12"/>
  <c r="K775" i="12"/>
  <c r="J776" i="12"/>
  <c r="K776" i="12"/>
  <c r="K777" i="12"/>
  <c r="J778" i="12"/>
  <c r="K778" i="12"/>
  <c r="J779" i="12"/>
  <c r="K779" i="12"/>
  <c r="J780" i="12"/>
  <c r="K780" i="12"/>
  <c r="K781" i="12"/>
  <c r="J782" i="12"/>
  <c r="K782" i="12"/>
  <c r="J783" i="12"/>
  <c r="K783" i="12"/>
  <c r="J784" i="12"/>
  <c r="K784" i="12"/>
  <c r="K785" i="12"/>
  <c r="K786" i="12"/>
  <c r="J787" i="12"/>
  <c r="K787" i="12"/>
  <c r="J788" i="12"/>
  <c r="K788" i="12"/>
  <c r="K789" i="12"/>
  <c r="K790" i="12"/>
  <c r="J791" i="12"/>
  <c r="K791" i="12"/>
  <c r="J792" i="12"/>
  <c r="K792" i="12"/>
  <c r="K793" i="12"/>
  <c r="K794" i="12"/>
  <c r="J795" i="12"/>
  <c r="K795" i="12"/>
  <c r="J796" i="12"/>
  <c r="K796" i="12"/>
  <c r="K797" i="12"/>
  <c r="J798" i="12"/>
  <c r="K798" i="12"/>
  <c r="J799" i="12"/>
  <c r="K799" i="12"/>
  <c r="J800" i="12"/>
  <c r="K800" i="12"/>
  <c r="K801" i="12"/>
  <c r="K802" i="12"/>
  <c r="J803" i="12"/>
  <c r="K803" i="12"/>
  <c r="J804" i="12"/>
  <c r="K804" i="12"/>
  <c r="K805" i="12"/>
  <c r="K806" i="12"/>
  <c r="J807" i="12"/>
  <c r="K807" i="12"/>
  <c r="J808" i="12"/>
  <c r="K808" i="12"/>
  <c r="K809" i="12"/>
  <c r="J810" i="12"/>
  <c r="K810" i="12"/>
  <c r="J811" i="12"/>
  <c r="K811" i="12"/>
  <c r="J812" i="12"/>
  <c r="K812" i="12"/>
  <c r="K813" i="12"/>
  <c r="J814" i="12"/>
  <c r="K814" i="12"/>
  <c r="J815" i="12"/>
  <c r="K815" i="12"/>
  <c r="J816" i="12"/>
  <c r="K816" i="12"/>
  <c r="K817" i="12"/>
  <c r="K818" i="12"/>
  <c r="J819" i="12"/>
  <c r="K819" i="12"/>
  <c r="J820" i="12"/>
  <c r="K820" i="12"/>
  <c r="K821" i="12"/>
  <c r="K822" i="12"/>
  <c r="J823" i="12"/>
  <c r="K823" i="12"/>
  <c r="J824" i="12"/>
  <c r="K824" i="12"/>
  <c r="K825" i="12"/>
  <c r="K826" i="12"/>
  <c r="J827" i="12"/>
  <c r="K827" i="12"/>
  <c r="J828" i="12"/>
  <c r="K828" i="12"/>
  <c r="K829" i="12"/>
  <c r="J830" i="12"/>
  <c r="K830" i="12"/>
  <c r="J831" i="12"/>
  <c r="K831" i="12"/>
  <c r="J832" i="12"/>
  <c r="K832" i="12"/>
  <c r="K833" i="12"/>
  <c r="J834" i="12"/>
  <c r="K834" i="12"/>
  <c r="J835" i="12"/>
  <c r="K835" i="12"/>
  <c r="J836" i="12"/>
  <c r="K837" i="12"/>
  <c r="K838" i="12"/>
  <c r="J839" i="12"/>
  <c r="K839" i="12"/>
  <c r="J840" i="12"/>
  <c r="K840" i="12"/>
  <c r="K841" i="12"/>
  <c r="J842" i="12"/>
  <c r="K842" i="12"/>
  <c r="J843" i="12"/>
  <c r="K843" i="12"/>
  <c r="J844" i="12"/>
  <c r="K844" i="12"/>
  <c r="K845" i="12"/>
  <c r="J846" i="12"/>
  <c r="K846" i="12"/>
  <c r="J847" i="12"/>
  <c r="K847" i="12"/>
  <c r="J848" i="12"/>
  <c r="K848" i="12"/>
  <c r="K849" i="12"/>
  <c r="J850" i="12"/>
  <c r="K850" i="12"/>
  <c r="J851" i="12"/>
  <c r="K851" i="12"/>
  <c r="J852" i="12"/>
  <c r="K852" i="12"/>
  <c r="K853" i="12"/>
  <c r="K854" i="12"/>
  <c r="J855" i="12"/>
  <c r="K855" i="12"/>
  <c r="J856" i="12"/>
  <c r="K856" i="12"/>
  <c r="K857" i="12"/>
  <c r="J858" i="12"/>
  <c r="K858" i="12"/>
  <c r="J859" i="12"/>
  <c r="K859" i="12"/>
  <c r="J860" i="12"/>
  <c r="K860" i="12"/>
  <c r="K861" i="12"/>
  <c r="J862" i="12"/>
  <c r="K862" i="12"/>
  <c r="J863" i="12"/>
  <c r="K863" i="12"/>
  <c r="J864" i="12"/>
  <c r="K864" i="12"/>
  <c r="K865" i="12"/>
  <c r="J866" i="12"/>
  <c r="K866" i="12"/>
  <c r="J867" i="12"/>
  <c r="K867" i="12"/>
  <c r="J868" i="12"/>
  <c r="K868" i="12"/>
  <c r="K869" i="12"/>
  <c r="K870" i="12"/>
  <c r="J871" i="12"/>
  <c r="K871" i="12"/>
  <c r="J872" i="12"/>
  <c r="K872" i="12"/>
  <c r="K873" i="12"/>
  <c r="J874" i="12"/>
  <c r="K874" i="12"/>
  <c r="J875" i="12"/>
  <c r="K875" i="12"/>
  <c r="J876" i="12"/>
  <c r="K876" i="12"/>
  <c r="K877" i="12"/>
  <c r="J878" i="12"/>
  <c r="K878" i="12"/>
  <c r="J879" i="12"/>
  <c r="K879" i="12"/>
  <c r="J880" i="12"/>
  <c r="K880" i="12"/>
  <c r="K881" i="12"/>
  <c r="J882" i="12"/>
  <c r="K882" i="12"/>
  <c r="J883" i="12"/>
  <c r="K883" i="12"/>
  <c r="J884" i="12"/>
  <c r="K884" i="12"/>
  <c r="K885" i="12"/>
  <c r="K886" i="12"/>
  <c r="J887" i="12"/>
  <c r="K887" i="12"/>
  <c r="J888" i="12"/>
  <c r="K888" i="12"/>
  <c r="K889" i="12"/>
  <c r="J890" i="12"/>
  <c r="K890" i="12"/>
  <c r="J891" i="12"/>
  <c r="K891" i="12"/>
  <c r="J892" i="12"/>
  <c r="K892" i="12"/>
  <c r="K893" i="12"/>
  <c r="J894" i="12"/>
  <c r="K894" i="12"/>
  <c r="J895" i="12"/>
  <c r="K895" i="12"/>
  <c r="J896" i="12"/>
  <c r="K896" i="12"/>
  <c r="K897" i="12"/>
  <c r="J898" i="12"/>
  <c r="K898" i="12"/>
  <c r="J899" i="12"/>
  <c r="K899" i="12"/>
  <c r="J900" i="12"/>
  <c r="K900" i="12"/>
  <c r="K901" i="12"/>
  <c r="K902" i="12"/>
  <c r="J903" i="12"/>
  <c r="K903" i="12"/>
  <c r="J904" i="12"/>
  <c r="K904" i="12"/>
  <c r="K905" i="12"/>
  <c r="J906" i="12"/>
  <c r="K906" i="12"/>
  <c r="J907" i="12"/>
  <c r="K907" i="12"/>
  <c r="J908" i="12"/>
  <c r="K908" i="12"/>
  <c r="K909" i="12"/>
  <c r="J910" i="12"/>
  <c r="K910" i="12"/>
  <c r="J911" i="12"/>
  <c r="K911" i="12"/>
  <c r="J912" i="12"/>
  <c r="K912" i="12"/>
  <c r="K913" i="12"/>
  <c r="J914" i="12"/>
  <c r="K914" i="12"/>
  <c r="J915" i="12"/>
  <c r="K915" i="12"/>
  <c r="J916" i="12"/>
  <c r="K916" i="12"/>
  <c r="K917" i="12"/>
  <c r="K918" i="12"/>
  <c r="J919" i="12"/>
  <c r="K919" i="12"/>
  <c r="J920" i="12"/>
  <c r="K920" i="12"/>
  <c r="K921" i="12"/>
  <c r="J922" i="12"/>
  <c r="K922" i="12"/>
  <c r="J923" i="12"/>
  <c r="K923" i="12"/>
  <c r="J924" i="12"/>
  <c r="K924" i="12"/>
  <c r="K925" i="12"/>
  <c r="J926" i="12"/>
  <c r="K926" i="12"/>
  <c r="J927" i="12"/>
  <c r="K927" i="12"/>
  <c r="J928" i="12"/>
  <c r="K928" i="12"/>
  <c r="K929" i="12"/>
  <c r="J930" i="12"/>
  <c r="K930" i="12"/>
  <c r="J931" i="12"/>
  <c r="K931" i="12"/>
  <c r="J932" i="12"/>
  <c r="K932" i="12"/>
  <c r="K933" i="12"/>
  <c r="K934" i="12"/>
  <c r="J935" i="12"/>
  <c r="K935" i="12"/>
  <c r="J936" i="12"/>
  <c r="K936" i="12"/>
  <c r="K937" i="12"/>
  <c r="J938" i="12"/>
  <c r="K938" i="12"/>
  <c r="J939" i="12"/>
  <c r="K939" i="12"/>
  <c r="J940" i="12"/>
  <c r="K940" i="12"/>
  <c r="K941" i="12"/>
  <c r="J942" i="12"/>
  <c r="K942" i="12"/>
  <c r="J943" i="12"/>
  <c r="K943" i="12"/>
  <c r="J944" i="12"/>
  <c r="K944" i="12"/>
  <c r="K945" i="12"/>
  <c r="J946" i="12"/>
  <c r="K946" i="12"/>
  <c r="J947" i="12"/>
  <c r="K947" i="12"/>
  <c r="J948" i="12"/>
  <c r="K948" i="12"/>
  <c r="K949" i="12"/>
  <c r="K950" i="12"/>
  <c r="J951" i="12"/>
  <c r="K951" i="12"/>
  <c r="J952" i="12"/>
  <c r="K952" i="12"/>
  <c r="K953" i="12"/>
  <c r="J954" i="12"/>
  <c r="K954" i="12"/>
  <c r="J955" i="12"/>
  <c r="K955" i="12"/>
  <c r="J956" i="12"/>
  <c r="K956" i="12"/>
  <c r="K957" i="12"/>
  <c r="J958" i="12"/>
  <c r="K958" i="12"/>
  <c r="J959" i="12"/>
  <c r="K959" i="12"/>
  <c r="J960" i="12"/>
  <c r="K960" i="12"/>
  <c r="K961" i="12"/>
  <c r="J962" i="12"/>
  <c r="K962" i="12"/>
  <c r="J963" i="12"/>
  <c r="K963" i="12"/>
  <c r="J964" i="12"/>
  <c r="K964" i="12"/>
  <c r="K965" i="12"/>
  <c r="K966" i="12"/>
  <c r="J967" i="12"/>
  <c r="K967" i="12"/>
  <c r="J968" i="12"/>
  <c r="K968" i="12"/>
  <c r="K969" i="12"/>
  <c r="J970" i="12"/>
  <c r="K970" i="12"/>
  <c r="J971" i="12"/>
  <c r="K971" i="12"/>
  <c r="J972" i="12"/>
  <c r="K972" i="12"/>
  <c r="K973" i="12"/>
  <c r="J974" i="12"/>
  <c r="K974" i="12"/>
  <c r="J975" i="12"/>
  <c r="K975" i="12"/>
  <c r="J976" i="12"/>
  <c r="K976" i="12"/>
  <c r="K977" i="12"/>
  <c r="J978" i="12"/>
  <c r="K978" i="12"/>
  <c r="J979" i="12"/>
  <c r="K979" i="12"/>
  <c r="J980" i="12"/>
  <c r="K980" i="12"/>
  <c r="K981" i="12"/>
  <c r="K982" i="12"/>
  <c r="J983" i="12"/>
  <c r="K983" i="12"/>
  <c r="J984" i="12"/>
  <c r="K984" i="12"/>
  <c r="K985" i="12"/>
  <c r="J986" i="12"/>
  <c r="K986" i="12"/>
  <c r="J987" i="12"/>
  <c r="K987" i="12"/>
  <c r="J988" i="12"/>
  <c r="K988" i="12"/>
  <c r="K989" i="12"/>
  <c r="J990" i="12"/>
  <c r="K990" i="12"/>
  <c r="J991" i="12"/>
  <c r="K991" i="12"/>
  <c r="J992" i="12"/>
  <c r="K992" i="12"/>
  <c r="K993" i="12"/>
  <c r="J994" i="12"/>
  <c r="K994" i="12"/>
  <c r="J995" i="12"/>
  <c r="K995" i="12"/>
  <c r="J996" i="12"/>
  <c r="K996" i="12"/>
  <c r="K997" i="12"/>
  <c r="K998" i="12"/>
  <c r="J999" i="12"/>
  <c r="K999" i="12"/>
  <c r="G189" i="12"/>
  <c r="G190" i="12"/>
  <c r="G191" i="12"/>
  <c r="G192" i="12"/>
  <c r="G193" i="12"/>
  <c r="G194" i="12"/>
  <c r="G195" i="12"/>
  <c r="G196" i="12"/>
  <c r="G197" i="12"/>
  <c r="G198" i="12"/>
  <c r="G199" i="12"/>
  <c r="G200" i="12"/>
  <c r="G201" i="12"/>
  <c r="G202" i="12"/>
  <c r="G203" i="12"/>
  <c r="G204" i="12"/>
  <c r="G205" i="12"/>
  <c r="G206" i="12"/>
  <c r="G207" i="12"/>
  <c r="G208" i="12"/>
  <c r="G209" i="12"/>
  <c r="G210" i="12"/>
  <c r="G211" i="12"/>
  <c r="G212" i="12"/>
  <c r="G213" i="12"/>
  <c r="G214" i="12"/>
  <c r="G215" i="12"/>
  <c r="G216" i="12"/>
  <c r="G217" i="12"/>
  <c r="G218" i="12"/>
  <c r="G219" i="12"/>
  <c r="G220" i="12"/>
  <c r="G221" i="12"/>
  <c r="G222" i="12"/>
  <c r="G223" i="12"/>
  <c r="G224" i="12"/>
  <c r="G225" i="12"/>
  <c r="G226" i="12"/>
  <c r="G227" i="12"/>
  <c r="G228" i="12"/>
  <c r="G229" i="12"/>
  <c r="G230" i="12"/>
  <c r="G231" i="12"/>
  <c r="G232" i="12"/>
  <c r="G233" i="12"/>
  <c r="G234" i="12"/>
  <c r="G235" i="12"/>
  <c r="G236" i="12"/>
  <c r="G237" i="12"/>
  <c r="G238" i="12"/>
  <c r="G239" i="12"/>
  <c r="G240" i="12"/>
  <c r="G241" i="12"/>
  <c r="G242" i="12"/>
  <c r="G243" i="12"/>
  <c r="G244" i="12"/>
  <c r="G245" i="12"/>
  <c r="G246" i="12"/>
  <c r="G247" i="12"/>
  <c r="G248" i="12"/>
  <c r="G249" i="12"/>
  <c r="G250" i="12"/>
  <c r="G251" i="12"/>
  <c r="G252" i="12"/>
  <c r="G253" i="12"/>
  <c r="G254" i="12"/>
  <c r="G255" i="12"/>
  <c r="G256" i="12"/>
  <c r="G257" i="12"/>
  <c r="G258" i="12"/>
  <c r="G259" i="12"/>
  <c r="G260" i="12"/>
  <c r="G261" i="12"/>
  <c r="G262" i="12"/>
  <c r="G263" i="12"/>
  <c r="G264" i="12"/>
  <c r="G265" i="12"/>
  <c r="G266" i="12"/>
  <c r="G267" i="12"/>
  <c r="G268" i="12"/>
  <c r="G269" i="12"/>
  <c r="G270" i="12"/>
  <c r="G271" i="12"/>
  <c r="G272" i="12"/>
  <c r="G273" i="12"/>
  <c r="G274" i="12"/>
  <c r="G275" i="12"/>
  <c r="G276" i="12"/>
  <c r="G277" i="12"/>
  <c r="G278" i="12"/>
  <c r="G279" i="12"/>
  <c r="G280" i="12"/>
  <c r="G281" i="12"/>
  <c r="G282" i="12"/>
  <c r="G283" i="12"/>
  <c r="G284" i="12"/>
  <c r="G285" i="12"/>
  <c r="G286" i="12"/>
  <c r="G287" i="12"/>
  <c r="G288" i="12"/>
  <c r="G289" i="12"/>
  <c r="G290" i="12"/>
  <c r="G291" i="12"/>
  <c r="G292" i="12"/>
  <c r="G293" i="12"/>
  <c r="G294" i="12"/>
  <c r="G295" i="12"/>
  <c r="G296" i="12"/>
  <c r="G297" i="12"/>
  <c r="G298" i="12"/>
  <c r="G299" i="12"/>
  <c r="G300" i="12"/>
  <c r="G301" i="12"/>
  <c r="G302" i="12"/>
  <c r="G303" i="12"/>
  <c r="G304" i="12"/>
  <c r="G305" i="12"/>
  <c r="G306" i="12"/>
  <c r="G307" i="12"/>
  <c r="G308" i="12"/>
  <c r="G309" i="12"/>
  <c r="G310" i="12"/>
  <c r="G311" i="12"/>
  <c r="G312" i="12"/>
  <c r="G313" i="12"/>
  <c r="G314" i="12"/>
  <c r="G315" i="12"/>
  <c r="G316" i="12"/>
  <c r="G317" i="12"/>
  <c r="G318" i="12"/>
  <c r="G319" i="12"/>
  <c r="G320" i="12"/>
  <c r="G321" i="12"/>
  <c r="G322" i="12"/>
  <c r="G323" i="12"/>
  <c r="G324" i="12"/>
  <c r="G325" i="12"/>
  <c r="G326" i="12"/>
  <c r="G327" i="12"/>
  <c r="G328" i="12"/>
  <c r="G329" i="12"/>
  <c r="G330" i="12"/>
  <c r="G331" i="12"/>
  <c r="G332" i="12"/>
  <c r="G333" i="12"/>
  <c r="G334" i="12"/>
  <c r="G335" i="12"/>
  <c r="G336" i="12"/>
  <c r="G337" i="12"/>
  <c r="G338" i="12"/>
  <c r="G339" i="12"/>
  <c r="G340" i="12"/>
  <c r="G341" i="12"/>
  <c r="G342" i="12"/>
  <c r="G343" i="12"/>
  <c r="G344" i="12"/>
  <c r="G345" i="12"/>
  <c r="G346" i="12"/>
  <c r="G347" i="12"/>
  <c r="G348" i="12"/>
  <c r="G349" i="12"/>
  <c r="G350" i="12"/>
  <c r="G351" i="12"/>
  <c r="G352" i="12"/>
  <c r="G353" i="12"/>
  <c r="G354" i="12"/>
  <c r="G355" i="12"/>
  <c r="G356" i="12"/>
  <c r="G357" i="12"/>
  <c r="G358" i="12"/>
  <c r="G359" i="12"/>
  <c r="G360" i="12"/>
  <c r="G361" i="12"/>
  <c r="G362" i="12"/>
  <c r="G363" i="12"/>
  <c r="G364" i="12"/>
  <c r="G365" i="12"/>
  <c r="G366" i="12"/>
  <c r="G367" i="12"/>
  <c r="G368" i="12"/>
  <c r="G369" i="12"/>
  <c r="G370" i="12"/>
  <c r="G371" i="12"/>
  <c r="G372" i="12"/>
  <c r="G373" i="12"/>
  <c r="G374" i="12"/>
  <c r="G375" i="12"/>
  <c r="G376" i="12"/>
  <c r="G377" i="12"/>
  <c r="G378" i="12"/>
  <c r="G379" i="12"/>
  <c r="G380" i="12"/>
  <c r="G381" i="12"/>
  <c r="G382" i="12"/>
  <c r="G383" i="12"/>
  <c r="G384" i="12"/>
  <c r="G385" i="12"/>
  <c r="G386" i="12"/>
  <c r="G387" i="12"/>
  <c r="G388" i="12"/>
  <c r="G389" i="12"/>
  <c r="G390" i="12"/>
  <c r="G391" i="12"/>
  <c r="G392" i="12"/>
  <c r="G393" i="12"/>
  <c r="G394" i="12"/>
  <c r="G395" i="12"/>
  <c r="G396" i="12"/>
  <c r="G397" i="12"/>
  <c r="G398" i="12"/>
  <c r="G399" i="12"/>
  <c r="G400" i="12"/>
  <c r="G401" i="12"/>
  <c r="G402" i="12"/>
  <c r="G403" i="12"/>
  <c r="G404" i="12"/>
  <c r="G405" i="12"/>
  <c r="G406" i="12"/>
  <c r="G407" i="12"/>
  <c r="G408" i="12"/>
  <c r="G409" i="12"/>
  <c r="G410" i="12"/>
  <c r="G411" i="12"/>
  <c r="G412" i="12"/>
  <c r="G413" i="12"/>
  <c r="G414" i="12"/>
  <c r="G415" i="12"/>
  <c r="G416" i="12"/>
  <c r="G417" i="12"/>
  <c r="G418" i="12"/>
  <c r="G419" i="12"/>
  <c r="G420" i="12"/>
  <c r="G421" i="12"/>
  <c r="G422" i="12"/>
  <c r="G423" i="12"/>
  <c r="G424" i="12"/>
  <c r="G425" i="12"/>
  <c r="G426" i="12"/>
  <c r="G427" i="12"/>
  <c r="G428" i="12"/>
  <c r="G429" i="12"/>
  <c r="G430" i="12"/>
  <c r="G431" i="12"/>
  <c r="G432" i="12"/>
  <c r="G433" i="12"/>
  <c r="G434" i="12"/>
  <c r="G435" i="12"/>
  <c r="G436" i="12"/>
  <c r="G437" i="12"/>
  <c r="G438" i="12"/>
  <c r="G439" i="12"/>
  <c r="G440" i="12"/>
  <c r="G441" i="12"/>
  <c r="G442" i="12"/>
  <c r="G443" i="12"/>
  <c r="G444" i="12"/>
  <c r="G445" i="12"/>
  <c r="G446" i="12"/>
  <c r="G447" i="12"/>
  <c r="G448" i="12"/>
  <c r="G449" i="12"/>
  <c r="G450" i="12"/>
  <c r="G451" i="12"/>
  <c r="G452" i="12"/>
  <c r="G453" i="12"/>
  <c r="G454" i="12"/>
  <c r="G455" i="12"/>
  <c r="G456" i="12"/>
  <c r="G457" i="12"/>
  <c r="G458" i="12"/>
  <c r="G459" i="12"/>
  <c r="G460" i="12"/>
  <c r="G461" i="12"/>
  <c r="G462" i="12"/>
  <c r="G463" i="12"/>
  <c r="G464" i="12"/>
  <c r="G465" i="12"/>
  <c r="G466" i="12"/>
  <c r="G467" i="12"/>
  <c r="G468" i="12"/>
  <c r="G469" i="12"/>
  <c r="G470" i="12"/>
  <c r="G471" i="12"/>
  <c r="G472" i="12"/>
  <c r="G473" i="12"/>
  <c r="G474" i="12"/>
  <c r="G475" i="12"/>
  <c r="G476" i="12"/>
  <c r="G477" i="12"/>
  <c r="G478" i="12"/>
  <c r="G479" i="12"/>
  <c r="G480" i="12"/>
  <c r="G481" i="12"/>
  <c r="G482" i="12"/>
  <c r="G483" i="12"/>
  <c r="G484" i="12"/>
  <c r="G485" i="12"/>
  <c r="G486" i="12"/>
  <c r="G487" i="12"/>
  <c r="G488" i="12"/>
  <c r="G489" i="12"/>
  <c r="G490" i="12"/>
  <c r="G491" i="12"/>
  <c r="G492" i="12"/>
  <c r="G493" i="12"/>
  <c r="G494" i="12"/>
  <c r="G495" i="12"/>
  <c r="G496" i="12"/>
  <c r="G497" i="12"/>
  <c r="G498" i="12"/>
  <c r="G499" i="12"/>
  <c r="G500" i="12"/>
  <c r="G501" i="12"/>
  <c r="G502" i="12"/>
  <c r="G503" i="12"/>
  <c r="G504" i="12"/>
  <c r="G505" i="12"/>
  <c r="G506" i="12"/>
  <c r="G507" i="12"/>
  <c r="G508" i="12"/>
  <c r="G509" i="12"/>
  <c r="G510" i="12"/>
  <c r="G511" i="12"/>
  <c r="G512" i="12"/>
  <c r="G513" i="12"/>
  <c r="G514" i="12"/>
  <c r="G515" i="12"/>
  <c r="G516" i="12"/>
  <c r="G517" i="12"/>
  <c r="G518" i="12"/>
  <c r="G519" i="12"/>
  <c r="G520" i="12"/>
  <c r="G521" i="12"/>
  <c r="G522" i="12"/>
  <c r="G523" i="12"/>
  <c r="G524" i="12"/>
  <c r="G525" i="12"/>
  <c r="G526" i="12"/>
  <c r="G527" i="12"/>
  <c r="G528" i="12"/>
  <c r="G529" i="12"/>
  <c r="G530" i="12"/>
  <c r="G531" i="12"/>
  <c r="G532" i="12"/>
  <c r="G533" i="12"/>
  <c r="G534" i="12"/>
  <c r="G535" i="12"/>
  <c r="G536" i="12"/>
  <c r="G537" i="12"/>
  <c r="G538" i="12"/>
  <c r="G539" i="12"/>
  <c r="G540" i="12"/>
  <c r="G541" i="12"/>
  <c r="G542" i="12"/>
  <c r="G543" i="12"/>
  <c r="G544" i="12"/>
  <c r="G545" i="12"/>
  <c r="G546" i="12"/>
  <c r="G547" i="12"/>
  <c r="G548" i="12"/>
  <c r="G549" i="12"/>
  <c r="G550" i="12"/>
  <c r="G551" i="12"/>
  <c r="G552" i="12"/>
  <c r="G553" i="12"/>
  <c r="G554" i="12"/>
  <c r="G555" i="12"/>
  <c r="G556" i="12"/>
  <c r="G557" i="12"/>
  <c r="G558" i="12"/>
  <c r="G559" i="12"/>
  <c r="G560" i="12"/>
  <c r="G561" i="12"/>
  <c r="G562" i="12"/>
  <c r="G563" i="12"/>
  <c r="G564" i="12"/>
  <c r="G565" i="12"/>
  <c r="G566" i="12"/>
  <c r="G567" i="12"/>
  <c r="G568" i="12"/>
  <c r="G569" i="12"/>
  <c r="G570" i="12"/>
  <c r="G571" i="12"/>
  <c r="G572" i="12"/>
  <c r="G573" i="12"/>
  <c r="G574" i="12"/>
  <c r="G575" i="12"/>
  <c r="G576" i="12"/>
  <c r="G577" i="12"/>
  <c r="G578" i="12"/>
  <c r="G579" i="12"/>
  <c r="G580" i="12"/>
  <c r="G581" i="12"/>
  <c r="G582" i="12"/>
  <c r="G583" i="12"/>
  <c r="G584" i="12"/>
  <c r="G585" i="12"/>
  <c r="G586" i="12"/>
  <c r="G587" i="12"/>
  <c r="G588" i="12"/>
  <c r="G589" i="12"/>
  <c r="G590" i="12"/>
  <c r="G591" i="12"/>
  <c r="G592" i="12"/>
  <c r="G593" i="12"/>
  <c r="G594" i="12"/>
  <c r="G595" i="12"/>
  <c r="G596" i="12"/>
  <c r="G597" i="12"/>
  <c r="G598" i="12"/>
  <c r="G599" i="12"/>
  <c r="G600" i="12"/>
  <c r="G601" i="12"/>
  <c r="G602" i="12"/>
  <c r="G603" i="12"/>
  <c r="G604" i="12"/>
  <c r="G605" i="12"/>
  <c r="G606" i="12"/>
  <c r="G607" i="12"/>
  <c r="G608" i="12"/>
  <c r="G609" i="12"/>
  <c r="G610" i="12"/>
  <c r="G611" i="12"/>
  <c r="G612" i="12"/>
  <c r="G613" i="12"/>
  <c r="G614" i="12"/>
  <c r="G615" i="12"/>
  <c r="G616" i="12"/>
  <c r="G617" i="12"/>
  <c r="G618" i="12"/>
  <c r="G619" i="12"/>
  <c r="G620" i="12"/>
  <c r="G621" i="12"/>
  <c r="G622" i="12"/>
  <c r="G623" i="12"/>
  <c r="G624" i="12"/>
  <c r="G625" i="12"/>
  <c r="G626" i="12"/>
  <c r="G627" i="12"/>
  <c r="G628" i="12"/>
  <c r="G629" i="12"/>
  <c r="G630" i="12"/>
  <c r="G631" i="12"/>
  <c r="G632" i="12"/>
  <c r="G633" i="12"/>
  <c r="G634" i="12"/>
  <c r="G635" i="12"/>
  <c r="G636" i="12"/>
  <c r="G637" i="12"/>
  <c r="G638" i="12"/>
  <c r="G639" i="12"/>
  <c r="G640" i="12"/>
  <c r="G641" i="12"/>
  <c r="G642" i="12"/>
  <c r="G643" i="12"/>
  <c r="G644" i="12"/>
  <c r="G645" i="12"/>
  <c r="G646" i="12"/>
  <c r="G647" i="12"/>
  <c r="G648" i="12"/>
  <c r="G649" i="12"/>
  <c r="G650" i="12"/>
  <c r="G651" i="12"/>
  <c r="G652" i="12"/>
  <c r="G653" i="12"/>
  <c r="G654" i="12"/>
  <c r="G655" i="12"/>
  <c r="G656" i="12"/>
  <c r="G657" i="12"/>
  <c r="G658" i="12"/>
  <c r="G659" i="12"/>
  <c r="G660" i="12"/>
  <c r="G661" i="12"/>
  <c r="G662" i="12"/>
  <c r="G663" i="12"/>
  <c r="G664" i="12"/>
  <c r="G665" i="12"/>
  <c r="G666" i="12"/>
  <c r="G667" i="12"/>
  <c r="G668" i="12"/>
  <c r="G669" i="12"/>
  <c r="G670" i="12"/>
  <c r="G671" i="12"/>
  <c r="G672" i="12"/>
  <c r="G673" i="12"/>
  <c r="G674" i="12"/>
  <c r="G675" i="12"/>
  <c r="G676" i="12"/>
  <c r="G677" i="12"/>
  <c r="G678" i="12"/>
  <c r="G679" i="12"/>
  <c r="G680" i="12"/>
  <c r="G681" i="12"/>
  <c r="G682" i="12"/>
  <c r="G683" i="12"/>
  <c r="G684" i="12"/>
  <c r="G685" i="12"/>
  <c r="G686" i="12"/>
  <c r="G687" i="12"/>
  <c r="G688" i="12"/>
  <c r="G689" i="12"/>
  <c r="G690" i="12"/>
  <c r="G691" i="12"/>
  <c r="G692" i="12"/>
  <c r="G693" i="12"/>
  <c r="G694" i="12"/>
  <c r="G695" i="12"/>
  <c r="G696" i="12"/>
  <c r="G697" i="12"/>
  <c r="G698" i="12"/>
  <c r="G699" i="12"/>
  <c r="G700" i="12"/>
  <c r="G701" i="12"/>
  <c r="G702" i="12"/>
  <c r="G703" i="12"/>
  <c r="G704" i="12"/>
  <c r="G705" i="12"/>
  <c r="G706" i="12"/>
  <c r="G707" i="12"/>
  <c r="G708" i="12"/>
  <c r="G709" i="12"/>
  <c r="G710" i="12"/>
  <c r="G711" i="12"/>
  <c r="G712" i="12"/>
  <c r="G713" i="12"/>
  <c r="G714" i="12"/>
  <c r="G715" i="12"/>
  <c r="G716" i="12"/>
  <c r="G717" i="12"/>
  <c r="G718" i="12"/>
  <c r="G719" i="12"/>
  <c r="G720" i="12"/>
  <c r="G721" i="12"/>
  <c r="G722" i="12"/>
  <c r="G723" i="12"/>
  <c r="G724" i="12"/>
  <c r="G725" i="12"/>
  <c r="G726" i="12"/>
  <c r="G727" i="12"/>
  <c r="G728" i="12"/>
  <c r="G729" i="12"/>
  <c r="G730" i="12"/>
  <c r="G731" i="12"/>
  <c r="G732" i="12"/>
  <c r="G733" i="12"/>
  <c r="G734" i="12"/>
  <c r="G735" i="12"/>
  <c r="G736" i="12"/>
  <c r="G737" i="12"/>
  <c r="G738" i="12"/>
  <c r="G739" i="12"/>
  <c r="G740" i="12"/>
  <c r="G741" i="12"/>
  <c r="G742" i="12"/>
  <c r="G743" i="12"/>
  <c r="G744" i="12"/>
  <c r="G745" i="12"/>
  <c r="G746" i="12"/>
  <c r="G747" i="12"/>
  <c r="G748" i="12"/>
  <c r="G749" i="12"/>
  <c r="G750" i="12"/>
  <c r="G751" i="12"/>
  <c r="G752" i="12"/>
  <c r="G753" i="12"/>
  <c r="G754" i="12"/>
  <c r="G755" i="12"/>
  <c r="G756" i="12"/>
  <c r="G757" i="12"/>
  <c r="G758" i="12"/>
  <c r="G759" i="12"/>
  <c r="G760" i="12"/>
  <c r="G761" i="12"/>
  <c r="G762" i="12"/>
  <c r="G763" i="12"/>
  <c r="G764" i="12"/>
  <c r="G765" i="12"/>
  <c r="G766" i="12"/>
  <c r="G767" i="12"/>
  <c r="G768" i="12"/>
  <c r="G769" i="12"/>
  <c r="G770" i="12"/>
  <c r="G771" i="12"/>
  <c r="G772" i="12"/>
  <c r="G773" i="12"/>
  <c r="G774" i="12"/>
  <c r="G775" i="12"/>
  <c r="G776" i="12"/>
  <c r="G777" i="12"/>
  <c r="G778" i="12"/>
  <c r="G779" i="12"/>
  <c r="G780" i="12"/>
  <c r="G781" i="12"/>
  <c r="G782" i="12"/>
  <c r="G783" i="12"/>
  <c r="G784" i="12"/>
  <c r="G785" i="12"/>
  <c r="G786" i="12"/>
  <c r="G787" i="12"/>
  <c r="G788" i="12"/>
  <c r="G789" i="12"/>
  <c r="G790" i="12"/>
  <c r="G791" i="12"/>
  <c r="G792" i="12"/>
  <c r="G793" i="12"/>
  <c r="G794" i="12"/>
  <c r="G795" i="12"/>
  <c r="G796" i="12"/>
  <c r="G797" i="12"/>
  <c r="G798" i="12"/>
  <c r="G799" i="12"/>
  <c r="G800" i="12"/>
  <c r="G801" i="12"/>
  <c r="G802" i="12"/>
  <c r="G803" i="12"/>
  <c r="G804" i="12"/>
  <c r="G805" i="12"/>
  <c r="G806" i="12"/>
  <c r="G807" i="12"/>
  <c r="G808" i="12"/>
  <c r="G809" i="12"/>
  <c r="G810" i="12"/>
  <c r="G811" i="12"/>
  <c r="G812" i="12"/>
  <c r="G813" i="12"/>
  <c r="G814" i="12"/>
  <c r="G815" i="12"/>
  <c r="G816" i="12"/>
  <c r="G817" i="12"/>
  <c r="G818" i="12"/>
  <c r="G819" i="12"/>
  <c r="G820" i="12"/>
  <c r="G821" i="12"/>
  <c r="G822" i="12"/>
  <c r="G823" i="12"/>
  <c r="G824" i="12"/>
  <c r="G825" i="12"/>
  <c r="G826" i="12"/>
  <c r="G827" i="12"/>
  <c r="G828" i="12"/>
  <c r="G829" i="12"/>
  <c r="G830" i="12"/>
  <c r="G831" i="12"/>
  <c r="G832" i="12"/>
  <c r="G833" i="12"/>
  <c r="G834" i="12"/>
  <c r="G835" i="12"/>
  <c r="G836" i="12"/>
  <c r="G837" i="12"/>
  <c r="G838" i="12"/>
  <c r="G839" i="12"/>
  <c r="G840" i="12"/>
  <c r="G841" i="12"/>
  <c r="G842" i="12"/>
  <c r="G843" i="12"/>
  <c r="G844" i="12"/>
  <c r="G845" i="12"/>
  <c r="G846" i="12"/>
  <c r="G847" i="12"/>
  <c r="G848" i="12"/>
  <c r="G849" i="12"/>
  <c r="G850" i="12"/>
  <c r="G851" i="12"/>
  <c r="G852" i="12"/>
  <c r="G853" i="12"/>
  <c r="G854" i="12"/>
  <c r="G855" i="12"/>
  <c r="G856" i="12"/>
  <c r="G857" i="12"/>
  <c r="G858" i="12"/>
  <c r="G859" i="12"/>
  <c r="G860" i="12"/>
  <c r="G861" i="12"/>
  <c r="G862" i="12"/>
  <c r="G863" i="12"/>
  <c r="G864" i="12"/>
  <c r="G865" i="12"/>
  <c r="G866" i="12"/>
  <c r="G867" i="12"/>
  <c r="G868" i="12"/>
  <c r="G869" i="12"/>
  <c r="G870" i="12"/>
  <c r="G871" i="12"/>
  <c r="G872" i="12"/>
  <c r="G873" i="12"/>
  <c r="G874" i="12"/>
  <c r="G875" i="12"/>
  <c r="G876" i="12"/>
  <c r="G877" i="12"/>
  <c r="G878" i="12"/>
  <c r="G879" i="12"/>
  <c r="G880" i="12"/>
  <c r="G881" i="12"/>
  <c r="G882" i="12"/>
  <c r="G883" i="12"/>
  <c r="G884" i="12"/>
  <c r="G885" i="12"/>
  <c r="G886" i="12"/>
  <c r="G887" i="12"/>
  <c r="G888" i="12"/>
  <c r="G889" i="12"/>
  <c r="G890" i="12"/>
  <c r="G891" i="12"/>
  <c r="G892" i="12"/>
  <c r="G893" i="12"/>
  <c r="G894" i="12"/>
  <c r="G895" i="12"/>
  <c r="G896" i="12"/>
  <c r="G897" i="12"/>
  <c r="G898" i="12"/>
  <c r="G899" i="12"/>
  <c r="G900" i="12"/>
  <c r="G901" i="12"/>
  <c r="G902" i="12"/>
  <c r="G903" i="12"/>
  <c r="G904" i="12"/>
  <c r="G905" i="12"/>
  <c r="G906" i="12"/>
  <c r="G907" i="12"/>
  <c r="G908" i="12"/>
  <c r="G909" i="12"/>
  <c r="G910" i="12"/>
  <c r="G911" i="12"/>
  <c r="G912" i="12"/>
  <c r="G913" i="12"/>
  <c r="G914" i="12"/>
  <c r="G915" i="12"/>
  <c r="G916" i="12"/>
  <c r="G917" i="12"/>
  <c r="G918" i="12"/>
  <c r="G919" i="12"/>
  <c r="G920" i="12"/>
  <c r="G921" i="12"/>
  <c r="G922" i="12"/>
  <c r="G923" i="12"/>
  <c r="G924" i="12"/>
  <c r="G925" i="12"/>
  <c r="G926" i="12"/>
  <c r="G927" i="12"/>
  <c r="G928" i="12"/>
  <c r="G929" i="12"/>
  <c r="G930" i="12"/>
  <c r="G931" i="12"/>
  <c r="G932" i="12"/>
  <c r="G933" i="12"/>
  <c r="G934" i="12"/>
  <c r="G935" i="12"/>
  <c r="G936" i="12"/>
  <c r="G937" i="12"/>
  <c r="G938" i="12"/>
  <c r="G939" i="12"/>
  <c r="G940" i="12"/>
  <c r="G941" i="12"/>
  <c r="G942" i="12"/>
  <c r="G943" i="12"/>
  <c r="G944" i="12"/>
  <c r="G945" i="12"/>
  <c r="G946" i="12"/>
  <c r="G947" i="12"/>
  <c r="G948" i="12"/>
  <c r="G949" i="12"/>
  <c r="G950" i="12"/>
  <c r="G951" i="12"/>
  <c r="G952" i="12"/>
  <c r="G953" i="12"/>
  <c r="G954" i="12"/>
  <c r="G955" i="12"/>
  <c r="G956" i="12"/>
  <c r="G957" i="12"/>
  <c r="G958" i="12"/>
  <c r="G959" i="12"/>
  <c r="G960" i="12"/>
  <c r="G961" i="12"/>
  <c r="G962" i="12"/>
  <c r="G963" i="12"/>
  <c r="G964" i="12"/>
  <c r="G965" i="12"/>
  <c r="G966" i="12"/>
  <c r="G967" i="12"/>
  <c r="G968" i="12"/>
  <c r="G969" i="12"/>
  <c r="G970" i="12"/>
  <c r="G971" i="12"/>
  <c r="G972" i="12"/>
  <c r="G973" i="12"/>
  <c r="G974" i="12"/>
  <c r="G975" i="12"/>
  <c r="G976" i="12"/>
  <c r="G977" i="12"/>
  <c r="G978" i="12"/>
  <c r="G979" i="12"/>
  <c r="G980" i="12"/>
  <c r="G981" i="12"/>
  <c r="G982" i="12"/>
  <c r="G983" i="12"/>
  <c r="G984" i="12"/>
  <c r="G985" i="12"/>
  <c r="G986" i="12"/>
  <c r="G987" i="12"/>
  <c r="G988" i="12"/>
  <c r="G989" i="12"/>
  <c r="G990" i="12"/>
  <c r="G991" i="12"/>
  <c r="G992" i="12"/>
  <c r="G993" i="12"/>
  <c r="G994" i="12"/>
  <c r="G995" i="12"/>
  <c r="G996" i="12"/>
  <c r="G997" i="12"/>
  <c r="G998" i="12"/>
  <c r="G999" i="12"/>
  <c r="A162" i="1" l="1"/>
  <c r="B162" i="1" s="1"/>
  <c r="B2" i="35"/>
  <c r="B29" i="34"/>
  <c r="B25" i="34"/>
  <c r="B11" i="34"/>
  <c r="B10" i="34"/>
  <c r="B6" i="34"/>
  <c r="B3" i="34"/>
  <c r="F7" i="34" s="1"/>
  <c r="F6" i="34" l="1"/>
  <c r="B26" i="35"/>
  <c r="B30" i="35" s="1"/>
  <c r="B17" i="35"/>
  <c r="B18" i="35" s="1"/>
  <c r="F7" i="35"/>
  <c r="F1" i="1" s="1"/>
  <c r="B7" i="35"/>
  <c r="F6" i="35"/>
  <c r="H1" i="35"/>
  <c r="B26" i="34"/>
  <c r="B30" i="34" s="1"/>
  <c r="B17" i="34"/>
  <c r="B18" i="34" s="1"/>
  <c r="B7" i="34"/>
  <c r="H1" i="34"/>
  <c r="C3" i="33"/>
  <c r="A125" i="1"/>
  <c r="F125" i="1"/>
  <c r="A126" i="1"/>
  <c r="A127" i="1"/>
  <c r="I127" i="1" s="1"/>
  <c r="D127" i="1"/>
  <c r="A128" i="1"/>
  <c r="B128" i="1" s="1"/>
  <c r="E128" i="1"/>
  <c r="A129" i="1"/>
  <c r="A130" i="1"/>
  <c r="J130" i="1" s="1"/>
  <c r="E130" i="1"/>
  <c r="A131" i="1"/>
  <c r="A132" i="1"/>
  <c r="B132" i="1" s="1"/>
  <c r="F132" i="1"/>
  <c r="A133" i="1"/>
  <c r="G133" i="1" s="1"/>
  <c r="A134" i="1"/>
  <c r="B134" i="1" s="1"/>
  <c r="C134" i="1"/>
  <c r="J134" i="1"/>
  <c r="A135" i="1"/>
  <c r="A136" i="1"/>
  <c r="B136" i="1" s="1"/>
  <c r="A137" i="1"/>
  <c r="B137" i="1" s="1"/>
  <c r="F137" i="1"/>
  <c r="A138" i="1"/>
  <c r="A139" i="1"/>
  <c r="B139" i="1" s="1"/>
  <c r="D139" i="1"/>
  <c r="A140" i="1"/>
  <c r="B140" i="1" s="1"/>
  <c r="I140" i="1"/>
  <c r="A141" i="1"/>
  <c r="G141" i="1" s="1"/>
  <c r="A142" i="1"/>
  <c r="B142" i="1" s="1"/>
  <c r="C142" i="1"/>
  <c r="J142" i="1"/>
  <c r="A143" i="1"/>
  <c r="A144" i="1"/>
  <c r="A145" i="1"/>
  <c r="C145" i="1" s="1"/>
  <c r="E145" i="1"/>
  <c r="J145" i="1"/>
  <c r="A146" i="1"/>
  <c r="A147" i="1"/>
  <c r="B147" i="1" s="1"/>
  <c r="A148" i="1"/>
  <c r="B148" i="1" s="1"/>
  <c r="A149" i="1"/>
  <c r="B149" i="1" s="1"/>
  <c r="A150" i="1"/>
  <c r="B150" i="1" s="1"/>
  <c r="A151" i="1"/>
  <c r="B151" i="1" s="1"/>
  <c r="C151" i="1"/>
  <c r="D151" i="1"/>
  <c r="G151" i="1"/>
  <c r="H151" i="1"/>
  <c r="I151" i="1"/>
  <c r="A152" i="1"/>
  <c r="A153" i="1"/>
  <c r="F153" i="1"/>
  <c r="J153" i="1"/>
  <c r="A154" i="1"/>
  <c r="B154" i="1" s="1"/>
  <c r="I154" i="1"/>
  <c r="A155" i="1"/>
  <c r="A156" i="1"/>
  <c r="A157" i="1"/>
  <c r="B157" i="1" s="1"/>
  <c r="F157" i="1"/>
  <c r="A158" i="1"/>
  <c r="A159" i="1"/>
  <c r="B159" i="1" s="1"/>
  <c r="E159" i="1"/>
  <c r="A160" i="1"/>
  <c r="B160" i="1" s="1"/>
  <c r="A161" i="1"/>
  <c r="A163" i="1"/>
  <c r="B163" i="1" s="1"/>
  <c r="A164" i="1"/>
  <c r="B164" i="1" s="1"/>
  <c r="A165" i="1"/>
  <c r="A166" i="1"/>
  <c r="I166" i="1"/>
  <c r="A167" i="1"/>
  <c r="B167" i="1" s="1"/>
  <c r="A168" i="1"/>
  <c r="B168" i="1" s="1"/>
  <c r="A169" i="1"/>
  <c r="B169" i="1" s="1"/>
  <c r="E169" i="1"/>
  <c r="A170" i="1"/>
  <c r="B170" i="1" s="1"/>
  <c r="A171" i="1"/>
  <c r="A172" i="1"/>
  <c r="A173" i="1"/>
  <c r="A174" i="1"/>
  <c r="B174" i="1" s="1"/>
  <c r="E174" i="1"/>
  <c r="A175" i="1"/>
  <c r="D175" i="1" s="1"/>
  <c r="A176" i="1"/>
  <c r="F176" i="1"/>
  <c r="A177" i="1"/>
  <c r="A178" i="1"/>
  <c r="A179" i="1"/>
  <c r="B179" i="1" s="1"/>
  <c r="A180" i="1"/>
  <c r="B180" i="1" s="1"/>
  <c r="A181" i="1"/>
  <c r="A182" i="1"/>
  <c r="B182" i="1" s="1"/>
  <c r="A183" i="1"/>
  <c r="B183" i="1" s="1"/>
  <c r="A184" i="1"/>
  <c r="B184" i="1" s="1"/>
  <c r="A185" i="1"/>
  <c r="B185" i="1" s="1"/>
  <c r="A186" i="1"/>
  <c r="J186" i="1" s="1"/>
  <c r="F186" i="1"/>
  <c r="A187" i="1"/>
  <c r="B187" i="1" s="1"/>
  <c r="A188" i="1"/>
  <c r="A189" i="1"/>
  <c r="C189" i="1"/>
  <c r="A190" i="1"/>
  <c r="B190" i="1" s="1"/>
  <c r="A191" i="1"/>
  <c r="A192" i="1"/>
  <c r="B192" i="1" s="1"/>
  <c r="A193" i="1"/>
  <c r="A194" i="1"/>
  <c r="B194" i="1" s="1"/>
  <c r="F194" i="1"/>
  <c r="A195" i="1"/>
  <c r="A196" i="1"/>
  <c r="A197" i="1"/>
  <c r="B197" i="1" s="1"/>
  <c r="A198" i="1"/>
  <c r="G198" i="1" s="1"/>
  <c r="A199" i="1"/>
  <c r="A200" i="1"/>
  <c r="A201" i="1"/>
  <c r="A202" i="1"/>
  <c r="F202" i="1" s="1"/>
  <c r="C202" i="1"/>
  <c r="A203" i="1"/>
  <c r="G203" i="1" s="1"/>
  <c r="A204" i="1"/>
  <c r="A205" i="1"/>
  <c r="A206" i="1"/>
  <c r="C206" i="1" s="1"/>
  <c r="E206" i="1"/>
  <c r="I206" i="1"/>
  <c r="J206" i="1"/>
  <c r="A207" i="1"/>
  <c r="A208" i="1"/>
  <c r="A209" i="1"/>
  <c r="A210" i="1"/>
  <c r="B210" i="1" s="1"/>
  <c r="A211" i="1"/>
  <c r="B211" i="1" s="1"/>
  <c r="A212" i="1"/>
  <c r="A213" i="1"/>
  <c r="B213" i="1" s="1"/>
  <c r="F213" i="1"/>
  <c r="A214" i="1"/>
  <c r="B214" i="1" s="1"/>
  <c r="G214" i="1"/>
  <c r="A215" i="1"/>
  <c r="A216" i="1"/>
  <c r="B216" i="1" s="1"/>
  <c r="A217" i="1"/>
  <c r="A218" i="1"/>
  <c r="B218" i="1" s="1"/>
  <c r="F218" i="1"/>
  <c r="A219" i="1"/>
  <c r="G219" i="1" s="1"/>
  <c r="A220" i="1"/>
  <c r="B220" i="1" s="1"/>
  <c r="G220" i="1"/>
  <c r="A221" i="1"/>
  <c r="A222" i="1"/>
  <c r="A223" i="1"/>
  <c r="B223" i="1" s="1"/>
  <c r="C223" i="1"/>
  <c r="A224" i="1"/>
  <c r="B224" i="1" s="1"/>
  <c r="G224" i="1"/>
  <c r="A225" i="1"/>
  <c r="A226" i="1"/>
  <c r="C226" i="1" s="1"/>
  <c r="E226" i="1"/>
  <c r="J226" i="1"/>
  <c r="A227" i="1"/>
  <c r="A228" i="1"/>
  <c r="B228" i="1" s="1"/>
  <c r="A229" i="1"/>
  <c r="B229" i="1" s="1"/>
  <c r="A230" i="1"/>
  <c r="A231" i="1"/>
  <c r="B231" i="1" s="1"/>
  <c r="D231" i="1"/>
  <c r="E231" i="1"/>
  <c r="A232" i="1"/>
  <c r="A233" i="1"/>
  <c r="B233" i="1" s="1"/>
  <c r="F233" i="1"/>
  <c r="A234" i="1"/>
  <c r="B234" i="1" s="1"/>
  <c r="A235" i="1"/>
  <c r="B235" i="1" s="1"/>
  <c r="E235" i="1"/>
  <c r="A236" i="1"/>
  <c r="E236" i="1"/>
  <c r="A237" i="1"/>
  <c r="B237" i="1" s="1"/>
  <c r="E237" i="1"/>
  <c r="A238" i="1"/>
  <c r="I238" i="1" s="1"/>
  <c r="C238" i="1"/>
  <c r="A239" i="1"/>
  <c r="B239" i="1" s="1"/>
  <c r="C239" i="1"/>
  <c r="J239" i="1"/>
  <c r="A240" i="1"/>
  <c r="A241" i="1"/>
  <c r="B241" i="1" s="1"/>
  <c r="A242" i="1"/>
  <c r="B242" i="1" s="1"/>
  <c r="G242" i="1"/>
  <c r="A243" i="1"/>
  <c r="J243" i="1" s="1"/>
  <c r="A244" i="1"/>
  <c r="I244" i="1" s="1"/>
  <c r="A245" i="1"/>
  <c r="B245" i="1" s="1"/>
  <c r="A246" i="1"/>
  <c r="I246" i="1" s="1"/>
  <c r="A247" i="1"/>
  <c r="H247" i="1" s="1"/>
  <c r="A248" i="1"/>
  <c r="D248" i="1" s="1"/>
  <c r="A249" i="1"/>
  <c r="B249" i="1" s="1"/>
  <c r="E249" i="1"/>
  <c r="A250" i="1"/>
  <c r="A251" i="1"/>
  <c r="B251" i="1" s="1"/>
  <c r="D251" i="1"/>
  <c r="A252" i="1"/>
  <c r="A253" i="1"/>
  <c r="A254" i="1"/>
  <c r="A255" i="1"/>
  <c r="A256" i="1"/>
  <c r="A257" i="1"/>
  <c r="I257" i="1" s="1"/>
  <c r="A258" i="1"/>
  <c r="F258" i="1" s="1"/>
  <c r="A259" i="1"/>
  <c r="E259" i="1" s="1"/>
  <c r="A260" i="1"/>
  <c r="B260" i="1" s="1"/>
  <c r="H260" i="1"/>
  <c r="I260" i="1"/>
  <c r="A261" i="1"/>
  <c r="B261" i="1" s="1"/>
  <c r="A262" i="1"/>
  <c r="C262" i="1" s="1"/>
  <c r="E262" i="1"/>
  <c r="F262" i="1"/>
  <c r="I262" i="1"/>
  <c r="J262" i="1"/>
  <c r="A263" i="1"/>
  <c r="H263" i="1" s="1"/>
  <c r="A264" i="1"/>
  <c r="B264" i="1" s="1"/>
  <c r="A265" i="1"/>
  <c r="A266" i="1"/>
  <c r="C266" i="1" s="1"/>
  <c r="E266" i="1"/>
  <c r="A267" i="1"/>
  <c r="B267" i="1" s="1"/>
  <c r="C267" i="1"/>
  <c r="A268" i="1"/>
  <c r="B268" i="1" s="1"/>
  <c r="D268" i="1"/>
  <c r="A269" i="1"/>
  <c r="A270" i="1"/>
  <c r="I270" i="1"/>
  <c r="A271" i="1"/>
  <c r="J271" i="1" s="1"/>
  <c r="F271" i="1"/>
  <c r="A272" i="1"/>
  <c r="B272" i="1" s="1"/>
  <c r="A273" i="1"/>
  <c r="B273" i="1" s="1"/>
  <c r="D273" i="1"/>
  <c r="H273" i="1"/>
  <c r="I273" i="1"/>
  <c r="A274" i="1"/>
  <c r="B274" i="1" s="1"/>
  <c r="E274" i="1"/>
  <c r="F274" i="1"/>
  <c r="A275" i="1"/>
  <c r="E275" i="1" s="1"/>
  <c r="A276" i="1"/>
  <c r="C276" i="1" s="1"/>
  <c r="A277" i="1"/>
  <c r="A278" i="1"/>
  <c r="A279" i="1"/>
  <c r="A280" i="1"/>
  <c r="B280" i="1" s="1"/>
  <c r="A281" i="1"/>
  <c r="A282" i="1"/>
  <c r="I282" i="1"/>
  <c r="A283" i="1"/>
  <c r="B283" i="1" s="1"/>
  <c r="D283" i="1"/>
  <c r="E283" i="1"/>
  <c r="H283" i="1"/>
  <c r="I283" i="1"/>
  <c r="A284" i="1"/>
  <c r="C284" i="1"/>
  <c r="A285" i="1"/>
  <c r="B285" i="1" s="1"/>
  <c r="A286" i="1"/>
  <c r="B286" i="1" s="1"/>
  <c r="A287" i="1"/>
  <c r="B287" i="1" s="1"/>
  <c r="C287" i="1"/>
  <c r="F287" i="1"/>
  <c r="J287" i="1"/>
  <c r="A288" i="1"/>
  <c r="B288" i="1" s="1"/>
  <c r="A289" i="1"/>
  <c r="A290" i="1"/>
  <c r="A291" i="1"/>
  <c r="B291" i="1" s="1"/>
  <c r="A292" i="1"/>
  <c r="C292" i="1" s="1"/>
  <c r="A293" i="1"/>
  <c r="B293" i="1" s="1"/>
  <c r="A294" i="1"/>
  <c r="A295" i="1"/>
  <c r="J295" i="1" s="1"/>
  <c r="A296" i="1"/>
  <c r="C296" i="1" s="1"/>
  <c r="A297" i="1"/>
  <c r="A298" i="1"/>
  <c r="A299" i="1"/>
  <c r="A300" i="1"/>
  <c r="B300" i="1" s="1"/>
  <c r="A301" i="1"/>
  <c r="B301" i="1" s="1"/>
  <c r="A302" i="1"/>
  <c r="B302" i="1" s="1"/>
  <c r="A303" i="1"/>
  <c r="A304" i="1"/>
  <c r="D304" i="1"/>
  <c r="A305" i="1"/>
  <c r="A306" i="1"/>
  <c r="H306" i="1" s="1"/>
  <c r="A307" i="1"/>
  <c r="H307" i="1"/>
  <c r="A308" i="1"/>
  <c r="A309" i="1"/>
  <c r="I309" i="1" s="1"/>
  <c r="A310" i="1"/>
  <c r="A311" i="1"/>
  <c r="B311" i="1" s="1"/>
  <c r="A312" i="1"/>
  <c r="A313" i="1"/>
  <c r="F313" i="1"/>
  <c r="A314" i="1"/>
  <c r="J314" i="1" s="1"/>
  <c r="A315" i="1"/>
  <c r="A316" i="1"/>
  <c r="B316" i="1" s="1"/>
  <c r="A317" i="1"/>
  <c r="J317" i="1" s="1"/>
  <c r="A318" i="1"/>
  <c r="H318" i="1" s="1"/>
  <c r="A319" i="1"/>
  <c r="C319" i="1"/>
  <c r="A320" i="1"/>
  <c r="B320" i="1" s="1"/>
  <c r="E320" i="1"/>
  <c r="A321" i="1"/>
  <c r="A322" i="1"/>
  <c r="I322" i="1" s="1"/>
  <c r="A323" i="1"/>
  <c r="A324" i="1"/>
  <c r="A325" i="1"/>
  <c r="B325" i="1" s="1"/>
  <c r="F325" i="1"/>
  <c r="I325" i="1"/>
  <c r="A326" i="1"/>
  <c r="A327" i="1"/>
  <c r="D327" i="1" s="1"/>
  <c r="A328" i="1"/>
  <c r="A329" i="1"/>
  <c r="I329" i="1" s="1"/>
  <c r="A330" i="1"/>
  <c r="E330" i="1"/>
  <c r="J330" i="1"/>
  <c r="A331" i="1"/>
  <c r="A332" i="1"/>
  <c r="H332" i="1" s="1"/>
  <c r="A333" i="1"/>
  <c r="A334" i="1"/>
  <c r="G334" i="1" s="1"/>
  <c r="A335" i="1"/>
  <c r="A336" i="1"/>
  <c r="A337" i="1"/>
  <c r="B337" i="1" s="1"/>
  <c r="A338" i="1"/>
  <c r="A339" i="1"/>
  <c r="H339" i="1" s="1"/>
  <c r="A340" i="1"/>
  <c r="D340" i="1" s="1"/>
  <c r="A341" i="1"/>
  <c r="A342" i="1"/>
  <c r="A343" i="1"/>
  <c r="A344" i="1"/>
  <c r="I344" i="1" s="1"/>
  <c r="A345" i="1"/>
  <c r="A346" i="1"/>
  <c r="I346" i="1" s="1"/>
  <c r="A347" i="1"/>
  <c r="A348" i="1"/>
  <c r="A349" i="1"/>
  <c r="B349" i="1" s="1"/>
  <c r="A350" i="1"/>
  <c r="F350" i="1" s="1"/>
  <c r="A351" i="1"/>
  <c r="G351" i="1"/>
  <c r="A352" i="1"/>
  <c r="B352" i="1" s="1"/>
  <c r="A353" i="1"/>
  <c r="I353" i="1" s="1"/>
  <c r="A354" i="1"/>
  <c r="B354" i="1" s="1"/>
  <c r="A355" i="1"/>
  <c r="B355" i="1" s="1"/>
  <c r="G355" i="1"/>
  <c r="A356" i="1"/>
  <c r="A357" i="1"/>
  <c r="B357" i="1" s="1"/>
  <c r="E357" i="1"/>
  <c r="A358" i="1"/>
  <c r="A359" i="1"/>
  <c r="G359" i="1" s="1"/>
  <c r="A360" i="1"/>
  <c r="B360" i="1" s="1"/>
  <c r="A361" i="1"/>
  <c r="B361" i="1" s="1"/>
  <c r="A362" i="1"/>
  <c r="B362" i="1" s="1"/>
  <c r="A363" i="1"/>
  <c r="B363" i="1" s="1"/>
  <c r="I363" i="1"/>
  <c r="A364" i="1"/>
  <c r="B364" i="1" s="1"/>
  <c r="A365" i="1"/>
  <c r="B365" i="1" s="1"/>
  <c r="A366" i="1"/>
  <c r="C366" i="1"/>
  <c r="F366" i="1"/>
  <c r="A367" i="1"/>
  <c r="C367" i="1" s="1"/>
  <c r="E367" i="1"/>
  <c r="I367" i="1"/>
  <c r="A368" i="1"/>
  <c r="B368" i="1" s="1"/>
  <c r="A369" i="1"/>
  <c r="A370" i="1"/>
  <c r="G370" i="1" s="1"/>
  <c r="A371" i="1"/>
  <c r="A372" i="1"/>
  <c r="A373" i="1"/>
  <c r="F373" i="1" s="1"/>
  <c r="A374" i="1"/>
  <c r="C374" i="1" s="1"/>
  <c r="G374" i="1"/>
  <c r="A375" i="1"/>
  <c r="G375" i="1" s="1"/>
  <c r="A376" i="1"/>
  <c r="H376" i="1" s="1"/>
  <c r="A377" i="1"/>
  <c r="B377" i="1" s="1"/>
  <c r="A378" i="1"/>
  <c r="A379" i="1"/>
  <c r="A380" i="1"/>
  <c r="I380" i="1" s="1"/>
  <c r="C380" i="1"/>
  <c r="A381" i="1"/>
  <c r="B381" i="1" s="1"/>
  <c r="A382" i="1"/>
  <c r="B382" i="1" s="1"/>
  <c r="A383" i="1"/>
  <c r="C383" i="1" s="1"/>
  <c r="A384" i="1"/>
  <c r="I384" i="1" s="1"/>
  <c r="A385" i="1"/>
  <c r="B385" i="1" s="1"/>
  <c r="A386" i="1"/>
  <c r="A387" i="1"/>
  <c r="G387" i="1" s="1"/>
  <c r="A388" i="1"/>
  <c r="A389" i="1"/>
  <c r="I389" i="1"/>
  <c r="A390" i="1"/>
  <c r="B390" i="1" s="1"/>
  <c r="A391" i="1"/>
  <c r="F391" i="1" s="1"/>
  <c r="J391" i="1"/>
  <c r="A392" i="1"/>
  <c r="F392" i="1"/>
  <c r="A393" i="1"/>
  <c r="A394" i="1"/>
  <c r="B394" i="1" s="1"/>
  <c r="A395" i="1"/>
  <c r="B395" i="1" s="1"/>
  <c r="G395" i="1"/>
  <c r="A396" i="1"/>
  <c r="J396" i="1"/>
  <c r="A397" i="1"/>
  <c r="A398" i="1"/>
  <c r="B398" i="1" s="1"/>
  <c r="A399" i="1"/>
  <c r="I399" i="1" s="1"/>
  <c r="F399" i="1"/>
  <c r="A400" i="1"/>
  <c r="E400" i="1" s="1"/>
  <c r="A401" i="1"/>
  <c r="B401" i="1" s="1"/>
  <c r="A402" i="1"/>
  <c r="A403" i="1"/>
  <c r="A404" i="1"/>
  <c r="A405" i="1"/>
  <c r="D405" i="1"/>
  <c r="A406" i="1"/>
  <c r="B406" i="1" s="1"/>
  <c r="A407" i="1"/>
  <c r="B407" i="1" s="1"/>
  <c r="A408" i="1"/>
  <c r="I408" i="1" s="1"/>
  <c r="A409" i="1"/>
  <c r="B409" i="1" s="1"/>
  <c r="A410" i="1"/>
  <c r="A411" i="1"/>
  <c r="A412" i="1"/>
  <c r="B412" i="1" s="1"/>
  <c r="A413" i="1"/>
  <c r="B413" i="1" s="1"/>
  <c r="A414" i="1"/>
  <c r="A415" i="1"/>
  <c r="E415" i="1" s="1"/>
  <c r="A416" i="1"/>
  <c r="B416" i="1" s="1"/>
  <c r="G416" i="1"/>
  <c r="A417" i="1"/>
  <c r="I417" i="1" s="1"/>
  <c r="A418" i="1"/>
  <c r="A419" i="1"/>
  <c r="B419" i="1" s="1"/>
  <c r="F419" i="1"/>
  <c r="G419" i="1"/>
  <c r="A420" i="1"/>
  <c r="G420" i="1" s="1"/>
  <c r="A421" i="1"/>
  <c r="B421" i="1" s="1"/>
  <c r="A422" i="1"/>
  <c r="B422" i="1" s="1"/>
  <c r="A423" i="1"/>
  <c r="B423" i="1" s="1"/>
  <c r="A424" i="1"/>
  <c r="A425" i="1"/>
  <c r="A426" i="1"/>
  <c r="A427" i="1"/>
  <c r="A428" i="1"/>
  <c r="A429" i="1"/>
  <c r="A430" i="1"/>
  <c r="A431" i="1"/>
  <c r="B431" i="1" s="1"/>
  <c r="A432" i="1"/>
  <c r="B432" i="1" s="1"/>
  <c r="A433" i="1"/>
  <c r="I433" i="1" s="1"/>
  <c r="A434" i="1"/>
  <c r="A435" i="1"/>
  <c r="G435" i="1" s="1"/>
  <c r="A436" i="1"/>
  <c r="G436" i="1" s="1"/>
  <c r="C436" i="1"/>
  <c r="J436" i="1"/>
  <c r="A437" i="1"/>
  <c r="B437" i="1" s="1"/>
  <c r="A438" i="1"/>
  <c r="B438" i="1" s="1"/>
  <c r="A439" i="1"/>
  <c r="J439" i="1" s="1"/>
  <c r="F439" i="1"/>
  <c r="A440" i="1"/>
  <c r="E440" i="1" s="1"/>
  <c r="A441" i="1"/>
  <c r="B441" i="1" s="1"/>
  <c r="A442" i="1"/>
  <c r="A443" i="1"/>
  <c r="I443" i="1" s="1"/>
  <c r="A444" i="1"/>
  <c r="B444" i="1" s="1"/>
  <c r="A445" i="1"/>
  <c r="B445" i="1" s="1"/>
  <c r="A446" i="1"/>
  <c r="B446" i="1" s="1"/>
  <c r="A447" i="1"/>
  <c r="A448" i="1"/>
  <c r="F448" i="1" s="1"/>
  <c r="A449" i="1"/>
  <c r="B449" i="1" s="1"/>
  <c r="A450" i="1"/>
  <c r="A451" i="1"/>
  <c r="B451" i="1" s="1"/>
  <c r="A452" i="1"/>
  <c r="B452" i="1" s="1"/>
  <c r="A453" i="1"/>
  <c r="B453" i="1" s="1"/>
  <c r="A454" i="1"/>
  <c r="B454" i="1" s="1"/>
  <c r="A455" i="1"/>
  <c r="G455" i="1" s="1"/>
  <c r="J455" i="1"/>
  <c r="A456" i="1"/>
  <c r="H456" i="1"/>
  <c r="J456" i="1"/>
  <c r="A457" i="1"/>
  <c r="B457" i="1" s="1"/>
  <c r="A458" i="1"/>
  <c r="A459" i="1"/>
  <c r="A460" i="1"/>
  <c r="I460" i="1" s="1"/>
  <c r="A461" i="1"/>
  <c r="B461" i="1" s="1"/>
  <c r="A462" i="1"/>
  <c r="A463" i="1"/>
  <c r="A464" i="1"/>
  <c r="I464" i="1" s="1"/>
  <c r="A465" i="1"/>
  <c r="B465" i="1" s="1"/>
  <c r="A466" i="1"/>
  <c r="B466" i="1" s="1"/>
  <c r="A467" i="1"/>
  <c r="E467" i="1" s="1"/>
  <c r="J467" i="1"/>
  <c r="A468" i="1"/>
  <c r="A469" i="1"/>
  <c r="B469" i="1" s="1"/>
  <c r="A470" i="1"/>
  <c r="B470" i="1" s="1"/>
  <c r="A471" i="1"/>
  <c r="A472" i="1"/>
  <c r="F472" i="1" s="1"/>
  <c r="H472" i="1"/>
  <c r="I472" i="1"/>
  <c r="A473" i="1"/>
  <c r="H473" i="1" s="1"/>
  <c r="A474" i="1"/>
  <c r="B474" i="1" s="1"/>
  <c r="F474" i="1"/>
  <c r="H474" i="1"/>
  <c r="A475" i="1"/>
  <c r="A476" i="1"/>
  <c r="F476" i="1"/>
  <c r="J476" i="1"/>
  <c r="A477" i="1"/>
  <c r="H477" i="1"/>
  <c r="A478" i="1"/>
  <c r="B478" i="1" s="1"/>
  <c r="H478" i="1"/>
  <c r="A479" i="1"/>
  <c r="A480" i="1"/>
  <c r="E480" i="1" s="1"/>
  <c r="A481" i="1"/>
  <c r="A482" i="1"/>
  <c r="B482" i="1" s="1"/>
  <c r="A483" i="1"/>
  <c r="B483" i="1" s="1"/>
  <c r="A484" i="1"/>
  <c r="A485" i="1"/>
  <c r="B485" i="1" s="1"/>
  <c r="A486" i="1"/>
  <c r="B486" i="1" s="1"/>
  <c r="A487" i="1"/>
  <c r="B487" i="1" s="1"/>
  <c r="A488" i="1"/>
  <c r="B488" i="1" s="1"/>
  <c r="C488" i="1"/>
  <c r="A489" i="1"/>
  <c r="B489" i="1" s="1"/>
  <c r="A490" i="1"/>
  <c r="A491" i="1"/>
  <c r="B491" i="1" s="1"/>
  <c r="A492" i="1"/>
  <c r="B492" i="1" s="1"/>
  <c r="I492" i="1"/>
  <c r="A493" i="1"/>
  <c r="B493" i="1" s="1"/>
  <c r="A494" i="1"/>
  <c r="H494" i="1"/>
  <c r="A495" i="1"/>
  <c r="B495" i="1" s="1"/>
  <c r="A496" i="1"/>
  <c r="E496" i="1"/>
  <c r="A497" i="1"/>
  <c r="B497" i="1" s="1"/>
  <c r="D497" i="1"/>
  <c r="A498" i="1"/>
  <c r="F498" i="1"/>
  <c r="I498" i="1"/>
  <c r="A499" i="1"/>
  <c r="A500" i="1"/>
  <c r="B500" i="1" s="1"/>
  <c r="C500" i="1"/>
  <c r="I500" i="1"/>
  <c r="A501" i="1"/>
  <c r="A502" i="1"/>
  <c r="E502" i="1"/>
  <c r="F502" i="1"/>
  <c r="H502" i="1"/>
  <c r="J502" i="1"/>
  <c r="A503" i="1"/>
  <c r="C503" i="1" s="1"/>
  <c r="J503" i="1"/>
  <c r="A504" i="1"/>
  <c r="A505" i="1"/>
  <c r="A506" i="1"/>
  <c r="A507" i="1"/>
  <c r="A508" i="1"/>
  <c r="B508" i="1" s="1"/>
  <c r="A509" i="1"/>
  <c r="A510" i="1"/>
  <c r="A511" i="1"/>
  <c r="B511" i="1" s="1"/>
  <c r="A512" i="1"/>
  <c r="C512" i="1" s="1"/>
  <c r="E512" i="1"/>
  <c r="F512" i="1"/>
  <c r="G512" i="1"/>
  <c r="J512" i="1"/>
  <c r="A513" i="1"/>
  <c r="A514" i="1"/>
  <c r="H514" i="1" s="1"/>
  <c r="A515" i="1"/>
  <c r="E515" i="1" s="1"/>
  <c r="A516" i="1"/>
  <c r="J516" i="1"/>
  <c r="A517" i="1"/>
  <c r="A518" i="1"/>
  <c r="A519" i="1"/>
  <c r="A520" i="1"/>
  <c r="A521" i="1"/>
  <c r="A522" i="1"/>
  <c r="F522" i="1"/>
  <c r="J522" i="1"/>
  <c r="A523" i="1"/>
  <c r="A524" i="1"/>
  <c r="E524" i="1"/>
  <c r="H524" i="1"/>
  <c r="A525" i="1"/>
  <c r="A526" i="1"/>
  <c r="A527" i="1"/>
  <c r="B527" i="1" s="1"/>
  <c r="A528" i="1"/>
  <c r="A529" i="1"/>
  <c r="A530" i="1"/>
  <c r="A531" i="1"/>
  <c r="A532" i="1"/>
  <c r="B532" i="1" s="1"/>
  <c r="A533" i="1"/>
  <c r="A534" i="1"/>
  <c r="H534" i="1" s="1"/>
  <c r="A535" i="1"/>
  <c r="A536" i="1"/>
  <c r="F536" i="1" s="1"/>
  <c r="A537" i="1"/>
  <c r="A538" i="1"/>
  <c r="A539" i="1"/>
  <c r="A540" i="1"/>
  <c r="A541" i="1"/>
  <c r="B541" i="1" s="1"/>
  <c r="G541" i="1"/>
  <c r="A542" i="1"/>
  <c r="A543" i="1"/>
  <c r="B543" i="1" s="1"/>
  <c r="A544" i="1"/>
  <c r="H544" i="1"/>
  <c r="A545" i="1"/>
  <c r="I545" i="1" s="1"/>
  <c r="A546" i="1"/>
  <c r="F546" i="1"/>
  <c r="A547" i="1"/>
  <c r="I547" i="1" s="1"/>
  <c r="A548" i="1"/>
  <c r="F548" i="1" s="1"/>
  <c r="A549" i="1"/>
  <c r="A550" i="1"/>
  <c r="A551" i="1"/>
  <c r="B551" i="1" s="1"/>
  <c r="C551" i="1"/>
  <c r="I551" i="1"/>
  <c r="A552" i="1"/>
  <c r="B552" i="1" s="1"/>
  <c r="A553" i="1"/>
  <c r="B553" i="1" s="1"/>
  <c r="D553" i="1"/>
  <c r="E553" i="1"/>
  <c r="F553" i="1"/>
  <c r="I553" i="1"/>
  <c r="J553" i="1"/>
  <c r="A554" i="1"/>
  <c r="A555" i="1"/>
  <c r="H555" i="1" s="1"/>
  <c r="A556" i="1"/>
  <c r="I556" i="1" s="1"/>
  <c r="A557" i="1"/>
  <c r="B557" i="1" s="1"/>
  <c r="A558" i="1"/>
  <c r="A559" i="1"/>
  <c r="B559" i="1" s="1"/>
  <c r="A560" i="1"/>
  <c r="A561" i="1"/>
  <c r="J561" i="1" s="1"/>
  <c r="A562" i="1"/>
  <c r="E562" i="1" s="1"/>
  <c r="J562" i="1"/>
  <c r="A563" i="1"/>
  <c r="H563" i="1"/>
  <c r="A564" i="1"/>
  <c r="C564" i="1"/>
  <c r="A565" i="1"/>
  <c r="I565" i="1" s="1"/>
  <c r="A566" i="1"/>
  <c r="A567" i="1"/>
  <c r="B567" i="1" s="1"/>
  <c r="C567" i="1"/>
  <c r="H567" i="1"/>
  <c r="A568" i="1"/>
  <c r="A569" i="1"/>
  <c r="I569" i="1"/>
  <c r="A570" i="1"/>
  <c r="J570" i="1" s="1"/>
  <c r="A571" i="1"/>
  <c r="F571" i="1"/>
  <c r="A572" i="1"/>
  <c r="A573" i="1"/>
  <c r="B573" i="1" s="1"/>
  <c r="A574" i="1"/>
  <c r="A575" i="1"/>
  <c r="G575" i="1" s="1"/>
  <c r="A576" i="1"/>
  <c r="D576" i="1" s="1"/>
  <c r="A577" i="1"/>
  <c r="B577" i="1" s="1"/>
  <c r="D577" i="1"/>
  <c r="J577" i="1"/>
  <c r="A578" i="1"/>
  <c r="J578" i="1" s="1"/>
  <c r="A579" i="1"/>
  <c r="A580" i="1"/>
  <c r="A581" i="1"/>
  <c r="F581" i="1" s="1"/>
  <c r="A582" i="1"/>
  <c r="B582" i="1" s="1"/>
  <c r="A583" i="1"/>
  <c r="A584" i="1"/>
  <c r="C584" i="1"/>
  <c r="A585" i="1"/>
  <c r="D585" i="1"/>
  <c r="F585" i="1"/>
  <c r="I585" i="1"/>
  <c r="J585" i="1"/>
  <c r="A586" i="1"/>
  <c r="B586" i="1" s="1"/>
  <c r="A587" i="1"/>
  <c r="B587" i="1" s="1"/>
  <c r="A588" i="1"/>
  <c r="C588" i="1" s="1"/>
  <c r="E588" i="1"/>
  <c r="G588" i="1"/>
  <c r="H588" i="1"/>
  <c r="A589" i="1"/>
  <c r="I589" i="1"/>
  <c r="A590" i="1"/>
  <c r="B590" i="1" s="1"/>
  <c r="A591" i="1"/>
  <c r="E591" i="1" s="1"/>
  <c r="A592" i="1"/>
  <c r="A593" i="1"/>
  <c r="F593" i="1"/>
  <c r="A594" i="1"/>
  <c r="A595" i="1"/>
  <c r="H595" i="1" s="1"/>
  <c r="A596" i="1"/>
  <c r="A597" i="1"/>
  <c r="B597" i="1" s="1"/>
  <c r="A598" i="1"/>
  <c r="G598" i="1"/>
  <c r="A599" i="1"/>
  <c r="A600" i="1"/>
  <c r="F600" i="1" s="1"/>
  <c r="A601" i="1"/>
  <c r="H601" i="1" s="1"/>
  <c r="A602" i="1"/>
  <c r="B602" i="1" s="1"/>
  <c r="A603" i="1"/>
  <c r="A604" i="1"/>
  <c r="A605" i="1"/>
  <c r="A606" i="1"/>
  <c r="I606" i="1" s="1"/>
  <c r="A607" i="1"/>
  <c r="I607" i="1" s="1"/>
  <c r="A608" i="1"/>
  <c r="A609" i="1"/>
  <c r="A610" i="1"/>
  <c r="A611" i="1"/>
  <c r="B611" i="1" s="1"/>
  <c r="A612" i="1"/>
  <c r="A613" i="1"/>
  <c r="F613" i="1"/>
  <c r="G613" i="1"/>
  <c r="J613" i="1"/>
  <c r="A614" i="1"/>
  <c r="A615" i="1"/>
  <c r="B615" i="1" s="1"/>
  <c r="A616" i="1"/>
  <c r="B616" i="1" s="1"/>
  <c r="A617" i="1"/>
  <c r="A618" i="1"/>
  <c r="E618" i="1" s="1"/>
  <c r="A619" i="1"/>
  <c r="B619" i="1" s="1"/>
  <c r="A620" i="1"/>
  <c r="B620" i="1" s="1"/>
  <c r="A621" i="1"/>
  <c r="D621" i="1"/>
  <c r="G621" i="1"/>
  <c r="I621" i="1"/>
  <c r="A622" i="1"/>
  <c r="G622" i="1" s="1"/>
  <c r="H622" i="1"/>
  <c r="A623" i="1"/>
  <c r="I623" i="1" s="1"/>
  <c r="A624" i="1"/>
  <c r="A625" i="1"/>
  <c r="I625" i="1"/>
  <c r="A626" i="1"/>
  <c r="I626" i="1" s="1"/>
  <c r="A627" i="1"/>
  <c r="A628" i="1"/>
  <c r="A629" i="1"/>
  <c r="A630" i="1"/>
  <c r="D630" i="1" s="1"/>
  <c r="A631" i="1"/>
  <c r="A632" i="1"/>
  <c r="B632" i="1" s="1"/>
  <c r="A633" i="1"/>
  <c r="A634" i="1"/>
  <c r="B634" i="1" s="1"/>
  <c r="A635" i="1"/>
  <c r="B635" i="1" s="1"/>
  <c r="D635" i="1"/>
  <c r="A636" i="1"/>
  <c r="A637" i="1"/>
  <c r="H637" i="1"/>
  <c r="A638" i="1"/>
  <c r="G638" i="1"/>
  <c r="A639" i="1"/>
  <c r="B639" i="1" s="1"/>
  <c r="A640" i="1"/>
  <c r="B640" i="1" s="1"/>
  <c r="A641" i="1"/>
  <c r="G641" i="1" s="1"/>
  <c r="C641" i="1"/>
  <c r="I641" i="1"/>
  <c r="A642" i="1"/>
  <c r="A643" i="1"/>
  <c r="A644" i="1"/>
  <c r="A645" i="1"/>
  <c r="A646" i="1"/>
  <c r="B646" i="1" s="1"/>
  <c r="A647" i="1"/>
  <c r="A648" i="1"/>
  <c r="A649" i="1"/>
  <c r="A650" i="1"/>
  <c r="A651" i="1"/>
  <c r="B651" i="1" s="1"/>
  <c r="A652" i="1"/>
  <c r="B652" i="1" s="1"/>
  <c r="A653" i="1"/>
  <c r="A654" i="1"/>
  <c r="H654" i="1" s="1"/>
  <c r="C654" i="1"/>
  <c r="A655" i="1"/>
  <c r="A656" i="1"/>
  <c r="A657" i="1"/>
  <c r="A658" i="1"/>
  <c r="A659" i="1"/>
  <c r="A660" i="1"/>
  <c r="A661" i="1"/>
  <c r="I661" i="1" s="1"/>
  <c r="H661" i="1"/>
  <c r="A662" i="1"/>
  <c r="A663" i="1"/>
  <c r="D663" i="1"/>
  <c r="A664" i="1"/>
  <c r="B664" i="1" s="1"/>
  <c r="A665" i="1"/>
  <c r="F665" i="1" s="1"/>
  <c r="A666" i="1"/>
  <c r="B666" i="1" s="1"/>
  <c r="A667" i="1"/>
  <c r="B667" i="1" s="1"/>
  <c r="A668" i="1"/>
  <c r="B668" i="1" s="1"/>
  <c r="A669" i="1"/>
  <c r="A670" i="1"/>
  <c r="G670" i="1" s="1"/>
  <c r="D670" i="1"/>
  <c r="A671" i="1"/>
  <c r="A672" i="1"/>
  <c r="A673" i="1"/>
  <c r="G673" i="1" s="1"/>
  <c r="A674" i="1"/>
  <c r="A675" i="1"/>
  <c r="A676" i="1"/>
  <c r="A677" i="1"/>
  <c r="A678" i="1"/>
  <c r="A679" i="1"/>
  <c r="A680" i="1"/>
  <c r="B680" i="1" s="1"/>
  <c r="A681" i="1"/>
  <c r="I681" i="1" s="1"/>
  <c r="A682" i="1"/>
  <c r="A683" i="1"/>
  <c r="I683" i="1" s="1"/>
  <c r="A684" i="1"/>
  <c r="B684" i="1" s="1"/>
  <c r="A685" i="1"/>
  <c r="C685" i="1" s="1"/>
  <c r="A686" i="1"/>
  <c r="A687" i="1"/>
  <c r="A688" i="1"/>
  <c r="B688" i="1" s="1"/>
  <c r="A689" i="1"/>
  <c r="A690" i="1"/>
  <c r="A691" i="1"/>
  <c r="H691" i="1" s="1"/>
  <c r="A692" i="1"/>
  <c r="A693" i="1"/>
  <c r="B693" i="1" s="1"/>
  <c r="C693" i="1"/>
  <c r="F693" i="1"/>
  <c r="G693" i="1"/>
  <c r="J693" i="1"/>
  <c r="A694" i="1"/>
  <c r="A695" i="1"/>
  <c r="A696" i="1"/>
  <c r="B696" i="1" s="1"/>
  <c r="A697" i="1"/>
  <c r="J697" i="1" s="1"/>
  <c r="A698" i="1"/>
  <c r="A699" i="1"/>
  <c r="B699" i="1" s="1"/>
  <c r="A700" i="1"/>
  <c r="A701" i="1"/>
  <c r="A702" i="1"/>
  <c r="J702" i="1" s="1"/>
  <c r="A703" i="1"/>
  <c r="A704" i="1"/>
  <c r="D704" i="1"/>
  <c r="A705" i="1"/>
  <c r="B705" i="1" s="1"/>
  <c r="A706" i="1"/>
  <c r="B706" i="1" s="1"/>
  <c r="A707" i="1"/>
  <c r="B707" i="1" s="1"/>
  <c r="A708" i="1"/>
  <c r="B708" i="1" s="1"/>
  <c r="A709" i="1"/>
  <c r="B709" i="1" s="1"/>
  <c r="A710" i="1"/>
  <c r="B710" i="1" s="1"/>
  <c r="I710" i="1"/>
  <c r="A711" i="1"/>
  <c r="A712" i="1"/>
  <c r="B712" i="1" s="1"/>
  <c r="A713" i="1"/>
  <c r="B713" i="1" s="1"/>
  <c r="A714" i="1"/>
  <c r="C714" i="1"/>
  <c r="E714" i="1"/>
  <c r="I714" i="1"/>
  <c r="J714" i="1"/>
  <c r="A715" i="1"/>
  <c r="B715" i="1" s="1"/>
  <c r="A716" i="1"/>
  <c r="H716" i="1" s="1"/>
  <c r="D716" i="1"/>
  <c r="F716" i="1"/>
  <c r="I716" i="1"/>
  <c r="A717" i="1"/>
  <c r="C717" i="1"/>
  <c r="A718" i="1"/>
  <c r="B718" i="1" s="1"/>
  <c r="E718" i="1"/>
  <c r="A719" i="1"/>
  <c r="I719" i="1" s="1"/>
  <c r="C719" i="1"/>
  <c r="A720" i="1"/>
  <c r="I720" i="1" s="1"/>
  <c r="H720" i="1"/>
  <c r="A721" i="1"/>
  <c r="B721" i="1" s="1"/>
  <c r="A722" i="1"/>
  <c r="I722" i="1" s="1"/>
  <c r="A723" i="1"/>
  <c r="B723" i="1" s="1"/>
  <c r="A724" i="1"/>
  <c r="B724" i="1" s="1"/>
  <c r="A725" i="1"/>
  <c r="A726" i="1"/>
  <c r="H726" i="1"/>
  <c r="A727" i="1"/>
  <c r="I727" i="1" s="1"/>
  <c r="A728" i="1"/>
  <c r="H728" i="1" s="1"/>
  <c r="A729" i="1"/>
  <c r="B729" i="1" s="1"/>
  <c r="A730" i="1"/>
  <c r="G730" i="1" s="1"/>
  <c r="F730" i="1"/>
  <c r="A731" i="1"/>
  <c r="B731" i="1" s="1"/>
  <c r="A732" i="1"/>
  <c r="A733" i="1"/>
  <c r="E733" i="1" s="1"/>
  <c r="A734" i="1"/>
  <c r="B734" i="1" s="1"/>
  <c r="D734" i="1"/>
  <c r="E734" i="1"/>
  <c r="F734" i="1"/>
  <c r="I734" i="1"/>
  <c r="J734" i="1"/>
  <c r="A735" i="1"/>
  <c r="I735" i="1" s="1"/>
  <c r="A736" i="1"/>
  <c r="H736" i="1"/>
  <c r="A737" i="1"/>
  <c r="B737" i="1" s="1"/>
  <c r="A738" i="1"/>
  <c r="I738" i="1" s="1"/>
  <c r="D738" i="1"/>
  <c r="A739" i="1"/>
  <c r="B739" i="1" s="1"/>
  <c r="A740" i="1"/>
  <c r="A741" i="1"/>
  <c r="A742" i="1"/>
  <c r="E742" i="1"/>
  <c r="A743" i="1"/>
  <c r="B743" i="1" s="1"/>
  <c r="A744" i="1"/>
  <c r="A745" i="1"/>
  <c r="G745" i="1" s="1"/>
  <c r="A746" i="1"/>
  <c r="B746" i="1" s="1"/>
  <c r="A747" i="1"/>
  <c r="B747" i="1" s="1"/>
  <c r="A748" i="1"/>
  <c r="B748" i="1" s="1"/>
  <c r="D748" i="1"/>
  <c r="F748" i="1"/>
  <c r="H748" i="1"/>
  <c r="A749" i="1"/>
  <c r="C749" i="1"/>
  <c r="A750" i="1"/>
  <c r="A751" i="1"/>
  <c r="A752" i="1"/>
  <c r="B752" i="1" s="1"/>
  <c r="A753" i="1"/>
  <c r="B753" i="1" s="1"/>
  <c r="A754" i="1"/>
  <c r="F754" i="1" s="1"/>
  <c r="A755" i="1"/>
  <c r="G755" i="1" s="1"/>
  <c r="A756" i="1"/>
  <c r="A757" i="1"/>
  <c r="B757" i="1" s="1"/>
  <c r="A758" i="1"/>
  <c r="H758" i="1" s="1"/>
  <c r="D758" i="1"/>
  <c r="A759" i="1"/>
  <c r="E759" i="1"/>
  <c r="A760" i="1"/>
  <c r="B760" i="1" s="1"/>
  <c r="A761" i="1"/>
  <c r="I761" i="1"/>
  <c r="A762" i="1"/>
  <c r="B762" i="1" s="1"/>
  <c r="A763" i="1"/>
  <c r="A764" i="1"/>
  <c r="B764" i="1" s="1"/>
  <c r="A765" i="1"/>
  <c r="A766" i="1"/>
  <c r="A767" i="1"/>
  <c r="B767" i="1" s="1"/>
  <c r="A768" i="1"/>
  <c r="B768" i="1" s="1"/>
  <c r="H768" i="1"/>
  <c r="A769" i="1"/>
  <c r="G769" i="1" s="1"/>
  <c r="A770" i="1"/>
  <c r="J770" i="1"/>
  <c r="A771" i="1"/>
  <c r="A772" i="1"/>
  <c r="B772" i="1" s="1"/>
  <c r="A773" i="1"/>
  <c r="B773" i="1" s="1"/>
  <c r="A774" i="1"/>
  <c r="A775" i="1"/>
  <c r="B775" i="1" s="1"/>
  <c r="C775" i="1"/>
  <c r="H775" i="1"/>
  <c r="A776" i="1"/>
  <c r="A777" i="1"/>
  <c r="E777" i="1" s="1"/>
  <c r="A778" i="1"/>
  <c r="C778" i="1" s="1"/>
  <c r="A779" i="1"/>
  <c r="I779" i="1" s="1"/>
  <c r="A780" i="1"/>
  <c r="A781" i="1"/>
  <c r="I781" i="1"/>
  <c r="A782" i="1"/>
  <c r="D782" i="1"/>
  <c r="E782" i="1"/>
  <c r="H782" i="1"/>
  <c r="I782" i="1"/>
  <c r="J782" i="1"/>
  <c r="A783" i="1"/>
  <c r="A784" i="1"/>
  <c r="D784" i="1" s="1"/>
  <c r="A785" i="1"/>
  <c r="A786" i="1"/>
  <c r="H786" i="1" s="1"/>
  <c r="A787" i="1"/>
  <c r="E787" i="1"/>
  <c r="G787" i="1"/>
  <c r="A788" i="1"/>
  <c r="A789" i="1"/>
  <c r="A790" i="1"/>
  <c r="F790" i="1" s="1"/>
  <c r="A791" i="1"/>
  <c r="B791" i="1" s="1"/>
  <c r="A792" i="1"/>
  <c r="E792" i="1" s="1"/>
  <c r="A793" i="1"/>
  <c r="I793" i="1" s="1"/>
  <c r="A794" i="1"/>
  <c r="B794" i="1" s="1"/>
  <c r="F794" i="1"/>
  <c r="A795" i="1"/>
  <c r="E795" i="1"/>
  <c r="G795" i="1"/>
  <c r="A796" i="1"/>
  <c r="B796" i="1" s="1"/>
  <c r="A797" i="1"/>
  <c r="A798" i="1"/>
  <c r="J798" i="1" s="1"/>
  <c r="A799" i="1"/>
  <c r="G799" i="1"/>
  <c r="A800" i="1"/>
  <c r="D800" i="1"/>
  <c r="A801" i="1"/>
  <c r="A802" i="1"/>
  <c r="E802" i="1"/>
  <c r="H802" i="1"/>
  <c r="I802" i="1"/>
  <c r="A803" i="1"/>
  <c r="C803" i="1" s="1"/>
  <c r="G803" i="1"/>
  <c r="H803" i="1"/>
  <c r="A804" i="1"/>
  <c r="A805" i="1"/>
  <c r="I805" i="1"/>
  <c r="A806" i="1"/>
  <c r="C806" i="1" s="1"/>
  <c r="F806" i="1"/>
  <c r="J806" i="1"/>
  <c r="A807" i="1"/>
  <c r="I807" i="1" s="1"/>
  <c r="E807" i="1"/>
  <c r="G807" i="1"/>
  <c r="A808" i="1"/>
  <c r="A809" i="1"/>
  <c r="A810" i="1"/>
  <c r="I810" i="1" s="1"/>
  <c r="G810" i="1"/>
  <c r="A811" i="1"/>
  <c r="A812" i="1"/>
  <c r="B812" i="1" s="1"/>
  <c r="A813" i="1"/>
  <c r="B813" i="1" s="1"/>
  <c r="A814" i="1"/>
  <c r="B814" i="1" s="1"/>
  <c r="F814" i="1"/>
  <c r="H814" i="1"/>
  <c r="A815" i="1"/>
  <c r="A816" i="1"/>
  <c r="I816" i="1" s="1"/>
  <c r="E816" i="1"/>
  <c r="A817" i="1"/>
  <c r="E817" i="1" s="1"/>
  <c r="A818" i="1"/>
  <c r="A819" i="1"/>
  <c r="A820" i="1"/>
  <c r="B820" i="1" s="1"/>
  <c r="A821" i="1"/>
  <c r="J821" i="1" s="1"/>
  <c r="A822" i="1"/>
  <c r="D822" i="1" s="1"/>
  <c r="I822" i="1"/>
  <c r="J822" i="1"/>
  <c r="A823" i="1"/>
  <c r="H823" i="1"/>
  <c r="A824" i="1"/>
  <c r="B824" i="1" s="1"/>
  <c r="A825" i="1"/>
  <c r="E825" i="1" s="1"/>
  <c r="A826" i="1"/>
  <c r="A827" i="1"/>
  <c r="A828" i="1"/>
  <c r="B828" i="1" s="1"/>
  <c r="A829" i="1"/>
  <c r="B829" i="1" s="1"/>
  <c r="A830" i="1"/>
  <c r="F830" i="1" s="1"/>
  <c r="A831" i="1"/>
  <c r="C831" i="1" s="1"/>
  <c r="G831" i="1"/>
  <c r="H831" i="1"/>
  <c r="A832" i="1"/>
  <c r="A833" i="1"/>
  <c r="I833" i="1"/>
  <c r="A834" i="1"/>
  <c r="J834" i="1" s="1"/>
  <c r="A835" i="1"/>
  <c r="A836" i="1"/>
  <c r="A837" i="1"/>
  <c r="A838" i="1"/>
  <c r="A839" i="1"/>
  <c r="H839" i="1" s="1"/>
  <c r="A840" i="1"/>
  <c r="E840" i="1" s="1"/>
  <c r="D840" i="1"/>
  <c r="I840" i="1"/>
  <c r="A841" i="1"/>
  <c r="B841" i="1" s="1"/>
  <c r="A842" i="1"/>
  <c r="F842" i="1" s="1"/>
  <c r="A843" i="1"/>
  <c r="B843" i="1" s="1"/>
  <c r="A844" i="1"/>
  <c r="A845" i="1"/>
  <c r="I845" i="1" s="1"/>
  <c r="A846" i="1"/>
  <c r="E846" i="1" s="1"/>
  <c r="A847" i="1"/>
  <c r="A848" i="1"/>
  <c r="D848" i="1"/>
  <c r="A849" i="1"/>
  <c r="B849" i="1" s="1"/>
  <c r="A850" i="1"/>
  <c r="B850" i="1" s="1"/>
  <c r="A851" i="1"/>
  <c r="C851" i="1"/>
  <c r="D851" i="1"/>
  <c r="H851" i="1"/>
  <c r="I851" i="1"/>
  <c r="A852" i="1"/>
  <c r="B852" i="1" s="1"/>
  <c r="A853" i="1"/>
  <c r="J853" i="1"/>
  <c r="A854" i="1"/>
  <c r="A855" i="1"/>
  <c r="A856" i="1"/>
  <c r="D856" i="1" s="1"/>
  <c r="I856" i="1"/>
  <c r="A857" i="1"/>
  <c r="B857" i="1" s="1"/>
  <c r="A858" i="1"/>
  <c r="E858" i="1"/>
  <c r="F858" i="1"/>
  <c r="I858" i="1"/>
  <c r="J858" i="1"/>
  <c r="A859" i="1"/>
  <c r="I859" i="1" s="1"/>
  <c r="A860" i="1"/>
  <c r="B860" i="1" s="1"/>
  <c r="A861" i="1"/>
  <c r="A862" i="1"/>
  <c r="I862" i="1"/>
  <c r="A863" i="1"/>
  <c r="A864" i="1"/>
  <c r="I864" i="1" s="1"/>
  <c r="A865" i="1"/>
  <c r="F865" i="1" s="1"/>
  <c r="A866" i="1"/>
  <c r="G866" i="1" s="1"/>
  <c r="I866" i="1"/>
  <c r="A867" i="1"/>
  <c r="B867" i="1" s="1"/>
  <c r="A868" i="1"/>
  <c r="B868" i="1" s="1"/>
  <c r="A869" i="1"/>
  <c r="B869" i="1" s="1"/>
  <c r="A870" i="1"/>
  <c r="A871" i="1"/>
  <c r="C871" i="1" s="1"/>
  <c r="G871" i="1"/>
  <c r="H871" i="1"/>
  <c r="A872" i="1"/>
  <c r="B872" i="1" s="1"/>
  <c r="A873" i="1"/>
  <c r="E873" i="1"/>
  <c r="I873" i="1"/>
  <c r="A874" i="1"/>
  <c r="F874" i="1"/>
  <c r="A875" i="1"/>
  <c r="A876" i="1"/>
  <c r="I876" i="1" s="1"/>
  <c r="A877" i="1"/>
  <c r="J877" i="1" s="1"/>
  <c r="A878" i="1"/>
  <c r="A879" i="1"/>
  <c r="C879" i="1" s="1"/>
  <c r="G879" i="1"/>
  <c r="A880" i="1"/>
  <c r="H880" i="1" s="1"/>
  <c r="A881" i="1"/>
  <c r="C881" i="1"/>
  <c r="E881" i="1"/>
  <c r="A882" i="1"/>
  <c r="E882" i="1" s="1"/>
  <c r="A883" i="1"/>
  <c r="C883" i="1" s="1"/>
  <c r="A884" i="1"/>
  <c r="D884" i="1"/>
  <c r="A885" i="1"/>
  <c r="A886" i="1"/>
  <c r="B886" i="1" s="1"/>
  <c r="A887" i="1"/>
  <c r="G887" i="1" s="1"/>
  <c r="A888" i="1"/>
  <c r="F888" i="1" s="1"/>
  <c r="A889" i="1"/>
  <c r="C889" i="1"/>
  <c r="E889" i="1"/>
  <c r="A890" i="1"/>
  <c r="B890" i="1" s="1"/>
  <c r="A891" i="1"/>
  <c r="A892" i="1"/>
  <c r="D892" i="1" s="1"/>
  <c r="F892" i="1"/>
  <c r="A893" i="1"/>
  <c r="C893" i="1" s="1"/>
  <c r="I893" i="1"/>
  <c r="J893" i="1"/>
  <c r="A894" i="1"/>
  <c r="A895" i="1"/>
  <c r="C895" i="1"/>
  <c r="G895" i="1"/>
  <c r="A896" i="1"/>
  <c r="D896" i="1" s="1"/>
  <c r="F896" i="1"/>
  <c r="H896" i="1"/>
  <c r="I896" i="1"/>
  <c r="A897" i="1"/>
  <c r="C897" i="1"/>
  <c r="E897" i="1"/>
  <c r="A898" i="1"/>
  <c r="E898" i="1" s="1"/>
  <c r="A899" i="1"/>
  <c r="C899" i="1" s="1"/>
  <c r="A900" i="1"/>
  <c r="I900" i="1" s="1"/>
  <c r="H900" i="1"/>
  <c r="A901" i="1"/>
  <c r="C901" i="1" s="1"/>
  <c r="A902" i="1"/>
  <c r="B902" i="1" s="1"/>
  <c r="A903" i="1"/>
  <c r="A904" i="1"/>
  <c r="F904" i="1" s="1"/>
  <c r="A905" i="1"/>
  <c r="C905" i="1"/>
  <c r="A906" i="1"/>
  <c r="A907" i="1"/>
  <c r="A908" i="1"/>
  <c r="D908" i="1"/>
  <c r="A909" i="1"/>
  <c r="J909" i="1" s="1"/>
  <c r="C909" i="1"/>
  <c r="A910" i="1"/>
  <c r="A911" i="1"/>
  <c r="G911" i="1" s="1"/>
  <c r="C911" i="1"/>
  <c r="A912" i="1"/>
  <c r="F912" i="1"/>
  <c r="I912" i="1"/>
  <c r="A913" i="1"/>
  <c r="E913" i="1" s="1"/>
  <c r="A914" i="1"/>
  <c r="E914" i="1"/>
  <c r="A915" i="1"/>
  <c r="C915" i="1" s="1"/>
  <c r="A916" i="1"/>
  <c r="D916" i="1" s="1"/>
  <c r="A917" i="1"/>
  <c r="C917" i="1" s="1"/>
  <c r="A918" i="1"/>
  <c r="B918" i="1" s="1"/>
  <c r="A919" i="1"/>
  <c r="G919" i="1" s="1"/>
  <c r="C919" i="1"/>
  <c r="A920" i="1"/>
  <c r="I920" i="1" s="1"/>
  <c r="A921" i="1"/>
  <c r="I921" i="1"/>
  <c r="A922" i="1"/>
  <c r="B922" i="1" s="1"/>
  <c r="A923" i="1"/>
  <c r="A924" i="1"/>
  <c r="A925" i="1"/>
  <c r="C925" i="1" s="1"/>
  <c r="A926" i="1"/>
  <c r="A927" i="1"/>
  <c r="A928" i="1"/>
  <c r="D928" i="1" s="1"/>
  <c r="A929" i="1"/>
  <c r="A930" i="1"/>
  <c r="E930" i="1" s="1"/>
  <c r="A931" i="1"/>
  <c r="C931" i="1" s="1"/>
  <c r="A932" i="1"/>
  <c r="H932" i="1" s="1"/>
  <c r="D932" i="1"/>
  <c r="A933" i="1"/>
  <c r="C933" i="1" s="1"/>
  <c r="A934" i="1"/>
  <c r="B934" i="1" s="1"/>
  <c r="A935" i="1"/>
  <c r="G935" i="1" s="1"/>
  <c r="A936" i="1"/>
  <c r="A937" i="1"/>
  <c r="B937" i="1" s="1"/>
  <c r="A938" i="1"/>
  <c r="B938" i="1" s="1"/>
  <c r="A939" i="1"/>
  <c r="B939" i="1" s="1"/>
  <c r="A940" i="1"/>
  <c r="B940" i="1" s="1"/>
  <c r="A941" i="1"/>
  <c r="B941" i="1" s="1"/>
  <c r="C941" i="1"/>
  <c r="A942" i="1"/>
  <c r="A943" i="1"/>
  <c r="A944" i="1"/>
  <c r="D944" i="1" s="1"/>
  <c r="A945" i="1"/>
  <c r="C945" i="1" s="1"/>
  <c r="A946" i="1"/>
  <c r="A947" i="1"/>
  <c r="C947" i="1" s="1"/>
  <c r="A948" i="1"/>
  <c r="A949" i="1"/>
  <c r="B949" i="1" s="1"/>
  <c r="E949" i="1"/>
  <c r="I949" i="1"/>
  <c r="A950" i="1"/>
  <c r="A951" i="1"/>
  <c r="F951" i="1" s="1"/>
  <c r="G951" i="1"/>
  <c r="A952" i="1"/>
  <c r="F952" i="1" s="1"/>
  <c r="A953" i="1"/>
  <c r="B953" i="1" s="1"/>
  <c r="A954" i="1"/>
  <c r="B954" i="1" s="1"/>
  <c r="A955" i="1"/>
  <c r="A956" i="1"/>
  <c r="B956" i="1" s="1"/>
  <c r="A957" i="1"/>
  <c r="A958" i="1"/>
  <c r="J958" i="1" s="1"/>
  <c r="F958" i="1"/>
  <c r="A959" i="1"/>
  <c r="C959" i="1" s="1"/>
  <c r="F959" i="1"/>
  <c r="G959" i="1"/>
  <c r="A960" i="1"/>
  <c r="B960" i="1" s="1"/>
  <c r="A961" i="1"/>
  <c r="A962" i="1"/>
  <c r="B962" i="1" s="1"/>
  <c r="A963" i="1"/>
  <c r="C963" i="1" s="1"/>
  <c r="A964" i="1"/>
  <c r="B964" i="1" s="1"/>
  <c r="C964" i="1"/>
  <c r="D964" i="1"/>
  <c r="F964" i="1"/>
  <c r="G964" i="1"/>
  <c r="H964" i="1"/>
  <c r="J964" i="1"/>
  <c r="A965" i="1"/>
  <c r="E965" i="1"/>
  <c r="A966" i="1"/>
  <c r="F966" i="1" s="1"/>
  <c r="A967" i="1"/>
  <c r="G967" i="1" s="1"/>
  <c r="A968" i="1"/>
  <c r="B968" i="1" s="1"/>
  <c r="C968" i="1"/>
  <c r="A969" i="1"/>
  <c r="A970" i="1"/>
  <c r="A971" i="1"/>
  <c r="B971" i="1" s="1"/>
  <c r="I971" i="1"/>
  <c r="A972" i="1"/>
  <c r="B972" i="1" s="1"/>
  <c r="A973" i="1"/>
  <c r="B973" i="1" s="1"/>
  <c r="A974" i="1"/>
  <c r="B974" i="1" s="1"/>
  <c r="A975" i="1"/>
  <c r="B975" i="1" s="1"/>
  <c r="C975" i="1"/>
  <c r="F975" i="1"/>
  <c r="A976" i="1"/>
  <c r="G976" i="1" s="1"/>
  <c r="A977" i="1"/>
  <c r="A978" i="1"/>
  <c r="B978" i="1" s="1"/>
  <c r="I978" i="1"/>
  <c r="A979" i="1"/>
  <c r="A980" i="1"/>
  <c r="B980" i="1" s="1"/>
  <c r="H980" i="1"/>
  <c r="A981" i="1"/>
  <c r="A982" i="1"/>
  <c r="B982" i="1" s="1"/>
  <c r="A983" i="1"/>
  <c r="C983" i="1"/>
  <c r="A984" i="1"/>
  <c r="B984" i="1" s="1"/>
  <c r="A985" i="1"/>
  <c r="A986" i="1"/>
  <c r="B986" i="1" s="1"/>
  <c r="A987" i="1"/>
  <c r="J987" i="1" s="1"/>
  <c r="A988" i="1"/>
  <c r="D988" i="1" s="1"/>
  <c r="G988" i="1"/>
  <c r="I988" i="1"/>
  <c r="A989" i="1"/>
  <c r="B989" i="1" s="1"/>
  <c r="A990" i="1"/>
  <c r="J990" i="1"/>
  <c r="A991" i="1"/>
  <c r="B991" i="1" s="1"/>
  <c r="A992" i="1"/>
  <c r="A993" i="1"/>
  <c r="B993" i="1" s="1"/>
  <c r="A994" i="1"/>
  <c r="B994" i="1" s="1"/>
  <c r="A995" i="1"/>
  <c r="C995" i="1" s="1"/>
  <c r="A996" i="1"/>
  <c r="A997" i="1"/>
  <c r="A998" i="1"/>
  <c r="B998" i="1" s="1"/>
  <c r="A999" i="1"/>
  <c r="B999" i="1" s="1"/>
  <c r="B809" i="1" l="1"/>
  <c r="I809" i="1"/>
  <c r="J778" i="1"/>
  <c r="B776" i="1"/>
  <c r="D776" i="1"/>
  <c r="I972" i="1"/>
  <c r="H968" i="1"/>
  <c r="F940" i="1"/>
  <c r="I938" i="1"/>
  <c r="I928" i="1"/>
  <c r="H916" i="1"/>
  <c r="B889" i="1"/>
  <c r="J889" i="1"/>
  <c r="G855" i="1"/>
  <c r="C855" i="1"/>
  <c r="I846" i="1"/>
  <c r="G839" i="1"/>
  <c r="I808" i="1"/>
  <c r="D808" i="1"/>
  <c r="B799" i="1"/>
  <c r="C799" i="1"/>
  <c r="E778" i="1"/>
  <c r="I776" i="1"/>
  <c r="G770" i="1"/>
  <c r="C770" i="1"/>
  <c r="B761" i="1"/>
  <c r="F761" i="1"/>
  <c r="I695" i="1"/>
  <c r="E695" i="1"/>
  <c r="H671" i="1"/>
  <c r="I671" i="1"/>
  <c r="C649" i="1"/>
  <c r="F649" i="1"/>
  <c r="B583" i="1"/>
  <c r="G583" i="1"/>
  <c r="C583" i="1"/>
  <c r="H583" i="1"/>
  <c r="D568" i="1"/>
  <c r="C568" i="1"/>
  <c r="H568" i="1"/>
  <c r="I568" i="1"/>
  <c r="J978" i="1"/>
  <c r="F972" i="1"/>
  <c r="D968" i="1"/>
  <c r="I964" i="1"/>
  <c r="E964" i="1"/>
  <c r="G952" i="1"/>
  <c r="E941" i="1"/>
  <c r="D940" i="1"/>
  <c r="C938" i="1"/>
  <c r="F932" i="1"/>
  <c r="J917" i="1"/>
  <c r="F916" i="1"/>
  <c r="H912" i="1"/>
  <c r="D912" i="1"/>
  <c r="I909" i="1"/>
  <c r="I908" i="1"/>
  <c r="F908" i="1"/>
  <c r="J901" i="1"/>
  <c r="I892" i="1"/>
  <c r="B851" i="1"/>
  <c r="G851" i="1"/>
  <c r="F846" i="1"/>
  <c r="D839" i="1"/>
  <c r="E827" i="1"/>
  <c r="H827" i="1"/>
  <c r="F809" i="1"/>
  <c r="I806" i="1"/>
  <c r="D802" i="1"/>
  <c r="J802" i="1"/>
  <c r="H799" i="1"/>
  <c r="D798" i="1"/>
  <c r="B782" i="1"/>
  <c r="F782" i="1"/>
  <c r="E776" i="1"/>
  <c r="H771" i="1"/>
  <c r="G771" i="1"/>
  <c r="G682" i="1"/>
  <c r="I682" i="1"/>
  <c r="H655" i="1"/>
  <c r="E655" i="1"/>
  <c r="I655" i="1"/>
  <c r="B644" i="1"/>
  <c r="E644" i="1"/>
  <c r="I619" i="1"/>
  <c r="J548" i="1"/>
  <c r="E546" i="1"/>
  <c r="J546" i="1"/>
  <c r="B540" i="1"/>
  <c r="I540" i="1"/>
  <c r="E540" i="1"/>
  <c r="G540" i="1"/>
  <c r="J536" i="1"/>
  <c r="D525" i="1"/>
  <c r="G525" i="1"/>
  <c r="B506" i="1"/>
  <c r="D506" i="1"/>
  <c r="B404" i="1"/>
  <c r="I404" i="1"/>
  <c r="E404" i="1"/>
  <c r="F404" i="1"/>
  <c r="B281" i="1"/>
  <c r="F281" i="1"/>
  <c r="J281" i="1"/>
  <c r="E281" i="1"/>
  <c r="B232" i="1"/>
  <c r="I232" i="1"/>
  <c r="D232" i="1"/>
  <c r="B647" i="1"/>
  <c r="H647" i="1"/>
  <c r="E647" i="1"/>
  <c r="I647" i="1"/>
  <c r="C513" i="1"/>
  <c r="I513" i="1"/>
  <c r="B426" i="1"/>
  <c r="I426" i="1"/>
  <c r="E338" i="1"/>
  <c r="J338" i="1"/>
  <c r="B247" i="1"/>
  <c r="D247" i="1"/>
  <c r="G247" i="1"/>
  <c r="C247" i="1"/>
  <c r="I247" i="1"/>
  <c r="B221" i="1"/>
  <c r="J221" i="1"/>
  <c r="B204" i="1"/>
  <c r="I204" i="1"/>
  <c r="I888" i="1"/>
  <c r="H888" i="1"/>
  <c r="E870" i="1"/>
  <c r="J870" i="1"/>
  <c r="B778" i="1"/>
  <c r="F778" i="1"/>
  <c r="B754" i="1"/>
  <c r="H754" i="1"/>
  <c r="J968" i="1"/>
  <c r="I916" i="1"/>
  <c r="J846" i="1"/>
  <c r="B840" i="1"/>
  <c r="H840" i="1"/>
  <c r="I825" i="1"/>
  <c r="C823" i="1"/>
  <c r="G823" i="1"/>
  <c r="I812" i="1"/>
  <c r="E810" i="1"/>
  <c r="H808" i="1"/>
  <c r="E799" i="1"/>
  <c r="B781" i="1"/>
  <c r="J781" i="1"/>
  <c r="I778" i="1"/>
  <c r="F770" i="1"/>
  <c r="C761" i="1"/>
  <c r="B759" i="1"/>
  <c r="G759" i="1"/>
  <c r="B736" i="1"/>
  <c r="F736" i="1"/>
  <c r="B692" i="1"/>
  <c r="C692" i="1"/>
  <c r="I669" i="1"/>
  <c r="E669" i="1"/>
  <c r="H669" i="1"/>
  <c r="G665" i="1"/>
  <c r="B663" i="1"/>
  <c r="J663" i="1"/>
  <c r="I663" i="1"/>
  <c r="B661" i="1"/>
  <c r="F661" i="1"/>
  <c r="D661" i="1"/>
  <c r="J661" i="1"/>
  <c r="E661" i="1"/>
  <c r="B641" i="1"/>
  <c r="D641" i="1"/>
  <c r="H641" i="1"/>
  <c r="E641" i="1"/>
  <c r="J641" i="1"/>
  <c r="F641" i="1"/>
  <c r="G584" i="1"/>
  <c r="H584" i="1"/>
  <c r="G568" i="1"/>
  <c r="B564" i="1"/>
  <c r="H564" i="1"/>
  <c r="B516" i="1"/>
  <c r="G516" i="1"/>
  <c r="C516" i="1"/>
  <c r="F516" i="1"/>
  <c r="F504" i="1"/>
  <c r="J504" i="1"/>
  <c r="F380" i="1"/>
  <c r="E380" i="1"/>
  <c r="G380" i="1"/>
  <c r="B319" i="1"/>
  <c r="G319" i="1"/>
  <c r="D456" i="1"/>
  <c r="I456" i="1"/>
  <c r="E456" i="1"/>
  <c r="F456" i="1"/>
  <c r="F411" i="1"/>
  <c r="G411" i="1"/>
  <c r="J407" i="1"/>
  <c r="B405" i="1"/>
  <c r="I405" i="1"/>
  <c r="E387" i="1"/>
  <c r="J380" i="1"/>
  <c r="G326" i="1"/>
  <c r="E326" i="1"/>
  <c r="F326" i="1"/>
  <c r="J326" i="1"/>
  <c r="B297" i="1"/>
  <c r="F297" i="1"/>
  <c r="J297" i="1"/>
  <c r="E297" i="1"/>
  <c r="F714" i="1"/>
  <c r="G714" i="1"/>
  <c r="F672" i="1"/>
  <c r="I672" i="1"/>
  <c r="B642" i="1"/>
  <c r="E642" i="1"/>
  <c r="B613" i="1"/>
  <c r="C613" i="1"/>
  <c r="J601" i="1"/>
  <c r="B585" i="1"/>
  <c r="E585" i="1"/>
  <c r="E570" i="1"/>
  <c r="F565" i="1"/>
  <c r="E547" i="1"/>
  <c r="I512" i="1"/>
  <c r="B462" i="1"/>
  <c r="F462" i="1"/>
  <c r="G391" i="1"/>
  <c r="F375" i="1"/>
  <c r="B366" i="1"/>
  <c r="I366" i="1"/>
  <c r="B351" i="1"/>
  <c r="E351" i="1"/>
  <c r="C330" i="1"/>
  <c r="F330" i="1"/>
  <c r="G314" i="1"/>
  <c r="G295" i="1"/>
  <c r="B196" i="1"/>
  <c r="D196" i="1"/>
  <c r="B156" i="1"/>
  <c r="F156" i="1"/>
  <c r="B722" i="1"/>
  <c r="J722" i="1"/>
  <c r="B588" i="1"/>
  <c r="D588" i="1"/>
  <c r="I588" i="1"/>
  <c r="B581" i="1"/>
  <c r="I581" i="1"/>
  <c r="B561" i="1"/>
  <c r="D561" i="1"/>
  <c r="B545" i="1"/>
  <c r="C545" i="1"/>
  <c r="B518" i="1"/>
  <c r="F518" i="1"/>
  <c r="B512" i="1"/>
  <c r="D512" i="1"/>
  <c r="H512" i="1"/>
  <c r="E472" i="1"/>
  <c r="D472" i="1"/>
  <c r="E455" i="1"/>
  <c r="F455" i="1"/>
  <c r="B420" i="1"/>
  <c r="F420" i="1"/>
  <c r="B367" i="1"/>
  <c r="G367" i="1"/>
  <c r="B359" i="1"/>
  <c r="E359" i="1"/>
  <c r="B322" i="1"/>
  <c r="G322" i="1"/>
  <c r="B161" i="1"/>
  <c r="F161" i="1"/>
  <c r="B158" i="1"/>
  <c r="I158" i="1"/>
  <c r="F158" i="1"/>
  <c r="G267" i="1"/>
  <c r="F266" i="1"/>
  <c r="G262" i="1"/>
  <c r="J249" i="1"/>
  <c r="F239" i="1"/>
  <c r="I233" i="1"/>
  <c r="G223" i="1"/>
  <c r="J213" i="1"/>
  <c r="F206" i="1"/>
  <c r="I202" i="1"/>
  <c r="G194" i="1"/>
  <c r="H159" i="1"/>
  <c r="E151" i="1"/>
  <c r="F142" i="1"/>
  <c r="J140" i="1"/>
  <c r="I128" i="1"/>
  <c r="G287" i="1"/>
  <c r="I266" i="1"/>
  <c r="G239" i="1"/>
  <c r="H223" i="1"/>
  <c r="G206" i="1"/>
  <c r="J202" i="1"/>
  <c r="J194" i="1"/>
  <c r="I159" i="1"/>
  <c r="G142" i="1"/>
  <c r="H171" i="35"/>
  <c r="H175" i="35"/>
  <c r="H179" i="35"/>
  <c r="H183" i="35"/>
  <c r="H187" i="35"/>
  <c r="H165" i="35"/>
  <c r="H169" i="35"/>
  <c r="H172" i="35"/>
  <c r="H176" i="35"/>
  <c r="H180" i="35"/>
  <c r="H184" i="35"/>
  <c r="H188" i="35"/>
  <c r="H166" i="35"/>
  <c r="H170" i="35"/>
  <c r="H173" i="35"/>
  <c r="H177" i="35"/>
  <c r="H181" i="35"/>
  <c r="H185" i="35"/>
  <c r="H163" i="35"/>
  <c r="H167" i="35"/>
  <c r="H186" i="35"/>
  <c r="H164" i="35"/>
  <c r="H168" i="35"/>
  <c r="H174" i="35"/>
  <c r="H178" i="35"/>
  <c r="H182" i="35"/>
  <c r="F18" i="34"/>
  <c r="H165" i="34"/>
  <c r="H169" i="34"/>
  <c r="H173" i="34"/>
  <c r="H177" i="34"/>
  <c r="H181" i="34"/>
  <c r="H185" i="34"/>
  <c r="H166" i="34"/>
  <c r="H170" i="34"/>
  <c r="H174" i="34"/>
  <c r="H178" i="34"/>
  <c r="H182" i="34"/>
  <c r="H186" i="34"/>
  <c r="H163" i="34"/>
  <c r="H167" i="34"/>
  <c r="H171" i="34"/>
  <c r="H175" i="34"/>
  <c r="H179" i="34"/>
  <c r="H183" i="34"/>
  <c r="H187" i="34"/>
  <c r="H164" i="34"/>
  <c r="H168" i="34"/>
  <c r="H172" i="34"/>
  <c r="H176" i="34"/>
  <c r="H180" i="34"/>
  <c r="H184" i="34"/>
  <c r="H188" i="34"/>
  <c r="B997" i="1"/>
  <c r="E997" i="1"/>
  <c r="H997" i="1"/>
  <c r="B957" i="1"/>
  <c r="I957" i="1"/>
  <c r="C903" i="1"/>
  <c r="G903" i="1"/>
  <c r="C838" i="1"/>
  <c r="D838" i="1"/>
  <c r="B783" i="1"/>
  <c r="C783" i="1"/>
  <c r="E783" i="1"/>
  <c r="B299" i="1"/>
  <c r="E299" i="1"/>
  <c r="F299" i="1"/>
  <c r="J299" i="1"/>
  <c r="H299" i="1"/>
  <c r="F924" i="1"/>
  <c r="I924" i="1"/>
  <c r="B834" i="1"/>
  <c r="C834" i="1"/>
  <c r="G834" i="1"/>
  <c r="D834" i="1"/>
  <c r="H834" i="1"/>
  <c r="E832" i="1"/>
  <c r="H832" i="1"/>
  <c r="C826" i="1"/>
  <c r="I826" i="1"/>
  <c r="E826" i="1"/>
  <c r="J826" i="1"/>
  <c r="B689" i="1"/>
  <c r="E689" i="1"/>
  <c r="I689" i="1"/>
  <c r="J689" i="1"/>
  <c r="B659" i="1"/>
  <c r="E659" i="1"/>
  <c r="J659" i="1"/>
  <c r="F659" i="1"/>
  <c r="H659" i="1"/>
  <c r="B645" i="1"/>
  <c r="E645" i="1"/>
  <c r="D645" i="1"/>
  <c r="G645" i="1"/>
  <c r="B580" i="1"/>
  <c r="E580" i="1"/>
  <c r="C580" i="1"/>
  <c r="H580" i="1"/>
  <c r="G580" i="1"/>
  <c r="I580" i="1"/>
  <c r="B572" i="1"/>
  <c r="H572" i="1"/>
  <c r="C572" i="1"/>
  <c r="B535" i="1"/>
  <c r="C535" i="1"/>
  <c r="J535" i="1"/>
  <c r="I535" i="1"/>
  <c r="E979" i="1"/>
  <c r="I979" i="1"/>
  <c r="E963" i="1"/>
  <c r="G963" i="1"/>
  <c r="B944" i="1"/>
  <c r="F944" i="1"/>
  <c r="H944" i="1"/>
  <c r="B921" i="1"/>
  <c r="C921" i="1"/>
  <c r="E921" i="1"/>
  <c r="D880" i="1"/>
  <c r="F880" i="1"/>
  <c r="D876" i="1"/>
  <c r="F876" i="1"/>
  <c r="D742" i="1"/>
  <c r="G742" i="1"/>
  <c r="I742" i="1"/>
  <c r="B728" i="1"/>
  <c r="E728" i="1"/>
  <c r="F728" i="1"/>
  <c r="B685" i="1"/>
  <c r="G685" i="1"/>
  <c r="F685" i="1"/>
  <c r="J685" i="1"/>
  <c r="B556" i="1"/>
  <c r="C556" i="1"/>
  <c r="H556" i="1"/>
  <c r="E556" i="1"/>
  <c r="D556" i="1"/>
  <c r="G556" i="1"/>
  <c r="B526" i="1"/>
  <c r="H526" i="1"/>
  <c r="E526" i="1"/>
  <c r="F526" i="1"/>
  <c r="J526" i="1"/>
  <c r="B519" i="1"/>
  <c r="I519" i="1"/>
  <c r="E494" i="1"/>
  <c r="F494" i="1"/>
  <c r="J494" i="1"/>
  <c r="E471" i="1"/>
  <c r="J471" i="1"/>
  <c r="F471" i="1"/>
  <c r="G471" i="1"/>
  <c r="B440" i="1"/>
  <c r="F440" i="1"/>
  <c r="H440" i="1"/>
  <c r="D440" i="1"/>
  <c r="J440" i="1"/>
  <c r="I440" i="1"/>
  <c r="I997" i="1"/>
  <c r="J963" i="1"/>
  <c r="B943" i="1"/>
  <c r="C943" i="1"/>
  <c r="G943" i="1"/>
  <c r="F928" i="1"/>
  <c r="H928" i="1"/>
  <c r="I925" i="1"/>
  <c r="J925" i="1"/>
  <c r="C913" i="1"/>
  <c r="D900" i="1"/>
  <c r="F900" i="1"/>
  <c r="C885" i="1"/>
  <c r="J885" i="1"/>
  <c r="D864" i="1"/>
  <c r="H864" i="1"/>
  <c r="B846" i="1"/>
  <c r="C846" i="1"/>
  <c r="G846" i="1"/>
  <c r="D846" i="1"/>
  <c r="H846" i="1"/>
  <c r="I838" i="1"/>
  <c r="F834" i="1"/>
  <c r="B833" i="1"/>
  <c r="E833" i="1"/>
  <c r="F833" i="1"/>
  <c r="G826" i="1"/>
  <c r="B797" i="1"/>
  <c r="I797" i="1"/>
  <c r="J797" i="1"/>
  <c r="B795" i="1"/>
  <c r="C795" i="1"/>
  <c r="H795" i="1"/>
  <c r="D795" i="1"/>
  <c r="I795" i="1"/>
  <c r="B789" i="1"/>
  <c r="I789" i="1"/>
  <c r="J789" i="1"/>
  <c r="B787" i="1"/>
  <c r="C787" i="1"/>
  <c r="H787" i="1"/>
  <c r="I787" i="1"/>
  <c r="D787" i="1"/>
  <c r="H783" i="1"/>
  <c r="J773" i="1"/>
  <c r="B744" i="1"/>
  <c r="H744" i="1"/>
  <c r="G741" i="1"/>
  <c r="I741" i="1"/>
  <c r="B703" i="1"/>
  <c r="E703" i="1"/>
  <c r="G703" i="1"/>
  <c r="I703" i="1"/>
  <c r="F687" i="1"/>
  <c r="J687" i="1"/>
  <c r="I659" i="1"/>
  <c r="F633" i="1"/>
  <c r="J633" i="1"/>
  <c r="B630" i="1"/>
  <c r="I630" i="1"/>
  <c r="I599" i="1"/>
  <c r="E599" i="1"/>
  <c r="H599" i="1"/>
  <c r="B593" i="1"/>
  <c r="C593" i="1"/>
  <c r="G593" i="1"/>
  <c r="J593" i="1"/>
  <c r="B475" i="1"/>
  <c r="E475" i="1"/>
  <c r="G475" i="1"/>
  <c r="F475" i="1"/>
  <c r="J475" i="1"/>
  <c r="B905" i="1"/>
  <c r="E905" i="1"/>
  <c r="I905" i="1"/>
  <c r="F884" i="1"/>
  <c r="H884" i="1"/>
  <c r="C874" i="1"/>
  <c r="I874" i="1"/>
  <c r="E874" i="1"/>
  <c r="J874" i="1"/>
  <c r="I834" i="1"/>
  <c r="E798" i="1"/>
  <c r="H798" i="1"/>
  <c r="D790" i="1"/>
  <c r="H790" i="1"/>
  <c r="B726" i="1"/>
  <c r="C726" i="1"/>
  <c r="G726" i="1"/>
  <c r="F704" i="1"/>
  <c r="H704" i="1"/>
  <c r="I700" i="1"/>
  <c r="D700" i="1"/>
  <c r="B660" i="1"/>
  <c r="F660" i="1"/>
  <c r="I660" i="1"/>
  <c r="B637" i="1"/>
  <c r="F637" i="1"/>
  <c r="D637" i="1"/>
  <c r="J637" i="1"/>
  <c r="E637" i="1"/>
  <c r="B605" i="1"/>
  <c r="E605" i="1"/>
  <c r="J605" i="1"/>
  <c r="D997" i="1"/>
  <c r="B995" i="1"/>
  <c r="F995" i="1"/>
  <c r="I963" i="1"/>
  <c r="E957" i="1"/>
  <c r="B952" i="1"/>
  <c r="C952" i="1"/>
  <c r="H952" i="1"/>
  <c r="D952" i="1"/>
  <c r="J952" i="1"/>
  <c r="B945" i="1"/>
  <c r="J945" i="1"/>
  <c r="J933" i="1"/>
  <c r="C929" i="1"/>
  <c r="E929" i="1"/>
  <c r="C927" i="1"/>
  <c r="G927" i="1"/>
  <c r="D924" i="1"/>
  <c r="J921" i="1"/>
  <c r="F920" i="1"/>
  <c r="H920" i="1"/>
  <c r="J905" i="1"/>
  <c r="H904" i="1"/>
  <c r="I904" i="1"/>
  <c r="C887" i="1"/>
  <c r="I884" i="1"/>
  <c r="I880" i="1"/>
  <c r="C877" i="1"/>
  <c r="I877" i="1"/>
  <c r="G874" i="1"/>
  <c r="C854" i="1"/>
  <c r="G854" i="1"/>
  <c r="H854" i="1"/>
  <c r="H838" i="1"/>
  <c r="E834" i="1"/>
  <c r="I832" i="1"/>
  <c r="F826" i="1"/>
  <c r="B822" i="1"/>
  <c r="E822" i="1"/>
  <c r="F822" i="1"/>
  <c r="D815" i="1"/>
  <c r="G815" i="1"/>
  <c r="I815" i="1"/>
  <c r="B803" i="1"/>
  <c r="D803" i="1"/>
  <c r="I803" i="1"/>
  <c r="E803" i="1"/>
  <c r="I798" i="1"/>
  <c r="G783" i="1"/>
  <c r="F769" i="1"/>
  <c r="C751" i="1"/>
  <c r="I751" i="1"/>
  <c r="G735" i="1"/>
  <c r="J728" i="1"/>
  <c r="C727" i="1"/>
  <c r="E727" i="1"/>
  <c r="I704" i="1"/>
  <c r="F689" i="1"/>
  <c r="B671" i="1"/>
  <c r="F671" i="1"/>
  <c r="D671" i="1"/>
  <c r="J671" i="1"/>
  <c r="E671" i="1"/>
  <c r="B665" i="1"/>
  <c r="E665" i="1"/>
  <c r="I665" i="1"/>
  <c r="C665" i="1"/>
  <c r="H665" i="1"/>
  <c r="D665" i="1"/>
  <c r="J665" i="1"/>
  <c r="D659" i="1"/>
  <c r="I645" i="1"/>
  <c r="I637" i="1"/>
  <c r="B626" i="1"/>
  <c r="E626" i="1"/>
  <c r="D626" i="1"/>
  <c r="G626" i="1"/>
  <c r="B618" i="1"/>
  <c r="G618" i="1"/>
  <c r="D618" i="1"/>
  <c r="I618" i="1"/>
  <c r="B601" i="1"/>
  <c r="E601" i="1"/>
  <c r="I601" i="1"/>
  <c r="C601" i="1"/>
  <c r="G601" i="1"/>
  <c r="D601" i="1"/>
  <c r="F601" i="1"/>
  <c r="D580" i="1"/>
  <c r="G572" i="1"/>
  <c r="B528" i="1"/>
  <c r="E528" i="1"/>
  <c r="I528" i="1"/>
  <c r="G528" i="1"/>
  <c r="E473" i="1"/>
  <c r="G473" i="1"/>
  <c r="C177" i="1"/>
  <c r="G177" i="1"/>
  <c r="I177" i="1"/>
  <c r="F177" i="1"/>
  <c r="B138" i="1"/>
  <c r="F138" i="1"/>
  <c r="E138" i="1"/>
  <c r="G968" i="1"/>
  <c r="B654" i="1"/>
  <c r="G654" i="1"/>
  <c r="B625" i="1"/>
  <c r="D625" i="1"/>
  <c r="B600" i="1"/>
  <c r="I600" i="1"/>
  <c r="E600" i="1"/>
  <c r="B598" i="1"/>
  <c r="H598" i="1"/>
  <c r="C598" i="1"/>
  <c r="B592" i="1"/>
  <c r="E592" i="1"/>
  <c r="B589" i="1"/>
  <c r="F589" i="1"/>
  <c r="D555" i="1"/>
  <c r="I555" i="1"/>
  <c r="D548" i="1"/>
  <c r="H548" i="1"/>
  <c r="E548" i="1"/>
  <c r="F538" i="1"/>
  <c r="I538" i="1"/>
  <c r="B529" i="1"/>
  <c r="D529" i="1"/>
  <c r="B522" i="1"/>
  <c r="H522" i="1"/>
  <c r="E522" i="1"/>
  <c r="B510" i="1"/>
  <c r="D510" i="1"/>
  <c r="B490" i="1"/>
  <c r="F490" i="1"/>
  <c r="B410" i="1"/>
  <c r="F410" i="1"/>
  <c r="B386" i="1"/>
  <c r="I386" i="1"/>
  <c r="J386" i="1"/>
  <c r="F386" i="1"/>
  <c r="B371" i="1"/>
  <c r="G371" i="1"/>
  <c r="F371" i="1"/>
  <c r="J371" i="1"/>
  <c r="C371" i="1"/>
  <c r="C310" i="1"/>
  <c r="G310" i="1"/>
  <c r="I310" i="1"/>
  <c r="E310" i="1"/>
  <c r="B396" i="1"/>
  <c r="E396" i="1"/>
  <c r="F396" i="1"/>
  <c r="I396" i="1"/>
  <c r="D396" i="1"/>
  <c r="B358" i="1"/>
  <c r="I358" i="1"/>
  <c r="F358" i="1"/>
  <c r="B335" i="1"/>
  <c r="F335" i="1"/>
  <c r="G335" i="1"/>
  <c r="J335" i="1"/>
  <c r="C335" i="1"/>
  <c r="F323" i="1"/>
  <c r="H323" i="1"/>
  <c r="J323" i="1"/>
  <c r="B199" i="1"/>
  <c r="G199" i="1"/>
  <c r="H199" i="1"/>
  <c r="C199" i="1"/>
  <c r="J941" i="1"/>
  <c r="I932" i="1"/>
  <c r="B649" i="1"/>
  <c r="G649" i="1"/>
  <c r="B579" i="1"/>
  <c r="E579" i="1"/>
  <c r="D536" i="1"/>
  <c r="E536" i="1"/>
  <c r="H536" i="1"/>
  <c r="D524" i="1"/>
  <c r="I524" i="1"/>
  <c r="F524" i="1"/>
  <c r="C477" i="1"/>
  <c r="G477" i="1"/>
  <c r="G975" i="1"/>
  <c r="F968" i="1"/>
  <c r="I941" i="1"/>
  <c r="I940" i="1"/>
  <c r="I889" i="1"/>
  <c r="E851" i="1"/>
  <c r="H776" i="1"/>
  <c r="I775" i="1"/>
  <c r="G761" i="1"/>
  <c r="I736" i="1"/>
  <c r="B695" i="1"/>
  <c r="F695" i="1"/>
  <c r="B670" i="1"/>
  <c r="I670" i="1"/>
  <c r="B657" i="1"/>
  <c r="I657" i="1"/>
  <c r="J649" i="1"/>
  <c r="B621" i="1"/>
  <c r="E621" i="1"/>
  <c r="C621" i="1"/>
  <c r="H621" i="1"/>
  <c r="B571" i="1"/>
  <c r="I571" i="1"/>
  <c r="E571" i="1"/>
  <c r="J524" i="1"/>
  <c r="B403" i="1"/>
  <c r="J403" i="1"/>
  <c r="G403" i="1"/>
  <c r="G379" i="1"/>
  <c r="I379" i="1"/>
  <c r="C379" i="1"/>
  <c r="B328" i="1"/>
  <c r="E328" i="1"/>
  <c r="H328" i="1"/>
  <c r="I328" i="1"/>
  <c r="D328" i="1"/>
  <c r="D425" i="1"/>
  <c r="E425" i="1"/>
  <c r="B402" i="1"/>
  <c r="J402" i="1"/>
  <c r="B375" i="1"/>
  <c r="E375" i="1"/>
  <c r="I375" i="1"/>
  <c r="B347" i="1"/>
  <c r="C347" i="1"/>
  <c r="E347" i="1"/>
  <c r="D343" i="1"/>
  <c r="E343" i="1"/>
  <c r="F343" i="1"/>
  <c r="D324" i="1"/>
  <c r="I324" i="1"/>
  <c r="B305" i="1"/>
  <c r="E305" i="1"/>
  <c r="J305" i="1"/>
  <c r="B295" i="1"/>
  <c r="D295" i="1"/>
  <c r="H295" i="1"/>
  <c r="E295" i="1"/>
  <c r="I295" i="1"/>
  <c r="B289" i="1"/>
  <c r="F289" i="1"/>
  <c r="H289" i="1"/>
  <c r="E289" i="1"/>
  <c r="B279" i="1"/>
  <c r="F279" i="1"/>
  <c r="G279" i="1"/>
  <c r="C279" i="1"/>
  <c r="B265" i="1"/>
  <c r="I265" i="1"/>
  <c r="B254" i="1"/>
  <c r="G254" i="1"/>
  <c r="C207" i="1"/>
  <c r="F207" i="1"/>
  <c r="G207" i="1"/>
  <c r="E207" i="1"/>
  <c r="B200" i="1"/>
  <c r="D200" i="1"/>
  <c r="G178" i="1"/>
  <c r="I178" i="1"/>
  <c r="C178" i="1"/>
  <c r="J146" i="1"/>
  <c r="F146" i="1"/>
  <c r="B144" i="1"/>
  <c r="J144" i="1"/>
  <c r="I144" i="1"/>
  <c r="E126" i="1"/>
  <c r="J126" i="1"/>
  <c r="F126" i="1"/>
  <c r="I577" i="1"/>
  <c r="G567" i="1"/>
  <c r="G564" i="1"/>
  <c r="I561" i="1"/>
  <c r="H546" i="1"/>
  <c r="H545" i="1"/>
  <c r="H525" i="1"/>
  <c r="I518" i="1"/>
  <c r="J472" i="1"/>
  <c r="G439" i="1"/>
  <c r="B436" i="1"/>
  <c r="F436" i="1"/>
  <c r="D432" i="1"/>
  <c r="I402" i="1"/>
  <c r="B399" i="1"/>
  <c r="G399" i="1"/>
  <c r="B389" i="1"/>
  <c r="D389" i="1"/>
  <c r="B387" i="1"/>
  <c r="F387" i="1"/>
  <c r="B380" i="1"/>
  <c r="D380" i="1"/>
  <c r="H380" i="1"/>
  <c r="J375" i="1"/>
  <c r="D375" i="1"/>
  <c r="I347" i="1"/>
  <c r="B346" i="1"/>
  <c r="C346" i="1"/>
  <c r="F346" i="1"/>
  <c r="J343" i="1"/>
  <c r="B341" i="1"/>
  <c r="E341" i="1"/>
  <c r="J341" i="1"/>
  <c r="B314" i="1"/>
  <c r="C314" i="1"/>
  <c r="F314" i="1"/>
  <c r="G311" i="1"/>
  <c r="B307" i="1"/>
  <c r="C307" i="1"/>
  <c r="G307" i="1"/>
  <c r="F295" i="1"/>
  <c r="B252" i="1"/>
  <c r="I252" i="1"/>
  <c r="D252" i="1"/>
  <c r="F227" i="1"/>
  <c r="J227" i="1"/>
  <c r="B225" i="1"/>
  <c r="J225" i="1"/>
  <c r="I225" i="1"/>
  <c r="D155" i="1"/>
  <c r="I155" i="1"/>
  <c r="E155" i="1"/>
  <c r="I425" i="1"/>
  <c r="B411" i="1"/>
  <c r="C411" i="1"/>
  <c r="F402" i="1"/>
  <c r="C391" i="1"/>
  <c r="E391" i="1"/>
  <c r="D384" i="1"/>
  <c r="H375" i="1"/>
  <c r="C375" i="1"/>
  <c r="B374" i="1"/>
  <c r="I374" i="1"/>
  <c r="B350" i="1"/>
  <c r="I350" i="1"/>
  <c r="G347" i="1"/>
  <c r="H343" i="1"/>
  <c r="H327" i="1"/>
  <c r="I327" i="1"/>
  <c r="E324" i="1"/>
  <c r="B303" i="1"/>
  <c r="D303" i="1"/>
  <c r="C295" i="1"/>
  <c r="J289" i="1"/>
  <c r="J279" i="1"/>
  <c r="B263" i="1"/>
  <c r="E263" i="1"/>
  <c r="J263" i="1"/>
  <c r="F263" i="1"/>
  <c r="D263" i="1"/>
  <c r="I263" i="1"/>
  <c r="B230" i="1"/>
  <c r="E230" i="1"/>
  <c r="B219" i="1"/>
  <c r="D219" i="1"/>
  <c r="I219" i="1"/>
  <c r="E219" i="1"/>
  <c r="C219" i="1"/>
  <c r="H219" i="1"/>
  <c r="J207" i="1"/>
  <c r="H281" i="1"/>
  <c r="I274" i="1"/>
  <c r="J273" i="1"/>
  <c r="E273" i="1"/>
  <c r="H267" i="1"/>
  <c r="E247" i="1"/>
  <c r="H239" i="1"/>
  <c r="D239" i="1"/>
  <c r="G238" i="1"/>
  <c r="I231" i="1"/>
  <c r="F226" i="1"/>
  <c r="H220" i="1"/>
  <c r="E202" i="1"/>
  <c r="G157" i="1"/>
  <c r="I156" i="1"/>
  <c r="F145" i="1"/>
  <c r="I139" i="1"/>
  <c r="F134" i="1"/>
  <c r="I132" i="1"/>
  <c r="J128" i="1"/>
  <c r="I359" i="1"/>
  <c r="I351" i="1"/>
  <c r="G330" i="1"/>
  <c r="J325" i="1"/>
  <c r="H319" i="1"/>
  <c r="H297" i="1"/>
  <c r="H293" i="1"/>
  <c r="F273" i="1"/>
  <c r="I239" i="1"/>
  <c r="E239" i="1"/>
  <c r="G226" i="1"/>
  <c r="C224" i="1"/>
  <c r="J197" i="1"/>
  <c r="C194" i="1"/>
  <c r="I170" i="1"/>
  <c r="J156" i="1"/>
  <c r="F154" i="1"/>
  <c r="G145" i="1"/>
  <c r="G134" i="1"/>
  <c r="E996" i="1"/>
  <c r="B996" i="1"/>
  <c r="B948" i="1"/>
  <c r="D948" i="1"/>
  <c r="B942" i="1"/>
  <c r="H942" i="1"/>
  <c r="D985" i="1"/>
  <c r="B985" i="1"/>
  <c r="I969" i="1"/>
  <c r="B969" i="1"/>
  <c r="D967" i="1"/>
  <c r="B967" i="1"/>
  <c r="J960" i="1"/>
  <c r="F960" i="1"/>
  <c r="C955" i="1"/>
  <c r="B955" i="1"/>
  <c r="E923" i="1"/>
  <c r="B923" i="1"/>
  <c r="G923" i="1"/>
  <c r="B863" i="1"/>
  <c r="D863" i="1"/>
  <c r="H835" i="1"/>
  <c r="B835" i="1"/>
  <c r="B818" i="1"/>
  <c r="D818" i="1"/>
  <c r="H818" i="1"/>
  <c r="I786" i="1"/>
  <c r="B765" i="1"/>
  <c r="F765" i="1"/>
  <c r="G765" i="1"/>
  <c r="B679" i="1"/>
  <c r="F679" i="1"/>
  <c r="H679" i="1"/>
  <c r="B610" i="1"/>
  <c r="D610" i="1"/>
  <c r="E610" i="1"/>
  <c r="G610" i="1"/>
  <c r="F554" i="1"/>
  <c r="B554" i="1"/>
  <c r="E554" i="1"/>
  <c r="J554" i="1"/>
  <c r="C549" i="1"/>
  <c r="B549" i="1"/>
  <c r="B531" i="1"/>
  <c r="F531" i="1"/>
  <c r="B397" i="1"/>
  <c r="D397" i="1"/>
  <c r="H397" i="1"/>
  <c r="I397" i="1"/>
  <c r="B315" i="1"/>
  <c r="C315" i="1"/>
  <c r="E315" i="1"/>
  <c r="G315" i="1"/>
  <c r="B250" i="1"/>
  <c r="E250" i="1"/>
  <c r="J250" i="1"/>
  <c r="B215" i="1"/>
  <c r="C215" i="1"/>
  <c r="H215" i="1"/>
  <c r="D215" i="1"/>
  <c r="I215" i="1"/>
  <c r="E215" i="1"/>
  <c r="E181" i="1"/>
  <c r="B181" i="1"/>
  <c r="C181" i="1"/>
  <c r="G181" i="1"/>
  <c r="I181" i="1"/>
  <c r="B165" i="1"/>
  <c r="E165" i="1"/>
  <c r="F165" i="1"/>
  <c r="J165" i="1"/>
  <c r="B143" i="1"/>
  <c r="D143" i="1"/>
  <c r="I135" i="1"/>
  <c r="B135" i="1"/>
  <c r="H135" i="1"/>
  <c r="B131" i="1"/>
  <c r="D131" i="1"/>
  <c r="E131" i="1"/>
  <c r="H131" i="1"/>
  <c r="D129" i="1"/>
  <c r="B129" i="1"/>
  <c r="F129" i="1"/>
  <c r="G129" i="1"/>
  <c r="F990" i="1"/>
  <c r="B990" i="1"/>
  <c r="G984" i="1"/>
  <c r="I965" i="1"/>
  <c r="B965" i="1"/>
  <c r="E933" i="1"/>
  <c r="B930" i="1"/>
  <c r="I930" i="1"/>
  <c r="E927" i="1"/>
  <c r="B927" i="1"/>
  <c r="G915" i="1"/>
  <c r="B913" i="1"/>
  <c r="I913" i="1"/>
  <c r="E901" i="1"/>
  <c r="B897" i="1"/>
  <c r="I897" i="1"/>
  <c r="E885" i="1"/>
  <c r="G883" i="1"/>
  <c r="B882" i="1"/>
  <c r="I882" i="1"/>
  <c r="B881" i="1"/>
  <c r="I881" i="1"/>
  <c r="E879" i="1"/>
  <c r="B879" i="1"/>
  <c r="B873" i="1"/>
  <c r="F873" i="1"/>
  <c r="E871" i="1"/>
  <c r="F870" i="1"/>
  <c r="E856" i="1"/>
  <c r="E854" i="1"/>
  <c r="J845" i="1"/>
  <c r="I843" i="1"/>
  <c r="B842" i="1"/>
  <c r="G842" i="1"/>
  <c r="B838" i="1"/>
  <c r="E838" i="1"/>
  <c r="D831" i="1"/>
  <c r="B830" i="1"/>
  <c r="H830" i="1"/>
  <c r="G827" i="1"/>
  <c r="B825" i="1"/>
  <c r="F825" i="1"/>
  <c r="E823" i="1"/>
  <c r="B819" i="1"/>
  <c r="H819" i="1"/>
  <c r="F818" i="1"/>
  <c r="I817" i="1"/>
  <c r="E815" i="1"/>
  <c r="I804" i="1"/>
  <c r="B804" i="1"/>
  <c r="H800" i="1"/>
  <c r="B800" i="1"/>
  <c r="B798" i="1"/>
  <c r="C798" i="1"/>
  <c r="G798" i="1"/>
  <c r="I792" i="1"/>
  <c r="J790" i="1"/>
  <c r="E790" i="1"/>
  <c r="B785" i="1"/>
  <c r="E785" i="1"/>
  <c r="D779" i="1"/>
  <c r="B779" i="1"/>
  <c r="E779" i="1"/>
  <c r="G779" i="1"/>
  <c r="B777" i="1"/>
  <c r="F777" i="1"/>
  <c r="B771" i="1"/>
  <c r="C771" i="1"/>
  <c r="E771" i="1"/>
  <c r="B769" i="1"/>
  <c r="C769" i="1"/>
  <c r="I769" i="1"/>
  <c r="E769" i="1"/>
  <c r="J769" i="1"/>
  <c r="F766" i="1"/>
  <c r="B766" i="1"/>
  <c r="B758" i="1"/>
  <c r="E758" i="1"/>
  <c r="J758" i="1"/>
  <c r="F758" i="1"/>
  <c r="B751" i="1"/>
  <c r="E751" i="1"/>
  <c r="G751" i="1"/>
  <c r="B738" i="1"/>
  <c r="E738" i="1"/>
  <c r="F738" i="1"/>
  <c r="B735" i="1"/>
  <c r="C735" i="1"/>
  <c r="E735" i="1"/>
  <c r="G733" i="1"/>
  <c r="B733" i="1"/>
  <c r="I733" i="1"/>
  <c r="E725" i="1"/>
  <c r="B725" i="1"/>
  <c r="C725" i="1"/>
  <c r="B719" i="1"/>
  <c r="E719" i="1"/>
  <c r="G719" i="1"/>
  <c r="G711" i="1"/>
  <c r="B711" i="1"/>
  <c r="C711" i="1"/>
  <c r="E711" i="1"/>
  <c r="I711" i="1"/>
  <c r="I636" i="1"/>
  <c r="B636" i="1"/>
  <c r="B631" i="1"/>
  <c r="H631" i="1"/>
  <c r="I631" i="1"/>
  <c r="B629" i="1"/>
  <c r="I629" i="1"/>
  <c r="J629" i="1"/>
  <c r="B609" i="1"/>
  <c r="E609" i="1"/>
  <c r="F609" i="1"/>
  <c r="I609" i="1"/>
  <c r="B606" i="1"/>
  <c r="D606" i="1"/>
  <c r="E606" i="1"/>
  <c r="G606" i="1"/>
  <c r="B594" i="1"/>
  <c r="G594" i="1"/>
  <c r="D560" i="1"/>
  <c r="B560" i="1"/>
  <c r="G560" i="1"/>
  <c r="I560" i="1"/>
  <c r="B534" i="1"/>
  <c r="D534" i="1"/>
  <c r="I534" i="1"/>
  <c r="E534" i="1"/>
  <c r="J534" i="1"/>
  <c r="F534" i="1"/>
  <c r="B530" i="1"/>
  <c r="D530" i="1"/>
  <c r="F530" i="1"/>
  <c r="I530" i="1"/>
  <c r="C517" i="1"/>
  <c r="B517" i="1"/>
  <c r="B460" i="1"/>
  <c r="C460" i="1"/>
  <c r="E460" i="1"/>
  <c r="G460" i="1"/>
  <c r="F430" i="1"/>
  <c r="B430" i="1"/>
  <c r="I430" i="1"/>
  <c r="B392" i="1"/>
  <c r="C392" i="1"/>
  <c r="G392" i="1"/>
  <c r="D392" i="1"/>
  <c r="H392" i="1"/>
  <c r="E392" i="1"/>
  <c r="I392" i="1"/>
  <c r="B344" i="1"/>
  <c r="D344" i="1"/>
  <c r="E344" i="1"/>
  <c r="H344" i="1"/>
  <c r="B294" i="1"/>
  <c r="J294" i="1"/>
  <c r="E269" i="1"/>
  <c r="B269" i="1"/>
  <c r="F269" i="1"/>
  <c r="D246" i="1"/>
  <c r="B246" i="1"/>
  <c r="C246" i="1"/>
  <c r="J246" i="1"/>
  <c r="E246" i="1"/>
  <c r="F246" i="1"/>
  <c r="B243" i="1"/>
  <c r="E243" i="1"/>
  <c r="F243" i="1"/>
  <c r="I243" i="1"/>
  <c r="B217" i="1"/>
  <c r="F217" i="1"/>
  <c r="J217" i="1"/>
  <c r="J209" i="1"/>
  <c r="B209" i="1"/>
  <c r="F209" i="1"/>
  <c r="B193" i="1"/>
  <c r="G193" i="1"/>
  <c r="I193" i="1"/>
  <c r="B173" i="1"/>
  <c r="F173" i="1"/>
  <c r="J173" i="1"/>
  <c r="E977" i="1"/>
  <c r="B977" i="1"/>
  <c r="D951" i="1"/>
  <c r="B951" i="1"/>
  <c r="E907" i="1"/>
  <c r="B907" i="1"/>
  <c r="G907" i="1"/>
  <c r="E891" i="1"/>
  <c r="B891" i="1"/>
  <c r="G891" i="1"/>
  <c r="D866" i="1"/>
  <c r="B866" i="1"/>
  <c r="E866" i="1"/>
  <c r="J866" i="1"/>
  <c r="B859" i="1"/>
  <c r="G859" i="1"/>
  <c r="G818" i="1"/>
  <c r="B786" i="1"/>
  <c r="F786" i="1"/>
  <c r="F756" i="1"/>
  <c r="B756" i="1"/>
  <c r="B740" i="1"/>
  <c r="J740" i="1"/>
  <c r="G701" i="1"/>
  <c r="B701" i="1"/>
  <c r="C701" i="1"/>
  <c r="E701" i="1"/>
  <c r="I701" i="1"/>
  <c r="E675" i="1"/>
  <c r="B675" i="1"/>
  <c r="F675" i="1"/>
  <c r="J675" i="1"/>
  <c r="B523" i="1"/>
  <c r="J523" i="1"/>
  <c r="J507" i="1"/>
  <c r="B507" i="1"/>
  <c r="C468" i="1"/>
  <c r="B468" i="1"/>
  <c r="D468" i="1"/>
  <c r="I468" i="1"/>
  <c r="E468" i="1"/>
  <c r="J468" i="1"/>
  <c r="F468" i="1"/>
  <c r="B463" i="1"/>
  <c r="C463" i="1"/>
  <c r="F463" i="1"/>
  <c r="I463" i="1"/>
  <c r="B447" i="1"/>
  <c r="C447" i="1"/>
  <c r="G447" i="1"/>
  <c r="D342" i="1"/>
  <c r="B342" i="1"/>
  <c r="E342" i="1"/>
  <c r="F342" i="1"/>
  <c r="G342" i="1"/>
  <c r="I336" i="1"/>
  <c r="B336" i="1"/>
  <c r="D336" i="1"/>
  <c r="B331" i="1"/>
  <c r="C331" i="1"/>
  <c r="G331" i="1"/>
  <c r="D331" i="1"/>
  <c r="H331" i="1"/>
  <c r="E331" i="1"/>
  <c r="I331" i="1"/>
  <c r="H312" i="1"/>
  <c r="B312" i="1"/>
  <c r="D312" i="1"/>
  <c r="I312" i="1"/>
  <c r="B298" i="1"/>
  <c r="C298" i="1"/>
  <c r="J298" i="1"/>
  <c r="E298" i="1"/>
  <c r="F298" i="1"/>
  <c r="B290" i="1"/>
  <c r="C290" i="1"/>
  <c r="J290" i="1"/>
  <c r="E290" i="1"/>
  <c r="F290" i="1"/>
  <c r="J999" i="1"/>
  <c r="J995" i="1"/>
  <c r="E988" i="1"/>
  <c r="C987" i="1"/>
  <c r="B987" i="1"/>
  <c r="G983" i="1"/>
  <c r="B983" i="1"/>
  <c r="G980" i="1"/>
  <c r="F979" i="1"/>
  <c r="E972" i="1"/>
  <c r="F967" i="1"/>
  <c r="J966" i="1"/>
  <c r="D963" i="1"/>
  <c r="B963" i="1"/>
  <c r="I960" i="1"/>
  <c r="E960" i="1"/>
  <c r="J959" i="1"/>
  <c r="E959" i="1"/>
  <c r="I955" i="1"/>
  <c r="J954" i="1"/>
  <c r="B950" i="1"/>
  <c r="F950" i="1"/>
  <c r="J948" i="1"/>
  <c r="G931" i="1"/>
  <c r="B929" i="1"/>
  <c r="I929" i="1"/>
  <c r="E917" i="1"/>
  <c r="B914" i="1"/>
  <c r="I914" i="1"/>
  <c r="E911" i="1"/>
  <c r="B911" i="1"/>
  <c r="I906" i="1"/>
  <c r="B906" i="1"/>
  <c r="G899" i="1"/>
  <c r="B898" i="1"/>
  <c r="I898" i="1"/>
  <c r="H895" i="1"/>
  <c r="B895" i="1"/>
  <c r="G999" i="1"/>
  <c r="G995" i="1"/>
  <c r="J994" i="1"/>
  <c r="C992" i="1"/>
  <c r="B992" i="1"/>
  <c r="F984" i="1"/>
  <c r="C980" i="1"/>
  <c r="E976" i="1"/>
  <c r="B976" i="1"/>
  <c r="J972" i="1"/>
  <c r="C972" i="1"/>
  <c r="F970" i="1"/>
  <c r="B970" i="1"/>
  <c r="I968" i="1"/>
  <c r="E968" i="1"/>
  <c r="J967" i="1"/>
  <c r="E967" i="1"/>
  <c r="F963" i="1"/>
  <c r="H960" i="1"/>
  <c r="D960" i="1"/>
  <c r="I959" i="1"/>
  <c r="C958" i="1"/>
  <c r="B958" i="1"/>
  <c r="H956" i="1"/>
  <c r="F955" i="1"/>
  <c r="F954" i="1"/>
  <c r="I952" i="1"/>
  <c r="E952" i="1"/>
  <c r="J951" i="1"/>
  <c r="E951" i="1"/>
  <c r="H948" i="1"/>
  <c r="H947" i="1"/>
  <c r="B947" i="1"/>
  <c r="G942" i="1"/>
  <c r="E934" i="1"/>
  <c r="J929" i="1"/>
  <c r="E926" i="1"/>
  <c r="B926" i="1"/>
  <c r="I926" i="1"/>
  <c r="B925" i="1"/>
  <c r="E925" i="1"/>
  <c r="E924" i="1"/>
  <c r="B924" i="1"/>
  <c r="H924" i="1"/>
  <c r="E920" i="1"/>
  <c r="B920" i="1"/>
  <c r="D920" i="1"/>
  <c r="E918" i="1"/>
  <c r="J913" i="1"/>
  <c r="E910" i="1"/>
  <c r="B910" i="1"/>
  <c r="I910" i="1"/>
  <c r="B909" i="1"/>
  <c r="E909" i="1"/>
  <c r="E908" i="1"/>
  <c r="B908" i="1"/>
  <c r="H908" i="1"/>
  <c r="E904" i="1"/>
  <c r="B904" i="1"/>
  <c r="D904" i="1"/>
  <c r="E902" i="1"/>
  <c r="J897" i="1"/>
  <c r="E894" i="1"/>
  <c r="B894" i="1"/>
  <c r="I894" i="1"/>
  <c r="B893" i="1"/>
  <c r="E893" i="1"/>
  <c r="E892" i="1"/>
  <c r="B892" i="1"/>
  <c r="H892" i="1"/>
  <c r="E888" i="1"/>
  <c r="B888" i="1"/>
  <c r="D888" i="1"/>
  <c r="E886" i="1"/>
  <c r="J881" i="1"/>
  <c r="E878" i="1"/>
  <c r="B878" i="1"/>
  <c r="I878" i="1"/>
  <c r="B877" i="1"/>
  <c r="E877" i="1"/>
  <c r="E876" i="1"/>
  <c r="B876" i="1"/>
  <c r="H876" i="1"/>
  <c r="B874" i="1"/>
  <c r="D874" i="1"/>
  <c r="H874" i="1"/>
  <c r="G867" i="1"/>
  <c r="F866" i="1"/>
  <c r="B865" i="1"/>
  <c r="E865" i="1"/>
  <c r="B864" i="1"/>
  <c r="E864" i="1"/>
  <c r="E862" i="1"/>
  <c r="B862" i="1"/>
  <c r="E859" i="1"/>
  <c r="E857" i="1"/>
  <c r="B855" i="1"/>
  <c r="H855" i="1"/>
  <c r="E850" i="1"/>
  <c r="E848" i="1"/>
  <c r="B848" i="1"/>
  <c r="I848" i="1"/>
  <c r="D843" i="1"/>
  <c r="G838" i="1"/>
  <c r="B837" i="1"/>
  <c r="I837" i="1"/>
  <c r="I831" i="1"/>
  <c r="B826" i="1"/>
  <c r="D826" i="1"/>
  <c r="H826" i="1"/>
  <c r="J818" i="1"/>
  <c r="E818" i="1"/>
  <c r="D816" i="1"/>
  <c r="B816" i="1"/>
  <c r="H816" i="1"/>
  <c r="C810" i="1"/>
  <c r="B810" i="1"/>
  <c r="D810" i="1"/>
  <c r="B806" i="1"/>
  <c r="E806" i="1"/>
  <c r="B802" i="1"/>
  <c r="F802" i="1"/>
  <c r="F798" i="1"/>
  <c r="I790" i="1"/>
  <c r="E786" i="1"/>
  <c r="B770" i="1"/>
  <c r="D770" i="1"/>
  <c r="H770" i="1"/>
  <c r="E770" i="1"/>
  <c r="I770" i="1"/>
  <c r="J765" i="1"/>
  <c r="I758" i="1"/>
  <c r="B750" i="1"/>
  <c r="F750" i="1"/>
  <c r="H750" i="1"/>
  <c r="F746" i="1"/>
  <c r="J738" i="1"/>
  <c r="B732" i="1"/>
  <c r="H732" i="1"/>
  <c r="I732" i="1"/>
  <c r="B730" i="1"/>
  <c r="C730" i="1"/>
  <c r="I730" i="1"/>
  <c r="E730" i="1"/>
  <c r="J730" i="1"/>
  <c r="C720" i="1"/>
  <c r="B720" i="1"/>
  <c r="D720" i="1"/>
  <c r="F720" i="1"/>
  <c r="I694" i="1"/>
  <c r="B694" i="1"/>
  <c r="B686" i="1"/>
  <c r="I686" i="1"/>
  <c r="B683" i="1"/>
  <c r="D683" i="1"/>
  <c r="J683" i="1"/>
  <c r="E683" i="1"/>
  <c r="F683" i="1"/>
  <c r="B681" i="1"/>
  <c r="D681" i="1"/>
  <c r="E681" i="1"/>
  <c r="H681" i="1"/>
  <c r="B677" i="1"/>
  <c r="D677" i="1"/>
  <c r="I677" i="1"/>
  <c r="B623" i="1"/>
  <c r="D623" i="1"/>
  <c r="E623" i="1"/>
  <c r="H623" i="1"/>
  <c r="I603" i="1"/>
  <c r="B603" i="1"/>
  <c r="H603" i="1"/>
  <c r="B596" i="1"/>
  <c r="I596" i="1"/>
  <c r="B569" i="1"/>
  <c r="D569" i="1"/>
  <c r="J569" i="1"/>
  <c r="E569" i="1"/>
  <c r="F569" i="1"/>
  <c r="C563" i="1"/>
  <c r="B563" i="1"/>
  <c r="D563" i="1"/>
  <c r="I563" i="1"/>
  <c r="E563" i="1"/>
  <c r="J563" i="1"/>
  <c r="F563" i="1"/>
  <c r="C544" i="1"/>
  <c r="B544" i="1"/>
  <c r="D544" i="1"/>
  <c r="I544" i="1"/>
  <c r="E544" i="1"/>
  <c r="J544" i="1"/>
  <c r="F544" i="1"/>
  <c r="G537" i="1"/>
  <c r="B537" i="1"/>
  <c r="G521" i="1"/>
  <c r="B521" i="1"/>
  <c r="B514" i="1"/>
  <c r="D514" i="1"/>
  <c r="I514" i="1"/>
  <c r="E514" i="1"/>
  <c r="J514" i="1"/>
  <c r="F514" i="1"/>
  <c r="B504" i="1"/>
  <c r="C504" i="1"/>
  <c r="G504" i="1"/>
  <c r="D504" i="1"/>
  <c r="H504" i="1"/>
  <c r="E504" i="1"/>
  <c r="I504" i="1"/>
  <c r="C479" i="1"/>
  <c r="B479" i="1"/>
  <c r="F479" i="1"/>
  <c r="I479" i="1"/>
  <c r="B476" i="1"/>
  <c r="C476" i="1"/>
  <c r="G476" i="1"/>
  <c r="D476" i="1"/>
  <c r="H476" i="1"/>
  <c r="E476" i="1"/>
  <c r="I476" i="1"/>
  <c r="B459" i="1"/>
  <c r="C459" i="1"/>
  <c r="F459" i="1"/>
  <c r="I459" i="1"/>
  <c r="D429" i="1"/>
  <c r="B429" i="1"/>
  <c r="E429" i="1"/>
  <c r="H429" i="1"/>
  <c r="I429" i="1"/>
  <c r="H424" i="1"/>
  <c r="B424" i="1"/>
  <c r="B408" i="1"/>
  <c r="D408" i="1"/>
  <c r="J408" i="1"/>
  <c r="E408" i="1"/>
  <c r="F408" i="1"/>
  <c r="B370" i="1"/>
  <c r="C370" i="1"/>
  <c r="I370" i="1"/>
  <c r="E370" i="1"/>
  <c r="J370" i="1"/>
  <c r="F370" i="1"/>
  <c r="J331" i="1"/>
  <c r="B282" i="1"/>
  <c r="C282" i="1"/>
  <c r="J282" i="1"/>
  <c r="E282" i="1"/>
  <c r="F282" i="1"/>
  <c r="B278" i="1"/>
  <c r="F278" i="1"/>
  <c r="I278" i="1"/>
  <c r="B271" i="1"/>
  <c r="C271" i="1"/>
  <c r="G271" i="1"/>
  <c r="D271" i="1"/>
  <c r="H271" i="1"/>
  <c r="E271" i="1"/>
  <c r="I271" i="1"/>
  <c r="E256" i="1"/>
  <c r="B256" i="1"/>
  <c r="H256" i="1"/>
  <c r="I256" i="1"/>
  <c r="B253" i="1"/>
  <c r="E253" i="1"/>
  <c r="B227" i="1"/>
  <c r="C227" i="1"/>
  <c r="G227" i="1"/>
  <c r="D227" i="1"/>
  <c r="H227" i="1"/>
  <c r="E227" i="1"/>
  <c r="I227" i="1"/>
  <c r="B222" i="1"/>
  <c r="F222" i="1"/>
  <c r="G222" i="1"/>
  <c r="B212" i="1"/>
  <c r="C212" i="1"/>
  <c r="B208" i="1"/>
  <c r="E208" i="1"/>
  <c r="G208" i="1"/>
  <c r="I208" i="1"/>
  <c r="B201" i="1"/>
  <c r="J201" i="1"/>
  <c r="D198" i="1"/>
  <c r="B198" i="1"/>
  <c r="C198" i="1"/>
  <c r="I198" i="1"/>
  <c r="E198" i="1"/>
  <c r="J198" i="1"/>
  <c r="F198" i="1"/>
  <c r="F172" i="1"/>
  <c r="B172" i="1"/>
  <c r="E172" i="1"/>
  <c r="I172" i="1"/>
  <c r="J172" i="1"/>
  <c r="B697" i="1"/>
  <c r="C697" i="1"/>
  <c r="G697" i="1"/>
  <c r="D697" i="1"/>
  <c r="H697" i="1"/>
  <c r="E697" i="1"/>
  <c r="I697" i="1"/>
  <c r="B653" i="1"/>
  <c r="D653" i="1"/>
  <c r="I653" i="1"/>
  <c r="B617" i="1"/>
  <c r="I617" i="1"/>
  <c r="D542" i="1"/>
  <c r="B542" i="1"/>
  <c r="F542" i="1"/>
  <c r="I542" i="1"/>
  <c r="B427" i="1"/>
  <c r="F427" i="1"/>
  <c r="G427" i="1"/>
  <c r="J427" i="1"/>
  <c r="F999" i="1"/>
  <c r="H996" i="1"/>
  <c r="I994" i="1"/>
  <c r="C988" i="1"/>
  <c r="B988" i="1"/>
  <c r="E985" i="1"/>
  <c r="E981" i="1"/>
  <c r="B981" i="1"/>
  <c r="C979" i="1"/>
  <c r="B979" i="1"/>
  <c r="I977" i="1"/>
  <c r="F974" i="1"/>
  <c r="E969" i="1"/>
  <c r="I967" i="1"/>
  <c r="C967" i="1"/>
  <c r="C966" i="1"/>
  <c r="B966" i="1"/>
  <c r="E961" i="1"/>
  <c r="B961" i="1"/>
  <c r="G960" i="1"/>
  <c r="C960" i="1"/>
  <c r="D959" i="1"/>
  <c r="B959" i="1"/>
  <c r="C956" i="1"/>
  <c r="E955" i="1"/>
  <c r="I951" i="1"/>
  <c r="C951" i="1"/>
  <c r="G948" i="1"/>
  <c r="D946" i="1"/>
  <c r="B946" i="1"/>
  <c r="G946" i="1"/>
  <c r="C942" i="1"/>
  <c r="F936" i="1"/>
  <c r="B936" i="1"/>
  <c r="B933" i="1"/>
  <c r="I933" i="1"/>
  <c r="E931" i="1"/>
  <c r="B931" i="1"/>
  <c r="C923" i="1"/>
  <c r="B917" i="1"/>
  <c r="I917" i="1"/>
  <c r="E915" i="1"/>
  <c r="B915" i="1"/>
  <c r="C907" i="1"/>
  <c r="B901" i="1"/>
  <c r="I901" i="1"/>
  <c r="E899" i="1"/>
  <c r="B899" i="1"/>
  <c r="C891" i="1"/>
  <c r="B885" i="1"/>
  <c r="I885" i="1"/>
  <c r="H883" i="1"/>
  <c r="B883" i="1"/>
  <c r="E875" i="1"/>
  <c r="B875" i="1"/>
  <c r="C875" i="1"/>
  <c r="B871" i="1"/>
  <c r="D871" i="1"/>
  <c r="I871" i="1"/>
  <c r="C870" i="1"/>
  <c r="B870" i="1"/>
  <c r="I870" i="1"/>
  <c r="C866" i="1"/>
  <c r="I863" i="1"/>
  <c r="F861" i="1"/>
  <c r="B861" i="1"/>
  <c r="J861" i="1"/>
  <c r="D859" i="1"/>
  <c r="B856" i="1"/>
  <c r="H856" i="1"/>
  <c r="B854" i="1"/>
  <c r="D854" i="1"/>
  <c r="I854" i="1"/>
  <c r="G847" i="1"/>
  <c r="B847" i="1"/>
  <c r="F845" i="1"/>
  <c r="B845" i="1"/>
  <c r="I836" i="1"/>
  <c r="B836" i="1"/>
  <c r="B831" i="1"/>
  <c r="E831" i="1"/>
  <c r="B827" i="1"/>
  <c r="C827" i="1"/>
  <c r="B823" i="1"/>
  <c r="D823" i="1"/>
  <c r="I823" i="1"/>
  <c r="I821" i="1"/>
  <c r="B821" i="1"/>
  <c r="I818" i="1"/>
  <c r="C818" i="1"/>
  <c r="B817" i="1"/>
  <c r="F817" i="1"/>
  <c r="B815" i="1"/>
  <c r="C815" i="1"/>
  <c r="H815" i="1"/>
  <c r="B801" i="1"/>
  <c r="E801" i="1"/>
  <c r="H792" i="1"/>
  <c r="B792" i="1"/>
  <c r="B790" i="1"/>
  <c r="C790" i="1"/>
  <c r="G790" i="1"/>
  <c r="I788" i="1"/>
  <c r="B788" i="1"/>
  <c r="J786" i="1"/>
  <c r="D786" i="1"/>
  <c r="H784" i="1"/>
  <c r="B784" i="1"/>
  <c r="B780" i="1"/>
  <c r="I780" i="1"/>
  <c r="E765" i="1"/>
  <c r="F762" i="1"/>
  <c r="H756" i="1"/>
  <c r="H740" i="1"/>
  <c r="B702" i="1"/>
  <c r="E702" i="1"/>
  <c r="F702" i="1"/>
  <c r="I702" i="1"/>
  <c r="F697" i="1"/>
  <c r="B691" i="1"/>
  <c r="D691" i="1"/>
  <c r="I691" i="1"/>
  <c r="E691" i="1"/>
  <c r="J691" i="1"/>
  <c r="F691" i="1"/>
  <c r="B673" i="1"/>
  <c r="C673" i="1"/>
  <c r="H673" i="1"/>
  <c r="D673" i="1"/>
  <c r="I673" i="1"/>
  <c r="E673" i="1"/>
  <c r="E650" i="1"/>
  <c r="B650" i="1"/>
  <c r="G650" i="1"/>
  <c r="B633" i="1"/>
  <c r="C633" i="1"/>
  <c r="G633" i="1"/>
  <c r="D633" i="1"/>
  <c r="H633" i="1"/>
  <c r="E633" i="1"/>
  <c r="I633" i="1"/>
  <c r="D627" i="1"/>
  <c r="B627" i="1"/>
  <c r="H627" i="1"/>
  <c r="I627" i="1"/>
  <c r="E614" i="1"/>
  <c r="B614" i="1"/>
  <c r="G614" i="1"/>
  <c r="I610" i="1"/>
  <c r="B575" i="1"/>
  <c r="C575" i="1"/>
  <c r="H575" i="1"/>
  <c r="D575" i="1"/>
  <c r="I575" i="1"/>
  <c r="E575" i="1"/>
  <c r="J539" i="1"/>
  <c r="B539" i="1"/>
  <c r="C520" i="1"/>
  <c r="B520" i="1"/>
  <c r="E520" i="1"/>
  <c r="G520" i="1"/>
  <c r="I520" i="1"/>
  <c r="H468" i="1"/>
  <c r="B464" i="1"/>
  <c r="C464" i="1"/>
  <c r="E464" i="1"/>
  <c r="G464" i="1"/>
  <c r="D435" i="1"/>
  <c r="B435" i="1"/>
  <c r="C435" i="1"/>
  <c r="I435" i="1"/>
  <c r="E435" i="1"/>
  <c r="J435" i="1"/>
  <c r="F435" i="1"/>
  <c r="B428" i="1"/>
  <c r="D428" i="1"/>
  <c r="F428" i="1"/>
  <c r="I428" i="1"/>
  <c r="E414" i="1"/>
  <c r="B414" i="1"/>
  <c r="I414" i="1"/>
  <c r="J414" i="1"/>
  <c r="J392" i="1"/>
  <c r="G372" i="1"/>
  <c r="B372" i="1"/>
  <c r="C372" i="1"/>
  <c r="H372" i="1"/>
  <c r="E369" i="1"/>
  <c r="B369" i="1"/>
  <c r="F369" i="1"/>
  <c r="H369" i="1"/>
  <c r="I369" i="1"/>
  <c r="J342" i="1"/>
  <c r="C339" i="1"/>
  <c r="B339" i="1"/>
  <c r="D339" i="1"/>
  <c r="I339" i="1"/>
  <c r="E339" i="1"/>
  <c r="J339" i="1"/>
  <c r="F339" i="1"/>
  <c r="D334" i="1"/>
  <c r="B334" i="1"/>
  <c r="C334" i="1"/>
  <c r="I334" i="1"/>
  <c r="E334" i="1"/>
  <c r="J334" i="1"/>
  <c r="F334" i="1"/>
  <c r="F331" i="1"/>
  <c r="E321" i="1"/>
  <c r="B321" i="1"/>
  <c r="I321" i="1"/>
  <c r="C318" i="1"/>
  <c r="B318" i="1"/>
  <c r="D318" i="1"/>
  <c r="I318" i="1"/>
  <c r="E318" i="1"/>
  <c r="J318" i="1"/>
  <c r="F318" i="1"/>
  <c r="H315" i="1"/>
  <c r="C306" i="1"/>
  <c r="B306" i="1"/>
  <c r="D306" i="1"/>
  <c r="I306" i="1"/>
  <c r="E306" i="1"/>
  <c r="J306" i="1"/>
  <c r="F306" i="1"/>
  <c r="I298" i="1"/>
  <c r="I290" i="1"/>
  <c r="B277" i="1"/>
  <c r="E277" i="1"/>
  <c r="F277" i="1"/>
  <c r="J277" i="1"/>
  <c r="B255" i="1"/>
  <c r="F255" i="1"/>
  <c r="I255" i="1"/>
  <c r="J255" i="1"/>
  <c r="G215" i="1"/>
  <c r="B203" i="1"/>
  <c r="C203" i="1"/>
  <c r="H203" i="1"/>
  <c r="D203" i="1"/>
  <c r="I203" i="1"/>
  <c r="E203" i="1"/>
  <c r="B195" i="1"/>
  <c r="F195" i="1"/>
  <c r="I195" i="1"/>
  <c r="B191" i="1"/>
  <c r="E191" i="1"/>
  <c r="G191" i="1"/>
  <c r="B186" i="1"/>
  <c r="C186" i="1"/>
  <c r="G186" i="1"/>
  <c r="D186" i="1"/>
  <c r="H186" i="1"/>
  <c r="E186" i="1"/>
  <c r="I186" i="1"/>
  <c r="H171" i="1"/>
  <c r="B171" i="1"/>
  <c r="D171" i="1"/>
  <c r="E171" i="1"/>
  <c r="I171" i="1"/>
  <c r="B166" i="1"/>
  <c r="D166" i="1"/>
  <c r="E166" i="1"/>
  <c r="H166" i="1"/>
  <c r="B146" i="1"/>
  <c r="C146" i="1"/>
  <c r="G146" i="1"/>
  <c r="D146" i="1"/>
  <c r="H146" i="1"/>
  <c r="E146" i="1"/>
  <c r="I146" i="1"/>
  <c r="D141" i="1"/>
  <c r="B141" i="1"/>
  <c r="C141" i="1"/>
  <c r="I141" i="1"/>
  <c r="E141" i="1"/>
  <c r="J141" i="1"/>
  <c r="F141" i="1"/>
  <c r="D133" i="1"/>
  <c r="B133" i="1"/>
  <c r="C133" i="1"/>
  <c r="I133" i="1"/>
  <c r="E133" i="1"/>
  <c r="J133" i="1"/>
  <c r="F133" i="1"/>
  <c r="I131" i="1"/>
  <c r="G717" i="1"/>
  <c r="B717" i="1"/>
  <c r="C700" i="1"/>
  <c r="B700" i="1"/>
  <c r="D690" i="1"/>
  <c r="B690" i="1"/>
  <c r="I678" i="1"/>
  <c r="B678" i="1"/>
  <c r="I676" i="1"/>
  <c r="B676" i="1"/>
  <c r="D674" i="1"/>
  <c r="B674" i="1"/>
  <c r="E628" i="1"/>
  <c r="B628" i="1"/>
  <c r="E608" i="1"/>
  <c r="B608" i="1"/>
  <c r="D591" i="1"/>
  <c r="B591" i="1"/>
  <c r="E576" i="1"/>
  <c r="B576" i="1"/>
  <c r="J574" i="1"/>
  <c r="B574" i="1"/>
  <c r="C555" i="1"/>
  <c r="B555" i="1"/>
  <c r="C533" i="1"/>
  <c r="B533" i="1"/>
  <c r="C515" i="1"/>
  <c r="B515" i="1"/>
  <c r="D513" i="1"/>
  <c r="B513" i="1"/>
  <c r="E503" i="1"/>
  <c r="B503" i="1"/>
  <c r="C496" i="1"/>
  <c r="B496" i="1"/>
  <c r="C481" i="1"/>
  <c r="B481" i="1"/>
  <c r="C480" i="1"/>
  <c r="B480" i="1"/>
  <c r="C467" i="1"/>
  <c r="B467" i="1"/>
  <c r="H458" i="1"/>
  <c r="B458" i="1"/>
  <c r="H450" i="1"/>
  <c r="B450" i="1"/>
  <c r="C448" i="1"/>
  <c r="B448" i="1"/>
  <c r="E443" i="1"/>
  <c r="B443" i="1"/>
  <c r="J434" i="1"/>
  <c r="B434" i="1"/>
  <c r="H417" i="1"/>
  <c r="B417" i="1"/>
  <c r="C415" i="1"/>
  <c r="B415" i="1"/>
  <c r="C384" i="1"/>
  <c r="B384" i="1"/>
  <c r="D379" i="1"/>
  <c r="B379" i="1"/>
  <c r="G376" i="1"/>
  <c r="B376" i="1"/>
  <c r="E373" i="1"/>
  <c r="B373" i="1"/>
  <c r="F353" i="1"/>
  <c r="B353" i="1"/>
  <c r="H348" i="1"/>
  <c r="B348" i="1"/>
  <c r="H340" i="1"/>
  <c r="B340" i="1"/>
  <c r="D338" i="1"/>
  <c r="B338" i="1"/>
  <c r="J333" i="1"/>
  <c r="B333" i="1"/>
  <c r="F329" i="1"/>
  <c r="B329" i="1"/>
  <c r="C327" i="1"/>
  <c r="B327" i="1"/>
  <c r="E313" i="1"/>
  <c r="B313" i="1"/>
  <c r="E309" i="1"/>
  <c r="B309" i="1"/>
  <c r="H304" i="1"/>
  <c r="B304" i="1"/>
  <c r="G296" i="1"/>
  <c r="B296" i="1"/>
  <c r="G292" i="1"/>
  <c r="B292" i="1"/>
  <c r="G284" i="1"/>
  <c r="B284" i="1"/>
  <c r="D275" i="1"/>
  <c r="B275" i="1"/>
  <c r="D259" i="1"/>
  <c r="B259" i="1"/>
  <c r="F257" i="1"/>
  <c r="B257" i="1"/>
  <c r="I240" i="1"/>
  <c r="B240" i="1"/>
  <c r="D238" i="1"/>
  <c r="B238" i="1"/>
  <c r="D236" i="1"/>
  <c r="B236" i="1"/>
  <c r="E189" i="1"/>
  <c r="B189" i="1"/>
  <c r="D178" i="1"/>
  <c r="B178" i="1"/>
  <c r="I176" i="1"/>
  <c r="B176" i="1"/>
  <c r="H175" i="1"/>
  <c r="B175" i="1"/>
  <c r="C130" i="1"/>
  <c r="B130" i="1"/>
  <c r="H127" i="1"/>
  <c r="B127" i="1"/>
  <c r="D125" i="1"/>
  <c r="B125" i="1"/>
  <c r="E935" i="1"/>
  <c r="B935" i="1"/>
  <c r="E932" i="1"/>
  <c r="B932" i="1"/>
  <c r="E928" i="1"/>
  <c r="B928" i="1"/>
  <c r="E919" i="1"/>
  <c r="B919" i="1"/>
  <c r="E916" i="1"/>
  <c r="B916" i="1"/>
  <c r="E912" i="1"/>
  <c r="B912" i="1"/>
  <c r="E903" i="1"/>
  <c r="B903" i="1"/>
  <c r="E900" i="1"/>
  <c r="B900" i="1"/>
  <c r="E896" i="1"/>
  <c r="B896" i="1"/>
  <c r="H887" i="1"/>
  <c r="B887" i="1"/>
  <c r="E884" i="1"/>
  <c r="B884" i="1"/>
  <c r="E880" i="1"/>
  <c r="B880" i="1"/>
  <c r="C858" i="1"/>
  <c r="B858" i="1"/>
  <c r="F853" i="1"/>
  <c r="B853" i="1"/>
  <c r="I844" i="1"/>
  <c r="B844" i="1"/>
  <c r="C839" i="1"/>
  <c r="B839" i="1"/>
  <c r="D832" i="1"/>
  <c r="B832" i="1"/>
  <c r="H811" i="1"/>
  <c r="B811" i="1"/>
  <c r="E808" i="1"/>
  <c r="B808" i="1"/>
  <c r="D807" i="1"/>
  <c r="B807" i="1"/>
  <c r="J805" i="1"/>
  <c r="B805" i="1"/>
  <c r="E793" i="1"/>
  <c r="B793" i="1"/>
  <c r="G782" i="1"/>
  <c r="C782" i="1"/>
  <c r="I772" i="1"/>
  <c r="G757" i="1"/>
  <c r="G749" i="1"/>
  <c r="B749" i="1"/>
  <c r="E741" i="1"/>
  <c r="B741" i="1"/>
  <c r="G739" i="1"/>
  <c r="D736" i="1"/>
  <c r="G727" i="1"/>
  <c r="B727" i="1"/>
  <c r="G723" i="1"/>
  <c r="I718" i="1"/>
  <c r="I717" i="1"/>
  <c r="C716" i="1"/>
  <c r="B716" i="1"/>
  <c r="D714" i="1"/>
  <c r="B714" i="1"/>
  <c r="D710" i="1"/>
  <c r="G707" i="1"/>
  <c r="C704" i="1"/>
  <c r="B704" i="1"/>
  <c r="C703" i="1"/>
  <c r="H700" i="1"/>
  <c r="J695" i="1"/>
  <c r="D695" i="1"/>
  <c r="I693" i="1"/>
  <c r="E693" i="1"/>
  <c r="I692" i="1"/>
  <c r="E687" i="1"/>
  <c r="B687" i="1"/>
  <c r="I685" i="1"/>
  <c r="E685" i="1"/>
  <c r="D669" i="1"/>
  <c r="B669" i="1"/>
  <c r="F663" i="1"/>
  <c r="I662" i="1"/>
  <c r="B662" i="1"/>
  <c r="G661" i="1"/>
  <c r="C661" i="1"/>
  <c r="C660" i="1"/>
  <c r="E656" i="1"/>
  <c r="B656" i="1"/>
  <c r="D655" i="1"/>
  <c r="B655" i="1"/>
  <c r="E654" i="1"/>
  <c r="I649" i="1"/>
  <c r="E649" i="1"/>
  <c r="I648" i="1"/>
  <c r="B648" i="1"/>
  <c r="D647" i="1"/>
  <c r="H645" i="1"/>
  <c r="C645" i="1"/>
  <c r="D643" i="1"/>
  <c r="B643" i="1"/>
  <c r="E638" i="1"/>
  <c r="B638" i="1"/>
  <c r="G637" i="1"/>
  <c r="C637" i="1"/>
  <c r="G630" i="1"/>
  <c r="H626" i="1"/>
  <c r="C626" i="1"/>
  <c r="I613" i="1"/>
  <c r="E613" i="1"/>
  <c r="E612" i="1"/>
  <c r="B612" i="1"/>
  <c r="I605" i="1"/>
  <c r="I604" i="1"/>
  <c r="B604" i="1"/>
  <c r="D599" i="1"/>
  <c r="B599" i="1"/>
  <c r="E598" i="1"/>
  <c r="I595" i="1"/>
  <c r="B595" i="1"/>
  <c r="I593" i="1"/>
  <c r="E593" i="1"/>
  <c r="I592" i="1"/>
  <c r="I591" i="1"/>
  <c r="J590" i="1"/>
  <c r="E589" i="1"/>
  <c r="D584" i="1"/>
  <c r="B584" i="1"/>
  <c r="E583" i="1"/>
  <c r="J582" i="1"/>
  <c r="E581" i="1"/>
  <c r="F577" i="1"/>
  <c r="H576" i="1"/>
  <c r="E572" i="1"/>
  <c r="J571" i="1"/>
  <c r="D571" i="1"/>
  <c r="F570" i="1"/>
  <c r="B570" i="1"/>
  <c r="E568" i="1"/>
  <c r="B568" i="1"/>
  <c r="E565" i="1"/>
  <c r="B565" i="1"/>
  <c r="E564" i="1"/>
  <c r="F561" i="1"/>
  <c r="J558" i="1"/>
  <c r="B558" i="1"/>
  <c r="F555" i="1"/>
  <c r="I548" i="1"/>
  <c r="C547" i="1"/>
  <c r="B547" i="1"/>
  <c r="G545" i="1"/>
  <c r="C540" i="1"/>
  <c r="I536" i="1"/>
  <c r="F535" i="1"/>
  <c r="C528" i="1"/>
  <c r="I526" i="1"/>
  <c r="D526" i="1"/>
  <c r="C524" i="1"/>
  <c r="B524" i="1"/>
  <c r="I522" i="1"/>
  <c r="D522" i="1"/>
  <c r="E519" i="1"/>
  <c r="D518" i="1"/>
  <c r="I516" i="1"/>
  <c r="E516" i="1"/>
  <c r="I515" i="1"/>
  <c r="H513" i="1"/>
  <c r="G509" i="1"/>
  <c r="B509" i="1"/>
  <c r="I503" i="1"/>
  <c r="D502" i="1"/>
  <c r="B502" i="1"/>
  <c r="D498" i="1"/>
  <c r="B498" i="1"/>
  <c r="I496" i="1"/>
  <c r="C487" i="1"/>
  <c r="I484" i="1"/>
  <c r="B484" i="1"/>
  <c r="I480" i="1"/>
  <c r="D478" i="1"/>
  <c r="I475" i="1"/>
  <c r="C475" i="1"/>
  <c r="D474" i="1"/>
  <c r="C472" i="1"/>
  <c r="B472" i="1"/>
  <c r="G467" i="1"/>
  <c r="E457" i="1"/>
  <c r="C456" i="1"/>
  <c r="B456" i="1"/>
  <c r="C452" i="1"/>
  <c r="H442" i="1"/>
  <c r="B442" i="1"/>
  <c r="E439" i="1"/>
  <c r="B439" i="1"/>
  <c r="I436" i="1"/>
  <c r="E436" i="1"/>
  <c r="E426" i="1"/>
  <c r="C420" i="1"/>
  <c r="I416" i="1"/>
  <c r="I415" i="1"/>
  <c r="G407" i="1"/>
  <c r="H405" i="1"/>
  <c r="J404" i="1"/>
  <c r="D404" i="1"/>
  <c r="E402" i="1"/>
  <c r="F400" i="1"/>
  <c r="B400" i="1"/>
  <c r="C399" i="1"/>
  <c r="I391" i="1"/>
  <c r="H389" i="1"/>
  <c r="F388" i="1"/>
  <c r="B388" i="1"/>
  <c r="E386" i="1"/>
  <c r="G384" i="1"/>
  <c r="F379" i="1"/>
  <c r="F378" i="1"/>
  <c r="B378" i="1"/>
  <c r="F374" i="1"/>
  <c r="I373" i="1"/>
  <c r="I371" i="1"/>
  <c r="E371" i="1"/>
  <c r="C363" i="1"/>
  <c r="C359" i="1"/>
  <c r="C358" i="1"/>
  <c r="E356" i="1"/>
  <c r="B356" i="1"/>
  <c r="C351" i="1"/>
  <c r="C350" i="1"/>
  <c r="I343" i="1"/>
  <c r="I341" i="1"/>
  <c r="I340" i="1"/>
  <c r="G338" i="1"/>
  <c r="I335" i="1"/>
  <c r="E335" i="1"/>
  <c r="I330" i="1"/>
  <c r="F327" i="1"/>
  <c r="D326" i="1"/>
  <c r="B326" i="1"/>
  <c r="E325" i="1"/>
  <c r="E319" i="1"/>
  <c r="E317" i="1"/>
  <c r="B317" i="1"/>
  <c r="I314" i="1"/>
  <c r="E314" i="1"/>
  <c r="J313" i="1"/>
  <c r="I308" i="1"/>
  <c r="B308" i="1"/>
  <c r="E307" i="1"/>
  <c r="I305" i="1"/>
  <c r="I304" i="1"/>
  <c r="I303" i="1"/>
  <c r="E302" i="1"/>
  <c r="I297" i="1"/>
  <c r="D297" i="1"/>
  <c r="E293" i="1"/>
  <c r="I289" i="1"/>
  <c r="D289" i="1"/>
  <c r="I287" i="1"/>
  <c r="E287" i="1"/>
  <c r="I281" i="1"/>
  <c r="D281" i="1"/>
  <c r="I279" i="1"/>
  <c r="E279" i="1"/>
  <c r="G276" i="1"/>
  <c r="B276" i="1"/>
  <c r="J274" i="1"/>
  <c r="C274" i="1"/>
  <c r="F270" i="1"/>
  <c r="B270" i="1"/>
  <c r="E267" i="1"/>
  <c r="J266" i="1"/>
  <c r="G263" i="1"/>
  <c r="C263" i="1"/>
  <c r="D262" i="1"/>
  <c r="B262" i="1"/>
  <c r="H252" i="1"/>
  <c r="I251" i="1"/>
  <c r="I249" i="1"/>
  <c r="F242" i="1"/>
  <c r="F238" i="1"/>
  <c r="I237" i="1"/>
  <c r="I236" i="1"/>
  <c r="J235" i="1"/>
  <c r="F234" i="1"/>
  <c r="E233" i="1"/>
  <c r="I226" i="1"/>
  <c r="F225" i="1"/>
  <c r="E223" i="1"/>
  <c r="F221" i="1"/>
  <c r="C220" i="1"/>
  <c r="F214" i="1"/>
  <c r="I207" i="1"/>
  <c r="D206" i="1"/>
  <c r="B206" i="1"/>
  <c r="D202" i="1"/>
  <c r="B202" i="1"/>
  <c r="E199" i="1"/>
  <c r="I194" i="1"/>
  <c r="E194" i="1"/>
  <c r="I189" i="1"/>
  <c r="H188" i="1"/>
  <c r="B188" i="1"/>
  <c r="H162" i="1"/>
  <c r="D162" i="1"/>
  <c r="G162" i="1"/>
  <c r="C162" i="1"/>
  <c r="E162" i="1"/>
  <c r="J162" i="1"/>
  <c r="F162" i="1"/>
  <c r="I162" i="1"/>
  <c r="F178" i="1"/>
  <c r="J177" i="1"/>
  <c r="I175" i="1"/>
  <c r="I174" i="1"/>
  <c r="D170" i="1"/>
  <c r="D159" i="1"/>
  <c r="E158" i="1"/>
  <c r="E156" i="1"/>
  <c r="E154" i="1"/>
  <c r="G153" i="1"/>
  <c r="B153" i="1"/>
  <c r="D147" i="1"/>
  <c r="I145" i="1"/>
  <c r="I142" i="1"/>
  <c r="E142" i="1"/>
  <c r="I134" i="1"/>
  <c r="E134" i="1"/>
  <c r="I130" i="1"/>
  <c r="C126" i="1"/>
  <c r="B126" i="1"/>
  <c r="G774" i="1"/>
  <c r="B774" i="1"/>
  <c r="E763" i="1"/>
  <c r="B763" i="1"/>
  <c r="E755" i="1"/>
  <c r="B755" i="1"/>
  <c r="I745" i="1"/>
  <c r="B745" i="1"/>
  <c r="C742" i="1"/>
  <c r="B742" i="1"/>
  <c r="F718" i="1"/>
  <c r="E717" i="1"/>
  <c r="F700" i="1"/>
  <c r="J698" i="1"/>
  <c r="B698" i="1"/>
  <c r="H693" i="1"/>
  <c r="D693" i="1"/>
  <c r="F692" i="1"/>
  <c r="H685" i="1"/>
  <c r="D685" i="1"/>
  <c r="D682" i="1"/>
  <c r="B682" i="1"/>
  <c r="C672" i="1"/>
  <c r="B672" i="1"/>
  <c r="E663" i="1"/>
  <c r="D658" i="1"/>
  <c r="B658" i="1"/>
  <c r="I654" i="1"/>
  <c r="D654" i="1"/>
  <c r="H649" i="1"/>
  <c r="D649" i="1"/>
  <c r="G642" i="1"/>
  <c r="E630" i="1"/>
  <c r="E624" i="1"/>
  <c r="B624" i="1"/>
  <c r="C622" i="1"/>
  <c r="B622" i="1"/>
  <c r="H613" i="1"/>
  <c r="D613" i="1"/>
  <c r="H607" i="1"/>
  <c r="B607" i="1"/>
  <c r="F605" i="1"/>
  <c r="I598" i="1"/>
  <c r="D598" i="1"/>
  <c r="H593" i="1"/>
  <c r="D593" i="1"/>
  <c r="F592" i="1"/>
  <c r="H591" i="1"/>
  <c r="I583" i="1"/>
  <c r="D583" i="1"/>
  <c r="I579" i="1"/>
  <c r="F578" i="1"/>
  <c r="B578" i="1"/>
  <c r="E577" i="1"/>
  <c r="G576" i="1"/>
  <c r="I572" i="1"/>
  <c r="D572" i="1"/>
  <c r="J566" i="1"/>
  <c r="B566" i="1"/>
  <c r="I564" i="1"/>
  <c r="D564" i="1"/>
  <c r="F562" i="1"/>
  <c r="B562" i="1"/>
  <c r="E561" i="1"/>
  <c r="J555" i="1"/>
  <c r="E555" i="1"/>
  <c r="J550" i="1"/>
  <c r="B550" i="1"/>
  <c r="C548" i="1"/>
  <c r="B548" i="1"/>
  <c r="D546" i="1"/>
  <c r="B546" i="1"/>
  <c r="D545" i="1"/>
  <c r="D538" i="1"/>
  <c r="B538" i="1"/>
  <c r="C536" i="1"/>
  <c r="B536" i="1"/>
  <c r="E535" i="1"/>
  <c r="C525" i="1"/>
  <c r="B525" i="1"/>
  <c r="H516" i="1"/>
  <c r="D516" i="1"/>
  <c r="F515" i="1"/>
  <c r="G513" i="1"/>
  <c r="G505" i="1"/>
  <c r="B505" i="1"/>
  <c r="F503" i="1"/>
  <c r="C501" i="1"/>
  <c r="B501" i="1"/>
  <c r="F499" i="1"/>
  <c r="B499" i="1"/>
  <c r="H497" i="1"/>
  <c r="G496" i="1"/>
  <c r="D494" i="1"/>
  <c r="B494" i="1"/>
  <c r="I488" i="1"/>
  <c r="G480" i="1"/>
  <c r="E477" i="1"/>
  <c r="B477" i="1"/>
  <c r="C473" i="1"/>
  <c r="B473" i="1"/>
  <c r="C471" i="1"/>
  <c r="B471" i="1"/>
  <c r="F467" i="1"/>
  <c r="C455" i="1"/>
  <c r="B455" i="1"/>
  <c r="I448" i="1"/>
  <c r="H436" i="1"/>
  <c r="D436" i="1"/>
  <c r="H433" i="1"/>
  <c r="B433" i="1"/>
  <c r="H425" i="1"/>
  <c r="B425" i="1"/>
  <c r="J418" i="1"/>
  <c r="B418" i="1"/>
  <c r="H416" i="1"/>
  <c r="F415" i="1"/>
  <c r="I410" i="1"/>
  <c r="E405" i="1"/>
  <c r="J395" i="1"/>
  <c r="H393" i="1"/>
  <c r="B393" i="1"/>
  <c r="D391" i="1"/>
  <c r="B391" i="1"/>
  <c r="E389" i="1"/>
  <c r="E384" i="1"/>
  <c r="I383" i="1"/>
  <c r="B383" i="1"/>
  <c r="J379" i="1"/>
  <c r="E379" i="1"/>
  <c r="J374" i="1"/>
  <c r="E374" i="1"/>
  <c r="H373" i="1"/>
  <c r="H371" i="1"/>
  <c r="D371" i="1"/>
  <c r="I355" i="1"/>
  <c r="J353" i="1"/>
  <c r="F345" i="1"/>
  <c r="B345" i="1"/>
  <c r="C343" i="1"/>
  <c r="B343" i="1"/>
  <c r="F341" i="1"/>
  <c r="E340" i="1"/>
  <c r="F338" i="1"/>
  <c r="H335" i="1"/>
  <c r="D335" i="1"/>
  <c r="I332" i="1"/>
  <c r="B332" i="1"/>
  <c r="D330" i="1"/>
  <c r="B330" i="1"/>
  <c r="J327" i="1"/>
  <c r="E327" i="1"/>
  <c r="H324" i="1"/>
  <c r="B324" i="1"/>
  <c r="D323" i="1"/>
  <c r="B323" i="1"/>
  <c r="I319" i="1"/>
  <c r="D319" i="1"/>
  <c r="H314" i="1"/>
  <c r="D314" i="1"/>
  <c r="I313" i="1"/>
  <c r="D310" i="1"/>
  <c r="B310" i="1"/>
  <c r="I307" i="1"/>
  <c r="D307" i="1"/>
  <c r="F305" i="1"/>
  <c r="E304" i="1"/>
  <c r="G303" i="1"/>
  <c r="H287" i="1"/>
  <c r="D287" i="1"/>
  <c r="H279" i="1"/>
  <c r="D279" i="1"/>
  <c r="I275" i="1"/>
  <c r="I267" i="1"/>
  <c r="D267" i="1"/>
  <c r="D266" i="1"/>
  <c r="B266" i="1"/>
  <c r="I259" i="1"/>
  <c r="E258" i="1"/>
  <c r="B258" i="1"/>
  <c r="E252" i="1"/>
  <c r="H251" i="1"/>
  <c r="F249" i="1"/>
  <c r="I248" i="1"/>
  <c r="B248" i="1"/>
  <c r="H244" i="1"/>
  <c r="B244" i="1"/>
  <c r="J238" i="1"/>
  <c r="E238" i="1"/>
  <c r="F237" i="1"/>
  <c r="H236" i="1"/>
  <c r="I235" i="1"/>
  <c r="F230" i="1"/>
  <c r="D226" i="1"/>
  <c r="B226" i="1"/>
  <c r="I223" i="1"/>
  <c r="D223" i="1"/>
  <c r="G218" i="1"/>
  <c r="D207" i="1"/>
  <c r="B207" i="1"/>
  <c r="F205" i="1"/>
  <c r="B205" i="1"/>
  <c r="I199" i="1"/>
  <c r="D199" i="1"/>
  <c r="I196" i="1"/>
  <c r="H194" i="1"/>
  <c r="D194" i="1"/>
  <c r="G189" i="1"/>
  <c r="J178" i="1"/>
  <c r="E178" i="1"/>
  <c r="D177" i="1"/>
  <c r="B177" i="1"/>
  <c r="E175" i="1"/>
  <c r="H174" i="1"/>
  <c r="G161" i="1"/>
  <c r="H155" i="1"/>
  <c r="B155" i="1"/>
  <c r="J152" i="1"/>
  <c r="B152" i="1"/>
  <c r="D145" i="1"/>
  <c r="B145" i="1"/>
  <c r="H142" i="1"/>
  <c r="D142" i="1"/>
  <c r="I138" i="1"/>
  <c r="G137" i="1"/>
  <c r="H134" i="1"/>
  <c r="D134" i="1"/>
  <c r="F130" i="1"/>
  <c r="F128" i="1"/>
  <c r="E127" i="1"/>
  <c r="I126" i="1"/>
  <c r="G125" i="1"/>
  <c r="H161" i="35"/>
  <c r="E993" i="1"/>
  <c r="D993" i="1"/>
  <c r="F992" i="1"/>
  <c r="D991" i="1"/>
  <c r="J991" i="1"/>
  <c r="H989" i="1"/>
  <c r="I989" i="1"/>
  <c r="C962" i="1"/>
  <c r="H939" i="1"/>
  <c r="C939" i="1"/>
  <c r="F937" i="1"/>
  <c r="C937" i="1"/>
  <c r="J937" i="1"/>
  <c r="F922" i="1"/>
  <c r="J922" i="1"/>
  <c r="C922" i="1"/>
  <c r="G922" i="1"/>
  <c r="D922" i="1"/>
  <c r="H922" i="1"/>
  <c r="F890" i="1"/>
  <c r="J890" i="1"/>
  <c r="C890" i="1"/>
  <c r="G890" i="1"/>
  <c r="D890" i="1"/>
  <c r="H890" i="1"/>
  <c r="D791" i="1"/>
  <c r="I791" i="1"/>
  <c r="C791" i="1"/>
  <c r="E791" i="1"/>
  <c r="G791" i="1"/>
  <c r="G747" i="1"/>
  <c r="I747" i="1"/>
  <c r="C708" i="1"/>
  <c r="D708" i="1"/>
  <c r="I708" i="1"/>
  <c r="E708" i="1"/>
  <c r="J708" i="1"/>
  <c r="F708" i="1"/>
  <c r="H708" i="1"/>
  <c r="C706" i="1"/>
  <c r="G706" i="1"/>
  <c r="D706" i="1"/>
  <c r="H706" i="1"/>
  <c r="J706" i="1"/>
  <c r="E706" i="1"/>
  <c r="F706" i="1"/>
  <c r="C602" i="1"/>
  <c r="H602" i="1"/>
  <c r="D602" i="1"/>
  <c r="I602" i="1"/>
  <c r="E602" i="1"/>
  <c r="G602" i="1"/>
  <c r="F587" i="1"/>
  <c r="J587" i="1"/>
  <c r="C587" i="1"/>
  <c r="G587" i="1"/>
  <c r="D587" i="1"/>
  <c r="H587" i="1"/>
  <c r="E587" i="1"/>
  <c r="I587" i="1"/>
  <c r="F996" i="1"/>
  <c r="J992" i="1"/>
  <c r="G991" i="1"/>
  <c r="G987" i="1"/>
  <c r="D984" i="1"/>
  <c r="H984" i="1"/>
  <c r="C982" i="1"/>
  <c r="F982" i="1"/>
  <c r="F980" i="1"/>
  <c r="J980" i="1"/>
  <c r="F976" i="1"/>
  <c r="D971" i="1"/>
  <c r="E971" i="1"/>
  <c r="J971" i="1"/>
  <c r="J962" i="1"/>
  <c r="F956" i="1"/>
  <c r="J956" i="1"/>
  <c r="C950" i="1"/>
  <c r="E946" i="1"/>
  <c r="F945" i="1"/>
  <c r="F942" i="1"/>
  <c r="J942" i="1"/>
  <c r="F938" i="1"/>
  <c r="J938" i="1"/>
  <c r="D938" i="1"/>
  <c r="H938" i="1"/>
  <c r="I936" i="1"/>
  <c r="F918" i="1"/>
  <c r="J918" i="1"/>
  <c r="C918" i="1"/>
  <c r="G918" i="1"/>
  <c r="D918" i="1"/>
  <c r="H918" i="1"/>
  <c r="F902" i="1"/>
  <c r="J902" i="1"/>
  <c r="C902" i="1"/>
  <c r="G902" i="1"/>
  <c r="D902" i="1"/>
  <c r="H902" i="1"/>
  <c r="F886" i="1"/>
  <c r="J886" i="1"/>
  <c r="C886" i="1"/>
  <c r="G886" i="1"/>
  <c r="D886" i="1"/>
  <c r="H886" i="1"/>
  <c r="C867" i="1"/>
  <c r="H867" i="1"/>
  <c r="D867" i="1"/>
  <c r="I867" i="1"/>
  <c r="E867" i="1"/>
  <c r="F850" i="1"/>
  <c r="J850" i="1"/>
  <c r="C850" i="1"/>
  <c r="G850" i="1"/>
  <c r="D850" i="1"/>
  <c r="H850" i="1"/>
  <c r="I829" i="1"/>
  <c r="J829" i="1"/>
  <c r="D819" i="1"/>
  <c r="I819" i="1"/>
  <c r="C819" i="1"/>
  <c r="E819" i="1"/>
  <c r="G819" i="1"/>
  <c r="C794" i="1"/>
  <c r="G794" i="1"/>
  <c r="H794" i="1"/>
  <c r="D794" i="1"/>
  <c r="I794" i="1"/>
  <c r="E794" i="1"/>
  <c r="J794" i="1"/>
  <c r="D762" i="1"/>
  <c r="H762" i="1"/>
  <c r="G762" i="1"/>
  <c r="C762" i="1"/>
  <c r="I762" i="1"/>
  <c r="E762" i="1"/>
  <c r="J762" i="1"/>
  <c r="C757" i="1"/>
  <c r="I757" i="1"/>
  <c r="J757" i="1"/>
  <c r="E757" i="1"/>
  <c r="F757" i="1"/>
  <c r="D667" i="1"/>
  <c r="I667" i="1"/>
  <c r="E667" i="1"/>
  <c r="J667" i="1"/>
  <c r="F667" i="1"/>
  <c r="H667" i="1"/>
  <c r="C657" i="1"/>
  <c r="G657" i="1"/>
  <c r="D657" i="1"/>
  <c r="H657" i="1"/>
  <c r="J657" i="1"/>
  <c r="E657" i="1"/>
  <c r="F657" i="1"/>
  <c r="D646" i="1"/>
  <c r="I646" i="1"/>
  <c r="E646" i="1"/>
  <c r="C646" i="1"/>
  <c r="G646" i="1"/>
  <c r="H646" i="1"/>
  <c r="C617" i="1"/>
  <c r="G617" i="1"/>
  <c r="D617" i="1"/>
  <c r="H617" i="1"/>
  <c r="J617" i="1"/>
  <c r="E617" i="1"/>
  <c r="F617" i="1"/>
  <c r="D611" i="1"/>
  <c r="H611" i="1"/>
  <c r="I611" i="1"/>
  <c r="J996" i="1"/>
  <c r="D995" i="1"/>
  <c r="I995" i="1"/>
  <c r="F994" i="1"/>
  <c r="E994" i="1"/>
  <c r="I992" i="1"/>
  <c r="F991" i="1"/>
  <c r="I990" i="1"/>
  <c r="E989" i="1"/>
  <c r="H988" i="1"/>
  <c r="I985" i="1"/>
  <c r="J984" i="1"/>
  <c r="E984" i="1"/>
  <c r="J982" i="1"/>
  <c r="E980" i="1"/>
  <c r="J979" i="1"/>
  <c r="J976" i="1"/>
  <c r="I975" i="1"/>
  <c r="C974" i="1"/>
  <c r="J974" i="1"/>
  <c r="G972" i="1"/>
  <c r="F971" i="1"/>
  <c r="I962" i="1"/>
  <c r="E956" i="1"/>
  <c r="J955" i="1"/>
  <c r="C954" i="1"/>
  <c r="J950" i="1"/>
  <c r="C948" i="1"/>
  <c r="F948" i="1"/>
  <c r="I946" i="1"/>
  <c r="I945" i="1"/>
  <c r="I944" i="1"/>
  <c r="E943" i="1"/>
  <c r="H943" i="1"/>
  <c r="E942" i="1"/>
  <c r="F941" i="1"/>
  <c r="E940" i="1"/>
  <c r="J940" i="1"/>
  <c r="H940" i="1"/>
  <c r="G938" i="1"/>
  <c r="I937" i="1"/>
  <c r="F930" i="1"/>
  <c r="J930" i="1"/>
  <c r="C930" i="1"/>
  <c r="G930" i="1"/>
  <c r="D930" i="1"/>
  <c r="H930" i="1"/>
  <c r="I922" i="1"/>
  <c r="F914" i="1"/>
  <c r="J914" i="1"/>
  <c r="C914" i="1"/>
  <c r="G914" i="1"/>
  <c r="D914" i="1"/>
  <c r="H914" i="1"/>
  <c r="F898" i="1"/>
  <c r="J898" i="1"/>
  <c r="C898" i="1"/>
  <c r="G898" i="1"/>
  <c r="D898" i="1"/>
  <c r="H898" i="1"/>
  <c r="I890" i="1"/>
  <c r="F882" i="1"/>
  <c r="J882" i="1"/>
  <c r="C882" i="1"/>
  <c r="G882" i="1"/>
  <c r="D882" i="1"/>
  <c r="H882" i="1"/>
  <c r="J869" i="1"/>
  <c r="E849" i="1"/>
  <c r="F849" i="1"/>
  <c r="I849" i="1"/>
  <c r="I841" i="1"/>
  <c r="E841" i="1"/>
  <c r="F841" i="1"/>
  <c r="D824" i="1"/>
  <c r="E824" i="1"/>
  <c r="H824" i="1"/>
  <c r="I824" i="1"/>
  <c r="D746" i="1"/>
  <c r="H746" i="1"/>
  <c r="G746" i="1"/>
  <c r="C746" i="1"/>
  <c r="I746" i="1"/>
  <c r="E746" i="1"/>
  <c r="J746" i="1"/>
  <c r="C744" i="1"/>
  <c r="D744" i="1"/>
  <c r="I744" i="1"/>
  <c r="J744" i="1"/>
  <c r="E744" i="1"/>
  <c r="F744" i="1"/>
  <c r="I729" i="1"/>
  <c r="G729" i="1"/>
  <c r="I713" i="1"/>
  <c r="G713" i="1"/>
  <c r="H651" i="1"/>
  <c r="I651" i="1"/>
  <c r="D651" i="1"/>
  <c r="E639" i="1"/>
  <c r="H639" i="1"/>
  <c r="D639" i="1"/>
  <c r="I639" i="1"/>
  <c r="C634" i="1"/>
  <c r="H634" i="1"/>
  <c r="D634" i="1"/>
  <c r="I634" i="1"/>
  <c r="E634" i="1"/>
  <c r="G634" i="1"/>
  <c r="F597" i="1"/>
  <c r="J597" i="1"/>
  <c r="C597" i="1"/>
  <c r="G597" i="1"/>
  <c r="D597" i="1"/>
  <c r="H597" i="1"/>
  <c r="E597" i="1"/>
  <c r="I597" i="1"/>
  <c r="F532" i="1"/>
  <c r="J532" i="1"/>
  <c r="D532" i="1"/>
  <c r="H532" i="1"/>
  <c r="C532" i="1"/>
  <c r="E532" i="1"/>
  <c r="G532" i="1"/>
  <c r="I532" i="1"/>
  <c r="D992" i="1"/>
  <c r="H992" i="1"/>
  <c r="D987" i="1"/>
  <c r="F987" i="1"/>
  <c r="C970" i="1"/>
  <c r="J970" i="1"/>
  <c r="F946" i="1"/>
  <c r="J946" i="1"/>
  <c r="E936" i="1"/>
  <c r="J936" i="1"/>
  <c r="H936" i="1"/>
  <c r="F906" i="1"/>
  <c r="J906" i="1"/>
  <c r="C906" i="1"/>
  <c r="G906" i="1"/>
  <c r="D906" i="1"/>
  <c r="H906" i="1"/>
  <c r="D872" i="1"/>
  <c r="E872" i="1"/>
  <c r="H872" i="1"/>
  <c r="C752" i="1"/>
  <c r="E752" i="1"/>
  <c r="J752" i="1"/>
  <c r="I752" i="1"/>
  <c r="D752" i="1"/>
  <c r="F752" i="1"/>
  <c r="C996" i="1"/>
  <c r="G996" i="1"/>
  <c r="E992" i="1"/>
  <c r="D983" i="1"/>
  <c r="J983" i="1"/>
  <c r="D976" i="1"/>
  <c r="H976" i="1"/>
  <c r="G971" i="1"/>
  <c r="G956" i="1"/>
  <c r="F934" i="1"/>
  <c r="J934" i="1"/>
  <c r="C934" i="1"/>
  <c r="G934" i="1"/>
  <c r="D934" i="1"/>
  <c r="H934" i="1"/>
  <c r="D999" i="1"/>
  <c r="C999" i="1"/>
  <c r="I996" i="1"/>
  <c r="D996" i="1"/>
  <c r="I993" i="1"/>
  <c r="G992" i="1"/>
  <c r="C991" i="1"/>
  <c r="E990" i="1"/>
  <c r="D989" i="1"/>
  <c r="F988" i="1"/>
  <c r="J988" i="1"/>
  <c r="H985" i="1"/>
  <c r="I984" i="1"/>
  <c r="C984" i="1"/>
  <c r="F983" i="1"/>
  <c r="I982" i="1"/>
  <c r="I980" i="1"/>
  <c r="D980" i="1"/>
  <c r="D979" i="1"/>
  <c r="G979" i="1"/>
  <c r="C978" i="1"/>
  <c r="F978" i="1"/>
  <c r="I976" i="1"/>
  <c r="C976" i="1"/>
  <c r="D975" i="1"/>
  <c r="E975" i="1"/>
  <c r="J975" i="1"/>
  <c r="I973" i="1"/>
  <c r="E973" i="1"/>
  <c r="D972" i="1"/>
  <c r="H972" i="1"/>
  <c r="C971" i="1"/>
  <c r="F962" i="1"/>
  <c r="I956" i="1"/>
  <c r="D956" i="1"/>
  <c r="D955" i="1"/>
  <c r="G955" i="1"/>
  <c r="I950" i="1"/>
  <c r="G947" i="1"/>
  <c r="H946" i="1"/>
  <c r="C946" i="1"/>
  <c r="E945" i="1"/>
  <c r="E944" i="1"/>
  <c r="J944" i="1"/>
  <c r="I942" i="1"/>
  <c r="D942" i="1"/>
  <c r="G939" i="1"/>
  <c r="E938" i="1"/>
  <c r="E937" i="1"/>
  <c r="D936" i="1"/>
  <c r="I934" i="1"/>
  <c r="F926" i="1"/>
  <c r="J926" i="1"/>
  <c r="C926" i="1"/>
  <c r="G926" i="1"/>
  <c r="D926" i="1"/>
  <c r="H926" i="1"/>
  <c r="E922" i="1"/>
  <c r="I918" i="1"/>
  <c r="F910" i="1"/>
  <c r="J910" i="1"/>
  <c r="C910" i="1"/>
  <c r="G910" i="1"/>
  <c r="D910" i="1"/>
  <c r="H910" i="1"/>
  <c r="E906" i="1"/>
  <c r="I902" i="1"/>
  <c r="F894" i="1"/>
  <c r="J894" i="1"/>
  <c r="C894" i="1"/>
  <c r="G894" i="1"/>
  <c r="D894" i="1"/>
  <c r="H894" i="1"/>
  <c r="E890" i="1"/>
  <c r="I886" i="1"/>
  <c r="F878" i="1"/>
  <c r="J878" i="1"/>
  <c r="C878" i="1"/>
  <c r="G878" i="1"/>
  <c r="D878" i="1"/>
  <c r="H878" i="1"/>
  <c r="I872" i="1"/>
  <c r="F862" i="1"/>
  <c r="J862" i="1"/>
  <c r="C862" i="1"/>
  <c r="G862" i="1"/>
  <c r="D862" i="1"/>
  <c r="H862" i="1"/>
  <c r="I850" i="1"/>
  <c r="C847" i="1"/>
  <c r="H847" i="1"/>
  <c r="D847" i="1"/>
  <c r="I847" i="1"/>
  <c r="E847" i="1"/>
  <c r="D835" i="1"/>
  <c r="I835" i="1"/>
  <c r="C835" i="1"/>
  <c r="E835" i="1"/>
  <c r="G835" i="1"/>
  <c r="I813" i="1"/>
  <c r="J813" i="1"/>
  <c r="E811" i="1"/>
  <c r="C811" i="1"/>
  <c r="I811" i="1"/>
  <c r="D811" i="1"/>
  <c r="G811" i="1"/>
  <c r="H791" i="1"/>
  <c r="F774" i="1"/>
  <c r="J774" i="1"/>
  <c r="C774" i="1"/>
  <c r="H774" i="1"/>
  <c r="D774" i="1"/>
  <c r="I774" i="1"/>
  <c r="E774" i="1"/>
  <c r="C766" i="1"/>
  <c r="G766" i="1"/>
  <c r="H766" i="1"/>
  <c r="D766" i="1"/>
  <c r="I766" i="1"/>
  <c r="E766" i="1"/>
  <c r="J766" i="1"/>
  <c r="H752" i="1"/>
  <c r="G743" i="1"/>
  <c r="C743" i="1"/>
  <c r="E743" i="1"/>
  <c r="I743" i="1"/>
  <c r="C712" i="1"/>
  <c r="D712" i="1"/>
  <c r="I712" i="1"/>
  <c r="E712" i="1"/>
  <c r="J712" i="1"/>
  <c r="F712" i="1"/>
  <c r="H712" i="1"/>
  <c r="E709" i="1"/>
  <c r="G709" i="1"/>
  <c r="C709" i="1"/>
  <c r="I709" i="1"/>
  <c r="I706" i="1"/>
  <c r="E615" i="1"/>
  <c r="H615" i="1"/>
  <c r="D615" i="1"/>
  <c r="I615" i="1"/>
  <c r="D559" i="1"/>
  <c r="H559" i="1"/>
  <c r="F559" i="1"/>
  <c r="J559" i="1"/>
  <c r="C559" i="1"/>
  <c r="E559" i="1"/>
  <c r="G559" i="1"/>
  <c r="I559" i="1"/>
  <c r="F508" i="1"/>
  <c r="J508" i="1"/>
  <c r="D508" i="1"/>
  <c r="H508" i="1"/>
  <c r="C508" i="1"/>
  <c r="E508" i="1"/>
  <c r="G508" i="1"/>
  <c r="G483" i="1"/>
  <c r="E483" i="1"/>
  <c r="J483" i="1"/>
  <c r="C483" i="1"/>
  <c r="F483" i="1"/>
  <c r="I483" i="1"/>
  <c r="D423" i="1"/>
  <c r="G423" i="1"/>
  <c r="C423" i="1"/>
  <c r="J423" i="1"/>
  <c r="F423" i="1"/>
  <c r="I423" i="1"/>
  <c r="E423" i="1"/>
  <c r="D413" i="1"/>
  <c r="H413" i="1"/>
  <c r="I413" i="1"/>
  <c r="D385" i="1"/>
  <c r="E385" i="1"/>
  <c r="I385" i="1"/>
  <c r="D362" i="1"/>
  <c r="G362" i="1"/>
  <c r="E362" i="1"/>
  <c r="J362" i="1"/>
  <c r="F362" i="1"/>
  <c r="I362" i="1"/>
  <c r="C362" i="1"/>
  <c r="C935" i="1"/>
  <c r="H863" i="1"/>
  <c r="C863" i="1"/>
  <c r="C843" i="1"/>
  <c r="H843" i="1"/>
  <c r="D842" i="1"/>
  <c r="H842" i="1"/>
  <c r="C830" i="1"/>
  <c r="G830" i="1"/>
  <c r="C814" i="1"/>
  <c r="G814" i="1"/>
  <c r="F801" i="1"/>
  <c r="F785" i="1"/>
  <c r="E775" i="1"/>
  <c r="C754" i="1"/>
  <c r="G754" i="1"/>
  <c r="C750" i="1"/>
  <c r="G750" i="1"/>
  <c r="C740" i="1"/>
  <c r="D740" i="1"/>
  <c r="I740" i="1"/>
  <c r="C732" i="1"/>
  <c r="E732" i="1"/>
  <c r="J732" i="1"/>
  <c r="F726" i="1"/>
  <c r="J726" i="1"/>
  <c r="C724" i="1"/>
  <c r="D724" i="1"/>
  <c r="I724" i="1"/>
  <c r="E724" i="1"/>
  <c r="J724" i="1"/>
  <c r="C722" i="1"/>
  <c r="G722" i="1"/>
  <c r="D722" i="1"/>
  <c r="H722" i="1"/>
  <c r="F710" i="1"/>
  <c r="J710" i="1"/>
  <c r="C710" i="1"/>
  <c r="G710" i="1"/>
  <c r="G699" i="1"/>
  <c r="I699" i="1"/>
  <c r="D686" i="1"/>
  <c r="G686" i="1"/>
  <c r="F677" i="1"/>
  <c r="J677" i="1"/>
  <c r="C677" i="1"/>
  <c r="G677" i="1"/>
  <c r="D666" i="1"/>
  <c r="G666" i="1"/>
  <c r="I666" i="1"/>
  <c r="F653" i="1"/>
  <c r="J653" i="1"/>
  <c r="C653" i="1"/>
  <c r="G653" i="1"/>
  <c r="E640" i="1"/>
  <c r="I640" i="1"/>
  <c r="H635" i="1"/>
  <c r="I635" i="1"/>
  <c r="C629" i="1"/>
  <c r="G629" i="1"/>
  <c r="D629" i="1"/>
  <c r="H629" i="1"/>
  <c r="F625" i="1"/>
  <c r="J625" i="1"/>
  <c r="C625" i="1"/>
  <c r="G625" i="1"/>
  <c r="D619" i="1"/>
  <c r="H619" i="1"/>
  <c r="E616" i="1"/>
  <c r="I616" i="1"/>
  <c r="E586" i="1"/>
  <c r="F586" i="1"/>
  <c r="J586" i="1"/>
  <c r="G437" i="1"/>
  <c r="E437" i="1"/>
  <c r="D431" i="1"/>
  <c r="C431" i="1"/>
  <c r="I431" i="1"/>
  <c r="F431" i="1"/>
  <c r="J431" i="1"/>
  <c r="E431" i="1"/>
  <c r="G431" i="1"/>
  <c r="H859" i="1"/>
  <c r="C859" i="1"/>
  <c r="H858" i="1"/>
  <c r="D858" i="1"/>
  <c r="I857" i="1"/>
  <c r="E855" i="1"/>
  <c r="J854" i="1"/>
  <c r="F854" i="1"/>
  <c r="H848" i="1"/>
  <c r="G843" i="1"/>
  <c r="J842" i="1"/>
  <c r="E842" i="1"/>
  <c r="I839" i="1"/>
  <c r="F838" i="1"/>
  <c r="J838" i="1"/>
  <c r="J830" i="1"/>
  <c r="E830" i="1"/>
  <c r="D827" i="1"/>
  <c r="I827" i="1"/>
  <c r="H822" i="1"/>
  <c r="J814" i="1"/>
  <c r="E814" i="1"/>
  <c r="H810" i="1"/>
  <c r="E809" i="1"/>
  <c r="G806" i="1"/>
  <c r="C802" i="1"/>
  <c r="G802" i="1"/>
  <c r="I800" i="1"/>
  <c r="D799" i="1"/>
  <c r="I799" i="1"/>
  <c r="D792" i="1"/>
  <c r="C786" i="1"/>
  <c r="G786" i="1"/>
  <c r="I784" i="1"/>
  <c r="D783" i="1"/>
  <c r="I783" i="1"/>
  <c r="G778" i="1"/>
  <c r="I777" i="1"/>
  <c r="G775" i="1"/>
  <c r="I773" i="1"/>
  <c r="D771" i="1"/>
  <c r="I771" i="1"/>
  <c r="F768" i="1"/>
  <c r="C765" i="1"/>
  <c r="I765" i="1"/>
  <c r="E761" i="1"/>
  <c r="J761" i="1"/>
  <c r="C758" i="1"/>
  <c r="G758" i="1"/>
  <c r="J754" i="1"/>
  <c r="E754" i="1"/>
  <c r="J750" i="1"/>
  <c r="E750" i="1"/>
  <c r="I749" i="1"/>
  <c r="I748" i="1"/>
  <c r="H742" i="1"/>
  <c r="C741" i="1"/>
  <c r="F740" i="1"/>
  <c r="H738" i="1"/>
  <c r="C736" i="1"/>
  <c r="E736" i="1"/>
  <c r="J736" i="1"/>
  <c r="H734" i="1"/>
  <c r="C733" i="1"/>
  <c r="F732" i="1"/>
  <c r="G731" i="1"/>
  <c r="I731" i="1"/>
  <c r="D730" i="1"/>
  <c r="H730" i="1"/>
  <c r="C728" i="1"/>
  <c r="D728" i="1"/>
  <c r="I728" i="1"/>
  <c r="E726" i="1"/>
  <c r="I725" i="1"/>
  <c r="H724" i="1"/>
  <c r="F722" i="1"/>
  <c r="J718" i="1"/>
  <c r="G715" i="1"/>
  <c r="I715" i="1"/>
  <c r="H710" i="1"/>
  <c r="C702" i="1"/>
  <c r="G702" i="1"/>
  <c r="D702" i="1"/>
  <c r="H702" i="1"/>
  <c r="C689" i="1"/>
  <c r="G689" i="1"/>
  <c r="D689" i="1"/>
  <c r="H689" i="1"/>
  <c r="F681" i="1"/>
  <c r="J681" i="1"/>
  <c r="C681" i="1"/>
  <c r="G681" i="1"/>
  <c r="H677" i="1"/>
  <c r="H653" i="1"/>
  <c r="E648" i="1"/>
  <c r="C642" i="1"/>
  <c r="H642" i="1"/>
  <c r="D642" i="1"/>
  <c r="I642" i="1"/>
  <c r="E636" i="1"/>
  <c r="D631" i="1"/>
  <c r="E631" i="1"/>
  <c r="F629" i="1"/>
  <c r="H625" i="1"/>
  <c r="J609" i="1"/>
  <c r="C605" i="1"/>
  <c r="G605" i="1"/>
  <c r="D605" i="1"/>
  <c r="H605" i="1"/>
  <c r="C594" i="1"/>
  <c r="H594" i="1"/>
  <c r="D594" i="1"/>
  <c r="I594" i="1"/>
  <c r="E594" i="1"/>
  <c r="F579" i="1"/>
  <c r="J579" i="1"/>
  <c r="C579" i="1"/>
  <c r="G579" i="1"/>
  <c r="D579" i="1"/>
  <c r="H579" i="1"/>
  <c r="F557" i="1"/>
  <c r="D557" i="1"/>
  <c r="J557" i="1"/>
  <c r="E557" i="1"/>
  <c r="I557" i="1"/>
  <c r="D492" i="1"/>
  <c r="H492" i="1"/>
  <c r="F492" i="1"/>
  <c r="J492" i="1"/>
  <c r="C492" i="1"/>
  <c r="E492" i="1"/>
  <c r="G492" i="1"/>
  <c r="C489" i="1"/>
  <c r="H489" i="1"/>
  <c r="E489" i="1"/>
  <c r="G489" i="1"/>
  <c r="E451" i="1"/>
  <c r="J451" i="1"/>
  <c r="I451" i="1"/>
  <c r="F451" i="1"/>
  <c r="C451" i="1"/>
  <c r="G451" i="1"/>
  <c r="F444" i="1"/>
  <c r="J444" i="1"/>
  <c r="C444" i="1"/>
  <c r="H444" i="1"/>
  <c r="E444" i="1"/>
  <c r="D444" i="1"/>
  <c r="G444" i="1"/>
  <c r="I444" i="1"/>
  <c r="H870" i="1"/>
  <c r="D870" i="1"/>
  <c r="G863" i="1"/>
  <c r="H935" i="1"/>
  <c r="F933" i="1"/>
  <c r="J932" i="1"/>
  <c r="H931" i="1"/>
  <c r="F929" i="1"/>
  <c r="J928" i="1"/>
  <c r="H927" i="1"/>
  <c r="F925" i="1"/>
  <c r="J924" i="1"/>
  <c r="H923" i="1"/>
  <c r="F921" i="1"/>
  <c r="J920" i="1"/>
  <c r="H919" i="1"/>
  <c r="F917" i="1"/>
  <c r="J916" i="1"/>
  <c r="H915" i="1"/>
  <c r="F913" i="1"/>
  <c r="J912" i="1"/>
  <c r="H911" i="1"/>
  <c r="F909" i="1"/>
  <c r="J908" i="1"/>
  <c r="H907" i="1"/>
  <c r="F905" i="1"/>
  <c r="J904" i="1"/>
  <c r="H903" i="1"/>
  <c r="F901" i="1"/>
  <c r="J900" i="1"/>
  <c r="H899" i="1"/>
  <c r="F897" i="1"/>
  <c r="J896" i="1"/>
  <c r="F893" i="1"/>
  <c r="J892" i="1"/>
  <c r="H891" i="1"/>
  <c r="F889" i="1"/>
  <c r="J888" i="1"/>
  <c r="F885" i="1"/>
  <c r="J884" i="1"/>
  <c r="F881" i="1"/>
  <c r="J880" i="1"/>
  <c r="H879" i="1"/>
  <c r="F877" i="1"/>
  <c r="J876" i="1"/>
  <c r="H875" i="1"/>
  <c r="G870" i="1"/>
  <c r="H866" i="1"/>
  <c r="I865" i="1"/>
  <c r="E863" i="1"/>
  <c r="G858" i="1"/>
  <c r="F857" i="1"/>
  <c r="I855" i="1"/>
  <c r="D855" i="1"/>
  <c r="E843" i="1"/>
  <c r="I842" i="1"/>
  <c r="C842" i="1"/>
  <c r="E839" i="1"/>
  <c r="J837" i="1"/>
  <c r="I830" i="1"/>
  <c r="D830" i="1"/>
  <c r="C822" i="1"/>
  <c r="G822" i="1"/>
  <c r="I814" i="1"/>
  <c r="D814" i="1"/>
  <c r="F810" i="1"/>
  <c r="J810" i="1"/>
  <c r="C807" i="1"/>
  <c r="H807" i="1"/>
  <c r="D806" i="1"/>
  <c r="H806" i="1"/>
  <c r="I801" i="1"/>
  <c r="E800" i="1"/>
  <c r="F793" i="1"/>
  <c r="I785" i="1"/>
  <c r="E784" i="1"/>
  <c r="C779" i="1"/>
  <c r="H779" i="1"/>
  <c r="D778" i="1"/>
  <c r="H778" i="1"/>
  <c r="D775" i="1"/>
  <c r="I754" i="1"/>
  <c r="D754" i="1"/>
  <c r="I750" i="1"/>
  <c r="D750" i="1"/>
  <c r="E749" i="1"/>
  <c r="C748" i="1"/>
  <c r="E748" i="1"/>
  <c r="J748" i="1"/>
  <c r="F742" i="1"/>
  <c r="J742" i="1"/>
  <c r="E740" i="1"/>
  <c r="C738" i="1"/>
  <c r="G738" i="1"/>
  <c r="C734" i="1"/>
  <c r="G734" i="1"/>
  <c r="D732" i="1"/>
  <c r="I726" i="1"/>
  <c r="D726" i="1"/>
  <c r="G725" i="1"/>
  <c r="F724" i="1"/>
  <c r="E722" i="1"/>
  <c r="C718" i="1"/>
  <c r="G718" i="1"/>
  <c r="D718" i="1"/>
  <c r="H718" i="1"/>
  <c r="E710" i="1"/>
  <c r="D698" i="1"/>
  <c r="F698" i="1"/>
  <c r="H698" i="1"/>
  <c r="C688" i="1"/>
  <c r="F688" i="1"/>
  <c r="I688" i="1"/>
  <c r="H687" i="1"/>
  <c r="D687" i="1"/>
  <c r="I687" i="1"/>
  <c r="D679" i="1"/>
  <c r="I679" i="1"/>
  <c r="E679" i="1"/>
  <c r="J679" i="1"/>
  <c r="E677" i="1"/>
  <c r="C676" i="1"/>
  <c r="F676" i="1"/>
  <c r="H675" i="1"/>
  <c r="D675" i="1"/>
  <c r="I675" i="1"/>
  <c r="F669" i="1"/>
  <c r="J669" i="1"/>
  <c r="C669" i="1"/>
  <c r="G669" i="1"/>
  <c r="E653" i="1"/>
  <c r="C650" i="1"/>
  <c r="H650" i="1"/>
  <c r="D650" i="1"/>
  <c r="I650" i="1"/>
  <c r="H643" i="1"/>
  <c r="I643" i="1"/>
  <c r="C638" i="1"/>
  <c r="H638" i="1"/>
  <c r="D638" i="1"/>
  <c r="I638" i="1"/>
  <c r="E629" i="1"/>
  <c r="E625" i="1"/>
  <c r="D622" i="1"/>
  <c r="I622" i="1"/>
  <c r="E622" i="1"/>
  <c r="C614" i="1"/>
  <c r="H614" i="1"/>
  <c r="D614" i="1"/>
  <c r="I614" i="1"/>
  <c r="C609" i="1"/>
  <c r="G609" i="1"/>
  <c r="D609" i="1"/>
  <c r="H609" i="1"/>
  <c r="D607" i="1"/>
  <c r="E607" i="1"/>
  <c r="D573" i="1"/>
  <c r="J573" i="1"/>
  <c r="E573" i="1"/>
  <c r="F573" i="1"/>
  <c r="I573" i="1"/>
  <c r="C552" i="1"/>
  <c r="H552" i="1"/>
  <c r="E552" i="1"/>
  <c r="D552" i="1"/>
  <c r="G552" i="1"/>
  <c r="I552" i="1"/>
  <c r="I508" i="1"/>
  <c r="E491" i="1"/>
  <c r="J491" i="1"/>
  <c r="G491" i="1"/>
  <c r="C491" i="1"/>
  <c r="F491" i="1"/>
  <c r="I491" i="1"/>
  <c r="F484" i="1"/>
  <c r="J484" i="1"/>
  <c r="D484" i="1"/>
  <c r="H484" i="1"/>
  <c r="C484" i="1"/>
  <c r="E484" i="1"/>
  <c r="G484" i="1"/>
  <c r="F567" i="1"/>
  <c r="J567" i="1"/>
  <c r="D551" i="1"/>
  <c r="H551" i="1"/>
  <c r="F551" i="1"/>
  <c r="J551" i="1"/>
  <c r="C541" i="1"/>
  <c r="D541" i="1"/>
  <c r="H541" i="1"/>
  <c r="G529" i="1"/>
  <c r="C529" i="1"/>
  <c r="I529" i="1"/>
  <c r="E510" i="1"/>
  <c r="J510" i="1"/>
  <c r="H510" i="1"/>
  <c r="E506" i="1"/>
  <c r="J506" i="1"/>
  <c r="H506" i="1"/>
  <c r="D500" i="1"/>
  <c r="H500" i="1"/>
  <c r="F500" i="1"/>
  <c r="J500" i="1"/>
  <c r="F488" i="1"/>
  <c r="J488" i="1"/>
  <c r="D488" i="1"/>
  <c r="H488" i="1"/>
  <c r="G487" i="1"/>
  <c r="E487" i="1"/>
  <c r="J487" i="1"/>
  <c r="E453" i="1"/>
  <c r="G453" i="1"/>
  <c r="D452" i="1"/>
  <c r="H452" i="1"/>
  <c r="E452" i="1"/>
  <c r="J452" i="1"/>
  <c r="G452" i="1"/>
  <c r="C432" i="1"/>
  <c r="G432" i="1"/>
  <c r="H432" i="1"/>
  <c r="E432" i="1"/>
  <c r="J432" i="1"/>
  <c r="F422" i="1"/>
  <c r="E422" i="1"/>
  <c r="I422" i="1"/>
  <c r="J422" i="1"/>
  <c r="D412" i="1"/>
  <c r="H412" i="1"/>
  <c r="C412" i="1"/>
  <c r="I412" i="1"/>
  <c r="E412" i="1"/>
  <c r="J412" i="1"/>
  <c r="F412" i="1"/>
  <c r="G412" i="1"/>
  <c r="D377" i="1"/>
  <c r="H377" i="1"/>
  <c r="E377" i="1"/>
  <c r="I377" i="1"/>
  <c r="H695" i="1"/>
  <c r="H683" i="1"/>
  <c r="J673" i="1"/>
  <c r="F673" i="1"/>
  <c r="H663" i="1"/>
  <c r="J645" i="1"/>
  <c r="F645" i="1"/>
  <c r="H630" i="1"/>
  <c r="C630" i="1"/>
  <c r="I628" i="1"/>
  <c r="J621" i="1"/>
  <c r="F621" i="1"/>
  <c r="H618" i="1"/>
  <c r="C618" i="1"/>
  <c r="H610" i="1"/>
  <c r="C610" i="1"/>
  <c r="I608" i="1"/>
  <c r="H606" i="1"/>
  <c r="C606" i="1"/>
  <c r="J589" i="1"/>
  <c r="D589" i="1"/>
  <c r="E584" i="1"/>
  <c r="J583" i="1"/>
  <c r="F583" i="1"/>
  <c r="J581" i="1"/>
  <c r="D581" i="1"/>
  <c r="E578" i="1"/>
  <c r="I576" i="1"/>
  <c r="C576" i="1"/>
  <c r="F575" i="1"/>
  <c r="J575" i="1"/>
  <c r="H571" i="1"/>
  <c r="E567" i="1"/>
  <c r="G551" i="1"/>
  <c r="D540" i="1"/>
  <c r="H540" i="1"/>
  <c r="F540" i="1"/>
  <c r="J540" i="1"/>
  <c r="C531" i="1"/>
  <c r="E531" i="1"/>
  <c r="I531" i="1"/>
  <c r="H530" i="1"/>
  <c r="E530" i="1"/>
  <c r="J530" i="1"/>
  <c r="F528" i="1"/>
  <c r="J528" i="1"/>
  <c r="D528" i="1"/>
  <c r="H528" i="1"/>
  <c r="F519" i="1"/>
  <c r="C519" i="1"/>
  <c r="J519" i="1"/>
  <c r="E518" i="1"/>
  <c r="J518" i="1"/>
  <c r="H518" i="1"/>
  <c r="I510" i="1"/>
  <c r="I506" i="1"/>
  <c r="G500" i="1"/>
  <c r="C497" i="1"/>
  <c r="I497" i="1"/>
  <c r="G497" i="1"/>
  <c r="H490" i="1"/>
  <c r="D490" i="1"/>
  <c r="G488" i="1"/>
  <c r="I487" i="1"/>
  <c r="F478" i="1"/>
  <c r="I478" i="1"/>
  <c r="F464" i="1"/>
  <c r="J464" i="1"/>
  <c r="D464" i="1"/>
  <c r="H464" i="1"/>
  <c r="G463" i="1"/>
  <c r="E463" i="1"/>
  <c r="J463" i="1"/>
  <c r="D460" i="1"/>
  <c r="H460" i="1"/>
  <c r="F460" i="1"/>
  <c r="J460" i="1"/>
  <c r="E459" i="1"/>
  <c r="J459" i="1"/>
  <c r="G459" i="1"/>
  <c r="I452" i="1"/>
  <c r="E447" i="1"/>
  <c r="J447" i="1"/>
  <c r="F447" i="1"/>
  <c r="I447" i="1"/>
  <c r="I432" i="1"/>
  <c r="I394" i="1"/>
  <c r="F394" i="1"/>
  <c r="J394" i="1"/>
  <c r="E390" i="1"/>
  <c r="F390" i="1"/>
  <c r="I390" i="1"/>
  <c r="D354" i="1"/>
  <c r="G354" i="1"/>
  <c r="E354" i="1"/>
  <c r="J354" i="1"/>
  <c r="C354" i="1"/>
  <c r="F354" i="1"/>
  <c r="I354" i="1"/>
  <c r="J720" i="1"/>
  <c r="E720" i="1"/>
  <c r="J716" i="1"/>
  <c r="E716" i="1"/>
  <c r="H714" i="1"/>
  <c r="J704" i="1"/>
  <c r="E704" i="1"/>
  <c r="J700" i="1"/>
  <c r="E700" i="1"/>
  <c r="I584" i="1"/>
  <c r="C571" i="1"/>
  <c r="G571" i="1"/>
  <c r="I567" i="1"/>
  <c r="D567" i="1"/>
  <c r="D565" i="1"/>
  <c r="J565" i="1"/>
  <c r="C560" i="1"/>
  <c r="H560" i="1"/>
  <c r="E560" i="1"/>
  <c r="E551" i="1"/>
  <c r="H542" i="1"/>
  <c r="E542" i="1"/>
  <c r="J542" i="1"/>
  <c r="H538" i="1"/>
  <c r="E538" i="1"/>
  <c r="J538" i="1"/>
  <c r="H529" i="1"/>
  <c r="F520" i="1"/>
  <c r="J520" i="1"/>
  <c r="D520" i="1"/>
  <c r="H520" i="1"/>
  <c r="F510" i="1"/>
  <c r="C509" i="1"/>
  <c r="H509" i="1"/>
  <c r="D509" i="1"/>
  <c r="F506" i="1"/>
  <c r="E500" i="1"/>
  <c r="C499" i="1"/>
  <c r="I499" i="1"/>
  <c r="E499" i="1"/>
  <c r="E498" i="1"/>
  <c r="J498" i="1"/>
  <c r="H498" i="1"/>
  <c r="D496" i="1"/>
  <c r="H496" i="1"/>
  <c r="F496" i="1"/>
  <c r="J496" i="1"/>
  <c r="E488" i="1"/>
  <c r="F487" i="1"/>
  <c r="F480" i="1"/>
  <c r="J480" i="1"/>
  <c r="D480" i="1"/>
  <c r="H480" i="1"/>
  <c r="G479" i="1"/>
  <c r="E479" i="1"/>
  <c r="J479" i="1"/>
  <c r="F452" i="1"/>
  <c r="E449" i="1"/>
  <c r="G449" i="1"/>
  <c r="D448" i="1"/>
  <c r="H448" i="1"/>
  <c r="G448" i="1"/>
  <c r="E448" i="1"/>
  <c r="J448" i="1"/>
  <c r="H446" i="1"/>
  <c r="F446" i="1"/>
  <c r="G443" i="1"/>
  <c r="F443" i="1"/>
  <c r="C443" i="1"/>
  <c r="J443" i="1"/>
  <c r="F432" i="1"/>
  <c r="F424" i="1"/>
  <c r="J424" i="1"/>
  <c r="E424" i="1"/>
  <c r="D424" i="1"/>
  <c r="G424" i="1"/>
  <c r="C424" i="1"/>
  <c r="I424" i="1"/>
  <c r="G563" i="1"/>
  <c r="G555" i="1"/>
  <c r="G548" i="1"/>
  <c r="F547" i="1"/>
  <c r="I546" i="1"/>
  <c r="G544" i="1"/>
  <c r="G536" i="1"/>
  <c r="G524" i="1"/>
  <c r="I502" i="1"/>
  <c r="I494" i="1"/>
  <c r="G472" i="1"/>
  <c r="I471" i="1"/>
  <c r="G468" i="1"/>
  <c r="I467" i="1"/>
  <c r="H462" i="1"/>
  <c r="G456" i="1"/>
  <c r="I455" i="1"/>
  <c r="F450" i="1"/>
  <c r="C440" i="1"/>
  <c r="G440" i="1"/>
  <c r="J428" i="1"/>
  <c r="E428" i="1"/>
  <c r="D427" i="1"/>
  <c r="C427" i="1"/>
  <c r="I427" i="1"/>
  <c r="D420" i="1"/>
  <c r="H420" i="1"/>
  <c r="E420" i="1"/>
  <c r="J420" i="1"/>
  <c r="D419" i="1"/>
  <c r="E419" i="1"/>
  <c r="J419" i="1"/>
  <c r="I419" i="1"/>
  <c r="F416" i="1"/>
  <c r="J416" i="1"/>
  <c r="D416" i="1"/>
  <c r="E416" i="1"/>
  <c r="H360" i="1"/>
  <c r="D360" i="1"/>
  <c r="I360" i="1"/>
  <c r="J349" i="1"/>
  <c r="I349" i="1"/>
  <c r="F337" i="1"/>
  <c r="I337" i="1"/>
  <c r="J337" i="1"/>
  <c r="C291" i="1"/>
  <c r="G291" i="1"/>
  <c r="H291" i="1"/>
  <c r="D291" i="1"/>
  <c r="I291" i="1"/>
  <c r="E291" i="1"/>
  <c r="J291" i="1"/>
  <c r="F291" i="1"/>
  <c r="F190" i="1"/>
  <c r="J190" i="1"/>
  <c r="C190" i="1"/>
  <c r="G190" i="1"/>
  <c r="E190" i="1"/>
  <c r="D190" i="1"/>
  <c r="H190" i="1"/>
  <c r="I190" i="1"/>
  <c r="C439" i="1"/>
  <c r="I439" i="1"/>
  <c r="H428" i="1"/>
  <c r="D421" i="1"/>
  <c r="I421" i="1"/>
  <c r="D400" i="1"/>
  <c r="H400" i="1"/>
  <c r="G400" i="1"/>
  <c r="C400" i="1"/>
  <c r="I400" i="1"/>
  <c r="C388" i="1"/>
  <c r="G388" i="1"/>
  <c r="D388" i="1"/>
  <c r="I388" i="1"/>
  <c r="E388" i="1"/>
  <c r="J388" i="1"/>
  <c r="D383" i="1"/>
  <c r="G383" i="1"/>
  <c r="E383" i="1"/>
  <c r="F383" i="1"/>
  <c r="F302" i="1"/>
  <c r="J302" i="1"/>
  <c r="C302" i="1"/>
  <c r="G302" i="1"/>
  <c r="D302" i="1"/>
  <c r="H302" i="1"/>
  <c r="I302" i="1"/>
  <c r="E294" i="1"/>
  <c r="C294" i="1"/>
  <c r="F294" i="1"/>
  <c r="I294" i="1"/>
  <c r="C428" i="1"/>
  <c r="G428" i="1"/>
  <c r="E427" i="1"/>
  <c r="I420" i="1"/>
  <c r="C419" i="1"/>
  <c r="C416" i="1"/>
  <c r="D407" i="1"/>
  <c r="C407" i="1"/>
  <c r="I407" i="1"/>
  <c r="E407" i="1"/>
  <c r="F407" i="1"/>
  <c r="D403" i="1"/>
  <c r="C403" i="1"/>
  <c r="I403" i="1"/>
  <c r="E403" i="1"/>
  <c r="F403" i="1"/>
  <c r="J400" i="1"/>
  <c r="D395" i="1"/>
  <c r="C395" i="1"/>
  <c r="I395" i="1"/>
  <c r="E395" i="1"/>
  <c r="F395" i="1"/>
  <c r="H388" i="1"/>
  <c r="J383" i="1"/>
  <c r="I382" i="1"/>
  <c r="J382" i="1"/>
  <c r="F363" i="1"/>
  <c r="J363" i="1"/>
  <c r="D363" i="1"/>
  <c r="H363" i="1"/>
  <c r="E363" i="1"/>
  <c r="G363" i="1"/>
  <c r="E360" i="1"/>
  <c r="F357" i="1"/>
  <c r="J357" i="1"/>
  <c r="I357" i="1"/>
  <c r="F355" i="1"/>
  <c r="J355" i="1"/>
  <c r="D355" i="1"/>
  <c r="H355" i="1"/>
  <c r="C355" i="1"/>
  <c r="E355" i="1"/>
  <c r="E337" i="1"/>
  <c r="D322" i="1"/>
  <c r="H322" i="1"/>
  <c r="F322" i="1"/>
  <c r="J322" i="1"/>
  <c r="C322" i="1"/>
  <c r="E322" i="1"/>
  <c r="H320" i="1"/>
  <c r="D320" i="1"/>
  <c r="I320" i="1"/>
  <c r="C311" i="1"/>
  <c r="H311" i="1"/>
  <c r="D311" i="1"/>
  <c r="I311" i="1"/>
  <c r="E311" i="1"/>
  <c r="F426" i="1"/>
  <c r="J415" i="1"/>
  <c r="I411" i="1"/>
  <c r="J410" i="1"/>
  <c r="H408" i="1"/>
  <c r="H404" i="1"/>
  <c r="D399" i="1"/>
  <c r="E399" i="1"/>
  <c r="J399" i="1"/>
  <c r="H396" i="1"/>
  <c r="J387" i="1"/>
  <c r="H384" i="1"/>
  <c r="C376" i="1"/>
  <c r="F367" i="1"/>
  <c r="J367" i="1"/>
  <c r="D367" i="1"/>
  <c r="H367" i="1"/>
  <c r="D366" i="1"/>
  <c r="G366" i="1"/>
  <c r="E366" i="1"/>
  <c r="J366" i="1"/>
  <c r="F359" i="1"/>
  <c r="J359" i="1"/>
  <c r="D359" i="1"/>
  <c r="H359" i="1"/>
  <c r="D358" i="1"/>
  <c r="G358" i="1"/>
  <c r="E358" i="1"/>
  <c r="J358" i="1"/>
  <c r="F351" i="1"/>
  <c r="J351" i="1"/>
  <c r="D351" i="1"/>
  <c r="H351" i="1"/>
  <c r="D350" i="1"/>
  <c r="G350" i="1"/>
  <c r="E350" i="1"/>
  <c r="J350" i="1"/>
  <c r="F347" i="1"/>
  <c r="J347" i="1"/>
  <c r="D347" i="1"/>
  <c r="H347" i="1"/>
  <c r="D346" i="1"/>
  <c r="G346" i="1"/>
  <c r="E346" i="1"/>
  <c r="J346" i="1"/>
  <c r="E301" i="1"/>
  <c r="I301" i="1"/>
  <c r="J301" i="1"/>
  <c r="E286" i="1"/>
  <c r="C286" i="1"/>
  <c r="J286" i="1"/>
  <c r="F286" i="1"/>
  <c r="I286" i="1"/>
  <c r="I228" i="1"/>
  <c r="H228" i="1"/>
  <c r="E216" i="1"/>
  <c r="D216" i="1"/>
  <c r="I216" i="1"/>
  <c r="C216" i="1"/>
  <c r="G216" i="1"/>
  <c r="H216" i="1"/>
  <c r="F182" i="1"/>
  <c r="J182" i="1"/>
  <c r="C182" i="1"/>
  <c r="G182" i="1"/>
  <c r="H182" i="1"/>
  <c r="E182" i="1"/>
  <c r="D182" i="1"/>
  <c r="I182" i="1"/>
  <c r="D415" i="1"/>
  <c r="G415" i="1"/>
  <c r="D411" i="1"/>
  <c r="E411" i="1"/>
  <c r="J411" i="1"/>
  <c r="C408" i="1"/>
  <c r="G408" i="1"/>
  <c r="C404" i="1"/>
  <c r="G404" i="1"/>
  <c r="C396" i="1"/>
  <c r="G396" i="1"/>
  <c r="E393" i="1"/>
  <c r="I393" i="1"/>
  <c r="D387" i="1"/>
  <c r="C387" i="1"/>
  <c r="I387" i="1"/>
  <c r="F384" i="1"/>
  <c r="J384" i="1"/>
  <c r="H356" i="1"/>
  <c r="I356" i="1"/>
  <c r="D356" i="1"/>
  <c r="I333" i="1"/>
  <c r="C323" i="1"/>
  <c r="G323" i="1"/>
  <c r="E323" i="1"/>
  <c r="I323" i="1"/>
  <c r="J321" i="1"/>
  <c r="F321" i="1"/>
  <c r="D285" i="1"/>
  <c r="I285" i="1"/>
  <c r="H285" i="1"/>
  <c r="E285" i="1"/>
  <c r="F285" i="1"/>
  <c r="J285" i="1"/>
  <c r="I241" i="1"/>
  <c r="F241" i="1"/>
  <c r="J310" i="1"/>
  <c r="F310" i="1"/>
  <c r="H303" i="1"/>
  <c r="C303" i="1"/>
  <c r="C299" i="1"/>
  <c r="G299" i="1"/>
  <c r="J293" i="1"/>
  <c r="G272" i="1"/>
  <c r="C272" i="1"/>
  <c r="H268" i="1"/>
  <c r="E268" i="1"/>
  <c r="D255" i="1"/>
  <c r="H255" i="1"/>
  <c r="C255" i="1"/>
  <c r="G255" i="1"/>
  <c r="D254" i="1"/>
  <c r="E254" i="1"/>
  <c r="J254" i="1"/>
  <c r="C254" i="1"/>
  <c r="I254" i="1"/>
  <c r="C251" i="1"/>
  <c r="G251" i="1"/>
  <c r="F251" i="1"/>
  <c r="J251" i="1"/>
  <c r="D250" i="1"/>
  <c r="C250" i="1"/>
  <c r="I250" i="1"/>
  <c r="G250" i="1"/>
  <c r="E212" i="1"/>
  <c r="D212" i="1"/>
  <c r="I212" i="1"/>
  <c r="D211" i="1"/>
  <c r="H211" i="1"/>
  <c r="E211" i="1"/>
  <c r="J211" i="1"/>
  <c r="C211" i="1"/>
  <c r="I211" i="1"/>
  <c r="D169" i="1"/>
  <c r="G169" i="1"/>
  <c r="C169" i="1"/>
  <c r="I169" i="1"/>
  <c r="J169" i="1"/>
  <c r="F169" i="1"/>
  <c r="C150" i="1"/>
  <c r="G150" i="1"/>
  <c r="D150" i="1"/>
  <c r="H150" i="1"/>
  <c r="F150" i="1"/>
  <c r="E150" i="1"/>
  <c r="H143" i="1"/>
  <c r="E143" i="1"/>
  <c r="I143" i="1"/>
  <c r="D293" i="1"/>
  <c r="I293" i="1"/>
  <c r="G280" i="1"/>
  <c r="C280" i="1"/>
  <c r="C275" i="1"/>
  <c r="G275" i="1"/>
  <c r="F275" i="1"/>
  <c r="J275" i="1"/>
  <c r="E270" i="1"/>
  <c r="C270" i="1"/>
  <c r="J270" i="1"/>
  <c r="D269" i="1"/>
  <c r="I269" i="1"/>
  <c r="H269" i="1"/>
  <c r="F265" i="1"/>
  <c r="E265" i="1"/>
  <c r="C259" i="1"/>
  <c r="G259" i="1"/>
  <c r="F259" i="1"/>
  <c r="J259" i="1"/>
  <c r="D258" i="1"/>
  <c r="C258" i="1"/>
  <c r="I258" i="1"/>
  <c r="G258" i="1"/>
  <c r="H240" i="1"/>
  <c r="E240" i="1"/>
  <c r="D235" i="1"/>
  <c r="H235" i="1"/>
  <c r="C235" i="1"/>
  <c r="G235" i="1"/>
  <c r="D234" i="1"/>
  <c r="E234" i="1"/>
  <c r="J234" i="1"/>
  <c r="C234" i="1"/>
  <c r="I234" i="1"/>
  <c r="C231" i="1"/>
  <c r="G231" i="1"/>
  <c r="F231" i="1"/>
  <c r="J231" i="1"/>
  <c r="D230" i="1"/>
  <c r="C230" i="1"/>
  <c r="I230" i="1"/>
  <c r="G230" i="1"/>
  <c r="E224" i="1"/>
  <c r="D224" i="1"/>
  <c r="I224" i="1"/>
  <c r="H212" i="1"/>
  <c r="G211" i="1"/>
  <c r="G210" i="1"/>
  <c r="F210" i="1"/>
  <c r="E201" i="1"/>
  <c r="F201" i="1"/>
  <c r="I201" i="1"/>
  <c r="C195" i="1"/>
  <c r="G195" i="1"/>
  <c r="D195" i="1"/>
  <c r="H195" i="1"/>
  <c r="E195" i="1"/>
  <c r="J195" i="1"/>
  <c r="H180" i="1"/>
  <c r="F180" i="1"/>
  <c r="F168" i="1"/>
  <c r="E168" i="1"/>
  <c r="I168" i="1"/>
  <c r="J168" i="1"/>
  <c r="J150" i="1"/>
  <c r="E147" i="1"/>
  <c r="H147" i="1"/>
  <c r="I147" i="1"/>
  <c r="D373" i="1"/>
  <c r="D369" i="1"/>
  <c r="E353" i="1"/>
  <c r="G343" i="1"/>
  <c r="I342" i="1"/>
  <c r="C342" i="1"/>
  <c r="G339" i="1"/>
  <c r="I338" i="1"/>
  <c r="C338" i="1"/>
  <c r="G327" i="1"/>
  <c r="I326" i="1"/>
  <c r="C326" i="1"/>
  <c r="G318" i="1"/>
  <c r="I317" i="1"/>
  <c r="I315" i="1"/>
  <c r="D315" i="1"/>
  <c r="E312" i="1"/>
  <c r="H310" i="1"/>
  <c r="J309" i="1"/>
  <c r="G306" i="1"/>
  <c r="E303" i="1"/>
  <c r="I299" i="1"/>
  <c r="D299" i="1"/>
  <c r="F293" i="1"/>
  <c r="G288" i="1"/>
  <c r="C288" i="1"/>
  <c r="C283" i="1"/>
  <c r="G283" i="1"/>
  <c r="F283" i="1"/>
  <c r="J283" i="1"/>
  <c r="E278" i="1"/>
  <c r="C278" i="1"/>
  <c r="J278" i="1"/>
  <c r="D277" i="1"/>
  <c r="I277" i="1"/>
  <c r="H277" i="1"/>
  <c r="H275" i="1"/>
  <c r="J269" i="1"/>
  <c r="I268" i="1"/>
  <c r="J265" i="1"/>
  <c r="I264" i="1"/>
  <c r="D264" i="1"/>
  <c r="H259" i="1"/>
  <c r="J258" i="1"/>
  <c r="E255" i="1"/>
  <c r="F254" i="1"/>
  <c r="I253" i="1"/>
  <c r="F253" i="1"/>
  <c r="E251" i="1"/>
  <c r="F250" i="1"/>
  <c r="D243" i="1"/>
  <c r="H243" i="1"/>
  <c r="C243" i="1"/>
  <c r="G243" i="1"/>
  <c r="D242" i="1"/>
  <c r="E242" i="1"/>
  <c r="J242" i="1"/>
  <c r="C242" i="1"/>
  <c r="I242" i="1"/>
  <c r="F235" i="1"/>
  <c r="G234" i="1"/>
  <c r="H231" i="1"/>
  <c r="J230" i="1"/>
  <c r="H224" i="1"/>
  <c r="E220" i="1"/>
  <c r="D220" i="1"/>
  <c r="I220" i="1"/>
  <c r="G212" i="1"/>
  <c r="F211" i="1"/>
  <c r="E185" i="1"/>
  <c r="C185" i="1"/>
  <c r="F185" i="1"/>
  <c r="I185" i="1"/>
  <c r="G185" i="1"/>
  <c r="E179" i="1"/>
  <c r="G179" i="1"/>
  <c r="F170" i="1"/>
  <c r="J170" i="1"/>
  <c r="C170" i="1"/>
  <c r="G170" i="1"/>
  <c r="H170" i="1"/>
  <c r="E170" i="1"/>
  <c r="I150" i="1"/>
  <c r="D149" i="1"/>
  <c r="C149" i="1"/>
  <c r="I149" i="1"/>
  <c r="E149" i="1"/>
  <c r="J149" i="1"/>
  <c r="G149" i="1"/>
  <c r="F149" i="1"/>
  <c r="C208" i="1"/>
  <c r="H208" i="1"/>
  <c r="E204" i="1"/>
  <c r="H204" i="1"/>
  <c r="F197" i="1"/>
  <c r="E197" i="1"/>
  <c r="F184" i="1"/>
  <c r="H184" i="1"/>
  <c r="F174" i="1"/>
  <c r="J174" i="1"/>
  <c r="C174" i="1"/>
  <c r="G174" i="1"/>
  <c r="D173" i="1"/>
  <c r="G173" i="1"/>
  <c r="C173" i="1"/>
  <c r="I173" i="1"/>
  <c r="D161" i="1"/>
  <c r="C161" i="1"/>
  <c r="I161" i="1"/>
  <c r="E161" i="1"/>
  <c r="J161" i="1"/>
  <c r="C158" i="1"/>
  <c r="G158" i="1"/>
  <c r="D158" i="1"/>
  <c r="H158" i="1"/>
  <c r="D157" i="1"/>
  <c r="C157" i="1"/>
  <c r="I157" i="1"/>
  <c r="E157" i="1"/>
  <c r="J157" i="1"/>
  <c r="C154" i="1"/>
  <c r="G154" i="1"/>
  <c r="D154" i="1"/>
  <c r="H154" i="1"/>
  <c r="E144" i="1"/>
  <c r="F144" i="1"/>
  <c r="C138" i="1"/>
  <c r="G138" i="1"/>
  <c r="D138" i="1"/>
  <c r="H138" i="1"/>
  <c r="D137" i="1"/>
  <c r="C137" i="1"/>
  <c r="I137" i="1"/>
  <c r="E137" i="1"/>
  <c r="J137" i="1"/>
  <c r="J267" i="1"/>
  <c r="F267" i="1"/>
  <c r="G266" i="1"/>
  <c r="J247" i="1"/>
  <c r="F247" i="1"/>
  <c r="G246" i="1"/>
  <c r="J233" i="1"/>
  <c r="J223" i="1"/>
  <c r="F223" i="1"/>
  <c r="J219" i="1"/>
  <c r="F219" i="1"/>
  <c r="J215" i="1"/>
  <c r="F215" i="1"/>
  <c r="D208" i="1"/>
  <c r="D204" i="1"/>
  <c r="H200" i="1"/>
  <c r="E200" i="1"/>
  <c r="I200" i="1"/>
  <c r="I197" i="1"/>
  <c r="E193" i="1"/>
  <c r="C193" i="1"/>
  <c r="F193" i="1"/>
  <c r="D174" i="1"/>
  <c r="E173" i="1"/>
  <c r="F166" i="1"/>
  <c r="J166" i="1"/>
  <c r="C166" i="1"/>
  <c r="G166" i="1"/>
  <c r="D165" i="1"/>
  <c r="G165" i="1"/>
  <c r="C165" i="1"/>
  <c r="I165" i="1"/>
  <c r="J158" i="1"/>
  <c r="J154" i="1"/>
  <c r="F148" i="1"/>
  <c r="I148" i="1"/>
  <c r="F140" i="1"/>
  <c r="E140" i="1"/>
  <c r="J138" i="1"/>
  <c r="J203" i="1"/>
  <c r="F203" i="1"/>
  <c r="G202" i="1"/>
  <c r="J199" i="1"/>
  <c r="F199" i="1"/>
  <c r="H130" i="1"/>
  <c r="D130" i="1"/>
  <c r="J129" i="1"/>
  <c r="E129" i="1"/>
  <c r="H126" i="1"/>
  <c r="D126" i="1"/>
  <c r="J125" i="1"/>
  <c r="E125" i="1"/>
  <c r="H207" i="1"/>
  <c r="F189" i="1"/>
  <c r="F181" i="1"/>
  <c r="H178" i="1"/>
  <c r="E177" i="1"/>
  <c r="G130" i="1"/>
  <c r="I129" i="1"/>
  <c r="C129" i="1"/>
  <c r="G126" i="1"/>
  <c r="I125" i="1"/>
  <c r="C125" i="1"/>
  <c r="H4" i="34"/>
  <c r="H2" i="35"/>
  <c r="H7" i="35"/>
  <c r="H36" i="35"/>
  <c r="H52" i="35"/>
  <c r="H84" i="35"/>
  <c r="H100" i="35"/>
  <c r="H132" i="35"/>
  <c r="H148" i="35"/>
  <c r="H3" i="35"/>
  <c r="H8" i="35"/>
  <c r="H16" i="35"/>
  <c r="H19" i="35"/>
  <c r="H28" i="35"/>
  <c r="H45" i="35"/>
  <c r="H73" i="35"/>
  <c r="H89" i="35"/>
  <c r="H105" i="35"/>
  <c r="H121" i="35"/>
  <c r="H137" i="35"/>
  <c r="H153" i="35"/>
  <c r="H4" i="35"/>
  <c r="H10" i="35"/>
  <c r="H14" i="35"/>
  <c r="H20" i="35"/>
  <c r="H23" i="35"/>
  <c r="H32" i="35"/>
  <c r="H40" i="35"/>
  <c r="H48" i="35"/>
  <c r="H60" i="35"/>
  <c r="H76" i="35"/>
  <c r="H92" i="35"/>
  <c r="H108" i="35"/>
  <c r="H124" i="35"/>
  <c r="H140" i="35"/>
  <c r="H156" i="35"/>
  <c r="H12" i="35"/>
  <c r="H18" i="35"/>
  <c r="H27" i="35"/>
  <c r="H44" i="35"/>
  <c r="H68" i="35"/>
  <c r="H116" i="35"/>
  <c r="H6" i="35"/>
  <c r="H13" i="35"/>
  <c r="H22" i="35"/>
  <c r="H37" i="35"/>
  <c r="H57" i="35"/>
  <c r="H5" i="35"/>
  <c r="H11" i="35"/>
  <c r="H15" i="35"/>
  <c r="H17" i="35"/>
  <c r="H21" i="35"/>
  <c r="H33" i="35"/>
  <c r="H41" i="35"/>
  <c r="H49" i="35"/>
  <c r="H65" i="35"/>
  <c r="H81" i="35"/>
  <c r="H97" i="35"/>
  <c r="H113" i="35"/>
  <c r="H129" i="35"/>
  <c r="H145" i="35"/>
  <c r="H153" i="34"/>
  <c r="H13" i="34"/>
  <c r="H105" i="34"/>
  <c r="H2" i="34"/>
  <c r="H45" i="34"/>
  <c r="H137" i="34"/>
  <c r="H3" i="34"/>
  <c r="H6" i="34"/>
  <c r="H10" i="34"/>
  <c r="H15" i="34"/>
  <c r="H23" i="34"/>
  <c r="H37" i="34"/>
  <c r="H57" i="34"/>
  <c r="H89" i="34"/>
  <c r="H121" i="34"/>
  <c r="H28" i="34"/>
  <c r="H73" i="34"/>
  <c r="H161" i="34"/>
  <c r="H8" i="34"/>
  <c r="H17" i="34"/>
  <c r="H22" i="34"/>
  <c r="H32" i="34"/>
  <c r="H48" i="34"/>
  <c r="H78" i="34"/>
  <c r="H110" i="34"/>
  <c r="H142" i="34"/>
  <c r="H20" i="34"/>
  <c r="H40" i="34"/>
  <c r="H62" i="34"/>
  <c r="H94" i="34"/>
  <c r="H126" i="34"/>
  <c r="H158" i="34"/>
  <c r="H7" i="34"/>
  <c r="H12" i="34"/>
  <c r="H14" i="34"/>
  <c r="H19" i="34"/>
  <c r="H27" i="34"/>
  <c r="H36" i="34"/>
  <c r="H44" i="34"/>
  <c r="H54" i="34"/>
  <c r="H70" i="34"/>
  <c r="H86" i="34"/>
  <c r="H102" i="34"/>
  <c r="H118" i="34"/>
  <c r="H134" i="34"/>
  <c r="H150" i="34"/>
  <c r="H5" i="34"/>
  <c r="H11" i="34"/>
  <c r="H16" i="34"/>
  <c r="H18" i="34"/>
  <c r="H21" i="34"/>
  <c r="H33" i="34"/>
  <c r="H41" i="34"/>
  <c r="H49" i="34"/>
  <c r="H65" i="34"/>
  <c r="H81" i="34"/>
  <c r="H97" i="34"/>
  <c r="H113" i="34"/>
  <c r="H129" i="34"/>
  <c r="H145" i="34"/>
  <c r="B20" i="35"/>
  <c r="B22" i="35" s="1"/>
  <c r="H162" i="35"/>
  <c r="H158" i="35"/>
  <c r="H154" i="35"/>
  <c r="H150" i="35"/>
  <c r="H146" i="35"/>
  <c r="H142" i="35"/>
  <c r="H138" i="35"/>
  <c r="H134" i="35"/>
  <c r="H130" i="35"/>
  <c r="H126" i="35"/>
  <c r="H122" i="35"/>
  <c r="H118" i="35"/>
  <c r="H114" i="35"/>
  <c r="H110" i="35"/>
  <c r="H106" i="35"/>
  <c r="H102" i="35"/>
  <c r="H98" i="35"/>
  <c r="H94" i="35"/>
  <c r="H90" i="35"/>
  <c r="H86" i="35"/>
  <c r="H82" i="35"/>
  <c r="H78" i="35"/>
  <c r="H74" i="35"/>
  <c r="H70" i="35"/>
  <c r="H66" i="35"/>
  <c r="H62" i="35"/>
  <c r="H58" i="35"/>
  <c r="H54" i="35"/>
  <c r="H50" i="35"/>
  <c r="H159" i="35"/>
  <c r="H155" i="35"/>
  <c r="H151" i="35"/>
  <c r="H147" i="35"/>
  <c r="H143" i="35"/>
  <c r="H139" i="35"/>
  <c r="H135" i="35"/>
  <c r="H131" i="35"/>
  <c r="H127" i="35"/>
  <c r="H123" i="35"/>
  <c r="H119" i="35"/>
  <c r="H115" i="35"/>
  <c r="H111" i="35"/>
  <c r="H107" i="35"/>
  <c r="H103" i="35"/>
  <c r="H99" i="35"/>
  <c r="H95" i="35"/>
  <c r="H91" i="35"/>
  <c r="H87" i="35"/>
  <c r="H83" i="35"/>
  <c r="H79" i="35"/>
  <c r="H75" i="35"/>
  <c r="H71" i="35"/>
  <c r="H67" i="35"/>
  <c r="H63" i="35"/>
  <c r="H59" i="35"/>
  <c r="H55" i="35"/>
  <c r="H51" i="35"/>
  <c r="H9" i="35"/>
  <c r="H25" i="35"/>
  <c r="H26" i="35"/>
  <c r="H31" i="35"/>
  <c r="H35" i="35"/>
  <c r="H39" i="35"/>
  <c r="H43" i="35"/>
  <c r="H47" i="35"/>
  <c r="H53" i="35"/>
  <c r="H61" i="35"/>
  <c r="H69" i="35"/>
  <c r="H77" i="35"/>
  <c r="H85" i="35"/>
  <c r="H93" i="35"/>
  <c r="H101" i="35"/>
  <c r="H109" i="35"/>
  <c r="H117" i="35"/>
  <c r="H125" i="35"/>
  <c r="H133" i="35"/>
  <c r="H141" i="35"/>
  <c r="H149" i="35"/>
  <c r="H157" i="35"/>
  <c r="H24" i="35"/>
  <c r="H29" i="35"/>
  <c r="H30" i="35"/>
  <c r="H34" i="35"/>
  <c r="H38" i="35"/>
  <c r="H42" i="35"/>
  <c r="H46" i="35"/>
  <c r="H56" i="35"/>
  <c r="H64" i="35"/>
  <c r="H72" i="35"/>
  <c r="H80" i="35"/>
  <c r="H88" i="35"/>
  <c r="H96" i="35"/>
  <c r="H104" i="35"/>
  <c r="H112" i="35"/>
  <c r="H120" i="35"/>
  <c r="H128" i="35"/>
  <c r="H136" i="35"/>
  <c r="H144" i="35"/>
  <c r="H152" i="35"/>
  <c r="H160" i="35"/>
  <c r="H160" i="34"/>
  <c r="H156" i="34"/>
  <c r="H152" i="34"/>
  <c r="H148" i="34"/>
  <c r="H144" i="34"/>
  <c r="H140" i="34"/>
  <c r="H136" i="34"/>
  <c r="H132" i="34"/>
  <c r="H128" i="34"/>
  <c r="H124" i="34"/>
  <c r="H120" i="34"/>
  <c r="H116" i="34"/>
  <c r="H112" i="34"/>
  <c r="H108" i="34"/>
  <c r="H104" i="34"/>
  <c r="H100" i="34"/>
  <c r="H96" i="34"/>
  <c r="H92" i="34"/>
  <c r="H88" i="34"/>
  <c r="H84" i="34"/>
  <c r="H80" i="34"/>
  <c r="H76" i="34"/>
  <c r="H72" i="34"/>
  <c r="H68" i="34"/>
  <c r="H64" i="34"/>
  <c r="H60" i="34"/>
  <c r="H56" i="34"/>
  <c r="H52" i="34"/>
  <c r="H159" i="34"/>
  <c r="H155" i="34"/>
  <c r="H151" i="34"/>
  <c r="H147" i="34"/>
  <c r="H143" i="34"/>
  <c r="H139" i="34"/>
  <c r="H135" i="34"/>
  <c r="H131" i="34"/>
  <c r="H127" i="34"/>
  <c r="H123" i="34"/>
  <c r="H119" i="34"/>
  <c r="H115" i="34"/>
  <c r="H111" i="34"/>
  <c r="H107" i="34"/>
  <c r="H103" i="34"/>
  <c r="H99" i="34"/>
  <c r="H95" i="34"/>
  <c r="H91" i="34"/>
  <c r="H87" i="34"/>
  <c r="H83" i="34"/>
  <c r="H79" i="34"/>
  <c r="H75" i="34"/>
  <c r="H71" i="34"/>
  <c r="H67" i="34"/>
  <c r="H63" i="34"/>
  <c r="H59" i="34"/>
  <c r="H55" i="34"/>
  <c r="H51" i="34"/>
  <c r="H9" i="34"/>
  <c r="H25" i="34"/>
  <c r="H26" i="34"/>
  <c r="H31" i="34"/>
  <c r="H35" i="34"/>
  <c r="H39" i="34"/>
  <c r="H43" i="34"/>
  <c r="H47" i="34"/>
  <c r="H50" i="34"/>
  <c r="H58" i="34"/>
  <c r="H66" i="34"/>
  <c r="H74" i="34"/>
  <c r="H82" i="34"/>
  <c r="H90" i="34"/>
  <c r="H98" i="34"/>
  <c r="H106" i="34"/>
  <c r="H114" i="34"/>
  <c r="H122" i="34"/>
  <c r="H130" i="34"/>
  <c r="H138" i="34"/>
  <c r="H146" i="34"/>
  <c r="H154" i="34"/>
  <c r="H162" i="34"/>
  <c r="H24" i="34"/>
  <c r="H29" i="34"/>
  <c r="H30" i="34"/>
  <c r="H34" i="34"/>
  <c r="H38" i="34"/>
  <c r="H42" i="34"/>
  <c r="H46" i="34"/>
  <c r="H53" i="34"/>
  <c r="H61" i="34"/>
  <c r="H69" i="34"/>
  <c r="H77" i="34"/>
  <c r="H85" i="34"/>
  <c r="H93" i="34"/>
  <c r="H101" i="34"/>
  <c r="H109" i="34"/>
  <c r="H117" i="34"/>
  <c r="H125" i="34"/>
  <c r="H133" i="34"/>
  <c r="H141" i="34"/>
  <c r="H149" i="34"/>
  <c r="H157" i="34"/>
  <c r="C998" i="1"/>
  <c r="G998" i="1"/>
  <c r="D998" i="1"/>
  <c r="H998" i="1"/>
  <c r="I986" i="1"/>
  <c r="F953" i="1"/>
  <c r="J953" i="1"/>
  <c r="C953" i="1"/>
  <c r="G953" i="1"/>
  <c r="D953" i="1"/>
  <c r="H953" i="1"/>
  <c r="F868" i="1"/>
  <c r="J868" i="1"/>
  <c r="C868" i="1"/>
  <c r="G868" i="1"/>
  <c r="D868" i="1"/>
  <c r="H868" i="1"/>
  <c r="E868" i="1"/>
  <c r="F860" i="1"/>
  <c r="J860" i="1"/>
  <c r="C860" i="1"/>
  <c r="G860" i="1"/>
  <c r="D860" i="1"/>
  <c r="E860" i="1"/>
  <c r="H860" i="1"/>
  <c r="F852" i="1"/>
  <c r="J852" i="1"/>
  <c r="C852" i="1"/>
  <c r="G852" i="1"/>
  <c r="D852" i="1"/>
  <c r="H852" i="1"/>
  <c r="E852" i="1"/>
  <c r="F820" i="1"/>
  <c r="J820" i="1"/>
  <c r="C820" i="1"/>
  <c r="G820" i="1"/>
  <c r="D820" i="1"/>
  <c r="E820" i="1"/>
  <c r="H820" i="1"/>
  <c r="D753" i="1"/>
  <c r="H753" i="1"/>
  <c r="F753" i="1"/>
  <c r="C753" i="1"/>
  <c r="J753" i="1"/>
  <c r="E753" i="1"/>
  <c r="G753" i="1"/>
  <c r="I753" i="1"/>
  <c r="D737" i="1"/>
  <c r="H737" i="1"/>
  <c r="F737" i="1"/>
  <c r="J737" i="1"/>
  <c r="C737" i="1"/>
  <c r="E737" i="1"/>
  <c r="G737" i="1"/>
  <c r="I737" i="1"/>
  <c r="D680" i="1"/>
  <c r="H680" i="1"/>
  <c r="G680" i="1"/>
  <c r="E680" i="1"/>
  <c r="J680" i="1"/>
  <c r="F680" i="1"/>
  <c r="I680" i="1"/>
  <c r="C680" i="1"/>
  <c r="F844" i="1"/>
  <c r="J844" i="1"/>
  <c r="C844" i="1"/>
  <c r="G844" i="1"/>
  <c r="D844" i="1"/>
  <c r="H844" i="1"/>
  <c r="E844" i="1"/>
  <c r="F812" i="1"/>
  <c r="J812" i="1"/>
  <c r="C812" i="1"/>
  <c r="G812" i="1"/>
  <c r="D812" i="1"/>
  <c r="E812" i="1"/>
  <c r="H812" i="1"/>
  <c r="F780" i="1"/>
  <c r="J780" i="1"/>
  <c r="C780" i="1"/>
  <c r="G780" i="1"/>
  <c r="D780" i="1"/>
  <c r="E780" i="1"/>
  <c r="H780" i="1"/>
  <c r="J998" i="1"/>
  <c r="F997" i="1"/>
  <c r="J997" i="1"/>
  <c r="C997" i="1"/>
  <c r="G997" i="1"/>
  <c r="C990" i="1"/>
  <c r="G990" i="1"/>
  <c r="D990" i="1"/>
  <c r="H990" i="1"/>
  <c r="J986" i="1"/>
  <c r="F985" i="1"/>
  <c r="J985" i="1"/>
  <c r="C985" i="1"/>
  <c r="G985" i="1"/>
  <c r="F977" i="1"/>
  <c r="J977" i="1"/>
  <c r="C977" i="1"/>
  <c r="G977" i="1"/>
  <c r="D977" i="1"/>
  <c r="H977" i="1"/>
  <c r="F969" i="1"/>
  <c r="J969" i="1"/>
  <c r="C969" i="1"/>
  <c r="G969" i="1"/>
  <c r="D969" i="1"/>
  <c r="H969" i="1"/>
  <c r="E953" i="1"/>
  <c r="F949" i="1"/>
  <c r="J949" i="1"/>
  <c r="C949" i="1"/>
  <c r="G949" i="1"/>
  <c r="H949" i="1"/>
  <c r="D949" i="1"/>
  <c r="I868" i="1"/>
  <c r="I860" i="1"/>
  <c r="I852" i="1"/>
  <c r="F828" i="1"/>
  <c r="J828" i="1"/>
  <c r="C828" i="1"/>
  <c r="G828" i="1"/>
  <c r="D828" i="1"/>
  <c r="E828" i="1"/>
  <c r="H828" i="1"/>
  <c r="I820" i="1"/>
  <c r="F796" i="1"/>
  <c r="J796" i="1"/>
  <c r="C796" i="1"/>
  <c r="G796" i="1"/>
  <c r="D796" i="1"/>
  <c r="E796" i="1"/>
  <c r="H796" i="1"/>
  <c r="I998" i="1"/>
  <c r="C986" i="1"/>
  <c r="G986" i="1"/>
  <c r="D986" i="1"/>
  <c r="H986" i="1"/>
  <c r="F981" i="1"/>
  <c r="J981" i="1"/>
  <c r="C981" i="1"/>
  <c r="D981" i="1"/>
  <c r="H981" i="1"/>
  <c r="G981" i="1"/>
  <c r="F961" i="1"/>
  <c r="J961" i="1"/>
  <c r="C961" i="1"/>
  <c r="G961" i="1"/>
  <c r="D961" i="1"/>
  <c r="H961" i="1"/>
  <c r="F788" i="1"/>
  <c r="J788" i="1"/>
  <c r="C788" i="1"/>
  <c r="G788" i="1"/>
  <c r="D788" i="1"/>
  <c r="E788" i="1"/>
  <c r="H788" i="1"/>
  <c r="D721" i="1"/>
  <c r="H721" i="1"/>
  <c r="F721" i="1"/>
  <c r="J721" i="1"/>
  <c r="C721" i="1"/>
  <c r="E721" i="1"/>
  <c r="G721" i="1"/>
  <c r="I721" i="1"/>
  <c r="D705" i="1"/>
  <c r="H705" i="1"/>
  <c r="F705" i="1"/>
  <c r="J705" i="1"/>
  <c r="C705" i="1"/>
  <c r="E705" i="1"/>
  <c r="G705" i="1"/>
  <c r="I705" i="1"/>
  <c r="D696" i="1"/>
  <c r="H696" i="1"/>
  <c r="G696" i="1"/>
  <c r="E696" i="1"/>
  <c r="J696" i="1"/>
  <c r="F696" i="1"/>
  <c r="I696" i="1"/>
  <c r="C696" i="1"/>
  <c r="D664" i="1"/>
  <c r="H664" i="1"/>
  <c r="G664" i="1"/>
  <c r="E664" i="1"/>
  <c r="J664" i="1"/>
  <c r="F664" i="1"/>
  <c r="I664" i="1"/>
  <c r="C664" i="1"/>
  <c r="F998" i="1"/>
  <c r="F993" i="1"/>
  <c r="J993" i="1"/>
  <c r="C993" i="1"/>
  <c r="G993" i="1"/>
  <c r="F986" i="1"/>
  <c r="F973" i="1"/>
  <c r="J973" i="1"/>
  <c r="C973" i="1"/>
  <c r="G973" i="1"/>
  <c r="D973" i="1"/>
  <c r="H973" i="1"/>
  <c r="F965" i="1"/>
  <c r="J965" i="1"/>
  <c r="C965" i="1"/>
  <c r="G965" i="1"/>
  <c r="D965" i="1"/>
  <c r="H965" i="1"/>
  <c r="E998" i="1"/>
  <c r="C994" i="1"/>
  <c r="G994" i="1"/>
  <c r="D994" i="1"/>
  <c r="H994" i="1"/>
  <c r="H993" i="1"/>
  <c r="F989" i="1"/>
  <c r="J989" i="1"/>
  <c r="C989" i="1"/>
  <c r="G989" i="1"/>
  <c r="E986" i="1"/>
  <c r="I981" i="1"/>
  <c r="I961" i="1"/>
  <c r="F957" i="1"/>
  <c r="J957" i="1"/>
  <c r="C957" i="1"/>
  <c r="G957" i="1"/>
  <c r="D957" i="1"/>
  <c r="H957" i="1"/>
  <c r="I953" i="1"/>
  <c r="F836" i="1"/>
  <c r="J836" i="1"/>
  <c r="C836" i="1"/>
  <c r="G836" i="1"/>
  <c r="D836" i="1"/>
  <c r="E836" i="1"/>
  <c r="H836" i="1"/>
  <c r="I828" i="1"/>
  <c r="F804" i="1"/>
  <c r="J804" i="1"/>
  <c r="C804" i="1"/>
  <c r="G804" i="1"/>
  <c r="D804" i="1"/>
  <c r="E804" i="1"/>
  <c r="H804" i="1"/>
  <c r="I796" i="1"/>
  <c r="F772" i="1"/>
  <c r="J772" i="1"/>
  <c r="C772" i="1"/>
  <c r="G772" i="1"/>
  <c r="D772" i="1"/>
  <c r="E772" i="1"/>
  <c r="H772" i="1"/>
  <c r="F767" i="1"/>
  <c r="J767" i="1"/>
  <c r="C767" i="1"/>
  <c r="H767" i="1"/>
  <c r="D767" i="1"/>
  <c r="I767" i="1"/>
  <c r="E767" i="1"/>
  <c r="G767" i="1"/>
  <c r="C764" i="1"/>
  <c r="G764" i="1"/>
  <c r="D764" i="1"/>
  <c r="I764" i="1"/>
  <c r="E764" i="1"/>
  <c r="J764" i="1"/>
  <c r="F764" i="1"/>
  <c r="H764" i="1"/>
  <c r="D684" i="1"/>
  <c r="H684" i="1"/>
  <c r="G684" i="1"/>
  <c r="E684" i="1"/>
  <c r="J684" i="1"/>
  <c r="C684" i="1"/>
  <c r="F684" i="1"/>
  <c r="I684" i="1"/>
  <c r="D668" i="1"/>
  <c r="H668" i="1"/>
  <c r="G668" i="1"/>
  <c r="E668" i="1"/>
  <c r="J668" i="1"/>
  <c r="C668" i="1"/>
  <c r="F668" i="1"/>
  <c r="I668" i="1"/>
  <c r="C837" i="1"/>
  <c r="G837" i="1"/>
  <c r="D837" i="1"/>
  <c r="H837" i="1"/>
  <c r="C829" i="1"/>
  <c r="G829" i="1"/>
  <c r="D829" i="1"/>
  <c r="H829" i="1"/>
  <c r="C821" i="1"/>
  <c r="G821" i="1"/>
  <c r="D821" i="1"/>
  <c r="H821" i="1"/>
  <c r="C813" i="1"/>
  <c r="G813" i="1"/>
  <c r="D813" i="1"/>
  <c r="H813" i="1"/>
  <c r="C805" i="1"/>
  <c r="G805" i="1"/>
  <c r="D805" i="1"/>
  <c r="H805" i="1"/>
  <c r="C797" i="1"/>
  <c r="G797" i="1"/>
  <c r="D797" i="1"/>
  <c r="H797" i="1"/>
  <c r="C789" i="1"/>
  <c r="G789" i="1"/>
  <c r="D789" i="1"/>
  <c r="H789" i="1"/>
  <c r="C781" i="1"/>
  <c r="G781" i="1"/>
  <c r="D781" i="1"/>
  <c r="H781" i="1"/>
  <c r="C773" i="1"/>
  <c r="G773" i="1"/>
  <c r="D773" i="1"/>
  <c r="H773" i="1"/>
  <c r="F763" i="1"/>
  <c r="J763" i="1"/>
  <c r="C763" i="1"/>
  <c r="H763" i="1"/>
  <c r="D763" i="1"/>
  <c r="I763" i="1"/>
  <c r="C760" i="1"/>
  <c r="G760" i="1"/>
  <c r="D760" i="1"/>
  <c r="I760" i="1"/>
  <c r="E760" i="1"/>
  <c r="J760" i="1"/>
  <c r="F739" i="1"/>
  <c r="J739" i="1"/>
  <c r="D739" i="1"/>
  <c r="H739" i="1"/>
  <c r="C739" i="1"/>
  <c r="E739" i="1"/>
  <c r="F723" i="1"/>
  <c r="J723" i="1"/>
  <c r="D723" i="1"/>
  <c r="H723" i="1"/>
  <c r="C723" i="1"/>
  <c r="E723" i="1"/>
  <c r="F707" i="1"/>
  <c r="J707" i="1"/>
  <c r="D707" i="1"/>
  <c r="H707" i="1"/>
  <c r="C707" i="1"/>
  <c r="E707" i="1"/>
  <c r="C644" i="1"/>
  <c r="G644" i="1"/>
  <c r="D644" i="1"/>
  <c r="H644" i="1"/>
  <c r="F644" i="1"/>
  <c r="J644" i="1"/>
  <c r="I644" i="1"/>
  <c r="C632" i="1"/>
  <c r="G632" i="1"/>
  <c r="D632" i="1"/>
  <c r="H632" i="1"/>
  <c r="J632" i="1"/>
  <c r="F632" i="1"/>
  <c r="E632" i="1"/>
  <c r="I632" i="1"/>
  <c r="C612" i="1"/>
  <c r="G612" i="1"/>
  <c r="D612" i="1"/>
  <c r="H612" i="1"/>
  <c r="F612" i="1"/>
  <c r="J612" i="1"/>
  <c r="I612" i="1"/>
  <c r="I966" i="1"/>
  <c r="E966" i="1"/>
  <c r="I954" i="1"/>
  <c r="E954" i="1"/>
  <c r="E950" i="1"/>
  <c r="F947" i="1"/>
  <c r="J947" i="1"/>
  <c r="F939" i="1"/>
  <c r="J939" i="1"/>
  <c r="F895" i="1"/>
  <c r="J895" i="1"/>
  <c r="F887" i="1"/>
  <c r="J887" i="1"/>
  <c r="F883" i="1"/>
  <c r="J883" i="1"/>
  <c r="G875" i="1"/>
  <c r="C869" i="1"/>
  <c r="G869" i="1"/>
  <c r="D869" i="1"/>
  <c r="H869" i="1"/>
  <c r="I861" i="1"/>
  <c r="I853" i="1"/>
  <c r="E995" i="1"/>
  <c r="I991" i="1"/>
  <c r="E991" i="1"/>
  <c r="I987" i="1"/>
  <c r="E987" i="1"/>
  <c r="I983" i="1"/>
  <c r="E983" i="1"/>
  <c r="H982" i="1"/>
  <c r="G945" i="1"/>
  <c r="C944" i="1"/>
  <c r="G944" i="1"/>
  <c r="G941" i="1"/>
  <c r="C940" i="1"/>
  <c r="G940" i="1"/>
  <c r="E939" i="1"/>
  <c r="G937" i="1"/>
  <c r="C936" i="1"/>
  <c r="G936" i="1"/>
  <c r="G933" i="1"/>
  <c r="C932" i="1"/>
  <c r="G932" i="1"/>
  <c r="G929" i="1"/>
  <c r="C928" i="1"/>
  <c r="G928" i="1"/>
  <c r="G925" i="1"/>
  <c r="C924" i="1"/>
  <c r="G924" i="1"/>
  <c r="G921" i="1"/>
  <c r="C920" i="1"/>
  <c r="G920" i="1"/>
  <c r="G917" i="1"/>
  <c r="C916" i="1"/>
  <c r="G916" i="1"/>
  <c r="G913" i="1"/>
  <c r="C912" i="1"/>
  <c r="G912" i="1"/>
  <c r="G909" i="1"/>
  <c r="C908" i="1"/>
  <c r="G908" i="1"/>
  <c r="G905" i="1"/>
  <c r="C904" i="1"/>
  <c r="G904" i="1"/>
  <c r="G901" i="1"/>
  <c r="C900" i="1"/>
  <c r="G900" i="1"/>
  <c r="G897" i="1"/>
  <c r="C896" i="1"/>
  <c r="G896" i="1"/>
  <c r="E895" i="1"/>
  <c r="G893" i="1"/>
  <c r="C892" i="1"/>
  <c r="G892" i="1"/>
  <c r="G889" i="1"/>
  <c r="C888" i="1"/>
  <c r="G888" i="1"/>
  <c r="E887" i="1"/>
  <c r="G885" i="1"/>
  <c r="C884" i="1"/>
  <c r="G884" i="1"/>
  <c r="E883" i="1"/>
  <c r="G881" i="1"/>
  <c r="C880" i="1"/>
  <c r="G880" i="1"/>
  <c r="G877" i="1"/>
  <c r="C876" i="1"/>
  <c r="G876" i="1"/>
  <c r="J873" i="1"/>
  <c r="F872" i="1"/>
  <c r="J872" i="1"/>
  <c r="C872" i="1"/>
  <c r="G872" i="1"/>
  <c r="F869" i="1"/>
  <c r="J865" i="1"/>
  <c r="F864" i="1"/>
  <c r="J864" i="1"/>
  <c r="C864" i="1"/>
  <c r="G864" i="1"/>
  <c r="J857" i="1"/>
  <c r="F856" i="1"/>
  <c r="J856" i="1"/>
  <c r="C856" i="1"/>
  <c r="G856" i="1"/>
  <c r="J849" i="1"/>
  <c r="F848" i="1"/>
  <c r="J848" i="1"/>
  <c r="C848" i="1"/>
  <c r="G848" i="1"/>
  <c r="J841" i="1"/>
  <c r="F840" i="1"/>
  <c r="J840" i="1"/>
  <c r="C840" i="1"/>
  <c r="G840" i="1"/>
  <c r="F837" i="1"/>
  <c r="J833" i="1"/>
  <c r="F832" i="1"/>
  <c r="J832" i="1"/>
  <c r="C832" i="1"/>
  <c r="G832" i="1"/>
  <c r="F829" i="1"/>
  <c r="J825" i="1"/>
  <c r="F824" i="1"/>
  <c r="J824" i="1"/>
  <c r="C824" i="1"/>
  <c r="G824" i="1"/>
  <c r="F821" i="1"/>
  <c r="J817" i="1"/>
  <c r="F816" i="1"/>
  <c r="J816" i="1"/>
  <c r="C816" i="1"/>
  <c r="G816" i="1"/>
  <c r="F813" i="1"/>
  <c r="J809" i="1"/>
  <c r="F808" i="1"/>
  <c r="J808" i="1"/>
  <c r="C808" i="1"/>
  <c r="G808" i="1"/>
  <c r="F805" i="1"/>
  <c r="J801" i="1"/>
  <c r="F800" i="1"/>
  <c r="J800" i="1"/>
  <c r="C800" i="1"/>
  <c r="G800" i="1"/>
  <c r="F797" i="1"/>
  <c r="J793" i="1"/>
  <c r="F792" i="1"/>
  <c r="J792" i="1"/>
  <c r="C792" i="1"/>
  <c r="G792" i="1"/>
  <c r="F789" i="1"/>
  <c r="J785" i="1"/>
  <c r="F784" i="1"/>
  <c r="J784" i="1"/>
  <c r="C784" i="1"/>
  <c r="G784" i="1"/>
  <c r="F781" i="1"/>
  <c r="J777" i="1"/>
  <c r="F776" i="1"/>
  <c r="J776" i="1"/>
  <c r="C776" i="1"/>
  <c r="G776" i="1"/>
  <c r="F773" i="1"/>
  <c r="H760" i="1"/>
  <c r="F759" i="1"/>
  <c r="J759" i="1"/>
  <c r="C759" i="1"/>
  <c r="H759" i="1"/>
  <c r="D759" i="1"/>
  <c r="I759" i="1"/>
  <c r="C756" i="1"/>
  <c r="G756" i="1"/>
  <c r="D756" i="1"/>
  <c r="I756" i="1"/>
  <c r="E756" i="1"/>
  <c r="J756" i="1"/>
  <c r="D745" i="1"/>
  <c r="H745" i="1"/>
  <c r="F745" i="1"/>
  <c r="J745" i="1"/>
  <c r="C745" i="1"/>
  <c r="E745" i="1"/>
  <c r="D729" i="1"/>
  <c r="H729" i="1"/>
  <c r="F729" i="1"/>
  <c r="J729" i="1"/>
  <c r="C729" i="1"/>
  <c r="E729" i="1"/>
  <c r="D713" i="1"/>
  <c r="H713" i="1"/>
  <c r="F713" i="1"/>
  <c r="J713" i="1"/>
  <c r="C713" i="1"/>
  <c r="E713" i="1"/>
  <c r="C652" i="1"/>
  <c r="G652" i="1"/>
  <c r="D652" i="1"/>
  <c r="H652" i="1"/>
  <c r="F652" i="1"/>
  <c r="J652" i="1"/>
  <c r="E652" i="1"/>
  <c r="I652" i="1"/>
  <c r="C620" i="1"/>
  <c r="G620" i="1"/>
  <c r="D620" i="1"/>
  <c r="H620" i="1"/>
  <c r="F620" i="1"/>
  <c r="J620" i="1"/>
  <c r="E620" i="1"/>
  <c r="I620" i="1"/>
  <c r="E982" i="1"/>
  <c r="E978" i="1"/>
  <c r="I974" i="1"/>
  <c r="E974" i="1"/>
  <c r="I970" i="1"/>
  <c r="E970" i="1"/>
  <c r="E962" i="1"/>
  <c r="I958" i="1"/>
  <c r="E958" i="1"/>
  <c r="F943" i="1"/>
  <c r="J943" i="1"/>
  <c r="F935" i="1"/>
  <c r="J935" i="1"/>
  <c r="F931" i="1"/>
  <c r="J931" i="1"/>
  <c r="F927" i="1"/>
  <c r="J927" i="1"/>
  <c r="F923" i="1"/>
  <c r="J923" i="1"/>
  <c r="F919" i="1"/>
  <c r="J919" i="1"/>
  <c r="F915" i="1"/>
  <c r="J915" i="1"/>
  <c r="F911" i="1"/>
  <c r="J911" i="1"/>
  <c r="F907" i="1"/>
  <c r="J907" i="1"/>
  <c r="F903" i="1"/>
  <c r="J903" i="1"/>
  <c r="F899" i="1"/>
  <c r="J899" i="1"/>
  <c r="F891" i="1"/>
  <c r="J891" i="1"/>
  <c r="F879" i="1"/>
  <c r="J879" i="1"/>
  <c r="F875" i="1"/>
  <c r="J875" i="1"/>
  <c r="I869" i="1"/>
  <c r="C861" i="1"/>
  <c r="G861" i="1"/>
  <c r="D861" i="1"/>
  <c r="H861" i="1"/>
  <c r="C853" i="1"/>
  <c r="G853" i="1"/>
  <c r="D853" i="1"/>
  <c r="H853" i="1"/>
  <c r="C845" i="1"/>
  <c r="G845" i="1"/>
  <c r="D845" i="1"/>
  <c r="H845" i="1"/>
  <c r="I999" i="1"/>
  <c r="E999" i="1"/>
  <c r="D982" i="1"/>
  <c r="H978" i="1"/>
  <c r="D978" i="1"/>
  <c r="H974" i="1"/>
  <c r="D974" i="1"/>
  <c r="H970" i="1"/>
  <c r="D970" i="1"/>
  <c r="H966" i="1"/>
  <c r="D966" i="1"/>
  <c r="H962" i="1"/>
  <c r="D962" i="1"/>
  <c r="H958" i="1"/>
  <c r="D958" i="1"/>
  <c r="H954" i="1"/>
  <c r="D954" i="1"/>
  <c r="H950" i="1"/>
  <c r="D950" i="1"/>
  <c r="E947" i="1"/>
  <c r="H999" i="1"/>
  <c r="H995" i="1"/>
  <c r="H991" i="1"/>
  <c r="H987" i="1"/>
  <c r="H983" i="1"/>
  <c r="G982" i="1"/>
  <c r="H979" i="1"/>
  <c r="G978" i="1"/>
  <c r="H975" i="1"/>
  <c r="G974" i="1"/>
  <c r="H971" i="1"/>
  <c r="G970" i="1"/>
  <c r="H967" i="1"/>
  <c r="G966" i="1"/>
  <c r="H963" i="1"/>
  <c r="G962" i="1"/>
  <c r="H959" i="1"/>
  <c r="G958" i="1"/>
  <c r="H955" i="1"/>
  <c r="G954" i="1"/>
  <c r="H951" i="1"/>
  <c r="G950" i="1"/>
  <c r="I948" i="1"/>
  <c r="E948" i="1"/>
  <c r="I947" i="1"/>
  <c r="D947" i="1"/>
  <c r="D945" i="1"/>
  <c r="H945" i="1"/>
  <c r="I943" i="1"/>
  <c r="D943" i="1"/>
  <c r="D941" i="1"/>
  <c r="H941" i="1"/>
  <c r="I939" i="1"/>
  <c r="D939" i="1"/>
  <c r="D937" i="1"/>
  <c r="H937" i="1"/>
  <c r="I935" i="1"/>
  <c r="D935" i="1"/>
  <c r="D933" i="1"/>
  <c r="H933" i="1"/>
  <c r="I931" i="1"/>
  <c r="D931" i="1"/>
  <c r="D929" i="1"/>
  <c r="H929" i="1"/>
  <c r="I927" i="1"/>
  <c r="D927" i="1"/>
  <c r="D925" i="1"/>
  <c r="H925" i="1"/>
  <c r="I923" i="1"/>
  <c r="D923" i="1"/>
  <c r="D921" i="1"/>
  <c r="H921" i="1"/>
  <c r="I919" i="1"/>
  <c r="D919" i="1"/>
  <c r="D917" i="1"/>
  <c r="H917" i="1"/>
  <c r="I915" i="1"/>
  <c r="D915" i="1"/>
  <c r="D913" i="1"/>
  <c r="H913" i="1"/>
  <c r="I911" i="1"/>
  <c r="D911" i="1"/>
  <c r="D909" i="1"/>
  <c r="H909" i="1"/>
  <c r="I907" i="1"/>
  <c r="D907" i="1"/>
  <c r="D905" i="1"/>
  <c r="H905" i="1"/>
  <c r="I903" i="1"/>
  <c r="D903" i="1"/>
  <c r="D901" i="1"/>
  <c r="H901" i="1"/>
  <c r="I899" i="1"/>
  <c r="D899" i="1"/>
  <c r="D897" i="1"/>
  <c r="H897" i="1"/>
  <c r="I895" i="1"/>
  <c r="D895" i="1"/>
  <c r="D893" i="1"/>
  <c r="H893" i="1"/>
  <c r="I891" i="1"/>
  <c r="D891" i="1"/>
  <c r="D889" i="1"/>
  <c r="H889" i="1"/>
  <c r="I887" i="1"/>
  <c r="D887" i="1"/>
  <c r="D885" i="1"/>
  <c r="H885" i="1"/>
  <c r="I883" i="1"/>
  <c r="D883" i="1"/>
  <c r="D881" i="1"/>
  <c r="H881" i="1"/>
  <c r="I879" i="1"/>
  <c r="D879" i="1"/>
  <c r="D877" i="1"/>
  <c r="H877" i="1"/>
  <c r="I875" i="1"/>
  <c r="D875" i="1"/>
  <c r="C873" i="1"/>
  <c r="G873" i="1"/>
  <c r="D873" i="1"/>
  <c r="H873" i="1"/>
  <c r="E869" i="1"/>
  <c r="C865" i="1"/>
  <c r="G865" i="1"/>
  <c r="D865" i="1"/>
  <c r="H865" i="1"/>
  <c r="E861" i="1"/>
  <c r="C857" i="1"/>
  <c r="G857" i="1"/>
  <c r="D857" i="1"/>
  <c r="H857" i="1"/>
  <c r="E853" i="1"/>
  <c r="C849" i="1"/>
  <c r="G849" i="1"/>
  <c r="D849" i="1"/>
  <c r="H849" i="1"/>
  <c r="E845" i="1"/>
  <c r="C841" i="1"/>
  <c r="G841" i="1"/>
  <c r="D841" i="1"/>
  <c r="H841" i="1"/>
  <c r="E837" i="1"/>
  <c r="C833" i="1"/>
  <c r="G833" i="1"/>
  <c r="D833" i="1"/>
  <c r="H833" i="1"/>
  <c r="E829" i="1"/>
  <c r="C825" i="1"/>
  <c r="G825" i="1"/>
  <c r="D825" i="1"/>
  <c r="H825" i="1"/>
  <c r="E821" i="1"/>
  <c r="C817" i="1"/>
  <c r="G817" i="1"/>
  <c r="D817" i="1"/>
  <c r="H817" i="1"/>
  <c r="E813" i="1"/>
  <c r="C809" i="1"/>
  <c r="G809" i="1"/>
  <c r="D809" i="1"/>
  <c r="H809" i="1"/>
  <c r="E805" i="1"/>
  <c r="C801" i="1"/>
  <c r="G801" i="1"/>
  <c r="D801" i="1"/>
  <c r="H801" i="1"/>
  <c r="E797" i="1"/>
  <c r="C793" i="1"/>
  <c r="G793" i="1"/>
  <c r="D793" i="1"/>
  <c r="H793" i="1"/>
  <c r="E789" i="1"/>
  <c r="C785" i="1"/>
  <c r="G785" i="1"/>
  <c r="D785" i="1"/>
  <c r="H785" i="1"/>
  <c r="E781" i="1"/>
  <c r="C777" i="1"/>
  <c r="G777" i="1"/>
  <c r="D777" i="1"/>
  <c r="H777" i="1"/>
  <c r="E773" i="1"/>
  <c r="C768" i="1"/>
  <c r="G768" i="1"/>
  <c r="D768" i="1"/>
  <c r="I768" i="1"/>
  <c r="E768" i="1"/>
  <c r="J768" i="1"/>
  <c r="G763" i="1"/>
  <c r="F760" i="1"/>
  <c r="F755" i="1"/>
  <c r="J755" i="1"/>
  <c r="C755" i="1"/>
  <c r="H755" i="1"/>
  <c r="D755" i="1"/>
  <c r="I755" i="1"/>
  <c r="F747" i="1"/>
  <c r="J747" i="1"/>
  <c r="D747" i="1"/>
  <c r="H747" i="1"/>
  <c r="C747" i="1"/>
  <c r="E747" i="1"/>
  <c r="I739" i="1"/>
  <c r="F731" i="1"/>
  <c r="J731" i="1"/>
  <c r="D731" i="1"/>
  <c r="H731" i="1"/>
  <c r="C731" i="1"/>
  <c r="E731" i="1"/>
  <c r="I723" i="1"/>
  <c r="F715" i="1"/>
  <c r="J715" i="1"/>
  <c r="D715" i="1"/>
  <c r="H715" i="1"/>
  <c r="C715" i="1"/>
  <c r="E715" i="1"/>
  <c r="I707" i="1"/>
  <c r="F699" i="1"/>
  <c r="J699" i="1"/>
  <c r="D699" i="1"/>
  <c r="H699" i="1"/>
  <c r="C699" i="1"/>
  <c r="E699" i="1"/>
  <c r="F694" i="1"/>
  <c r="J694" i="1"/>
  <c r="E694" i="1"/>
  <c r="C694" i="1"/>
  <c r="H694" i="1"/>
  <c r="D694" i="1"/>
  <c r="G694" i="1"/>
  <c r="F690" i="1"/>
  <c r="J690" i="1"/>
  <c r="E690" i="1"/>
  <c r="C690" i="1"/>
  <c r="H690" i="1"/>
  <c r="G690" i="1"/>
  <c r="I690" i="1"/>
  <c r="F678" i="1"/>
  <c r="J678" i="1"/>
  <c r="E678" i="1"/>
  <c r="C678" i="1"/>
  <c r="H678" i="1"/>
  <c r="D678" i="1"/>
  <c r="G678" i="1"/>
  <c r="F674" i="1"/>
  <c r="J674" i="1"/>
  <c r="E674" i="1"/>
  <c r="C674" i="1"/>
  <c r="H674" i="1"/>
  <c r="G674" i="1"/>
  <c r="I674" i="1"/>
  <c r="F662" i="1"/>
  <c r="J662" i="1"/>
  <c r="E662" i="1"/>
  <c r="C662" i="1"/>
  <c r="H662" i="1"/>
  <c r="D662" i="1"/>
  <c r="G662" i="1"/>
  <c r="F658" i="1"/>
  <c r="J658" i="1"/>
  <c r="E658" i="1"/>
  <c r="C658" i="1"/>
  <c r="H658" i="1"/>
  <c r="G658" i="1"/>
  <c r="I658" i="1"/>
  <c r="C656" i="1"/>
  <c r="G656" i="1"/>
  <c r="D656" i="1"/>
  <c r="H656" i="1"/>
  <c r="J656" i="1"/>
  <c r="F656" i="1"/>
  <c r="I656" i="1"/>
  <c r="C624" i="1"/>
  <c r="G624" i="1"/>
  <c r="D624" i="1"/>
  <c r="H624" i="1"/>
  <c r="J624" i="1"/>
  <c r="F624" i="1"/>
  <c r="I624" i="1"/>
  <c r="J871" i="1"/>
  <c r="F871" i="1"/>
  <c r="J867" i="1"/>
  <c r="F867" i="1"/>
  <c r="J863" i="1"/>
  <c r="F863" i="1"/>
  <c r="J859" i="1"/>
  <c r="F859" i="1"/>
  <c r="J855" i="1"/>
  <c r="F855" i="1"/>
  <c r="J851" i="1"/>
  <c r="F851" i="1"/>
  <c r="J847" i="1"/>
  <c r="F847" i="1"/>
  <c r="J843" i="1"/>
  <c r="F843" i="1"/>
  <c r="J839" i="1"/>
  <c r="F839" i="1"/>
  <c r="J835" i="1"/>
  <c r="F835" i="1"/>
  <c r="J831" i="1"/>
  <c r="F831" i="1"/>
  <c r="J827" i="1"/>
  <c r="F827" i="1"/>
  <c r="J823" i="1"/>
  <c r="F823" i="1"/>
  <c r="J819" i="1"/>
  <c r="F819" i="1"/>
  <c r="J815" i="1"/>
  <c r="F815" i="1"/>
  <c r="J811" i="1"/>
  <c r="F811" i="1"/>
  <c r="J807" i="1"/>
  <c r="F807" i="1"/>
  <c r="J803" i="1"/>
  <c r="F803" i="1"/>
  <c r="J799" i="1"/>
  <c r="F799" i="1"/>
  <c r="J795" i="1"/>
  <c r="F795" i="1"/>
  <c r="J791" i="1"/>
  <c r="F791" i="1"/>
  <c r="J787" i="1"/>
  <c r="F787" i="1"/>
  <c r="J783" i="1"/>
  <c r="F783" i="1"/>
  <c r="J779" i="1"/>
  <c r="F779" i="1"/>
  <c r="J775" i="1"/>
  <c r="F775" i="1"/>
  <c r="J771" i="1"/>
  <c r="F771" i="1"/>
  <c r="D769" i="1"/>
  <c r="H769" i="1"/>
  <c r="D765" i="1"/>
  <c r="H765" i="1"/>
  <c r="D761" i="1"/>
  <c r="H761" i="1"/>
  <c r="D757" i="1"/>
  <c r="H757" i="1"/>
  <c r="F751" i="1"/>
  <c r="J751" i="1"/>
  <c r="D751" i="1"/>
  <c r="H751" i="1"/>
  <c r="D749" i="1"/>
  <c r="H749" i="1"/>
  <c r="F749" i="1"/>
  <c r="J749" i="1"/>
  <c r="F743" i="1"/>
  <c r="J743" i="1"/>
  <c r="D743" i="1"/>
  <c r="H743" i="1"/>
  <c r="D741" i="1"/>
  <c r="H741" i="1"/>
  <c r="F741" i="1"/>
  <c r="J741" i="1"/>
  <c r="F735" i="1"/>
  <c r="J735" i="1"/>
  <c r="D735" i="1"/>
  <c r="H735" i="1"/>
  <c r="D733" i="1"/>
  <c r="H733" i="1"/>
  <c r="F733" i="1"/>
  <c r="J733" i="1"/>
  <c r="F727" i="1"/>
  <c r="J727" i="1"/>
  <c r="D727" i="1"/>
  <c r="H727" i="1"/>
  <c r="D725" i="1"/>
  <c r="H725" i="1"/>
  <c r="F725" i="1"/>
  <c r="J725" i="1"/>
  <c r="F719" i="1"/>
  <c r="J719" i="1"/>
  <c r="D719" i="1"/>
  <c r="H719" i="1"/>
  <c r="D717" i="1"/>
  <c r="H717" i="1"/>
  <c r="F717" i="1"/>
  <c r="J717" i="1"/>
  <c r="F711" i="1"/>
  <c r="J711" i="1"/>
  <c r="D711" i="1"/>
  <c r="H711" i="1"/>
  <c r="D709" i="1"/>
  <c r="H709" i="1"/>
  <c r="F709" i="1"/>
  <c r="J709" i="1"/>
  <c r="F703" i="1"/>
  <c r="J703" i="1"/>
  <c r="D703" i="1"/>
  <c r="H703" i="1"/>
  <c r="D701" i="1"/>
  <c r="H701" i="1"/>
  <c r="F701" i="1"/>
  <c r="J701" i="1"/>
  <c r="D692" i="1"/>
  <c r="H692" i="1"/>
  <c r="G692" i="1"/>
  <c r="E692" i="1"/>
  <c r="J692" i="1"/>
  <c r="F686" i="1"/>
  <c r="J686" i="1"/>
  <c r="E686" i="1"/>
  <c r="C686" i="1"/>
  <c r="H686" i="1"/>
  <c r="D676" i="1"/>
  <c r="H676" i="1"/>
  <c r="G676" i="1"/>
  <c r="E676" i="1"/>
  <c r="J676" i="1"/>
  <c r="F670" i="1"/>
  <c r="J670" i="1"/>
  <c r="E670" i="1"/>
  <c r="C670" i="1"/>
  <c r="H670" i="1"/>
  <c r="D660" i="1"/>
  <c r="H660" i="1"/>
  <c r="G660" i="1"/>
  <c r="E660" i="1"/>
  <c r="J660" i="1"/>
  <c r="C648" i="1"/>
  <c r="G648" i="1"/>
  <c r="D648" i="1"/>
  <c r="H648" i="1"/>
  <c r="J648" i="1"/>
  <c r="F648" i="1"/>
  <c r="C636" i="1"/>
  <c r="G636" i="1"/>
  <c r="D636" i="1"/>
  <c r="H636" i="1"/>
  <c r="F636" i="1"/>
  <c r="J636" i="1"/>
  <c r="C616" i="1"/>
  <c r="G616" i="1"/>
  <c r="D616" i="1"/>
  <c r="H616" i="1"/>
  <c r="J616" i="1"/>
  <c r="F616" i="1"/>
  <c r="E698" i="1"/>
  <c r="I698" i="1"/>
  <c r="C698" i="1"/>
  <c r="G698" i="1"/>
  <c r="D688" i="1"/>
  <c r="H688" i="1"/>
  <c r="G688" i="1"/>
  <c r="E688" i="1"/>
  <c r="J688" i="1"/>
  <c r="F682" i="1"/>
  <c r="J682" i="1"/>
  <c r="E682" i="1"/>
  <c r="C682" i="1"/>
  <c r="H682" i="1"/>
  <c r="D672" i="1"/>
  <c r="H672" i="1"/>
  <c r="G672" i="1"/>
  <c r="E672" i="1"/>
  <c r="J672" i="1"/>
  <c r="F666" i="1"/>
  <c r="J666" i="1"/>
  <c r="E666" i="1"/>
  <c r="C666" i="1"/>
  <c r="H666" i="1"/>
  <c r="C640" i="1"/>
  <c r="G640" i="1"/>
  <c r="D640" i="1"/>
  <c r="H640" i="1"/>
  <c r="J640" i="1"/>
  <c r="F640" i="1"/>
  <c r="C628" i="1"/>
  <c r="G628" i="1"/>
  <c r="D628" i="1"/>
  <c r="H628" i="1"/>
  <c r="F628" i="1"/>
  <c r="J628" i="1"/>
  <c r="C608" i="1"/>
  <c r="G608" i="1"/>
  <c r="D608" i="1"/>
  <c r="H608" i="1"/>
  <c r="J608" i="1"/>
  <c r="F608" i="1"/>
  <c r="C604" i="1"/>
  <c r="G604" i="1"/>
  <c r="D604" i="1"/>
  <c r="H604" i="1"/>
  <c r="E604" i="1"/>
  <c r="F604" i="1"/>
  <c r="J604" i="1"/>
  <c r="F651" i="1"/>
  <c r="J651" i="1"/>
  <c r="C651" i="1"/>
  <c r="G651" i="1"/>
  <c r="F643" i="1"/>
  <c r="J643" i="1"/>
  <c r="C643" i="1"/>
  <c r="G643" i="1"/>
  <c r="F635" i="1"/>
  <c r="J635" i="1"/>
  <c r="C635" i="1"/>
  <c r="G635" i="1"/>
  <c r="F627" i="1"/>
  <c r="J627" i="1"/>
  <c r="C627" i="1"/>
  <c r="G627" i="1"/>
  <c r="F619" i="1"/>
  <c r="J619" i="1"/>
  <c r="C619" i="1"/>
  <c r="G619" i="1"/>
  <c r="F611" i="1"/>
  <c r="J611" i="1"/>
  <c r="C611" i="1"/>
  <c r="G611" i="1"/>
  <c r="F603" i="1"/>
  <c r="J603" i="1"/>
  <c r="C603" i="1"/>
  <c r="G603" i="1"/>
  <c r="J596" i="1"/>
  <c r="F595" i="1"/>
  <c r="J595" i="1"/>
  <c r="C595" i="1"/>
  <c r="G595" i="1"/>
  <c r="D590" i="1"/>
  <c r="H590" i="1"/>
  <c r="G590" i="1"/>
  <c r="C590" i="1"/>
  <c r="I590" i="1"/>
  <c r="D582" i="1"/>
  <c r="H582" i="1"/>
  <c r="G582" i="1"/>
  <c r="C582" i="1"/>
  <c r="I582" i="1"/>
  <c r="D574" i="1"/>
  <c r="H574" i="1"/>
  <c r="G574" i="1"/>
  <c r="C574" i="1"/>
  <c r="I574" i="1"/>
  <c r="D566" i="1"/>
  <c r="H566" i="1"/>
  <c r="G566" i="1"/>
  <c r="C566" i="1"/>
  <c r="I566" i="1"/>
  <c r="D558" i="1"/>
  <c r="H558" i="1"/>
  <c r="G558" i="1"/>
  <c r="C558" i="1"/>
  <c r="I558" i="1"/>
  <c r="D550" i="1"/>
  <c r="H550" i="1"/>
  <c r="G550" i="1"/>
  <c r="C550" i="1"/>
  <c r="I550" i="1"/>
  <c r="D543" i="1"/>
  <c r="H543" i="1"/>
  <c r="G543" i="1"/>
  <c r="C543" i="1"/>
  <c r="J543" i="1"/>
  <c r="E543" i="1"/>
  <c r="D539" i="1"/>
  <c r="H539" i="1"/>
  <c r="G539" i="1"/>
  <c r="E539" i="1"/>
  <c r="F539" i="1"/>
  <c r="D527" i="1"/>
  <c r="H527" i="1"/>
  <c r="G527" i="1"/>
  <c r="C527" i="1"/>
  <c r="J527" i="1"/>
  <c r="E527" i="1"/>
  <c r="D523" i="1"/>
  <c r="H523" i="1"/>
  <c r="G523" i="1"/>
  <c r="E523" i="1"/>
  <c r="F523" i="1"/>
  <c r="D511" i="1"/>
  <c r="H511" i="1"/>
  <c r="G511" i="1"/>
  <c r="C511" i="1"/>
  <c r="J511" i="1"/>
  <c r="E511" i="1"/>
  <c r="D507" i="1"/>
  <c r="H507" i="1"/>
  <c r="G507" i="1"/>
  <c r="E507" i="1"/>
  <c r="F507" i="1"/>
  <c r="D495" i="1"/>
  <c r="H495" i="1"/>
  <c r="G495" i="1"/>
  <c r="C495" i="1"/>
  <c r="J495" i="1"/>
  <c r="E495" i="1"/>
  <c r="F493" i="1"/>
  <c r="J493" i="1"/>
  <c r="D493" i="1"/>
  <c r="I493" i="1"/>
  <c r="E493" i="1"/>
  <c r="C493" i="1"/>
  <c r="G493" i="1"/>
  <c r="C486" i="1"/>
  <c r="G486" i="1"/>
  <c r="E486" i="1"/>
  <c r="J486" i="1"/>
  <c r="I486" i="1"/>
  <c r="D486" i="1"/>
  <c r="F486" i="1"/>
  <c r="H486" i="1"/>
  <c r="F465" i="1"/>
  <c r="J465" i="1"/>
  <c r="D465" i="1"/>
  <c r="I465" i="1"/>
  <c r="E465" i="1"/>
  <c r="G465" i="1"/>
  <c r="H465" i="1"/>
  <c r="C454" i="1"/>
  <c r="G454" i="1"/>
  <c r="D454" i="1"/>
  <c r="I454" i="1"/>
  <c r="E454" i="1"/>
  <c r="J454" i="1"/>
  <c r="F454" i="1"/>
  <c r="H454" i="1"/>
  <c r="C596" i="1"/>
  <c r="G596" i="1"/>
  <c r="D596" i="1"/>
  <c r="H596" i="1"/>
  <c r="F549" i="1"/>
  <c r="J549" i="1"/>
  <c r="E549" i="1"/>
  <c r="D549" i="1"/>
  <c r="G549" i="1"/>
  <c r="F537" i="1"/>
  <c r="J537" i="1"/>
  <c r="E537" i="1"/>
  <c r="C537" i="1"/>
  <c r="I537" i="1"/>
  <c r="D537" i="1"/>
  <c r="F533" i="1"/>
  <c r="J533" i="1"/>
  <c r="E533" i="1"/>
  <c r="D533" i="1"/>
  <c r="G533" i="1"/>
  <c r="F521" i="1"/>
  <c r="J521" i="1"/>
  <c r="E521" i="1"/>
  <c r="C521" i="1"/>
  <c r="I521" i="1"/>
  <c r="D521" i="1"/>
  <c r="F517" i="1"/>
  <c r="J517" i="1"/>
  <c r="E517" i="1"/>
  <c r="D517" i="1"/>
  <c r="G517" i="1"/>
  <c r="F505" i="1"/>
  <c r="J505" i="1"/>
  <c r="E505" i="1"/>
  <c r="C505" i="1"/>
  <c r="I505" i="1"/>
  <c r="D505" i="1"/>
  <c r="F501" i="1"/>
  <c r="J501" i="1"/>
  <c r="E501" i="1"/>
  <c r="D501" i="1"/>
  <c r="G501" i="1"/>
  <c r="C482" i="1"/>
  <c r="G482" i="1"/>
  <c r="E482" i="1"/>
  <c r="J482" i="1"/>
  <c r="D482" i="1"/>
  <c r="F482" i="1"/>
  <c r="H482" i="1"/>
  <c r="I482" i="1"/>
  <c r="C470" i="1"/>
  <c r="G470" i="1"/>
  <c r="E470" i="1"/>
  <c r="J470" i="1"/>
  <c r="I470" i="1"/>
  <c r="D470" i="1"/>
  <c r="F470" i="1"/>
  <c r="H470" i="1"/>
  <c r="C409" i="1"/>
  <c r="G409" i="1"/>
  <c r="F409" i="1"/>
  <c r="J409" i="1"/>
  <c r="D409" i="1"/>
  <c r="E409" i="1"/>
  <c r="H409" i="1"/>
  <c r="I409" i="1"/>
  <c r="C381" i="1"/>
  <c r="G381" i="1"/>
  <c r="F381" i="1"/>
  <c r="J381" i="1"/>
  <c r="D381" i="1"/>
  <c r="E381" i="1"/>
  <c r="I381" i="1"/>
  <c r="H381" i="1"/>
  <c r="G752" i="1"/>
  <c r="G748" i="1"/>
  <c r="G744" i="1"/>
  <c r="G740" i="1"/>
  <c r="G736" i="1"/>
  <c r="G732" i="1"/>
  <c r="G728" i="1"/>
  <c r="G724" i="1"/>
  <c r="G720" i="1"/>
  <c r="G716" i="1"/>
  <c r="G712" i="1"/>
  <c r="G708" i="1"/>
  <c r="G704" i="1"/>
  <c r="G700" i="1"/>
  <c r="C695" i="1"/>
  <c r="G695" i="1"/>
  <c r="C691" i="1"/>
  <c r="G691" i="1"/>
  <c r="C687" i="1"/>
  <c r="G687" i="1"/>
  <c r="C683" i="1"/>
  <c r="G683" i="1"/>
  <c r="C679" i="1"/>
  <c r="G679" i="1"/>
  <c r="C675" i="1"/>
  <c r="G675" i="1"/>
  <c r="C671" i="1"/>
  <c r="G671" i="1"/>
  <c r="C667" i="1"/>
  <c r="G667" i="1"/>
  <c r="C663" i="1"/>
  <c r="G663" i="1"/>
  <c r="C659" i="1"/>
  <c r="G659" i="1"/>
  <c r="F655" i="1"/>
  <c r="J655" i="1"/>
  <c r="C655" i="1"/>
  <c r="G655" i="1"/>
  <c r="E651" i="1"/>
  <c r="F647" i="1"/>
  <c r="J647" i="1"/>
  <c r="C647" i="1"/>
  <c r="G647" i="1"/>
  <c r="E643" i="1"/>
  <c r="F639" i="1"/>
  <c r="J639" i="1"/>
  <c r="C639" i="1"/>
  <c r="G639" i="1"/>
  <c r="E635" i="1"/>
  <c r="F631" i="1"/>
  <c r="J631" i="1"/>
  <c r="C631" i="1"/>
  <c r="G631" i="1"/>
  <c r="E627" i="1"/>
  <c r="F623" i="1"/>
  <c r="J623" i="1"/>
  <c r="C623" i="1"/>
  <c r="G623" i="1"/>
  <c r="E619" i="1"/>
  <c r="F615" i="1"/>
  <c r="J615" i="1"/>
  <c r="C615" i="1"/>
  <c r="G615" i="1"/>
  <c r="E611" i="1"/>
  <c r="F607" i="1"/>
  <c r="J607" i="1"/>
  <c r="C607" i="1"/>
  <c r="G607" i="1"/>
  <c r="E603" i="1"/>
  <c r="J600" i="1"/>
  <c r="F599" i="1"/>
  <c r="J599" i="1"/>
  <c r="C599" i="1"/>
  <c r="G599" i="1"/>
  <c r="F596" i="1"/>
  <c r="E595" i="1"/>
  <c r="J592" i="1"/>
  <c r="F591" i="1"/>
  <c r="J591" i="1"/>
  <c r="C591" i="1"/>
  <c r="G591" i="1"/>
  <c r="F590" i="1"/>
  <c r="D586" i="1"/>
  <c r="H586" i="1"/>
  <c r="G586" i="1"/>
  <c r="C586" i="1"/>
  <c r="I586" i="1"/>
  <c r="F582" i="1"/>
  <c r="D578" i="1"/>
  <c r="H578" i="1"/>
  <c r="G578" i="1"/>
  <c r="C578" i="1"/>
  <c r="I578" i="1"/>
  <c r="F574" i="1"/>
  <c r="D570" i="1"/>
  <c r="H570" i="1"/>
  <c r="G570" i="1"/>
  <c r="C570" i="1"/>
  <c r="I570" i="1"/>
  <c r="F566" i="1"/>
  <c r="D562" i="1"/>
  <c r="H562" i="1"/>
  <c r="G562" i="1"/>
  <c r="C562" i="1"/>
  <c r="I562" i="1"/>
  <c r="F558" i="1"/>
  <c r="D554" i="1"/>
  <c r="H554" i="1"/>
  <c r="G554" i="1"/>
  <c r="C554" i="1"/>
  <c r="I554" i="1"/>
  <c r="F550" i="1"/>
  <c r="I549" i="1"/>
  <c r="I543" i="1"/>
  <c r="I539" i="1"/>
  <c r="I533" i="1"/>
  <c r="I527" i="1"/>
  <c r="I523" i="1"/>
  <c r="I517" i="1"/>
  <c r="I511" i="1"/>
  <c r="I507" i="1"/>
  <c r="I501" i="1"/>
  <c r="I495" i="1"/>
  <c r="F485" i="1"/>
  <c r="J485" i="1"/>
  <c r="D485" i="1"/>
  <c r="I485" i="1"/>
  <c r="C485" i="1"/>
  <c r="E485" i="1"/>
  <c r="G485" i="1"/>
  <c r="H485" i="1"/>
  <c r="C466" i="1"/>
  <c r="G466" i="1"/>
  <c r="E466" i="1"/>
  <c r="J466" i="1"/>
  <c r="D466" i="1"/>
  <c r="F466" i="1"/>
  <c r="H466" i="1"/>
  <c r="I466" i="1"/>
  <c r="D398" i="1"/>
  <c r="H398" i="1"/>
  <c r="C398" i="1"/>
  <c r="G398" i="1"/>
  <c r="F398" i="1"/>
  <c r="E398" i="1"/>
  <c r="I398" i="1"/>
  <c r="J398" i="1"/>
  <c r="C364" i="1"/>
  <c r="G364" i="1"/>
  <c r="F364" i="1"/>
  <c r="J364" i="1"/>
  <c r="E364" i="1"/>
  <c r="D364" i="1"/>
  <c r="H364" i="1"/>
  <c r="I364" i="1"/>
  <c r="C316" i="1"/>
  <c r="G316" i="1"/>
  <c r="F316" i="1"/>
  <c r="J316" i="1"/>
  <c r="E316" i="1"/>
  <c r="H316" i="1"/>
  <c r="D316" i="1"/>
  <c r="I316" i="1"/>
  <c r="D603" i="1"/>
  <c r="C600" i="1"/>
  <c r="G600" i="1"/>
  <c r="D600" i="1"/>
  <c r="H600" i="1"/>
  <c r="E596" i="1"/>
  <c r="D595" i="1"/>
  <c r="C592" i="1"/>
  <c r="G592" i="1"/>
  <c r="D592" i="1"/>
  <c r="H592" i="1"/>
  <c r="E590" i="1"/>
  <c r="E582" i="1"/>
  <c r="E574" i="1"/>
  <c r="E566" i="1"/>
  <c r="E558" i="1"/>
  <c r="E550" i="1"/>
  <c r="H549" i="1"/>
  <c r="F543" i="1"/>
  <c r="C539" i="1"/>
  <c r="H537" i="1"/>
  <c r="H533" i="1"/>
  <c r="F527" i="1"/>
  <c r="C523" i="1"/>
  <c r="H521" i="1"/>
  <c r="H517" i="1"/>
  <c r="F511" i="1"/>
  <c r="C507" i="1"/>
  <c r="H505" i="1"/>
  <c r="H501" i="1"/>
  <c r="F495" i="1"/>
  <c r="H493" i="1"/>
  <c r="F481" i="1"/>
  <c r="J481" i="1"/>
  <c r="D481" i="1"/>
  <c r="I481" i="1"/>
  <c r="E481" i="1"/>
  <c r="G481" i="1"/>
  <c r="H481" i="1"/>
  <c r="F469" i="1"/>
  <c r="J469" i="1"/>
  <c r="D469" i="1"/>
  <c r="I469" i="1"/>
  <c r="C469" i="1"/>
  <c r="E469" i="1"/>
  <c r="G469" i="1"/>
  <c r="H469" i="1"/>
  <c r="C465" i="1"/>
  <c r="F461" i="1"/>
  <c r="J461" i="1"/>
  <c r="C461" i="1"/>
  <c r="H461" i="1"/>
  <c r="D461" i="1"/>
  <c r="I461" i="1"/>
  <c r="E461" i="1"/>
  <c r="G461" i="1"/>
  <c r="C401" i="1"/>
  <c r="G401" i="1"/>
  <c r="F401" i="1"/>
  <c r="J401" i="1"/>
  <c r="H401" i="1"/>
  <c r="D401" i="1"/>
  <c r="E401" i="1"/>
  <c r="I401" i="1"/>
  <c r="J654" i="1"/>
  <c r="F654" i="1"/>
  <c r="J650" i="1"/>
  <c r="F650" i="1"/>
  <c r="J646" i="1"/>
  <c r="F646" i="1"/>
  <c r="J642" i="1"/>
  <c r="F642" i="1"/>
  <c r="J638" i="1"/>
  <c r="F638" i="1"/>
  <c r="J634" i="1"/>
  <c r="F634" i="1"/>
  <c r="J630" i="1"/>
  <c r="F630" i="1"/>
  <c r="J626" i="1"/>
  <c r="F626" i="1"/>
  <c r="J622" i="1"/>
  <c r="F622" i="1"/>
  <c r="J618" i="1"/>
  <c r="F618" i="1"/>
  <c r="J614" i="1"/>
  <c r="F614" i="1"/>
  <c r="J610" i="1"/>
  <c r="F610" i="1"/>
  <c r="J606" i="1"/>
  <c r="F606" i="1"/>
  <c r="J602" i="1"/>
  <c r="F602" i="1"/>
  <c r="J598" i="1"/>
  <c r="F598" i="1"/>
  <c r="J594" i="1"/>
  <c r="F594" i="1"/>
  <c r="H589" i="1"/>
  <c r="F588" i="1"/>
  <c r="J588" i="1"/>
  <c r="H585" i="1"/>
  <c r="F584" i="1"/>
  <c r="J584" i="1"/>
  <c r="H581" i="1"/>
  <c r="F580" i="1"/>
  <c r="J580" i="1"/>
  <c r="H577" i="1"/>
  <c r="F576" i="1"/>
  <c r="J576" i="1"/>
  <c r="H573" i="1"/>
  <c r="F572" i="1"/>
  <c r="J572" i="1"/>
  <c r="H569" i="1"/>
  <c r="F568" i="1"/>
  <c r="J568" i="1"/>
  <c r="H565" i="1"/>
  <c r="F564" i="1"/>
  <c r="J564" i="1"/>
  <c r="H561" i="1"/>
  <c r="F560" i="1"/>
  <c r="J560" i="1"/>
  <c r="H557" i="1"/>
  <c r="F556" i="1"/>
  <c r="J556" i="1"/>
  <c r="H553" i="1"/>
  <c r="F552" i="1"/>
  <c r="J552" i="1"/>
  <c r="J547" i="1"/>
  <c r="F545" i="1"/>
  <c r="J545" i="1"/>
  <c r="E545" i="1"/>
  <c r="I541" i="1"/>
  <c r="D535" i="1"/>
  <c r="H535" i="1"/>
  <c r="G535" i="1"/>
  <c r="J531" i="1"/>
  <c r="F529" i="1"/>
  <c r="J529" i="1"/>
  <c r="E529" i="1"/>
  <c r="I525" i="1"/>
  <c r="D519" i="1"/>
  <c r="H519" i="1"/>
  <c r="G519" i="1"/>
  <c r="J515" i="1"/>
  <c r="F513" i="1"/>
  <c r="J513" i="1"/>
  <c r="E513" i="1"/>
  <c r="I509" i="1"/>
  <c r="D503" i="1"/>
  <c r="H503" i="1"/>
  <c r="G503" i="1"/>
  <c r="J499" i="1"/>
  <c r="F497" i="1"/>
  <c r="J497" i="1"/>
  <c r="E497" i="1"/>
  <c r="F457" i="1"/>
  <c r="J457" i="1"/>
  <c r="C457" i="1"/>
  <c r="H457" i="1"/>
  <c r="D457" i="1"/>
  <c r="I457" i="1"/>
  <c r="G457" i="1"/>
  <c r="F441" i="1"/>
  <c r="J441" i="1"/>
  <c r="C441" i="1"/>
  <c r="H441" i="1"/>
  <c r="D441" i="1"/>
  <c r="I441" i="1"/>
  <c r="G441" i="1"/>
  <c r="E441" i="1"/>
  <c r="C438" i="1"/>
  <c r="G438" i="1"/>
  <c r="D438" i="1"/>
  <c r="I438" i="1"/>
  <c r="E438" i="1"/>
  <c r="J438" i="1"/>
  <c r="F438" i="1"/>
  <c r="H438" i="1"/>
  <c r="C589" i="1"/>
  <c r="G589" i="1"/>
  <c r="C585" i="1"/>
  <c r="G585" i="1"/>
  <c r="C581" i="1"/>
  <c r="G581" i="1"/>
  <c r="C577" i="1"/>
  <c r="G577" i="1"/>
  <c r="C573" i="1"/>
  <c r="G573" i="1"/>
  <c r="C569" i="1"/>
  <c r="G569" i="1"/>
  <c r="C565" i="1"/>
  <c r="G565" i="1"/>
  <c r="C561" i="1"/>
  <c r="G561" i="1"/>
  <c r="C557" i="1"/>
  <c r="G557" i="1"/>
  <c r="C553" i="1"/>
  <c r="G553" i="1"/>
  <c r="D547" i="1"/>
  <c r="H547" i="1"/>
  <c r="G547" i="1"/>
  <c r="F541" i="1"/>
  <c r="J541" i="1"/>
  <c r="E541" i="1"/>
  <c r="D531" i="1"/>
  <c r="H531" i="1"/>
  <c r="G531" i="1"/>
  <c r="F525" i="1"/>
  <c r="J525" i="1"/>
  <c r="E525" i="1"/>
  <c r="D515" i="1"/>
  <c r="H515" i="1"/>
  <c r="G515" i="1"/>
  <c r="F509" i="1"/>
  <c r="J509" i="1"/>
  <c r="E509" i="1"/>
  <c r="D499" i="1"/>
  <c r="H499" i="1"/>
  <c r="G499" i="1"/>
  <c r="C458" i="1"/>
  <c r="G458" i="1"/>
  <c r="D458" i="1"/>
  <c r="I458" i="1"/>
  <c r="E458" i="1"/>
  <c r="J458" i="1"/>
  <c r="F458" i="1"/>
  <c r="F445" i="1"/>
  <c r="J445" i="1"/>
  <c r="C445" i="1"/>
  <c r="H445" i="1"/>
  <c r="D445" i="1"/>
  <c r="I445" i="1"/>
  <c r="C442" i="1"/>
  <c r="G442" i="1"/>
  <c r="D442" i="1"/>
  <c r="I442" i="1"/>
  <c r="E442" i="1"/>
  <c r="J442" i="1"/>
  <c r="D434" i="1"/>
  <c r="H434" i="1"/>
  <c r="C434" i="1"/>
  <c r="G434" i="1"/>
  <c r="E434" i="1"/>
  <c r="F434" i="1"/>
  <c r="D418" i="1"/>
  <c r="H418" i="1"/>
  <c r="C418" i="1"/>
  <c r="G418" i="1"/>
  <c r="E418" i="1"/>
  <c r="F418" i="1"/>
  <c r="D406" i="1"/>
  <c r="H406" i="1"/>
  <c r="C406" i="1"/>
  <c r="G406" i="1"/>
  <c r="J406" i="1"/>
  <c r="E406" i="1"/>
  <c r="F406" i="1"/>
  <c r="C368" i="1"/>
  <c r="G368" i="1"/>
  <c r="F368" i="1"/>
  <c r="J368" i="1"/>
  <c r="H368" i="1"/>
  <c r="E368" i="1"/>
  <c r="D368" i="1"/>
  <c r="I368" i="1"/>
  <c r="D365" i="1"/>
  <c r="H365" i="1"/>
  <c r="C365" i="1"/>
  <c r="G365" i="1"/>
  <c r="F365" i="1"/>
  <c r="E365" i="1"/>
  <c r="I365" i="1"/>
  <c r="J365" i="1"/>
  <c r="C546" i="1"/>
  <c r="G546" i="1"/>
  <c r="C542" i="1"/>
  <c r="G542" i="1"/>
  <c r="C538" i="1"/>
  <c r="G538" i="1"/>
  <c r="C534" i="1"/>
  <c r="G534" i="1"/>
  <c r="C530" i="1"/>
  <c r="G530" i="1"/>
  <c r="C526" i="1"/>
  <c r="G526" i="1"/>
  <c r="C522" i="1"/>
  <c r="G522" i="1"/>
  <c r="C518" i="1"/>
  <c r="G518" i="1"/>
  <c r="C514" i="1"/>
  <c r="G514" i="1"/>
  <c r="C510" i="1"/>
  <c r="G510" i="1"/>
  <c r="C506" i="1"/>
  <c r="G506" i="1"/>
  <c r="C502" i="1"/>
  <c r="G502" i="1"/>
  <c r="C498" i="1"/>
  <c r="G498" i="1"/>
  <c r="C494" i="1"/>
  <c r="G494" i="1"/>
  <c r="I490" i="1"/>
  <c r="C478" i="1"/>
  <c r="G478" i="1"/>
  <c r="E478" i="1"/>
  <c r="J478" i="1"/>
  <c r="F477" i="1"/>
  <c r="J477" i="1"/>
  <c r="D477" i="1"/>
  <c r="I477" i="1"/>
  <c r="I474" i="1"/>
  <c r="F453" i="1"/>
  <c r="J453" i="1"/>
  <c r="C453" i="1"/>
  <c r="H453" i="1"/>
  <c r="D453" i="1"/>
  <c r="I453" i="1"/>
  <c r="C450" i="1"/>
  <c r="G450" i="1"/>
  <c r="D450" i="1"/>
  <c r="I450" i="1"/>
  <c r="E450" i="1"/>
  <c r="J450" i="1"/>
  <c r="G445" i="1"/>
  <c r="F442" i="1"/>
  <c r="F437" i="1"/>
  <c r="J437" i="1"/>
  <c r="C437" i="1"/>
  <c r="H437" i="1"/>
  <c r="D437" i="1"/>
  <c r="I437" i="1"/>
  <c r="I434" i="1"/>
  <c r="I418" i="1"/>
  <c r="D378" i="1"/>
  <c r="H378" i="1"/>
  <c r="C378" i="1"/>
  <c r="G378" i="1"/>
  <c r="J378" i="1"/>
  <c r="E378" i="1"/>
  <c r="I378" i="1"/>
  <c r="C352" i="1"/>
  <c r="G352" i="1"/>
  <c r="F352" i="1"/>
  <c r="J352" i="1"/>
  <c r="H352" i="1"/>
  <c r="E352" i="1"/>
  <c r="I352" i="1"/>
  <c r="D352" i="1"/>
  <c r="C348" i="1"/>
  <c r="G348" i="1"/>
  <c r="F348" i="1"/>
  <c r="J348" i="1"/>
  <c r="E348" i="1"/>
  <c r="D348" i="1"/>
  <c r="I348" i="1"/>
  <c r="C490" i="1"/>
  <c r="G490" i="1"/>
  <c r="E490" i="1"/>
  <c r="J490" i="1"/>
  <c r="F489" i="1"/>
  <c r="J489" i="1"/>
  <c r="D489" i="1"/>
  <c r="I489" i="1"/>
  <c r="C474" i="1"/>
  <c r="G474" i="1"/>
  <c r="E474" i="1"/>
  <c r="J474" i="1"/>
  <c r="F473" i="1"/>
  <c r="J473" i="1"/>
  <c r="D473" i="1"/>
  <c r="I473" i="1"/>
  <c r="C462" i="1"/>
  <c r="G462" i="1"/>
  <c r="D462" i="1"/>
  <c r="I462" i="1"/>
  <c r="E462" i="1"/>
  <c r="J462" i="1"/>
  <c r="F449" i="1"/>
  <c r="J449" i="1"/>
  <c r="C449" i="1"/>
  <c r="H449" i="1"/>
  <c r="D449" i="1"/>
  <c r="I449" i="1"/>
  <c r="C446" i="1"/>
  <c r="G446" i="1"/>
  <c r="D446" i="1"/>
  <c r="I446" i="1"/>
  <c r="E446" i="1"/>
  <c r="J446" i="1"/>
  <c r="E445" i="1"/>
  <c r="C433" i="1"/>
  <c r="G433" i="1"/>
  <c r="F433" i="1"/>
  <c r="J433" i="1"/>
  <c r="D433" i="1"/>
  <c r="E433" i="1"/>
  <c r="D430" i="1"/>
  <c r="H430" i="1"/>
  <c r="C430" i="1"/>
  <c r="G430" i="1"/>
  <c r="J430" i="1"/>
  <c r="E430" i="1"/>
  <c r="C421" i="1"/>
  <c r="G421" i="1"/>
  <c r="F421" i="1"/>
  <c r="J421" i="1"/>
  <c r="E421" i="1"/>
  <c r="H421" i="1"/>
  <c r="C417" i="1"/>
  <c r="G417" i="1"/>
  <c r="F417" i="1"/>
  <c r="J417" i="1"/>
  <c r="D417" i="1"/>
  <c r="E417" i="1"/>
  <c r="I406" i="1"/>
  <c r="D245" i="1"/>
  <c r="H245" i="1"/>
  <c r="C245" i="1"/>
  <c r="G245" i="1"/>
  <c r="F245" i="1"/>
  <c r="E245" i="1"/>
  <c r="I245" i="1"/>
  <c r="J245" i="1"/>
  <c r="D491" i="1"/>
  <c r="H491" i="1"/>
  <c r="D487" i="1"/>
  <c r="H487" i="1"/>
  <c r="D483" i="1"/>
  <c r="H483" i="1"/>
  <c r="D479" i="1"/>
  <c r="H479" i="1"/>
  <c r="D475" i="1"/>
  <c r="H475" i="1"/>
  <c r="D471" i="1"/>
  <c r="H471" i="1"/>
  <c r="D467" i="1"/>
  <c r="H467" i="1"/>
  <c r="D463" i="1"/>
  <c r="H463" i="1"/>
  <c r="D459" i="1"/>
  <c r="H459" i="1"/>
  <c r="D455" i="1"/>
  <c r="H455" i="1"/>
  <c r="D451" i="1"/>
  <c r="H451" i="1"/>
  <c r="D447" i="1"/>
  <c r="H447" i="1"/>
  <c r="D443" i="1"/>
  <c r="H443" i="1"/>
  <c r="D439" i="1"/>
  <c r="H439" i="1"/>
  <c r="J426" i="1"/>
  <c r="C425" i="1"/>
  <c r="G425" i="1"/>
  <c r="F425" i="1"/>
  <c r="J425" i="1"/>
  <c r="D422" i="1"/>
  <c r="H422" i="1"/>
  <c r="C422" i="1"/>
  <c r="G422" i="1"/>
  <c r="D414" i="1"/>
  <c r="H414" i="1"/>
  <c r="C414" i="1"/>
  <c r="G414" i="1"/>
  <c r="F414" i="1"/>
  <c r="C397" i="1"/>
  <c r="G397" i="1"/>
  <c r="F397" i="1"/>
  <c r="J397" i="1"/>
  <c r="E397" i="1"/>
  <c r="D394" i="1"/>
  <c r="H394" i="1"/>
  <c r="C394" i="1"/>
  <c r="G394" i="1"/>
  <c r="E394" i="1"/>
  <c r="D382" i="1"/>
  <c r="H382" i="1"/>
  <c r="C382" i="1"/>
  <c r="G382" i="1"/>
  <c r="E382" i="1"/>
  <c r="F382" i="1"/>
  <c r="D345" i="1"/>
  <c r="H345" i="1"/>
  <c r="C345" i="1"/>
  <c r="G345" i="1"/>
  <c r="E345" i="1"/>
  <c r="J345" i="1"/>
  <c r="I345" i="1"/>
  <c r="C429" i="1"/>
  <c r="G429" i="1"/>
  <c r="F429" i="1"/>
  <c r="J429" i="1"/>
  <c r="D426" i="1"/>
  <c r="H426" i="1"/>
  <c r="C426" i="1"/>
  <c r="G426" i="1"/>
  <c r="C413" i="1"/>
  <c r="G413" i="1"/>
  <c r="F413" i="1"/>
  <c r="J413" i="1"/>
  <c r="E413" i="1"/>
  <c r="D410" i="1"/>
  <c r="H410" i="1"/>
  <c r="C410" i="1"/>
  <c r="G410" i="1"/>
  <c r="E410" i="1"/>
  <c r="C393" i="1"/>
  <c r="G393" i="1"/>
  <c r="F393" i="1"/>
  <c r="J393" i="1"/>
  <c r="D393" i="1"/>
  <c r="D390" i="1"/>
  <c r="H390" i="1"/>
  <c r="C390" i="1"/>
  <c r="G390" i="1"/>
  <c r="J390" i="1"/>
  <c r="C385" i="1"/>
  <c r="G385" i="1"/>
  <c r="F385" i="1"/>
  <c r="J385" i="1"/>
  <c r="H385" i="1"/>
  <c r="D361" i="1"/>
  <c r="H361" i="1"/>
  <c r="C361" i="1"/>
  <c r="G361" i="1"/>
  <c r="E361" i="1"/>
  <c r="J361" i="1"/>
  <c r="F361" i="1"/>
  <c r="I361" i="1"/>
  <c r="C300" i="1"/>
  <c r="G300" i="1"/>
  <c r="F300" i="1"/>
  <c r="J300" i="1"/>
  <c r="E300" i="1"/>
  <c r="H300" i="1"/>
  <c r="D300" i="1"/>
  <c r="I300" i="1"/>
  <c r="C405" i="1"/>
  <c r="G405" i="1"/>
  <c r="F405" i="1"/>
  <c r="J405" i="1"/>
  <c r="D402" i="1"/>
  <c r="H402" i="1"/>
  <c r="C402" i="1"/>
  <c r="G402" i="1"/>
  <c r="C389" i="1"/>
  <c r="G389" i="1"/>
  <c r="F389" i="1"/>
  <c r="J389" i="1"/>
  <c r="D386" i="1"/>
  <c r="H386" i="1"/>
  <c r="C386" i="1"/>
  <c r="G386" i="1"/>
  <c r="F376" i="1"/>
  <c r="E376" i="1"/>
  <c r="J376" i="1"/>
  <c r="D376" i="1"/>
  <c r="I376" i="1"/>
  <c r="F372" i="1"/>
  <c r="J372" i="1"/>
  <c r="E372" i="1"/>
  <c r="D372" i="1"/>
  <c r="I372" i="1"/>
  <c r="D349" i="1"/>
  <c r="H349" i="1"/>
  <c r="C349" i="1"/>
  <c r="G349" i="1"/>
  <c r="F349" i="1"/>
  <c r="E349" i="1"/>
  <c r="C336" i="1"/>
  <c r="G336" i="1"/>
  <c r="F336" i="1"/>
  <c r="J336" i="1"/>
  <c r="H336" i="1"/>
  <c r="E336" i="1"/>
  <c r="C332" i="1"/>
  <c r="G332" i="1"/>
  <c r="F332" i="1"/>
  <c r="J332" i="1"/>
  <c r="E332" i="1"/>
  <c r="D332" i="1"/>
  <c r="D329" i="1"/>
  <c r="H329" i="1"/>
  <c r="C329" i="1"/>
  <c r="G329" i="1"/>
  <c r="E329" i="1"/>
  <c r="J329" i="1"/>
  <c r="C308" i="1"/>
  <c r="G308" i="1"/>
  <c r="F308" i="1"/>
  <c r="J308" i="1"/>
  <c r="E308" i="1"/>
  <c r="H308" i="1"/>
  <c r="D308" i="1"/>
  <c r="D261" i="1"/>
  <c r="H261" i="1"/>
  <c r="C261" i="1"/>
  <c r="G261" i="1"/>
  <c r="F261" i="1"/>
  <c r="E261" i="1"/>
  <c r="I261" i="1"/>
  <c r="J261" i="1"/>
  <c r="D229" i="1"/>
  <c r="H229" i="1"/>
  <c r="C229" i="1"/>
  <c r="G229" i="1"/>
  <c r="F229" i="1"/>
  <c r="E229" i="1"/>
  <c r="I229" i="1"/>
  <c r="J229" i="1"/>
  <c r="C377" i="1"/>
  <c r="G377" i="1"/>
  <c r="F377" i="1"/>
  <c r="J377" i="1"/>
  <c r="D333" i="1"/>
  <c r="H333" i="1"/>
  <c r="C333" i="1"/>
  <c r="G333" i="1"/>
  <c r="F333" i="1"/>
  <c r="E333" i="1"/>
  <c r="H435" i="1"/>
  <c r="H431" i="1"/>
  <c r="H427" i="1"/>
  <c r="H423" i="1"/>
  <c r="H419" i="1"/>
  <c r="H415" i="1"/>
  <c r="H411" i="1"/>
  <c r="H407" i="1"/>
  <c r="H403" i="1"/>
  <c r="H399" i="1"/>
  <c r="H395" i="1"/>
  <c r="H391" i="1"/>
  <c r="H387" i="1"/>
  <c r="H383" i="1"/>
  <c r="H379" i="1"/>
  <c r="D374" i="1"/>
  <c r="H374" i="1"/>
  <c r="J373" i="1"/>
  <c r="D370" i="1"/>
  <c r="H370" i="1"/>
  <c r="J369" i="1"/>
  <c r="C360" i="1"/>
  <c r="G360" i="1"/>
  <c r="F360" i="1"/>
  <c r="J360" i="1"/>
  <c r="D357" i="1"/>
  <c r="H357" i="1"/>
  <c r="C357" i="1"/>
  <c r="G357" i="1"/>
  <c r="C344" i="1"/>
  <c r="G344" i="1"/>
  <c r="F344" i="1"/>
  <c r="J344" i="1"/>
  <c r="D341" i="1"/>
  <c r="H341" i="1"/>
  <c r="C341" i="1"/>
  <c r="G341" i="1"/>
  <c r="C328" i="1"/>
  <c r="G328" i="1"/>
  <c r="F328" i="1"/>
  <c r="J328" i="1"/>
  <c r="D325" i="1"/>
  <c r="H325" i="1"/>
  <c r="C325" i="1"/>
  <c r="G325" i="1"/>
  <c r="D321" i="1"/>
  <c r="H321" i="1"/>
  <c r="C321" i="1"/>
  <c r="G321" i="1"/>
  <c r="D313" i="1"/>
  <c r="H313" i="1"/>
  <c r="C313" i="1"/>
  <c r="G313" i="1"/>
  <c r="D305" i="1"/>
  <c r="H305" i="1"/>
  <c r="C305" i="1"/>
  <c r="G305" i="1"/>
  <c r="C264" i="1"/>
  <c r="G264" i="1"/>
  <c r="F264" i="1"/>
  <c r="J264" i="1"/>
  <c r="H264" i="1"/>
  <c r="E264" i="1"/>
  <c r="C260" i="1"/>
  <c r="G260" i="1"/>
  <c r="F260" i="1"/>
  <c r="J260" i="1"/>
  <c r="E260" i="1"/>
  <c r="D260" i="1"/>
  <c r="D257" i="1"/>
  <c r="H257" i="1"/>
  <c r="C257" i="1"/>
  <c r="G257" i="1"/>
  <c r="E257" i="1"/>
  <c r="J257" i="1"/>
  <c r="C248" i="1"/>
  <c r="G248" i="1"/>
  <c r="F248" i="1"/>
  <c r="J248" i="1"/>
  <c r="H248" i="1"/>
  <c r="E248" i="1"/>
  <c r="C244" i="1"/>
  <c r="G244" i="1"/>
  <c r="F244" i="1"/>
  <c r="J244" i="1"/>
  <c r="E244" i="1"/>
  <c r="D244" i="1"/>
  <c r="D241" i="1"/>
  <c r="H241" i="1"/>
  <c r="C241" i="1"/>
  <c r="G241" i="1"/>
  <c r="E241" i="1"/>
  <c r="J241" i="1"/>
  <c r="C232" i="1"/>
  <c r="G232" i="1"/>
  <c r="F232" i="1"/>
  <c r="J232" i="1"/>
  <c r="H232" i="1"/>
  <c r="E232" i="1"/>
  <c r="C228" i="1"/>
  <c r="G228" i="1"/>
  <c r="F228" i="1"/>
  <c r="J228" i="1"/>
  <c r="E228" i="1"/>
  <c r="D228" i="1"/>
  <c r="D205" i="1"/>
  <c r="H205" i="1"/>
  <c r="C205" i="1"/>
  <c r="G205" i="1"/>
  <c r="E205" i="1"/>
  <c r="J205" i="1"/>
  <c r="I205" i="1"/>
  <c r="D160" i="1"/>
  <c r="H160" i="1"/>
  <c r="C160" i="1"/>
  <c r="G160" i="1"/>
  <c r="E160" i="1"/>
  <c r="J160" i="1"/>
  <c r="I160" i="1"/>
  <c r="F160" i="1"/>
  <c r="D317" i="1"/>
  <c r="H317" i="1"/>
  <c r="C317" i="1"/>
  <c r="G317" i="1"/>
  <c r="D309" i="1"/>
  <c r="H309" i="1"/>
  <c r="C309" i="1"/>
  <c r="G309" i="1"/>
  <c r="D301" i="1"/>
  <c r="H301" i="1"/>
  <c r="C301" i="1"/>
  <c r="G301" i="1"/>
  <c r="F296" i="1"/>
  <c r="J296" i="1"/>
  <c r="E296" i="1"/>
  <c r="D296" i="1"/>
  <c r="I296" i="1"/>
  <c r="F292" i="1"/>
  <c r="J292" i="1"/>
  <c r="E292" i="1"/>
  <c r="D292" i="1"/>
  <c r="I292" i="1"/>
  <c r="F288" i="1"/>
  <c r="J288" i="1"/>
  <c r="E288" i="1"/>
  <c r="D288" i="1"/>
  <c r="I288" i="1"/>
  <c r="F284" i="1"/>
  <c r="J284" i="1"/>
  <c r="E284" i="1"/>
  <c r="D284" i="1"/>
  <c r="I284" i="1"/>
  <c r="F280" i="1"/>
  <c r="J280" i="1"/>
  <c r="E280" i="1"/>
  <c r="D280" i="1"/>
  <c r="I280" i="1"/>
  <c r="F276" i="1"/>
  <c r="J276" i="1"/>
  <c r="E276" i="1"/>
  <c r="D276" i="1"/>
  <c r="I276" i="1"/>
  <c r="F272" i="1"/>
  <c r="J272" i="1"/>
  <c r="E272" i="1"/>
  <c r="D272" i="1"/>
  <c r="I272" i="1"/>
  <c r="C188" i="1"/>
  <c r="G188" i="1"/>
  <c r="E188" i="1"/>
  <c r="J188" i="1"/>
  <c r="D188" i="1"/>
  <c r="I188" i="1"/>
  <c r="F188" i="1"/>
  <c r="C373" i="1"/>
  <c r="G373" i="1"/>
  <c r="C369" i="1"/>
  <c r="G369" i="1"/>
  <c r="C356" i="1"/>
  <c r="G356" i="1"/>
  <c r="F356" i="1"/>
  <c r="J356" i="1"/>
  <c r="D353" i="1"/>
  <c r="H353" i="1"/>
  <c r="C353" i="1"/>
  <c r="G353" i="1"/>
  <c r="C340" i="1"/>
  <c r="G340" i="1"/>
  <c r="F340" i="1"/>
  <c r="J340" i="1"/>
  <c r="D337" i="1"/>
  <c r="H337" i="1"/>
  <c r="C337" i="1"/>
  <c r="G337" i="1"/>
  <c r="C324" i="1"/>
  <c r="G324" i="1"/>
  <c r="F324" i="1"/>
  <c r="J324" i="1"/>
  <c r="C320" i="1"/>
  <c r="G320" i="1"/>
  <c r="F320" i="1"/>
  <c r="J320" i="1"/>
  <c r="F317" i="1"/>
  <c r="C312" i="1"/>
  <c r="G312" i="1"/>
  <c r="F312" i="1"/>
  <c r="J312" i="1"/>
  <c r="F309" i="1"/>
  <c r="C304" i="1"/>
  <c r="G304" i="1"/>
  <c r="F304" i="1"/>
  <c r="J304" i="1"/>
  <c r="F301" i="1"/>
  <c r="H296" i="1"/>
  <c r="H292" i="1"/>
  <c r="H288" i="1"/>
  <c r="H284" i="1"/>
  <c r="H280" i="1"/>
  <c r="H276" i="1"/>
  <c r="H272" i="1"/>
  <c r="C192" i="1"/>
  <c r="G192" i="1"/>
  <c r="E192" i="1"/>
  <c r="J192" i="1"/>
  <c r="D192" i="1"/>
  <c r="I192" i="1"/>
  <c r="H192" i="1"/>
  <c r="F192" i="1"/>
  <c r="F187" i="1"/>
  <c r="J187" i="1"/>
  <c r="D187" i="1"/>
  <c r="I187" i="1"/>
  <c r="C187" i="1"/>
  <c r="H187" i="1"/>
  <c r="G187" i="1"/>
  <c r="E187" i="1"/>
  <c r="H366" i="1"/>
  <c r="H362" i="1"/>
  <c r="H358" i="1"/>
  <c r="H354" i="1"/>
  <c r="H350" i="1"/>
  <c r="H346" i="1"/>
  <c r="H342" i="1"/>
  <c r="H338" i="1"/>
  <c r="H334" i="1"/>
  <c r="H330" i="1"/>
  <c r="H326" i="1"/>
  <c r="D298" i="1"/>
  <c r="H298" i="1"/>
  <c r="D294" i="1"/>
  <c r="H294" i="1"/>
  <c r="D290" i="1"/>
  <c r="H290" i="1"/>
  <c r="D286" i="1"/>
  <c r="H286" i="1"/>
  <c r="D282" i="1"/>
  <c r="H282" i="1"/>
  <c r="D278" i="1"/>
  <c r="H278" i="1"/>
  <c r="D274" i="1"/>
  <c r="H274" i="1"/>
  <c r="D270" i="1"/>
  <c r="H270" i="1"/>
  <c r="C256" i="1"/>
  <c r="G256" i="1"/>
  <c r="F256" i="1"/>
  <c r="J256" i="1"/>
  <c r="D253" i="1"/>
  <c r="H253" i="1"/>
  <c r="C253" i="1"/>
  <c r="G253" i="1"/>
  <c r="C240" i="1"/>
  <c r="G240" i="1"/>
  <c r="F240" i="1"/>
  <c r="J240" i="1"/>
  <c r="D237" i="1"/>
  <c r="H237" i="1"/>
  <c r="C237" i="1"/>
  <c r="G237" i="1"/>
  <c r="C225" i="1"/>
  <c r="D225" i="1"/>
  <c r="H225" i="1"/>
  <c r="G225" i="1"/>
  <c r="C221" i="1"/>
  <c r="G221" i="1"/>
  <c r="D221" i="1"/>
  <c r="I221" i="1"/>
  <c r="H221" i="1"/>
  <c r="C217" i="1"/>
  <c r="G217" i="1"/>
  <c r="D217" i="1"/>
  <c r="I217" i="1"/>
  <c r="H217" i="1"/>
  <c r="C213" i="1"/>
  <c r="G213" i="1"/>
  <c r="D213" i="1"/>
  <c r="I213" i="1"/>
  <c r="H213" i="1"/>
  <c r="C209" i="1"/>
  <c r="G209" i="1"/>
  <c r="D209" i="1"/>
  <c r="I209" i="1"/>
  <c r="H209" i="1"/>
  <c r="F183" i="1"/>
  <c r="J183" i="1"/>
  <c r="D183" i="1"/>
  <c r="I183" i="1"/>
  <c r="C183" i="1"/>
  <c r="H183" i="1"/>
  <c r="G183" i="1"/>
  <c r="E183" i="1"/>
  <c r="C167" i="1"/>
  <c r="G167" i="1"/>
  <c r="F167" i="1"/>
  <c r="J167" i="1"/>
  <c r="H167" i="1"/>
  <c r="E167" i="1"/>
  <c r="I167" i="1"/>
  <c r="D167" i="1"/>
  <c r="C163" i="1"/>
  <c r="G163" i="1"/>
  <c r="F163" i="1"/>
  <c r="J163" i="1"/>
  <c r="E163" i="1"/>
  <c r="D163" i="1"/>
  <c r="I163" i="1"/>
  <c r="H163" i="1"/>
  <c r="J319" i="1"/>
  <c r="F319" i="1"/>
  <c r="J315" i="1"/>
  <c r="F315" i="1"/>
  <c r="J311" i="1"/>
  <c r="F311" i="1"/>
  <c r="J307" i="1"/>
  <c r="F307" i="1"/>
  <c r="J303" i="1"/>
  <c r="F303" i="1"/>
  <c r="G298" i="1"/>
  <c r="C297" i="1"/>
  <c r="G297" i="1"/>
  <c r="G294" i="1"/>
  <c r="C293" i="1"/>
  <c r="G293" i="1"/>
  <c r="G290" i="1"/>
  <c r="C289" i="1"/>
  <c r="G289" i="1"/>
  <c r="G286" i="1"/>
  <c r="C285" i="1"/>
  <c r="G285" i="1"/>
  <c r="G282" i="1"/>
  <c r="C281" i="1"/>
  <c r="G281" i="1"/>
  <c r="G278" i="1"/>
  <c r="C277" i="1"/>
  <c r="G277" i="1"/>
  <c r="G274" i="1"/>
  <c r="C273" i="1"/>
  <c r="G273" i="1"/>
  <c r="G270" i="1"/>
  <c r="C269" i="1"/>
  <c r="G269" i="1"/>
  <c r="C268" i="1"/>
  <c r="G268" i="1"/>
  <c r="F268" i="1"/>
  <c r="J268" i="1"/>
  <c r="D265" i="1"/>
  <c r="H265" i="1"/>
  <c r="C265" i="1"/>
  <c r="G265" i="1"/>
  <c r="D256" i="1"/>
  <c r="J253" i="1"/>
  <c r="C252" i="1"/>
  <c r="G252" i="1"/>
  <c r="F252" i="1"/>
  <c r="J252" i="1"/>
  <c r="D249" i="1"/>
  <c r="H249" i="1"/>
  <c r="C249" i="1"/>
  <c r="G249" i="1"/>
  <c r="D240" i="1"/>
  <c r="J237" i="1"/>
  <c r="C236" i="1"/>
  <c r="G236" i="1"/>
  <c r="F236" i="1"/>
  <c r="J236" i="1"/>
  <c r="D233" i="1"/>
  <c r="H233" i="1"/>
  <c r="C233" i="1"/>
  <c r="G233" i="1"/>
  <c r="E225" i="1"/>
  <c r="D222" i="1"/>
  <c r="H222" i="1"/>
  <c r="E222" i="1"/>
  <c r="J222" i="1"/>
  <c r="C222" i="1"/>
  <c r="I222" i="1"/>
  <c r="E221" i="1"/>
  <c r="D218" i="1"/>
  <c r="H218" i="1"/>
  <c r="E218" i="1"/>
  <c r="J218" i="1"/>
  <c r="C218" i="1"/>
  <c r="I218" i="1"/>
  <c r="E217" i="1"/>
  <c r="D214" i="1"/>
  <c r="H214" i="1"/>
  <c r="E214" i="1"/>
  <c r="J214" i="1"/>
  <c r="C214" i="1"/>
  <c r="I214" i="1"/>
  <c r="E213" i="1"/>
  <c r="D210" i="1"/>
  <c r="H210" i="1"/>
  <c r="E210" i="1"/>
  <c r="J210" i="1"/>
  <c r="C210" i="1"/>
  <c r="I210" i="1"/>
  <c r="E209" i="1"/>
  <c r="C196" i="1"/>
  <c r="G196" i="1"/>
  <c r="F196" i="1"/>
  <c r="J196" i="1"/>
  <c r="H196" i="1"/>
  <c r="E196" i="1"/>
  <c r="D164" i="1"/>
  <c r="H164" i="1"/>
  <c r="C164" i="1"/>
  <c r="G164" i="1"/>
  <c r="F164" i="1"/>
  <c r="E164" i="1"/>
  <c r="J164" i="1"/>
  <c r="I164" i="1"/>
  <c r="D136" i="1"/>
  <c r="H136" i="1"/>
  <c r="C136" i="1"/>
  <c r="G136" i="1"/>
  <c r="F136" i="1"/>
  <c r="E136" i="1"/>
  <c r="I136" i="1"/>
  <c r="J136" i="1"/>
  <c r="H266" i="1"/>
  <c r="H262" i="1"/>
  <c r="H258" i="1"/>
  <c r="H254" i="1"/>
  <c r="H250" i="1"/>
  <c r="H246" i="1"/>
  <c r="H242" i="1"/>
  <c r="H238" i="1"/>
  <c r="H234" i="1"/>
  <c r="H230" i="1"/>
  <c r="H226" i="1"/>
  <c r="F224" i="1"/>
  <c r="J224" i="1"/>
  <c r="F220" i="1"/>
  <c r="J220" i="1"/>
  <c r="F216" i="1"/>
  <c r="J216" i="1"/>
  <c r="F212" i="1"/>
  <c r="J212" i="1"/>
  <c r="F208" i="1"/>
  <c r="J208" i="1"/>
  <c r="C204" i="1"/>
  <c r="G204" i="1"/>
  <c r="F204" i="1"/>
  <c r="J204" i="1"/>
  <c r="D201" i="1"/>
  <c r="H201" i="1"/>
  <c r="C201" i="1"/>
  <c r="G201" i="1"/>
  <c r="C184" i="1"/>
  <c r="G184" i="1"/>
  <c r="E184" i="1"/>
  <c r="J184" i="1"/>
  <c r="D184" i="1"/>
  <c r="I184" i="1"/>
  <c r="F179" i="1"/>
  <c r="J179" i="1"/>
  <c r="D179" i="1"/>
  <c r="I179" i="1"/>
  <c r="C179" i="1"/>
  <c r="H179" i="1"/>
  <c r="D176" i="1"/>
  <c r="H176" i="1"/>
  <c r="C176" i="1"/>
  <c r="G176" i="1"/>
  <c r="E176" i="1"/>
  <c r="J176" i="1"/>
  <c r="C152" i="1"/>
  <c r="G152" i="1"/>
  <c r="D152" i="1"/>
  <c r="I152" i="1"/>
  <c r="H152" i="1"/>
  <c r="F152" i="1"/>
  <c r="E152" i="1"/>
  <c r="C200" i="1"/>
  <c r="G200" i="1"/>
  <c r="F200" i="1"/>
  <c r="J200" i="1"/>
  <c r="D197" i="1"/>
  <c r="H197" i="1"/>
  <c r="C197" i="1"/>
  <c r="G197" i="1"/>
  <c r="F191" i="1"/>
  <c r="J191" i="1"/>
  <c r="D191" i="1"/>
  <c r="I191" i="1"/>
  <c r="C191" i="1"/>
  <c r="H191" i="1"/>
  <c r="C180" i="1"/>
  <c r="G180" i="1"/>
  <c r="E180" i="1"/>
  <c r="J180" i="1"/>
  <c r="D180" i="1"/>
  <c r="I180" i="1"/>
  <c r="H206" i="1"/>
  <c r="H202" i="1"/>
  <c r="H198" i="1"/>
  <c r="J193" i="1"/>
  <c r="J189" i="1"/>
  <c r="J185" i="1"/>
  <c r="J181" i="1"/>
  <c r="C175" i="1"/>
  <c r="G175" i="1"/>
  <c r="F175" i="1"/>
  <c r="J175" i="1"/>
  <c r="D172" i="1"/>
  <c r="H172" i="1"/>
  <c r="C172" i="1"/>
  <c r="G172" i="1"/>
  <c r="C159" i="1"/>
  <c r="G159" i="1"/>
  <c r="F159" i="1"/>
  <c r="J159" i="1"/>
  <c r="D156" i="1"/>
  <c r="H156" i="1"/>
  <c r="C156" i="1"/>
  <c r="G156" i="1"/>
  <c r="D153" i="1"/>
  <c r="E153" i="1"/>
  <c r="I153" i="1"/>
  <c r="C153" i="1"/>
  <c r="H153" i="1"/>
  <c r="C139" i="1"/>
  <c r="G139" i="1"/>
  <c r="F139" i="1"/>
  <c r="J139" i="1"/>
  <c r="H139" i="1"/>
  <c r="E139" i="1"/>
  <c r="C135" i="1"/>
  <c r="G135" i="1"/>
  <c r="F135" i="1"/>
  <c r="J135" i="1"/>
  <c r="E135" i="1"/>
  <c r="D135" i="1"/>
  <c r="D132" i="1"/>
  <c r="H132" i="1"/>
  <c r="C132" i="1"/>
  <c r="G132" i="1"/>
  <c r="E132" i="1"/>
  <c r="J132" i="1"/>
  <c r="D193" i="1"/>
  <c r="H193" i="1"/>
  <c r="D189" i="1"/>
  <c r="H189" i="1"/>
  <c r="D185" i="1"/>
  <c r="H185" i="1"/>
  <c r="D181" i="1"/>
  <c r="H181" i="1"/>
  <c r="C171" i="1"/>
  <c r="G171" i="1"/>
  <c r="F171" i="1"/>
  <c r="J171" i="1"/>
  <c r="D168" i="1"/>
  <c r="H168" i="1"/>
  <c r="C168" i="1"/>
  <c r="G168" i="1"/>
  <c r="C155" i="1"/>
  <c r="G155" i="1"/>
  <c r="F155" i="1"/>
  <c r="J155" i="1"/>
  <c r="D148" i="1"/>
  <c r="H148" i="1"/>
  <c r="C148" i="1"/>
  <c r="G148" i="1"/>
  <c r="E148" i="1"/>
  <c r="J148" i="1"/>
  <c r="H177" i="1"/>
  <c r="H173" i="1"/>
  <c r="H169" i="1"/>
  <c r="H165" i="1"/>
  <c r="H161" i="1"/>
  <c r="H157" i="1"/>
  <c r="F151" i="1"/>
  <c r="J151" i="1"/>
  <c r="C147" i="1"/>
  <c r="G147" i="1"/>
  <c r="F147" i="1"/>
  <c r="J147" i="1"/>
  <c r="D144" i="1"/>
  <c r="H144" i="1"/>
  <c r="C144" i="1"/>
  <c r="G144" i="1"/>
  <c r="C131" i="1"/>
  <c r="G131" i="1"/>
  <c r="F131" i="1"/>
  <c r="J131" i="1"/>
  <c r="D128" i="1"/>
  <c r="H128" i="1"/>
  <c r="C128" i="1"/>
  <c r="G128" i="1"/>
  <c r="C143" i="1"/>
  <c r="G143" i="1"/>
  <c r="F143" i="1"/>
  <c r="J143" i="1"/>
  <c r="D140" i="1"/>
  <c r="H140" i="1"/>
  <c r="C140" i="1"/>
  <c r="G140" i="1"/>
  <c r="C127" i="1"/>
  <c r="G127" i="1"/>
  <c r="F127" i="1"/>
  <c r="J127" i="1"/>
  <c r="H149" i="1"/>
  <c r="H145" i="1"/>
  <c r="H141" i="1"/>
  <c r="H137" i="1"/>
  <c r="H133" i="1"/>
  <c r="H129" i="1"/>
  <c r="H125" i="1"/>
  <c r="J174" i="35" l="1"/>
  <c r="J181" i="35"/>
  <c r="J185" i="35"/>
  <c r="J167" i="35"/>
  <c r="J177" i="35"/>
  <c r="J186" i="35"/>
  <c r="J164" i="35"/>
  <c r="J166" i="35"/>
  <c r="J163" i="35"/>
  <c r="J168" i="35"/>
  <c r="J173" i="35"/>
  <c r="J182" i="35"/>
  <c r="J170" i="35"/>
  <c r="J178" i="35"/>
  <c r="J165" i="35"/>
  <c r="J179" i="35"/>
  <c r="J172" i="35"/>
  <c r="J187" i="35"/>
  <c r="J180" i="35"/>
  <c r="J169" i="35"/>
  <c r="J176" i="35"/>
  <c r="J175" i="35"/>
  <c r="J188" i="35"/>
  <c r="J171" i="35"/>
  <c r="J184" i="35"/>
  <c r="J183" i="35"/>
  <c r="J9" i="35"/>
  <c r="J2" i="35"/>
  <c r="J153" i="35"/>
  <c r="J145" i="35"/>
  <c r="J161" i="35"/>
  <c r="J129" i="35"/>
  <c r="J113" i="35"/>
  <c r="J97" i="35"/>
  <c r="J81" i="35"/>
  <c r="J65" i="35"/>
  <c r="J49" i="35"/>
  <c r="J41" i="35"/>
  <c r="J33" i="35"/>
  <c r="J28" i="35"/>
  <c r="J23" i="35"/>
  <c r="J21" i="35"/>
  <c r="J8" i="35"/>
  <c r="J3" i="35"/>
  <c r="J150" i="35"/>
  <c r="J73" i="35"/>
  <c r="J57" i="35"/>
  <c r="C57" i="12" s="1"/>
  <c r="K57" i="12" s="1"/>
  <c r="J37" i="35"/>
  <c r="J13" i="35"/>
  <c r="J7" i="35"/>
  <c r="J6" i="35"/>
  <c r="J134" i="35"/>
  <c r="J118" i="35"/>
  <c r="J102" i="35"/>
  <c r="J86" i="35"/>
  <c r="J70" i="35"/>
  <c r="J54" i="35"/>
  <c r="J46" i="35"/>
  <c r="J38" i="35"/>
  <c r="J30" i="35"/>
  <c r="J19" i="35"/>
  <c r="J12" i="35"/>
  <c r="J4" i="35"/>
  <c r="J158" i="35"/>
  <c r="J137" i="35"/>
  <c r="J121" i="35"/>
  <c r="J105" i="35"/>
  <c r="J89" i="35"/>
  <c r="J45" i="35"/>
  <c r="J142" i="35"/>
  <c r="J126" i="35"/>
  <c r="J110" i="35"/>
  <c r="J94" i="35"/>
  <c r="J78" i="35"/>
  <c r="J62" i="35"/>
  <c r="J42" i="35"/>
  <c r="J34" i="35"/>
  <c r="J29" i="35"/>
  <c r="J24" i="35"/>
  <c r="J20" i="35"/>
  <c r="J11" i="35"/>
  <c r="J5" i="35"/>
  <c r="J10" i="35"/>
  <c r="J17" i="35"/>
  <c r="J50" i="35"/>
  <c r="J66" i="35"/>
  <c r="J82" i="35"/>
  <c r="J98" i="35"/>
  <c r="J114" i="35"/>
  <c r="J130" i="35"/>
  <c r="J146" i="35"/>
  <c r="J162" i="35"/>
  <c r="J35" i="35"/>
  <c r="J43" i="35"/>
  <c r="J147" i="35"/>
  <c r="J139" i="35"/>
  <c r="J131" i="35"/>
  <c r="J115" i="35"/>
  <c r="J99" i="35"/>
  <c r="J83" i="35"/>
  <c r="J67" i="35"/>
  <c r="J156" i="35"/>
  <c r="J140" i="35"/>
  <c r="J124" i="35"/>
  <c r="J116" i="35"/>
  <c r="J100" i="35"/>
  <c r="J84" i="35"/>
  <c r="J68" i="35"/>
  <c r="J52" i="35"/>
  <c r="J18" i="35"/>
  <c r="J36" i="35"/>
  <c r="J93" i="35"/>
  <c r="J125" i="35"/>
  <c r="J157" i="35"/>
  <c r="J22" i="35"/>
  <c r="J58" i="35"/>
  <c r="J90" i="35"/>
  <c r="J138" i="35"/>
  <c r="J25" i="35"/>
  <c r="J39" i="35"/>
  <c r="J159" i="35"/>
  <c r="J151" i="35"/>
  <c r="J143" i="35"/>
  <c r="J135" i="35"/>
  <c r="J127" i="35"/>
  <c r="J119" i="35"/>
  <c r="J111" i="35"/>
  <c r="J103" i="35"/>
  <c r="J95" i="35"/>
  <c r="J87" i="35"/>
  <c r="J79" i="35"/>
  <c r="J71" i="35"/>
  <c r="J63" i="35"/>
  <c r="J55" i="35"/>
  <c r="J160" i="35"/>
  <c r="J152" i="35"/>
  <c r="J144" i="35"/>
  <c r="J136" i="35"/>
  <c r="J128" i="35"/>
  <c r="J120" i="35"/>
  <c r="J112" i="35"/>
  <c r="J104" i="35"/>
  <c r="J96" i="35"/>
  <c r="J88" i="35"/>
  <c r="J80" i="35"/>
  <c r="J72" i="35"/>
  <c r="J64" i="35"/>
  <c r="J56" i="35"/>
  <c r="J16" i="35"/>
  <c r="J32" i="35"/>
  <c r="J40" i="35"/>
  <c r="J48" i="35"/>
  <c r="J26" i="35"/>
  <c r="J53" i="35"/>
  <c r="J69" i="35"/>
  <c r="J85" i="35"/>
  <c r="J101" i="35"/>
  <c r="J117" i="35"/>
  <c r="J133" i="35"/>
  <c r="J149" i="35"/>
  <c r="J155" i="35"/>
  <c r="J123" i="35"/>
  <c r="J107" i="35"/>
  <c r="J91" i="35"/>
  <c r="J75" i="35"/>
  <c r="J59" i="35"/>
  <c r="J51" i="35"/>
  <c r="J148" i="35"/>
  <c r="J132" i="35"/>
  <c r="J108" i="35"/>
  <c r="J92" i="35"/>
  <c r="J76" i="35"/>
  <c r="J60" i="35"/>
  <c r="C60" i="12" s="1"/>
  <c r="K60" i="12" s="1"/>
  <c r="J14" i="35"/>
  <c r="J27" i="35"/>
  <c r="J44" i="35"/>
  <c r="C44" i="12" s="1"/>
  <c r="K44" i="12" s="1"/>
  <c r="J61" i="35"/>
  <c r="J77" i="35"/>
  <c r="J109" i="35"/>
  <c r="J141" i="35"/>
  <c r="J15" i="35"/>
  <c r="J74" i="35"/>
  <c r="J106" i="35"/>
  <c r="J122" i="35"/>
  <c r="J154" i="35"/>
  <c r="J31" i="35"/>
  <c r="J47" i="35"/>
  <c r="K106" i="35" l="1"/>
  <c r="B106" i="12" s="1"/>
  <c r="J106" i="12" s="1"/>
  <c r="C106" i="12"/>
  <c r="K106" i="12" s="1"/>
  <c r="K109" i="35"/>
  <c r="B109" i="12" s="1"/>
  <c r="J109" i="12" s="1"/>
  <c r="C109" i="12"/>
  <c r="K109" i="12" s="1"/>
  <c r="K92" i="35"/>
  <c r="B92" i="12" s="1"/>
  <c r="J92" i="12" s="1"/>
  <c r="C92" i="12"/>
  <c r="K92" i="12" s="1"/>
  <c r="K51" i="35"/>
  <c r="B51" i="12" s="1"/>
  <c r="J51" i="12" s="1"/>
  <c r="C51" i="12"/>
  <c r="K51" i="12" s="1"/>
  <c r="K133" i="35"/>
  <c r="B133" i="12" s="1"/>
  <c r="J133" i="12" s="1"/>
  <c r="C133" i="12"/>
  <c r="K133" i="12" s="1"/>
  <c r="K40" i="35"/>
  <c r="B40" i="12" s="1"/>
  <c r="J40" i="12" s="1"/>
  <c r="C40" i="12"/>
  <c r="K40" i="12" s="1"/>
  <c r="K64" i="35"/>
  <c r="B64" i="12" s="1"/>
  <c r="J64" i="12" s="1"/>
  <c r="C64" i="12"/>
  <c r="K64" i="12" s="1"/>
  <c r="K128" i="35"/>
  <c r="B128" i="12" s="1"/>
  <c r="J128" i="12" s="1"/>
  <c r="C128" i="12"/>
  <c r="K128" i="12" s="1"/>
  <c r="K79" i="35"/>
  <c r="B79" i="12" s="1"/>
  <c r="J79" i="12" s="1"/>
  <c r="C79" i="12"/>
  <c r="K79" i="12" s="1"/>
  <c r="K111" i="35"/>
  <c r="B111" i="12" s="1"/>
  <c r="J111" i="12" s="1"/>
  <c r="C111" i="12"/>
  <c r="K111" i="12" s="1"/>
  <c r="K25" i="35"/>
  <c r="B25" i="12" s="1"/>
  <c r="J25" i="12" s="1"/>
  <c r="C25" i="12"/>
  <c r="K25" i="12" s="1"/>
  <c r="K36" i="35"/>
  <c r="B36" i="12" s="1"/>
  <c r="J36" i="12" s="1"/>
  <c r="C36" i="12"/>
  <c r="K36" i="12" s="1"/>
  <c r="K140" i="35"/>
  <c r="B140" i="12" s="1"/>
  <c r="J140" i="12" s="1"/>
  <c r="C140" i="12"/>
  <c r="K140" i="12" s="1"/>
  <c r="K99" i="35"/>
  <c r="B99" i="12" s="1"/>
  <c r="J99" i="12" s="1"/>
  <c r="C99" i="12"/>
  <c r="K99" i="12" s="1"/>
  <c r="K146" i="35"/>
  <c r="B146" i="12" s="1"/>
  <c r="J146" i="12" s="1"/>
  <c r="C146" i="12"/>
  <c r="K146" i="12" s="1"/>
  <c r="K82" i="35"/>
  <c r="B82" i="12" s="1"/>
  <c r="J82" i="12" s="1"/>
  <c r="C82" i="12"/>
  <c r="K82" i="12" s="1"/>
  <c r="K24" i="35"/>
  <c r="B24" i="12" s="1"/>
  <c r="J24" i="12" s="1"/>
  <c r="C24" i="12"/>
  <c r="K24" i="12" s="1"/>
  <c r="K126" i="35"/>
  <c r="B126" i="12" s="1"/>
  <c r="J126" i="12" s="1"/>
  <c r="C126" i="12"/>
  <c r="K126" i="12" s="1"/>
  <c r="K4" i="35"/>
  <c r="B4" i="12" s="1"/>
  <c r="J4" i="12" s="1"/>
  <c r="C4" i="12"/>
  <c r="K4" i="12" s="1"/>
  <c r="K8" i="35"/>
  <c r="B8" i="12" s="1"/>
  <c r="J8" i="12" s="1"/>
  <c r="C8" i="12"/>
  <c r="K8" i="12" s="1"/>
  <c r="K81" i="35"/>
  <c r="B81" i="12" s="1"/>
  <c r="J81" i="12" s="1"/>
  <c r="C81" i="12"/>
  <c r="K81" i="12" s="1"/>
  <c r="K9" i="35"/>
  <c r="B9" i="12" s="1"/>
  <c r="J9" i="12" s="1"/>
  <c r="C9" i="12"/>
  <c r="K9" i="12" s="1"/>
  <c r="K171" i="35"/>
  <c r="B171" i="12" s="1"/>
  <c r="J171" i="12" s="1"/>
  <c r="C171" i="12"/>
  <c r="K171" i="12" s="1"/>
  <c r="K169" i="35"/>
  <c r="B169" i="12" s="1"/>
  <c r="J169" i="12" s="1"/>
  <c r="C169" i="12"/>
  <c r="K169" i="12" s="1"/>
  <c r="C182" i="12"/>
  <c r="K182" i="12" s="1"/>
  <c r="K182" i="35"/>
  <c r="B182" i="12" s="1"/>
  <c r="J182" i="12" s="1"/>
  <c r="K166" i="35"/>
  <c r="B166" i="12" s="1"/>
  <c r="J166" i="12" s="1"/>
  <c r="C166" i="12"/>
  <c r="K166" i="12" s="1"/>
  <c r="K74" i="35"/>
  <c r="B74" i="12" s="1"/>
  <c r="J74" i="12" s="1"/>
  <c r="C74" i="12"/>
  <c r="K74" i="12" s="1"/>
  <c r="K14" i="35"/>
  <c r="B14" i="12" s="1"/>
  <c r="J14" i="12" s="1"/>
  <c r="C14" i="12"/>
  <c r="K14" i="12" s="1"/>
  <c r="K108" i="35"/>
  <c r="B108" i="12" s="1"/>
  <c r="J108" i="12" s="1"/>
  <c r="C108" i="12"/>
  <c r="K108" i="12" s="1"/>
  <c r="K123" i="35"/>
  <c r="B123" i="12" s="1"/>
  <c r="J123" i="12" s="1"/>
  <c r="C123" i="12"/>
  <c r="K123" i="12" s="1"/>
  <c r="K117" i="35"/>
  <c r="B117" i="12" s="1"/>
  <c r="J117" i="12" s="1"/>
  <c r="C117" i="12"/>
  <c r="K117" i="12" s="1"/>
  <c r="K32" i="35"/>
  <c r="B32" i="12" s="1"/>
  <c r="J32" i="12" s="1"/>
  <c r="C32" i="12"/>
  <c r="K32" i="12" s="1"/>
  <c r="K104" i="35"/>
  <c r="B104" i="12" s="1"/>
  <c r="J104" i="12" s="1"/>
  <c r="C104" i="12"/>
  <c r="K104" i="12" s="1"/>
  <c r="K55" i="35"/>
  <c r="B55" i="12" s="1"/>
  <c r="J55" i="12" s="1"/>
  <c r="C55" i="12"/>
  <c r="K55" i="12" s="1"/>
  <c r="K87" i="35"/>
  <c r="B87" i="12" s="1"/>
  <c r="J87" i="12" s="1"/>
  <c r="C87" i="12"/>
  <c r="K87" i="12" s="1"/>
  <c r="K151" i="35"/>
  <c r="B151" i="12" s="1"/>
  <c r="J151" i="12" s="1"/>
  <c r="C151" i="12"/>
  <c r="K151" i="12" s="1"/>
  <c r="K157" i="35"/>
  <c r="B157" i="12" s="1"/>
  <c r="J157" i="12" s="1"/>
  <c r="C157" i="12"/>
  <c r="K157" i="12" s="1"/>
  <c r="K18" i="35"/>
  <c r="B18" i="12" s="1"/>
  <c r="J18" i="12" s="1"/>
  <c r="C18" i="12"/>
  <c r="K18" i="12" s="1"/>
  <c r="K156" i="35"/>
  <c r="B156" i="12" s="1"/>
  <c r="J156" i="12" s="1"/>
  <c r="C156" i="12"/>
  <c r="K156" i="12" s="1"/>
  <c r="K115" i="35"/>
  <c r="B115" i="12" s="1"/>
  <c r="J115" i="12" s="1"/>
  <c r="C115" i="12"/>
  <c r="K115" i="12" s="1"/>
  <c r="K130" i="35"/>
  <c r="B130" i="12" s="1"/>
  <c r="J130" i="12" s="1"/>
  <c r="C130" i="12"/>
  <c r="K130" i="12" s="1"/>
  <c r="K66" i="35"/>
  <c r="B66" i="12" s="1"/>
  <c r="J66" i="12" s="1"/>
  <c r="C66" i="12"/>
  <c r="K66" i="12" s="1"/>
  <c r="K29" i="35"/>
  <c r="B29" i="12" s="1"/>
  <c r="J29" i="12" s="1"/>
  <c r="C29" i="12"/>
  <c r="K29" i="12" s="1"/>
  <c r="K142" i="35"/>
  <c r="B142" i="12" s="1"/>
  <c r="J142" i="12" s="1"/>
  <c r="C142" i="12"/>
  <c r="K142" i="12" s="1"/>
  <c r="K121" i="35"/>
  <c r="B121" i="12" s="1"/>
  <c r="J121" i="12" s="1"/>
  <c r="C121" i="12"/>
  <c r="K121" i="12" s="1"/>
  <c r="K46" i="35"/>
  <c r="B46" i="12" s="1"/>
  <c r="J46" i="12" s="1"/>
  <c r="C46" i="12"/>
  <c r="K46" i="12" s="1"/>
  <c r="K102" i="35"/>
  <c r="B102" i="12" s="1"/>
  <c r="J102" i="12" s="1"/>
  <c r="C102" i="12"/>
  <c r="K102" i="12" s="1"/>
  <c r="K73" i="35"/>
  <c r="B73" i="12" s="1"/>
  <c r="J73" i="12" s="1"/>
  <c r="C73" i="12"/>
  <c r="K73" i="12" s="1"/>
  <c r="K41" i="35"/>
  <c r="B41" i="12" s="1"/>
  <c r="J41" i="12" s="1"/>
  <c r="C41" i="12"/>
  <c r="K41" i="12" s="1"/>
  <c r="K145" i="35"/>
  <c r="B145" i="12" s="1"/>
  <c r="J145" i="12" s="1"/>
  <c r="C145" i="12"/>
  <c r="K145" i="12" s="1"/>
  <c r="K188" i="35"/>
  <c r="B188" i="12" s="1"/>
  <c r="J188" i="12" s="1"/>
  <c r="C188" i="12"/>
  <c r="K188" i="12" s="1"/>
  <c r="K180" i="35"/>
  <c r="B180" i="12" s="1"/>
  <c r="J180" i="12" s="1"/>
  <c r="C180" i="12"/>
  <c r="K180" i="12" s="1"/>
  <c r="K165" i="35"/>
  <c r="B165" i="12" s="1"/>
  <c r="J165" i="12" s="1"/>
  <c r="C165" i="12"/>
  <c r="K165" i="12" s="1"/>
  <c r="K173" i="35"/>
  <c r="B173" i="12" s="1"/>
  <c r="J173" i="12" s="1"/>
  <c r="C173" i="12"/>
  <c r="K173" i="12" s="1"/>
  <c r="C164" i="12"/>
  <c r="K164" i="12" s="1"/>
  <c r="K164" i="35"/>
  <c r="B164" i="12" s="1"/>
  <c r="J164" i="12" s="1"/>
  <c r="K185" i="35"/>
  <c r="B185" i="12" s="1"/>
  <c r="J185" i="12" s="1"/>
  <c r="C185" i="12"/>
  <c r="K185" i="12" s="1"/>
  <c r="K154" i="35"/>
  <c r="B154" i="12" s="1"/>
  <c r="J154" i="12" s="1"/>
  <c r="C154" i="12"/>
  <c r="K154" i="12" s="1"/>
  <c r="K15" i="35"/>
  <c r="B15" i="12" s="1"/>
  <c r="J15" i="12" s="1"/>
  <c r="C15" i="12"/>
  <c r="K15" i="12" s="1"/>
  <c r="K61" i="35"/>
  <c r="B61" i="12" s="1"/>
  <c r="J61" i="12" s="1"/>
  <c r="C61" i="12"/>
  <c r="K61" i="12" s="1"/>
  <c r="K132" i="35"/>
  <c r="B132" i="12" s="1"/>
  <c r="J132" i="12" s="1"/>
  <c r="C132" i="12"/>
  <c r="K132" i="12" s="1"/>
  <c r="K75" i="35"/>
  <c r="B75" i="12" s="1"/>
  <c r="J75" i="12" s="1"/>
  <c r="C75" i="12"/>
  <c r="K75" i="12" s="1"/>
  <c r="K155" i="35"/>
  <c r="B155" i="12" s="1"/>
  <c r="J155" i="12" s="1"/>
  <c r="C155" i="12"/>
  <c r="K155" i="12" s="1"/>
  <c r="K101" i="35"/>
  <c r="B101" i="12" s="1"/>
  <c r="J101" i="12" s="1"/>
  <c r="C101" i="12"/>
  <c r="K101" i="12" s="1"/>
  <c r="K26" i="35"/>
  <c r="B26" i="12" s="1"/>
  <c r="J26" i="12" s="1"/>
  <c r="C26" i="12"/>
  <c r="K26" i="12" s="1"/>
  <c r="K16" i="35"/>
  <c r="B16" i="12" s="1"/>
  <c r="J16" i="12" s="1"/>
  <c r="C16" i="12"/>
  <c r="K16" i="12" s="1"/>
  <c r="K80" i="35"/>
  <c r="B80" i="12" s="1"/>
  <c r="J80" i="12" s="1"/>
  <c r="C80" i="12"/>
  <c r="K80" i="12" s="1"/>
  <c r="K112" i="35"/>
  <c r="B112" i="12" s="1"/>
  <c r="J112" i="12" s="1"/>
  <c r="C112" i="12"/>
  <c r="K112" i="12" s="1"/>
  <c r="K144" i="35"/>
  <c r="B144" i="12" s="1"/>
  <c r="J144" i="12" s="1"/>
  <c r="C144" i="12"/>
  <c r="K144" i="12" s="1"/>
  <c r="K63" i="35"/>
  <c r="B63" i="12" s="1"/>
  <c r="J63" i="12" s="1"/>
  <c r="C63" i="12"/>
  <c r="K63" i="12" s="1"/>
  <c r="K95" i="35"/>
  <c r="B95" i="12" s="1"/>
  <c r="J95" i="12" s="1"/>
  <c r="C95" i="12"/>
  <c r="K95" i="12" s="1"/>
  <c r="K127" i="35"/>
  <c r="B127" i="12" s="1"/>
  <c r="J127" i="12" s="1"/>
  <c r="C127" i="12"/>
  <c r="K127" i="12" s="1"/>
  <c r="K159" i="35"/>
  <c r="B159" i="12" s="1"/>
  <c r="J159" i="12" s="1"/>
  <c r="C159" i="12"/>
  <c r="K159" i="12" s="1"/>
  <c r="K90" i="35"/>
  <c r="B90" i="12" s="1"/>
  <c r="J90" i="12" s="1"/>
  <c r="C90" i="12"/>
  <c r="K90" i="12" s="1"/>
  <c r="K125" i="35"/>
  <c r="B125" i="12" s="1"/>
  <c r="J125" i="12" s="1"/>
  <c r="C125" i="12"/>
  <c r="K125" i="12" s="1"/>
  <c r="K52" i="35"/>
  <c r="B52" i="12" s="1"/>
  <c r="J52" i="12" s="1"/>
  <c r="C52" i="12"/>
  <c r="K52" i="12" s="1"/>
  <c r="K116" i="35"/>
  <c r="B116" i="12" s="1"/>
  <c r="J116" i="12" s="1"/>
  <c r="C116" i="12"/>
  <c r="K116" i="12" s="1"/>
  <c r="K67" i="35"/>
  <c r="B67" i="12" s="1"/>
  <c r="J67" i="12" s="1"/>
  <c r="C67" i="12"/>
  <c r="K67" i="12" s="1"/>
  <c r="K131" i="35"/>
  <c r="B131" i="12" s="1"/>
  <c r="J131" i="12" s="1"/>
  <c r="C131" i="12"/>
  <c r="K131" i="12" s="1"/>
  <c r="K35" i="35"/>
  <c r="B35" i="12" s="1"/>
  <c r="J35" i="12" s="1"/>
  <c r="C35" i="12"/>
  <c r="K35" i="12" s="1"/>
  <c r="K114" i="35"/>
  <c r="B114" i="12" s="1"/>
  <c r="J114" i="12" s="1"/>
  <c r="C114" i="12"/>
  <c r="K114" i="12" s="1"/>
  <c r="K50" i="35"/>
  <c r="B50" i="12" s="1"/>
  <c r="J50" i="12" s="1"/>
  <c r="C50" i="12"/>
  <c r="K50" i="12" s="1"/>
  <c r="K11" i="35"/>
  <c r="B11" i="12" s="1"/>
  <c r="J11" i="12" s="1"/>
  <c r="C11" i="12"/>
  <c r="K11" i="12" s="1"/>
  <c r="K34" i="35"/>
  <c r="B34" i="12" s="1"/>
  <c r="J34" i="12" s="1"/>
  <c r="C34" i="12"/>
  <c r="K34" i="12" s="1"/>
  <c r="K94" i="35"/>
  <c r="B94" i="12" s="1"/>
  <c r="J94" i="12" s="1"/>
  <c r="C94" i="12"/>
  <c r="K94" i="12" s="1"/>
  <c r="K45" i="35"/>
  <c r="B45" i="12" s="1"/>
  <c r="J45" i="12" s="1"/>
  <c r="C45" i="12"/>
  <c r="K45" i="12" s="1"/>
  <c r="K137" i="35"/>
  <c r="B137" i="12" s="1"/>
  <c r="J137" i="12" s="1"/>
  <c r="C137" i="12"/>
  <c r="K137" i="12" s="1"/>
  <c r="K19" i="35"/>
  <c r="B19" i="12" s="1"/>
  <c r="J19" i="12" s="1"/>
  <c r="C19" i="12"/>
  <c r="K19" i="12" s="1"/>
  <c r="K54" i="35"/>
  <c r="B54" i="12" s="1"/>
  <c r="J54" i="12" s="1"/>
  <c r="C54" i="12"/>
  <c r="K54" i="12" s="1"/>
  <c r="K118" i="35"/>
  <c r="B118" i="12" s="1"/>
  <c r="J118" i="12" s="1"/>
  <c r="C118" i="12"/>
  <c r="K118" i="12" s="1"/>
  <c r="K13" i="35"/>
  <c r="B13" i="12" s="1"/>
  <c r="J13" i="12" s="1"/>
  <c r="C13" i="12"/>
  <c r="K13" i="12" s="1"/>
  <c r="K150" i="35"/>
  <c r="B150" i="12" s="1"/>
  <c r="J150" i="12" s="1"/>
  <c r="C150" i="12"/>
  <c r="K150" i="12" s="1"/>
  <c r="K23" i="35"/>
  <c r="B23" i="12" s="1"/>
  <c r="J23" i="12" s="1"/>
  <c r="C23" i="12"/>
  <c r="K23" i="12" s="1"/>
  <c r="K49" i="35"/>
  <c r="B49" i="12" s="1"/>
  <c r="J49" i="12" s="1"/>
  <c r="C49" i="12"/>
  <c r="K49" i="12" s="1"/>
  <c r="K113" i="35"/>
  <c r="B113" i="12" s="1"/>
  <c r="J113" i="12" s="1"/>
  <c r="C113" i="12"/>
  <c r="K113" i="12" s="1"/>
  <c r="K153" i="35"/>
  <c r="B153" i="12" s="1"/>
  <c r="J153" i="12" s="1"/>
  <c r="C153" i="12"/>
  <c r="K153" i="12" s="1"/>
  <c r="K183" i="35"/>
  <c r="B183" i="12" s="1"/>
  <c r="J183" i="12" s="1"/>
  <c r="C183" i="12"/>
  <c r="K183" i="12" s="1"/>
  <c r="K175" i="35"/>
  <c r="B175" i="12" s="1"/>
  <c r="J175" i="12" s="1"/>
  <c r="C175" i="12"/>
  <c r="K175" i="12" s="1"/>
  <c r="K187" i="35"/>
  <c r="B187" i="12" s="1"/>
  <c r="J187" i="12" s="1"/>
  <c r="C187" i="12"/>
  <c r="K187" i="12" s="1"/>
  <c r="C178" i="12"/>
  <c r="K178" i="12" s="1"/>
  <c r="K178" i="35"/>
  <c r="B178" i="12" s="1"/>
  <c r="J178" i="12" s="1"/>
  <c r="C168" i="12"/>
  <c r="K168" i="12" s="1"/>
  <c r="K168" i="35"/>
  <c r="B168" i="12" s="1"/>
  <c r="J168" i="12" s="1"/>
  <c r="C186" i="12"/>
  <c r="K186" i="12" s="1"/>
  <c r="K186" i="35"/>
  <c r="B186" i="12" s="1"/>
  <c r="J186" i="12" s="1"/>
  <c r="K181" i="35"/>
  <c r="B181" i="12" s="1"/>
  <c r="J181" i="12" s="1"/>
  <c r="C181" i="12"/>
  <c r="K181" i="12" s="1"/>
  <c r="K47" i="35"/>
  <c r="B47" i="12" s="1"/>
  <c r="J47" i="12" s="1"/>
  <c r="C47" i="12"/>
  <c r="K47" i="12" s="1"/>
  <c r="K27" i="35"/>
  <c r="B27" i="12" s="1"/>
  <c r="J27" i="12" s="1"/>
  <c r="C27" i="12"/>
  <c r="K27" i="12" s="1"/>
  <c r="K107" i="35"/>
  <c r="B107" i="12" s="1"/>
  <c r="J107" i="12" s="1"/>
  <c r="C107" i="12"/>
  <c r="K107" i="12" s="1"/>
  <c r="K69" i="35"/>
  <c r="B69" i="12" s="1"/>
  <c r="J69" i="12" s="1"/>
  <c r="C69" i="12"/>
  <c r="K69" i="12" s="1"/>
  <c r="K96" i="35"/>
  <c r="B96" i="12" s="1"/>
  <c r="J96" i="12" s="1"/>
  <c r="C96" i="12"/>
  <c r="K96" i="12" s="1"/>
  <c r="K160" i="35"/>
  <c r="B160" i="12" s="1"/>
  <c r="J160" i="12" s="1"/>
  <c r="C160" i="12"/>
  <c r="K160" i="12" s="1"/>
  <c r="K143" i="35"/>
  <c r="B143" i="12" s="1"/>
  <c r="J143" i="12" s="1"/>
  <c r="C143" i="12"/>
  <c r="K143" i="12" s="1"/>
  <c r="K22" i="35"/>
  <c r="B22" i="12" s="1"/>
  <c r="J22" i="12" s="1"/>
  <c r="C22" i="12"/>
  <c r="K22" i="12" s="1"/>
  <c r="K84" i="35"/>
  <c r="B84" i="12" s="1"/>
  <c r="J84" i="12" s="1"/>
  <c r="C84" i="12"/>
  <c r="K84" i="12" s="1"/>
  <c r="K147" i="35"/>
  <c r="B147" i="12" s="1"/>
  <c r="J147" i="12" s="1"/>
  <c r="C147" i="12"/>
  <c r="K147" i="12" s="1"/>
  <c r="K10" i="35"/>
  <c r="B10" i="12" s="1"/>
  <c r="J10" i="12" s="1"/>
  <c r="C10" i="12"/>
  <c r="K10" i="12" s="1"/>
  <c r="K62" i="35"/>
  <c r="B62" i="12" s="1"/>
  <c r="J62" i="12" s="1"/>
  <c r="C62" i="12"/>
  <c r="K62" i="12" s="1"/>
  <c r="K105" i="35"/>
  <c r="B105" i="12" s="1"/>
  <c r="J105" i="12" s="1"/>
  <c r="C105" i="12"/>
  <c r="K105" i="12" s="1"/>
  <c r="K38" i="35"/>
  <c r="B38" i="12" s="1"/>
  <c r="J38" i="12" s="1"/>
  <c r="C38" i="12"/>
  <c r="K38" i="12" s="1"/>
  <c r="K86" i="35"/>
  <c r="B86" i="12" s="1"/>
  <c r="J86" i="12" s="1"/>
  <c r="C86" i="12"/>
  <c r="K86" i="12" s="1"/>
  <c r="K6" i="35"/>
  <c r="B6" i="12" s="1"/>
  <c r="J6" i="12" s="1"/>
  <c r="C6" i="12"/>
  <c r="K6" i="12" s="1"/>
  <c r="K33" i="35"/>
  <c r="B33" i="12" s="1"/>
  <c r="J33" i="12" s="1"/>
  <c r="C33" i="12"/>
  <c r="K33" i="12" s="1"/>
  <c r="K161" i="35"/>
  <c r="B161" i="12" s="1"/>
  <c r="J161" i="12" s="1"/>
  <c r="C161" i="12"/>
  <c r="K161" i="12" s="1"/>
  <c r="K179" i="35"/>
  <c r="B179" i="12" s="1"/>
  <c r="J179" i="12" s="1"/>
  <c r="C179" i="12"/>
  <c r="K179" i="12" s="1"/>
  <c r="C167" i="12"/>
  <c r="K167" i="12" s="1"/>
  <c r="K167" i="35"/>
  <c r="B167" i="12" s="1"/>
  <c r="J167" i="12" s="1"/>
  <c r="K31" i="35"/>
  <c r="B31" i="12" s="1"/>
  <c r="J31" i="12" s="1"/>
  <c r="C31" i="12"/>
  <c r="K31" i="12" s="1"/>
  <c r="K77" i="35"/>
  <c r="B77" i="12" s="1"/>
  <c r="J77" i="12" s="1"/>
  <c r="C77" i="12"/>
  <c r="K77" i="12" s="1"/>
  <c r="K59" i="35"/>
  <c r="B59" i="12" s="1"/>
  <c r="J59" i="12" s="1"/>
  <c r="C59" i="12"/>
  <c r="K59" i="12" s="1"/>
  <c r="K53" i="35"/>
  <c r="B53" i="12" s="1"/>
  <c r="J53" i="12" s="1"/>
  <c r="C53" i="12"/>
  <c r="K53" i="12" s="1"/>
  <c r="K72" i="35"/>
  <c r="B72" i="12" s="1"/>
  <c r="J72" i="12" s="1"/>
  <c r="C72" i="12"/>
  <c r="K72" i="12" s="1"/>
  <c r="K136" i="35"/>
  <c r="B136" i="12" s="1"/>
  <c r="J136" i="12" s="1"/>
  <c r="C136" i="12"/>
  <c r="K136" i="12" s="1"/>
  <c r="K119" i="35"/>
  <c r="B119" i="12" s="1"/>
  <c r="J119" i="12" s="1"/>
  <c r="C119" i="12"/>
  <c r="K119" i="12" s="1"/>
  <c r="K138" i="35"/>
  <c r="B138" i="12" s="1"/>
  <c r="J138" i="12" s="1"/>
  <c r="C138" i="12"/>
  <c r="K138" i="12" s="1"/>
  <c r="K100" i="35"/>
  <c r="B100" i="12" s="1"/>
  <c r="J100" i="12" s="1"/>
  <c r="C100" i="12"/>
  <c r="K100" i="12" s="1"/>
  <c r="K43" i="35"/>
  <c r="B43" i="12" s="1"/>
  <c r="J43" i="12" s="1"/>
  <c r="C43" i="12"/>
  <c r="K43" i="12" s="1"/>
  <c r="K5" i="35"/>
  <c r="B5" i="12" s="1"/>
  <c r="J5" i="12" s="1"/>
  <c r="C5" i="12"/>
  <c r="K5" i="12" s="1"/>
  <c r="K78" i="35"/>
  <c r="B78" i="12" s="1"/>
  <c r="J78" i="12" s="1"/>
  <c r="C78" i="12"/>
  <c r="K78" i="12" s="1"/>
  <c r="K12" i="35"/>
  <c r="B12" i="12" s="1"/>
  <c r="J12" i="12" s="1"/>
  <c r="C12" i="12"/>
  <c r="K12" i="12" s="1"/>
  <c r="K7" i="35"/>
  <c r="B7" i="12" s="1"/>
  <c r="J7" i="12" s="1"/>
  <c r="C7" i="12"/>
  <c r="K7" i="12" s="1"/>
  <c r="K21" i="35"/>
  <c r="B21" i="12" s="1"/>
  <c r="J21" i="12" s="1"/>
  <c r="C21" i="12"/>
  <c r="K21" i="12" s="1"/>
  <c r="K97" i="35"/>
  <c r="B97" i="12" s="1"/>
  <c r="J97" i="12" s="1"/>
  <c r="C97" i="12"/>
  <c r="K97" i="12" s="1"/>
  <c r="K122" i="35"/>
  <c r="B122" i="12" s="1"/>
  <c r="J122" i="12" s="1"/>
  <c r="C122" i="12"/>
  <c r="K122" i="12" s="1"/>
  <c r="K141" i="35"/>
  <c r="B141" i="12" s="1"/>
  <c r="J141" i="12" s="1"/>
  <c r="C141" i="12"/>
  <c r="K141" i="12" s="1"/>
  <c r="K76" i="35"/>
  <c r="B76" i="12" s="1"/>
  <c r="J76" i="12" s="1"/>
  <c r="C76" i="12"/>
  <c r="K76" i="12" s="1"/>
  <c r="K148" i="35"/>
  <c r="B148" i="12" s="1"/>
  <c r="J148" i="12" s="1"/>
  <c r="C148" i="12"/>
  <c r="K148" i="12" s="1"/>
  <c r="K91" i="35"/>
  <c r="B91" i="12" s="1"/>
  <c r="J91" i="12" s="1"/>
  <c r="C91" i="12"/>
  <c r="K91" i="12" s="1"/>
  <c r="K149" i="35"/>
  <c r="B149" i="12" s="1"/>
  <c r="J149" i="12" s="1"/>
  <c r="C149" i="12"/>
  <c r="K149" i="12" s="1"/>
  <c r="K85" i="35"/>
  <c r="B85" i="12" s="1"/>
  <c r="J85" i="12" s="1"/>
  <c r="C85" i="12"/>
  <c r="K85" i="12" s="1"/>
  <c r="K48" i="35"/>
  <c r="B48" i="12" s="1"/>
  <c r="J48" i="12" s="1"/>
  <c r="C48" i="12"/>
  <c r="K48" i="12" s="1"/>
  <c r="K56" i="35"/>
  <c r="B56" i="12" s="1"/>
  <c r="J56" i="12" s="1"/>
  <c r="C56" i="12"/>
  <c r="K56" i="12" s="1"/>
  <c r="K88" i="35"/>
  <c r="B88" i="12" s="1"/>
  <c r="J88" i="12" s="1"/>
  <c r="C88" i="12"/>
  <c r="K88" i="12" s="1"/>
  <c r="K120" i="35"/>
  <c r="B120" i="12" s="1"/>
  <c r="J120" i="12" s="1"/>
  <c r="C120" i="12"/>
  <c r="K120" i="12" s="1"/>
  <c r="K152" i="35"/>
  <c r="B152" i="12" s="1"/>
  <c r="J152" i="12" s="1"/>
  <c r="C152" i="12"/>
  <c r="K152" i="12" s="1"/>
  <c r="K71" i="35"/>
  <c r="B71" i="12" s="1"/>
  <c r="J71" i="12" s="1"/>
  <c r="C71" i="12"/>
  <c r="K71" i="12" s="1"/>
  <c r="K103" i="35"/>
  <c r="B103" i="12" s="1"/>
  <c r="J103" i="12" s="1"/>
  <c r="C103" i="12"/>
  <c r="K103" i="12" s="1"/>
  <c r="K135" i="35"/>
  <c r="B135" i="12" s="1"/>
  <c r="J135" i="12" s="1"/>
  <c r="C135" i="12"/>
  <c r="K135" i="12" s="1"/>
  <c r="K39" i="35"/>
  <c r="B39" i="12" s="1"/>
  <c r="J39" i="12" s="1"/>
  <c r="C39" i="12"/>
  <c r="K39" i="12" s="1"/>
  <c r="K58" i="35"/>
  <c r="B58" i="12" s="1"/>
  <c r="J58" i="12" s="1"/>
  <c r="C58" i="12"/>
  <c r="K58" i="12" s="1"/>
  <c r="K93" i="35"/>
  <c r="B93" i="12" s="1"/>
  <c r="J93" i="12" s="1"/>
  <c r="C93" i="12"/>
  <c r="K93" i="12" s="1"/>
  <c r="K68" i="35"/>
  <c r="B68" i="12" s="1"/>
  <c r="J68" i="12" s="1"/>
  <c r="C68" i="12"/>
  <c r="K68" i="12" s="1"/>
  <c r="K124" i="35"/>
  <c r="B124" i="12" s="1"/>
  <c r="J124" i="12" s="1"/>
  <c r="C124" i="12"/>
  <c r="K124" i="12" s="1"/>
  <c r="K83" i="35"/>
  <c r="B83" i="12" s="1"/>
  <c r="J83" i="12" s="1"/>
  <c r="C83" i="12"/>
  <c r="K83" i="12" s="1"/>
  <c r="K139" i="35"/>
  <c r="B139" i="12" s="1"/>
  <c r="J139" i="12" s="1"/>
  <c r="C139" i="12"/>
  <c r="K139" i="12" s="1"/>
  <c r="K162" i="35"/>
  <c r="B162" i="12" s="1"/>
  <c r="J162" i="12" s="1"/>
  <c r="C162" i="12"/>
  <c r="K162" i="12" s="1"/>
  <c r="K98" i="35"/>
  <c r="B98" i="12" s="1"/>
  <c r="J98" i="12" s="1"/>
  <c r="C98" i="12"/>
  <c r="K98" i="12" s="1"/>
  <c r="K17" i="35"/>
  <c r="B17" i="12" s="1"/>
  <c r="J17" i="12" s="1"/>
  <c r="C17" i="12"/>
  <c r="K17" i="12" s="1"/>
  <c r="K20" i="35"/>
  <c r="B20" i="12" s="1"/>
  <c r="J20" i="12" s="1"/>
  <c r="C20" i="12"/>
  <c r="K20" i="12" s="1"/>
  <c r="C42" i="12"/>
  <c r="K42" i="12" s="1"/>
  <c r="Q17" i="1"/>
  <c r="S18" i="1"/>
  <c r="K110" i="35"/>
  <c r="B110" i="12" s="1"/>
  <c r="J110" i="12" s="1"/>
  <c r="C110" i="12"/>
  <c r="K110" i="12" s="1"/>
  <c r="K89" i="35"/>
  <c r="B89" i="12" s="1"/>
  <c r="J89" i="12" s="1"/>
  <c r="C89" i="12"/>
  <c r="K89" i="12" s="1"/>
  <c r="K158" i="35"/>
  <c r="B158" i="12" s="1"/>
  <c r="J158" i="12" s="1"/>
  <c r="C158" i="12"/>
  <c r="K158" i="12" s="1"/>
  <c r="K30" i="35"/>
  <c r="B30" i="12" s="1"/>
  <c r="J30" i="12" s="1"/>
  <c r="C30" i="12"/>
  <c r="K30" i="12" s="1"/>
  <c r="K70" i="35"/>
  <c r="B70" i="12" s="1"/>
  <c r="J70" i="12" s="1"/>
  <c r="C70" i="12"/>
  <c r="K70" i="12" s="1"/>
  <c r="K134" i="35"/>
  <c r="B134" i="12" s="1"/>
  <c r="J134" i="12" s="1"/>
  <c r="C134" i="12"/>
  <c r="K134" i="12" s="1"/>
  <c r="K37" i="35"/>
  <c r="B37" i="12" s="1"/>
  <c r="J37" i="12" s="1"/>
  <c r="C37" i="12"/>
  <c r="K37" i="12" s="1"/>
  <c r="K3" i="35"/>
  <c r="B3" i="12" s="1"/>
  <c r="J3" i="12" s="1"/>
  <c r="C3" i="12"/>
  <c r="K3" i="12" s="1"/>
  <c r="K28" i="35"/>
  <c r="B28" i="12" s="1"/>
  <c r="J28" i="12" s="1"/>
  <c r="C28" i="12"/>
  <c r="K28" i="12" s="1"/>
  <c r="K65" i="35"/>
  <c r="B65" i="12" s="1"/>
  <c r="J65" i="12" s="1"/>
  <c r="C65" i="12"/>
  <c r="K65" i="12" s="1"/>
  <c r="K129" i="35"/>
  <c r="B129" i="12" s="1"/>
  <c r="J129" i="12" s="1"/>
  <c r="C129" i="12"/>
  <c r="K129" i="12" s="1"/>
  <c r="L1" i="1"/>
  <c r="C2" i="12"/>
  <c r="K2" i="12" s="1"/>
  <c r="K184" i="35"/>
  <c r="B184" i="12" s="1"/>
  <c r="J184" i="12" s="1"/>
  <c r="C184" i="12"/>
  <c r="K184" i="12" s="1"/>
  <c r="K176" i="35"/>
  <c r="B176" i="12" s="1"/>
  <c r="J176" i="12" s="1"/>
  <c r="C176" i="12"/>
  <c r="K176" i="12" s="1"/>
  <c r="K172" i="35"/>
  <c r="B172" i="12" s="1"/>
  <c r="J172" i="12" s="1"/>
  <c r="C172" i="12"/>
  <c r="K172" i="12" s="1"/>
  <c r="K170" i="35"/>
  <c r="B170" i="12" s="1"/>
  <c r="J170" i="12" s="1"/>
  <c r="C170" i="12"/>
  <c r="K170" i="12" s="1"/>
  <c r="C163" i="12"/>
  <c r="K163" i="12" s="1"/>
  <c r="K163" i="35"/>
  <c r="B163" i="12" s="1"/>
  <c r="J163" i="12" s="1"/>
  <c r="K177" i="35"/>
  <c r="B177" i="12" s="1"/>
  <c r="J177" i="12" s="1"/>
  <c r="C177" i="12"/>
  <c r="K177" i="12" s="1"/>
  <c r="C174" i="12"/>
  <c r="K174" i="12" s="1"/>
  <c r="K174" i="35"/>
  <c r="B174" i="12" s="1"/>
  <c r="J174" i="12" s="1"/>
  <c r="K57" i="35"/>
  <c r="B57" i="12" s="1"/>
  <c r="J57" i="12" s="1"/>
  <c r="K60" i="35"/>
  <c r="B60" i="12" s="1"/>
  <c r="J60" i="12" s="1"/>
  <c r="K2" i="35"/>
  <c r="B2" i="12" s="1"/>
  <c r="K44" i="35"/>
  <c r="B44" i="12" s="1"/>
  <c r="J44" i="12" s="1"/>
  <c r="K42" i="35"/>
  <c r="B42" i="12" s="1"/>
  <c r="J42" i="12" s="1"/>
  <c r="J2" i="12" l="1"/>
  <c r="A2" i="12"/>
  <c r="G3" i="32"/>
  <c r="T110" i="32" l="1"/>
  <c r="T112" i="32"/>
  <c r="T114" i="32"/>
  <c r="T116" i="32"/>
  <c r="T118" i="32"/>
  <c r="T120" i="32"/>
  <c r="T122" i="32"/>
  <c r="T124" i="32"/>
  <c r="T126" i="32"/>
  <c r="T128" i="32"/>
  <c r="T130" i="32"/>
  <c r="T132" i="32"/>
  <c r="T134" i="32"/>
  <c r="T136" i="32"/>
  <c r="T138" i="32"/>
  <c r="T140" i="32"/>
  <c r="T142" i="32"/>
  <c r="T144" i="32"/>
  <c r="T146" i="32"/>
  <c r="T148" i="32"/>
  <c r="T150" i="32"/>
  <c r="T152" i="32"/>
  <c r="T154" i="32"/>
  <c r="T156" i="32"/>
  <c r="T158" i="32"/>
  <c r="T160" i="32"/>
  <c r="T162" i="32"/>
  <c r="T164" i="32"/>
  <c r="T166" i="32"/>
  <c r="T168" i="32"/>
  <c r="T170" i="32"/>
  <c r="T172" i="32"/>
  <c r="T174" i="32"/>
  <c r="T176" i="32"/>
  <c r="T178" i="32"/>
  <c r="T180" i="32"/>
  <c r="T182" i="32"/>
  <c r="T184" i="32"/>
  <c r="T186" i="32"/>
  <c r="T188" i="32"/>
  <c r="T190" i="32"/>
  <c r="T192" i="32"/>
  <c r="T194" i="32"/>
  <c r="T196" i="32"/>
  <c r="T198" i="32"/>
  <c r="T200" i="32"/>
  <c r="T202" i="32"/>
  <c r="T204" i="32"/>
  <c r="T206" i="32"/>
  <c r="T208" i="32"/>
  <c r="T210" i="32"/>
  <c r="V315" i="32"/>
  <c r="V317" i="32"/>
  <c r="V319" i="32"/>
  <c r="V321" i="32"/>
  <c r="V323" i="32"/>
  <c r="V325" i="32"/>
  <c r="V327" i="32"/>
  <c r="V329" i="32"/>
  <c r="V331" i="32"/>
  <c r="V333" i="32"/>
  <c r="V335" i="32"/>
  <c r="V337" i="32"/>
  <c r="V339" i="32"/>
  <c r="V341" i="32"/>
  <c r="V343" i="32"/>
  <c r="V345" i="32"/>
  <c r="V347" i="32"/>
  <c r="V349" i="32"/>
  <c r="V351" i="32"/>
  <c r="V353" i="32"/>
  <c r="V355" i="32"/>
  <c r="V357" i="32"/>
  <c r="V359" i="32"/>
  <c r="V361" i="32"/>
  <c r="V363" i="32"/>
  <c r="V365" i="32"/>
  <c r="V367" i="32"/>
  <c r="V369" i="32"/>
  <c r="V371" i="32"/>
  <c r="V373" i="32"/>
  <c r="V375" i="32"/>
  <c r="V377" i="32"/>
  <c r="V379" i="32"/>
  <c r="V381" i="32"/>
  <c r="S7" i="32"/>
  <c r="S9" i="32"/>
  <c r="S11" i="32"/>
  <c r="S13" i="32"/>
  <c r="S15" i="32"/>
  <c r="S17" i="32"/>
  <c r="S19" i="32"/>
  <c r="S21" i="32"/>
  <c r="S23" i="32"/>
  <c r="S25" i="32"/>
  <c r="S27" i="32"/>
  <c r="S29" i="32"/>
  <c r="S31" i="32"/>
  <c r="S33" i="32"/>
  <c r="S35" i="32"/>
  <c r="S37" i="32"/>
  <c r="S39" i="32"/>
  <c r="S41" i="32"/>
  <c r="S43" i="32"/>
  <c r="S45" i="32"/>
  <c r="S47" i="32"/>
  <c r="S49" i="32"/>
  <c r="S51" i="32"/>
  <c r="S53" i="32"/>
  <c r="S55" i="32"/>
  <c r="S57" i="32"/>
  <c r="S59" i="32"/>
  <c r="S61" i="32"/>
  <c r="S63" i="32"/>
  <c r="S65" i="32"/>
  <c r="S67" i="32"/>
  <c r="S4" i="32" s="1"/>
  <c r="S69" i="32"/>
  <c r="S71" i="32"/>
  <c r="S73" i="32"/>
  <c r="S75" i="32"/>
  <c r="S77" i="32"/>
  <c r="S79" i="32"/>
  <c r="S81" i="32"/>
  <c r="S83" i="32"/>
  <c r="S85" i="32"/>
  <c r="S87" i="32"/>
  <c r="S89" i="32"/>
  <c r="S91" i="32"/>
  <c r="S93" i="32"/>
  <c r="S95" i="32"/>
  <c r="S97" i="32"/>
  <c r="S99" i="32"/>
  <c r="S101" i="32"/>
  <c r="S103" i="32"/>
  <c r="S105" i="32"/>
  <c r="S107" i="32"/>
  <c r="U212" i="32"/>
  <c r="U214" i="32"/>
  <c r="U216" i="32"/>
  <c r="S12" i="32"/>
  <c r="S20" i="32"/>
  <c r="S28" i="32"/>
  <c r="S36" i="32"/>
  <c r="S44" i="32"/>
  <c r="S52" i="32"/>
  <c r="S60" i="32"/>
  <c r="S68" i="32"/>
  <c r="S76" i="32"/>
  <c r="S84" i="32"/>
  <c r="S92" i="32"/>
  <c r="S100" i="32"/>
  <c r="S108" i="32"/>
  <c r="T115" i="32"/>
  <c r="T123" i="32"/>
  <c r="T131" i="32"/>
  <c r="T139" i="32"/>
  <c r="T147" i="32"/>
  <c r="T155" i="32"/>
  <c r="T163" i="32"/>
  <c r="T171" i="32"/>
  <c r="T179" i="32"/>
  <c r="T187" i="32"/>
  <c r="T195" i="32"/>
  <c r="T203" i="32"/>
  <c r="T211" i="32"/>
  <c r="U213" i="32"/>
  <c r="U218" i="32"/>
  <c r="U220" i="32"/>
  <c r="U222" i="32"/>
  <c r="U224" i="32"/>
  <c r="U226" i="32"/>
  <c r="U228" i="32"/>
  <c r="U230" i="32"/>
  <c r="U232" i="32"/>
  <c r="U234" i="32"/>
  <c r="U236" i="32"/>
  <c r="U238" i="32"/>
  <c r="U240" i="32"/>
  <c r="U242" i="32"/>
  <c r="U244" i="32"/>
  <c r="U246" i="32"/>
  <c r="U248" i="32"/>
  <c r="U250" i="32"/>
  <c r="U252" i="32"/>
  <c r="U254" i="32"/>
  <c r="U256" i="32"/>
  <c r="U258" i="32"/>
  <c r="U260" i="32"/>
  <c r="U262" i="32"/>
  <c r="U264" i="32"/>
  <c r="U266" i="32"/>
  <c r="U268" i="32"/>
  <c r="U270" i="32"/>
  <c r="U272" i="32"/>
  <c r="U274" i="32"/>
  <c r="U276" i="32"/>
  <c r="U278" i="32"/>
  <c r="U280" i="32"/>
  <c r="U282" i="32"/>
  <c r="U284" i="32"/>
  <c r="U286" i="32"/>
  <c r="U288" i="32"/>
  <c r="U290" i="32"/>
  <c r="U292" i="32"/>
  <c r="U294" i="32"/>
  <c r="U296" i="32"/>
  <c r="U298" i="32"/>
  <c r="U300" i="32"/>
  <c r="U302" i="32"/>
  <c r="U304" i="32"/>
  <c r="U306" i="32"/>
  <c r="U308" i="32"/>
  <c r="U310" i="32"/>
  <c r="U312" i="32"/>
  <c r="U314" i="32"/>
  <c r="V316" i="32"/>
  <c r="V324" i="32"/>
  <c r="V332" i="32"/>
  <c r="V340" i="32"/>
  <c r="V348" i="32"/>
  <c r="V356" i="32"/>
  <c r="V364" i="32"/>
  <c r="V372" i="32"/>
  <c r="V380" i="32"/>
  <c r="W418" i="32"/>
  <c r="W420" i="32"/>
  <c r="W422" i="32"/>
  <c r="W424" i="32"/>
  <c r="W426" i="32"/>
  <c r="W428" i="32"/>
  <c r="W430" i="32"/>
  <c r="W432" i="32"/>
  <c r="W434" i="32"/>
  <c r="W436" i="32"/>
  <c r="W438" i="32"/>
  <c r="W440" i="32"/>
  <c r="W442" i="32"/>
  <c r="W444" i="32"/>
  <c r="W446" i="32"/>
  <c r="W448" i="32"/>
  <c r="W450" i="32"/>
  <c r="W452" i="32"/>
  <c r="W454" i="32"/>
  <c r="W456" i="32"/>
  <c r="W458" i="32"/>
  <c r="W460" i="32"/>
  <c r="W462" i="32"/>
  <c r="W464" i="32"/>
  <c r="W466" i="32"/>
  <c r="W468" i="32"/>
  <c r="W470" i="32"/>
  <c r="W472" i="32"/>
  <c r="W474" i="32"/>
  <c r="W476" i="32"/>
  <c r="W478" i="32"/>
  <c r="W480" i="32"/>
  <c r="W482" i="32"/>
  <c r="W484" i="32"/>
  <c r="W486" i="32"/>
  <c r="W488" i="32"/>
  <c r="W490" i="32"/>
  <c r="W492" i="32"/>
  <c r="W494" i="32"/>
  <c r="W496" i="32"/>
  <c r="W498" i="32"/>
  <c r="W500" i="32"/>
  <c r="W502" i="32"/>
  <c r="W504" i="32"/>
  <c r="W506" i="32"/>
  <c r="W508" i="32"/>
  <c r="W510" i="32"/>
  <c r="W512" i="32"/>
  <c r="W514" i="32"/>
  <c r="W516" i="32"/>
  <c r="W518" i="32"/>
  <c r="W520" i="32"/>
  <c r="S26" i="32"/>
  <c r="S34" i="32"/>
  <c r="S58" i="32"/>
  <c r="S66" i="32"/>
  <c r="S98" i="32"/>
  <c r="T113" i="32"/>
  <c r="T121" i="32"/>
  <c r="T129" i="32"/>
  <c r="T4" i="32" s="1"/>
  <c r="T137" i="32"/>
  <c r="T153" i="32"/>
  <c r="T177" i="32"/>
  <c r="T185" i="32"/>
  <c r="T201" i="32"/>
  <c r="V338" i="32"/>
  <c r="V346" i="32"/>
  <c r="V354" i="32"/>
  <c r="V362" i="32"/>
  <c r="V378" i="32"/>
  <c r="V385" i="32"/>
  <c r="V389" i="32"/>
  <c r="V393" i="32"/>
  <c r="V397" i="32"/>
  <c r="V401" i="32"/>
  <c r="V405" i="32"/>
  <c r="V409" i="32"/>
  <c r="V411" i="32"/>
  <c r="V415" i="32"/>
  <c r="S8" i="32"/>
  <c r="S24" i="32"/>
  <c r="S40" i="32"/>
  <c r="S48" i="32"/>
  <c r="S56" i="32"/>
  <c r="S14" i="32"/>
  <c r="S22" i="32"/>
  <c r="S30" i="32"/>
  <c r="S38" i="32"/>
  <c r="S46" i="32"/>
  <c r="S54" i="32"/>
  <c r="S62" i="32"/>
  <c r="S70" i="32"/>
  <c r="S78" i="32"/>
  <c r="S86" i="32"/>
  <c r="S94" i="32"/>
  <c r="S102" i="32"/>
  <c r="T109" i="32"/>
  <c r="T117" i="32"/>
  <c r="T125" i="32"/>
  <c r="T133" i="32"/>
  <c r="T141" i="32"/>
  <c r="T149" i="32"/>
  <c r="T157" i="32"/>
  <c r="T165" i="32"/>
  <c r="T173" i="32"/>
  <c r="T181" i="32"/>
  <c r="T189" i="32"/>
  <c r="T197" i="32"/>
  <c r="T205" i="32"/>
  <c r="U215" i="32"/>
  <c r="V318" i="32"/>
  <c r="V326" i="32"/>
  <c r="V334" i="32"/>
  <c r="V342" i="32"/>
  <c r="V350" i="32"/>
  <c r="V358" i="32"/>
  <c r="V366" i="32"/>
  <c r="V374" i="32"/>
  <c r="V382" i="32"/>
  <c r="V384" i="32"/>
  <c r="V386" i="32"/>
  <c r="V388" i="32"/>
  <c r="V390" i="32"/>
  <c r="V392" i="32"/>
  <c r="V394" i="32"/>
  <c r="V396" i="32"/>
  <c r="V398" i="32"/>
  <c r="V400" i="32"/>
  <c r="V402" i="32"/>
  <c r="V404" i="32"/>
  <c r="V406" i="32"/>
  <c r="V408" i="32"/>
  <c r="V410" i="32"/>
  <c r="V412" i="32"/>
  <c r="V414" i="32"/>
  <c r="V416" i="32"/>
  <c r="S6" i="32"/>
  <c r="S10" i="32"/>
  <c r="S18" i="32"/>
  <c r="S42" i="32"/>
  <c r="S50" i="32"/>
  <c r="S74" i="32"/>
  <c r="S82" i="32"/>
  <c r="S90" i="32"/>
  <c r="S106" i="32"/>
  <c r="T145" i="32"/>
  <c r="T161" i="32"/>
  <c r="T169" i="32"/>
  <c r="T193" i="32"/>
  <c r="T209" i="32"/>
  <c r="V322" i="32"/>
  <c r="V330" i="32"/>
  <c r="V370" i="32"/>
  <c r="V383" i="32"/>
  <c r="V387" i="32"/>
  <c r="V391" i="32"/>
  <c r="V395" i="32"/>
  <c r="V399" i="32"/>
  <c r="V403" i="32"/>
  <c r="V407" i="32"/>
  <c r="V413" i="32"/>
  <c r="V417" i="32"/>
  <c r="S16" i="32"/>
  <c r="S32" i="32"/>
  <c r="S80" i="32"/>
  <c r="T111" i="32"/>
  <c r="T143" i="32"/>
  <c r="T175" i="32"/>
  <c r="T207" i="32"/>
  <c r="U217" i="32"/>
  <c r="U225" i="32"/>
  <c r="U233" i="32"/>
  <c r="U241" i="32"/>
  <c r="U249" i="32"/>
  <c r="U257" i="32"/>
  <c r="U265" i="32"/>
  <c r="U273" i="32"/>
  <c r="U281" i="32"/>
  <c r="U289" i="32"/>
  <c r="U297" i="32"/>
  <c r="U305" i="32"/>
  <c r="U313" i="32"/>
  <c r="V344" i="32"/>
  <c r="V376" i="32"/>
  <c r="W421" i="32"/>
  <c r="W429" i="32"/>
  <c r="W437" i="32"/>
  <c r="W445" i="32"/>
  <c r="W453" i="32"/>
  <c r="W461" i="32"/>
  <c r="W469" i="32"/>
  <c r="W477" i="32"/>
  <c r="W485" i="32"/>
  <c r="W493" i="32"/>
  <c r="W501" i="32"/>
  <c r="W509" i="32"/>
  <c r="W517" i="32"/>
  <c r="U263" i="32"/>
  <c r="U271" i="32"/>
  <c r="U279" i="32"/>
  <c r="U287" i="32"/>
  <c r="U295" i="32"/>
  <c r="U303" i="32"/>
  <c r="U311" i="32"/>
  <c r="V320" i="32"/>
  <c r="V352" i="32"/>
  <c r="W419" i="32"/>
  <c r="W427" i="32"/>
  <c r="U237" i="32"/>
  <c r="U253" i="32"/>
  <c r="U269" i="32"/>
  <c r="U285" i="32"/>
  <c r="U301" i="32"/>
  <c r="V328" i="32"/>
  <c r="V360" i="32"/>
  <c r="W425" i="32"/>
  <c r="W449" i="32"/>
  <c r="W465" i="32"/>
  <c r="W473" i="32"/>
  <c r="W489" i="32"/>
  <c r="W497" i="32"/>
  <c r="S72" i="32"/>
  <c r="S104" i="32"/>
  <c r="T135" i="32"/>
  <c r="T167" i="32"/>
  <c r="T199" i="32"/>
  <c r="U219" i="32"/>
  <c r="U227" i="32"/>
  <c r="U235" i="32"/>
  <c r="U243" i="32"/>
  <c r="U251" i="32"/>
  <c r="U259" i="32"/>
  <c r="U267" i="32"/>
  <c r="U275" i="32"/>
  <c r="U283" i="32"/>
  <c r="U291" i="32"/>
  <c r="U299" i="32"/>
  <c r="U307" i="32"/>
  <c r="V336" i="32"/>
  <c r="V368" i="32"/>
  <c r="W423" i="32"/>
  <c r="W431" i="32"/>
  <c r="W439" i="32"/>
  <c r="W447" i="32"/>
  <c r="W455" i="32"/>
  <c r="W463" i="32"/>
  <c r="W471" i="32"/>
  <c r="W479" i="32"/>
  <c r="W487" i="32"/>
  <c r="W495" i="32"/>
  <c r="W503" i="32"/>
  <c r="W4" i="32" s="1"/>
  <c r="W511" i="32"/>
  <c r="W519" i="32"/>
  <c r="S88" i="32"/>
  <c r="T119" i="32"/>
  <c r="T151" i="32"/>
  <c r="T183" i="32"/>
  <c r="U223" i="32"/>
  <c r="U231" i="32"/>
  <c r="U239" i="32"/>
  <c r="U247" i="32"/>
  <c r="U255" i="32"/>
  <c r="W435" i="32"/>
  <c r="W443" i="32"/>
  <c r="W451" i="32"/>
  <c r="W459" i="32"/>
  <c r="W467" i="32"/>
  <c r="W475" i="32"/>
  <c r="W483" i="32"/>
  <c r="W491" i="32"/>
  <c r="W499" i="32"/>
  <c r="W507" i="32"/>
  <c r="W515" i="32"/>
  <c r="S64" i="32"/>
  <c r="S96" i="32"/>
  <c r="T127" i="32"/>
  <c r="T159" i="32"/>
  <c r="T191" i="32"/>
  <c r="U221" i="32"/>
  <c r="U229" i="32"/>
  <c r="U245" i="32"/>
  <c r="U261" i="32"/>
  <c r="U277" i="32"/>
  <c r="U293" i="32"/>
  <c r="U309" i="32"/>
  <c r="W433" i="32"/>
  <c r="W441" i="32"/>
  <c r="W457" i="32"/>
  <c r="W481" i="32"/>
  <c r="W505" i="32"/>
  <c r="W513" i="32"/>
  <c r="W31" i="1"/>
  <c r="V31" i="1" s="1"/>
  <c r="V4" i="32" l="1"/>
  <c r="U4" i="32"/>
  <c r="A4" i="1"/>
  <c r="B4" i="1" l="1"/>
  <c r="L4" i="1" s="1"/>
  <c r="D4" i="1"/>
  <c r="C4" i="1"/>
  <c r="E4" i="1"/>
  <c r="F4" i="1"/>
  <c r="A124" i="1" l="1"/>
  <c r="B124" i="1" s="1"/>
  <c r="A123" i="1"/>
  <c r="B123" i="1" s="1"/>
  <c r="A122" i="1"/>
  <c r="B122" i="1" s="1"/>
  <c r="A121" i="1"/>
  <c r="B121" i="1" s="1"/>
  <c r="A120" i="1"/>
  <c r="B120" i="1" s="1"/>
  <c r="A119" i="1"/>
  <c r="B119" i="1" s="1"/>
  <c r="A118" i="1"/>
  <c r="B118" i="1" s="1"/>
  <c r="A117" i="1"/>
  <c r="B117" i="1" s="1"/>
  <c r="A116" i="1"/>
  <c r="B116" i="1" s="1"/>
  <c r="A115" i="1"/>
  <c r="B115" i="1" s="1"/>
  <c r="A114" i="1"/>
  <c r="B114" i="1" s="1"/>
  <c r="A113" i="1"/>
  <c r="B113" i="1" s="1"/>
  <c r="A112" i="1"/>
  <c r="B112" i="1" s="1"/>
  <c r="A111" i="1"/>
  <c r="B111" i="1" s="1"/>
  <c r="A110" i="1"/>
  <c r="B110" i="1" s="1"/>
  <c r="A109" i="1"/>
  <c r="B109" i="1" s="1"/>
  <c r="A108" i="1"/>
  <c r="B108" i="1" s="1"/>
  <c r="A107" i="1"/>
  <c r="B107" i="1" s="1"/>
  <c r="A106" i="1"/>
  <c r="B106" i="1" s="1"/>
  <c r="A105" i="1"/>
  <c r="B105" i="1" s="1"/>
  <c r="A104" i="1"/>
  <c r="B104" i="1" s="1"/>
  <c r="A103" i="1"/>
  <c r="B103" i="1" s="1"/>
  <c r="A102" i="1"/>
  <c r="B102" i="1" s="1"/>
  <c r="A101" i="1"/>
  <c r="B101" i="1" s="1"/>
  <c r="A100" i="1"/>
  <c r="B100" i="1" s="1"/>
  <c r="A99" i="1"/>
  <c r="B99" i="1" s="1"/>
  <c r="A98" i="1"/>
  <c r="B98" i="1" s="1"/>
  <c r="A97" i="1"/>
  <c r="B97" i="1" s="1"/>
  <c r="A96" i="1"/>
  <c r="B96" i="1" s="1"/>
  <c r="A95" i="1"/>
  <c r="B95" i="1" s="1"/>
  <c r="A94" i="1"/>
  <c r="B94" i="1" s="1"/>
  <c r="A93" i="1"/>
  <c r="B93" i="1" s="1"/>
  <c r="A92" i="1"/>
  <c r="B92" i="1" s="1"/>
  <c r="A91" i="1"/>
  <c r="B91" i="1" s="1"/>
  <c r="A90" i="1"/>
  <c r="B90" i="1" s="1"/>
  <c r="A89" i="1"/>
  <c r="B89" i="1" s="1"/>
  <c r="A88" i="1"/>
  <c r="B88" i="1" s="1"/>
  <c r="A87" i="1"/>
  <c r="B87" i="1" s="1"/>
  <c r="A86" i="1"/>
  <c r="B86" i="1" s="1"/>
  <c r="A85" i="1"/>
  <c r="B85" i="1" s="1"/>
  <c r="A84" i="1"/>
  <c r="B84" i="1" s="1"/>
  <c r="A83" i="1"/>
  <c r="B83" i="1" s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B61" i="1" s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G4" i="1"/>
  <c r="E12" i="1" l="1"/>
  <c r="B12" i="1"/>
  <c r="E32" i="1"/>
  <c r="B32" i="1"/>
  <c r="C44" i="1"/>
  <c r="B44" i="1"/>
  <c r="C52" i="1"/>
  <c r="B52" i="1"/>
  <c r="C68" i="1"/>
  <c r="B68" i="1"/>
  <c r="C80" i="1"/>
  <c r="B80" i="1"/>
  <c r="E5" i="1"/>
  <c r="B5" i="1"/>
  <c r="E17" i="1"/>
  <c r="B17" i="1"/>
  <c r="E25" i="1"/>
  <c r="B25" i="1"/>
  <c r="E29" i="1"/>
  <c r="B29" i="1"/>
  <c r="E33" i="1"/>
  <c r="B33" i="1"/>
  <c r="E37" i="1"/>
  <c r="B37" i="1"/>
  <c r="G41" i="1"/>
  <c r="B41" i="1"/>
  <c r="G45" i="1"/>
  <c r="B45" i="1"/>
  <c r="G49" i="1"/>
  <c r="B49" i="1"/>
  <c r="G53" i="1"/>
  <c r="B53" i="1"/>
  <c r="G57" i="1"/>
  <c r="B57" i="1"/>
  <c r="G65" i="1"/>
  <c r="B65" i="1"/>
  <c r="G69" i="1"/>
  <c r="B69" i="1"/>
  <c r="G73" i="1"/>
  <c r="B73" i="1"/>
  <c r="G77" i="1"/>
  <c r="B77" i="1"/>
  <c r="G81" i="1"/>
  <c r="B81" i="1"/>
  <c r="E8" i="1"/>
  <c r="B8" i="1"/>
  <c r="E20" i="1"/>
  <c r="B20" i="1"/>
  <c r="E24" i="1"/>
  <c r="B24" i="1"/>
  <c r="E36" i="1"/>
  <c r="B36" i="1"/>
  <c r="C48" i="1"/>
  <c r="B48" i="1"/>
  <c r="C56" i="1"/>
  <c r="B56" i="1"/>
  <c r="C64" i="1"/>
  <c r="B64" i="1"/>
  <c r="C72" i="1"/>
  <c r="B72" i="1"/>
  <c r="C76" i="1"/>
  <c r="B76" i="1"/>
  <c r="E9" i="1"/>
  <c r="B9" i="1"/>
  <c r="E13" i="1"/>
  <c r="B13" i="1"/>
  <c r="E21" i="1"/>
  <c r="B21" i="1"/>
  <c r="E6" i="1"/>
  <c r="B6" i="1"/>
  <c r="E10" i="1"/>
  <c r="B10" i="1"/>
  <c r="E14" i="1"/>
  <c r="B14" i="1"/>
  <c r="E18" i="1"/>
  <c r="B18" i="1"/>
  <c r="E22" i="1"/>
  <c r="B22" i="1"/>
  <c r="E26" i="1"/>
  <c r="B26" i="1"/>
  <c r="E30" i="1"/>
  <c r="B30" i="1"/>
  <c r="E34" i="1"/>
  <c r="B34" i="1"/>
  <c r="E38" i="1"/>
  <c r="B38" i="1"/>
  <c r="C42" i="1"/>
  <c r="B42" i="1"/>
  <c r="C46" i="1"/>
  <c r="B46" i="1"/>
  <c r="C50" i="1"/>
  <c r="B50" i="1"/>
  <c r="C54" i="1"/>
  <c r="B54" i="1"/>
  <c r="C58" i="1"/>
  <c r="B58" i="1"/>
  <c r="G62" i="1"/>
  <c r="B62" i="1"/>
  <c r="C66" i="1"/>
  <c r="B66" i="1"/>
  <c r="G70" i="1"/>
  <c r="B70" i="1"/>
  <c r="G74" i="1"/>
  <c r="B74" i="1"/>
  <c r="C78" i="1"/>
  <c r="B78" i="1"/>
  <c r="C82" i="1"/>
  <c r="B82" i="1"/>
  <c r="E16" i="1"/>
  <c r="B16" i="1"/>
  <c r="E28" i="1"/>
  <c r="B28" i="1"/>
  <c r="D40" i="1"/>
  <c r="B40" i="1"/>
  <c r="C60" i="1"/>
  <c r="B60" i="1"/>
  <c r="E7" i="1"/>
  <c r="B7" i="1"/>
  <c r="E11" i="1"/>
  <c r="B11" i="1"/>
  <c r="E15" i="1"/>
  <c r="B15" i="1"/>
  <c r="E19" i="1"/>
  <c r="B19" i="1"/>
  <c r="E23" i="1"/>
  <c r="B23" i="1"/>
  <c r="E27" i="1"/>
  <c r="B27" i="1"/>
  <c r="E31" i="1"/>
  <c r="B31" i="1"/>
  <c r="E35" i="1"/>
  <c r="B35" i="1"/>
  <c r="E39" i="1"/>
  <c r="B39" i="1"/>
  <c r="G43" i="1"/>
  <c r="B43" i="1"/>
  <c r="G47" i="1"/>
  <c r="B47" i="1"/>
  <c r="G51" i="1"/>
  <c r="B51" i="1"/>
  <c r="G55" i="1"/>
  <c r="B55" i="1"/>
  <c r="G59" i="1"/>
  <c r="B59" i="1"/>
  <c r="G63" i="1"/>
  <c r="B63" i="1"/>
  <c r="C67" i="1"/>
  <c r="B67" i="1"/>
  <c r="G71" i="1"/>
  <c r="B71" i="1"/>
  <c r="G75" i="1"/>
  <c r="B75" i="1"/>
  <c r="C79" i="1"/>
  <c r="B79" i="1"/>
  <c r="C34" i="1"/>
  <c r="C17" i="1"/>
  <c r="C26" i="1"/>
  <c r="G56" i="1"/>
  <c r="C75" i="1"/>
  <c r="F36" i="1"/>
  <c r="G50" i="1"/>
  <c r="G60" i="1"/>
  <c r="C63" i="1"/>
  <c r="G79" i="1"/>
  <c r="C10" i="1"/>
  <c r="C33" i="1"/>
  <c r="G42" i="1"/>
  <c r="G72" i="1"/>
  <c r="C9" i="1"/>
  <c r="C18" i="1"/>
  <c r="C25" i="1"/>
  <c r="F5" i="1"/>
  <c r="F12" i="1"/>
  <c r="F13" i="1"/>
  <c r="F20" i="1"/>
  <c r="F21" i="1"/>
  <c r="F28" i="1"/>
  <c r="F29" i="1"/>
  <c r="F37" i="1"/>
  <c r="G44" i="1"/>
  <c r="G52" i="1"/>
  <c r="G67" i="1"/>
  <c r="G76" i="1"/>
  <c r="G58" i="1"/>
  <c r="F8" i="1"/>
  <c r="F9" i="1"/>
  <c r="F16" i="1"/>
  <c r="F17" i="1"/>
  <c r="F24" i="1"/>
  <c r="F25" i="1"/>
  <c r="F32" i="1"/>
  <c r="F33" i="1"/>
  <c r="G40" i="1"/>
  <c r="G48" i="1"/>
  <c r="G68" i="1"/>
  <c r="C71" i="1"/>
  <c r="C5" i="1"/>
  <c r="C6" i="1"/>
  <c r="C13" i="1"/>
  <c r="C14" i="1"/>
  <c r="C21" i="1"/>
  <c r="C22" i="1"/>
  <c r="C29" i="1"/>
  <c r="C30" i="1"/>
  <c r="C37" i="1"/>
  <c r="C38" i="1"/>
  <c r="G46" i="1"/>
  <c r="G54" i="1"/>
  <c r="G64" i="1"/>
  <c r="G80" i="1"/>
  <c r="G7" i="1"/>
  <c r="G15" i="1"/>
  <c r="G27" i="1"/>
  <c r="G35" i="1"/>
  <c r="G8" i="1"/>
  <c r="G20" i="1"/>
  <c r="G24" i="1"/>
  <c r="G28" i="1"/>
  <c r="G36" i="1"/>
  <c r="C70" i="1"/>
  <c r="C74" i="1"/>
  <c r="G5" i="1"/>
  <c r="F6" i="1"/>
  <c r="C7" i="1"/>
  <c r="G9" i="1"/>
  <c r="F10" i="1"/>
  <c r="C11" i="1"/>
  <c r="G13" i="1"/>
  <c r="F14" i="1"/>
  <c r="C15" i="1"/>
  <c r="G17" i="1"/>
  <c r="F18" i="1"/>
  <c r="C19" i="1"/>
  <c r="G21" i="1"/>
  <c r="F22" i="1"/>
  <c r="C23" i="1"/>
  <c r="G25" i="1"/>
  <c r="F26" i="1"/>
  <c r="C27" i="1"/>
  <c r="G29" i="1"/>
  <c r="F30" i="1"/>
  <c r="C31" i="1"/>
  <c r="G33" i="1"/>
  <c r="F34" i="1"/>
  <c r="C35" i="1"/>
  <c r="G37" i="1"/>
  <c r="F38" i="1"/>
  <c r="C39" i="1"/>
  <c r="C65" i="1"/>
  <c r="G66" i="1"/>
  <c r="C69" i="1"/>
  <c r="C73" i="1"/>
  <c r="C77" i="1"/>
  <c r="G78" i="1"/>
  <c r="C81" i="1"/>
  <c r="G11" i="1"/>
  <c r="G19" i="1"/>
  <c r="G23" i="1"/>
  <c r="G31" i="1"/>
  <c r="G39" i="1"/>
  <c r="G12" i="1"/>
  <c r="G16" i="1"/>
  <c r="G32" i="1"/>
  <c r="G6" i="1"/>
  <c r="F7" i="1"/>
  <c r="C8" i="1"/>
  <c r="G10" i="1"/>
  <c r="F11" i="1"/>
  <c r="C12" i="1"/>
  <c r="G14" i="1"/>
  <c r="F15" i="1"/>
  <c r="C16" i="1"/>
  <c r="G18" i="1"/>
  <c r="F19" i="1"/>
  <c r="C20" i="1"/>
  <c r="G22" i="1"/>
  <c r="F23" i="1"/>
  <c r="C24" i="1"/>
  <c r="G26" i="1"/>
  <c r="F27" i="1"/>
  <c r="C28" i="1"/>
  <c r="G30" i="1"/>
  <c r="F31" i="1"/>
  <c r="C32" i="1"/>
  <c r="G34" i="1"/>
  <c r="F35" i="1"/>
  <c r="C36" i="1"/>
  <c r="G38" i="1"/>
  <c r="F39" i="1"/>
  <c r="C40" i="1"/>
  <c r="H89" i="1"/>
  <c r="D89" i="1"/>
  <c r="G89" i="1"/>
  <c r="C89" i="1"/>
  <c r="F89" i="1"/>
  <c r="E89" i="1"/>
  <c r="H97" i="1"/>
  <c r="D97" i="1"/>
  <c r="G97" i="1"/>
  <c r="C97" i="1"/>
  <c r="F97" i="1"/>
  <c r="E97" i="1"/>
  <c r="H105" i="1"/>
  <c r="D105" i="1"/>
  <c r="G105" i="1"/>
  <c r="C105" i="1"/>
  <c r="F105" i="1"/>
  <c r="E105" i="1"/>
  <c r="H113" i="1"/>
  <c r="D113" i="1"/>
  <c r="G113" i="1"/>
  <c r="C113" i="1"/>
  <c r="F113" i="1"/>
  <c r="E113" i="1"/>
  <c r="H121" i="1"/>
  <c r="D121" i="1"/>
  <c r="G121" i="1"/>
  <c r="C121" i="1"/>
  <c r="F121" i="1"/>
  <c r="E121" i="1"/>
  <c r="F41" i="1"/>
  <c r="H41" i="1"/>
  <c r="D41" i="1"/>
  <c r="F43" i="1"/>
  <c r="H43" i="1"/>
  <c r="D43" i="1"/>
  <c r="F45" i="1"/>
  <c r="H45" i="1"/>
  <c r="D45" i="1"/>
  <c r="F47" i="1"/>
  <c r="H47" i="1"/>
  <c r="D47" i="1"/>
  <c r="F49" i="1"/>
  <c r="H49" i="1"/>
  <c r="D49" i="1"/>
  <c r="F51" i="1"/>
  <c r="H51" i="1"/>
  <c r="D51" i="1"/>
  <c r="F53" i="1"/>
  <c r="H53" i="1"/>
  <c r="D53" i="1"/>
  <c r="F55" i="1"/>
  <c r="H55" i="1"/>
  <c r="D55" i="1"/>
  <c r="F57" i="1"/>
  <c r="H57" i="1"/>
  <c r="D57" i="1"/>
  <c r="F59" i="1"/>
  <c r="H59" i="1"/>
  <c r="D59" i="1"/>
  <c r="H61" i="1"/>
  <c r="D61" i="1"/>
  <c r="G61" i="1"/>
  <c r="E61" i="1"/>
  <c r="C62" i="1"/>
  <c r="H86" i="1"/>
  <c r="D86" i="1"/>
  <c r="G86" i="1"/>
  <c r="C86" i="1"/>
  <c r="F86" i="1"/>
  <c r="E86" i="1"/>
  <c r="H94" i="1"/>
  <c r="D94" i="1"/>
  <c r="G94" i="1"/>
  <c r="C94" i="1"/>
  <c r="F94" i="1"/>
  <c r="E94" i="1"/>
  <c r="H98" i="1"/>
  <c r="D98" i="1"/>
  <c r="G98" i="1"/>
  <c r="C98" i="1"/>
  <c r="F98" i="1"/>
  <c r="E98" i="1"/>
  <c r="H102" i="1"/>
  <c r="D102" i="1"/>
  <c r="G102" i="1"/>
  <c r="C102" i="1"/>
  <c r="F102" i="1"/>
  <c r="E102" i="1"/>
  <c r="H106" i="1"/>
  <c r="D106" i="1"/>
  <c r="G106" i="1"/>
  <c r="C106" i="1"/>
  <c r="F106" i="1"/>
  <c r="E106" i="1"/>
  <c r="H110" i="1"/>
  <c r="D110" i="1"/>
  <c r="G110" i="1"/>
  <c r="C110" i="1"/>
  <c r="F110" i="1"/>
  <c r="E110" i="1"/>
  <c r="H114" i="1"/>
  <c r="D114" i="1"/>
  <c r="G114" i="1"/>
  <c r="C114" i="1"/>
  <c r="F114" i="1"/>
  <c r="E114" i="1"/>
  <c r="H122" i="1"/>
  <c r="D122" i="1"/>
  <c r="G122" i="1"/>
  <c r="C122" i="1"/>
  <c r="F122" i="1"/>
  <c r="E122" i="1"/>
  <c r="H4" i="1"/>
  <c r="D5" i="1"/>
  <c r="H5" i="1"/>
  <c r="D6" i="1"/>
  <c r="H6" i="1"/>
  <c r="D7" i="1"/>
  <c r="H7" i="1"/>
  <c r="D8" i="1"/>
  <c r="H8" i="1"/>
  <c r="D9" i="1"/>
  <c r="H9" i="1"/>
  <c r="D10" i="1"/>
  <c r="H10" i="1"/>
  <c r="D11" i="1"/>
  <c r="H11" i="1"/>
  <c r="D12" i="1"/>
  <c r="H12" i="1"/>
  <c r="D13" i="1"/>
  <c r="H13" i="1"/>
  <c r="D14" i="1"/>
  <c r="H14" i="1"/>
  <c r="D15" i="1"/>
  <c r="H15" i="1"/>
  <c r="D16" i="1"/>
  <c r="H16" i="1"/>
  <c r="D17" i="1"/>
  <c r="H17" i="1"/>
  <c r="D18" i="1"/>
  <c r="H18" i="1"/>
  <c r="D19" i="1"/>
  <c r="H19" i="1"/>
  <c r="D20" i="1"/>
  <c r="H20" i="1"/>
  <c r="D21" i="1"/>
  <c r="H21" i="1"/>
  <c r="D22" i="1"/>
  <c r="H22" i="1"/>
  <c r="D23" i="1"/>
  <c r="H23" i="1"/>
  <c r="D24" i="1"/>
  <c r="H24" i="1"/>
  <c r="D25" i="1"/>
  <c r="H25" i="1"/>
  <c r="D26" i="1"/>
  <c r="H26" i="1"/>
  <c r="D27" i="1"/>
  <c r="H27" i="1"/>
  <c r="D28" i="1"/>
  <c r="H28" i="1"/>
  <c r="D29" i="1"/>
  <c r="H29" i="1"/>
  <c r="D30" i="1"/>
  <c r="H30" i="1"/>
  <c r="D31" i="1"/>
  <c r="H31" i="1"/>
  <c r="D32" i="1"/>
  <c r="H32" i="1"/>
  <c r="D33" i="1"/>
  <c r="H33" i="1"/>
  <c r="D34" i="1"/>
  <c r="H34" i="1"/>
  <c r="D35" i="1"/>
  <c r="H35" i="1"/>
  <c r="D36" i="1"/>
  <c r="H36" i="1"/>
  <c r="D37" i="1"/>
  <c r="H37" i="1"/>
  <c r="D38" i="1"/>
  <c r="H38" i="1"/>
  <c r="D39" i="1"/>
  <c r="H39" i="1"/>
  <c r="C41" i="1"/>
  <c r="C43" i="1"/>
  <c r="C45" i="1"/>
  <c r="C47" i="1"/>
  <c r="C49" i="1"/>
  <c r="C51" i="1"/>
  <c r="C53" i="1"/>
  <c r="C55" i="1"/>
  <c r="C57" i="1"/>
  <c r="C59" i="1"/>
  <c r="C61" i="1"/>
  <c r="H83" i="1"/>
  <c r="D83" i="1"/>
  <c r="G83" i="1"/>
  <c r="C83" i="1"/>
  <c r="F83" i="1"/>
  <c r="E83" i="1"/>
  <c r="H87" i="1"/>
  <c r="D87" i="1"/>
  <c r="G87" i="1"/>
  <c r="C87" i="1"/>
  <c r="F87" i="1"/>
  <c r="E87" i="1"/>
  <c r="H91" i="1"/>
  <c r="D91" i="1"/>
  <c r="G91" i="1"/>
  <c r="C91" i="1"/>
  <c r="F91" i="1"/>
  <c r="E91" i="1"/>
  <c r="H95" i="1"/>
  <c r="D95" i="1"/>
  <c r="G95" i="1"/>
  <c r="C95" i="1"/>
  <c r="F95" i="1"/>
  <c r="E95" i="1"/>
  <c r="H99" i="1"/>
  <c r="D99" i="1"/>
  <c r="G99" i="1"/>
  <c r="C99" i="1"/>
  <c r="F99" i="1"/>
  <c r="E99" i="1"/>
  <c r="H103" i="1"/>
  <c r="D103" i="1"/>
  <c r="G103" i="1"/>
  <c r="C103" i="1"/>
  <c r="F103" i="1"/>
  <c r="E103" i="1"/>
  <c r="H107" i="1"/>
  <c r="D107" i="1"/>
  <c r="G107" i="1"/>
  <c r="C107" i="1"/>
  <c r="F107" i="1"/>
  <c r="E107" i="1"/>
  <c r="H111" i="1"/>
  <c r="D111" i="1"/>
  <c r="G111" i="1"/>
  <c r="C111" i="1"/>
  <c r="F111" i="1"/>
  <c r="E111" i="1"/>
  <c r="H115" i="1"/>
  <c r="D115" i="1"/>
  <c r="G115" i="1"/>
  <c r="C115" i="1"/>
  <c r="F115" i="1"/>
  <c r="E115" i="1"/>
  <c r="H119" i="1"/>
  <c r="D119" i="1"/>
  <c r="G119" i="1"/>
  <c r="C119" i="1"/>
  <c r="F119" i="1"/>
  <c r="E119" i="1"/>
  <c r="H123" i="1"/>
  <c r="D123" i="1"/>
  <c r="G123" i="1"/>
  <c r="C123" i="1"/>
  <c r="F123" i="1"/>
  <c r="E123" i="1"/>
  <c r="F62" i="1"/>
  <c r="H62" i="1"/>
  <c r="D62" i="1"/>
  <c r="E62" i="1"/>
  <c r="H85" i="1"/>
  <c r="D85" i="1"/>
  <c r="G85" i="1"/>
  <c r="C85" i="1"/>
  <c r="F85" i="1"/>
  <c r="E85" i="1"/>
  <c r="H93" i="1"/>
  <c r="D93" i="1"/>
  <c r="G93" i="1"/>
  <c r="C93" i="1"/>
  <c r="F93" i="1"/>
  <c r="E93" i="1"/>
  <c r="H101" i="1"/>
  <c r="D101" i="1"/>
  <c r="G101" i="1"/>
  <c r="C101" i="1"/>
  <c r="F101" i="1"/>
  <c r="E101" i="1"/>
  <c r="H109" i="1"/>
  <c r="D109" i="1"/>
  <c r="G109" i="1"/>
  <c r="C109" i="1"/>
  <c r="F109" i="1"/>
  <c r="E109" i="1"/>
  <c r="H117" i="1"/>
  <c r="D117" i="1"/>
  <c r="G117" i="1"/>
  <c r="C117" i="1"/>
  <c r="F117" i="1"/>
  <c r="E117" i="1"/>
  <c r="F42" i="1"/>
  <c r="H42" i="1"/>
  <c r="D42" i="1"/>
  <c r="F44" i="1"/>
  <c r="H44" i="1"/>
  <c r="D44" i="1"/>
  <c r="F46" i="1"/>
  <c r="H46" i="1"/>
  <c r="D46" i="1"/>
  <c r="F48" i="1"/>
  <c r="H48" i="1"/>
  <c r="D48" i="1"/>
  <c r="F50" i="1"/>
  <c r="H50" i="1"/>
  <c r="D50" i="1"/>
  <c r="F52" i="1"/>
  <c r="H52" i="1"/>
  <c r="D52" i="1"/>
  <c r="F54" i="1"/>
  <c r="H54" i="1"/>
  <c r="D54" i="1"/>
  <c r="F56" i="1"/>
  <c r="H56" i="1"/>
  <c r="D56" i="1"/>
  <c r="F58" i="1"/>
  <c r="H58" i="1"/>
  <c r="D58" i="1"/>
  <c r="F60" i="1"/>
  <c r="H60" i="1"/>
  <c r="D60" i="1"/>
  <c r="H90" i="1"/>
  <c r="D90" i="1"/>
  <c r="G90" i="1"/>
  <c r="C90" i="1"/>
  <c r="F90" i="1"/>
  <c r="E90" i="1"/>
  <c r="H118" i="1"/>
  <c r="D118" i="1"/>
  <c r="G118" i="1"/>
  <c r="C118" i="1"/>
  <c r="F118" i="1"/>
  <c r="E118" i="1"/>
  <c r="F40" i="1"/>
  <c r="H40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F61" i="1"/>
  <c r="H84" i="1"/>
  <c r="D84" i="1"/>
  <c r="G84" i="1"/>
  <c r="C84" i="1"/>
  <c r="F84" i="1"/>
  <c r="E84" i="1"/>
  <c r="H88" i="1"/>
  <c r="D88" i="1"/>
  <c r="G88" i="1"/>
  <c r="C88" i="1"/>
  <c r="F88" i="1"/>
  <c r="E88" i="1"/>
  <c r="H92" i="1"/>
  <c r="D92" i="1"/>
  <c r="G92" i="1"/>
  <c r="C92" i="1"/>
  <c r="F92" i="1"/>
  <c r="E92" i="1"/>
  <c r="H96" i="1"/>
  <c r="D96" i="1"/>
  <c r="G96" i="1"/>
  <c r="C96" i="1"/>
  <c r="F96" i="1"/>
  <c r="E96" i="1"/>
  <c r="H100" i="1"/>
  <c r="D100" i="1"/>
  <c r="G100" i="1"/>
  <c r="C100" i="1"/>
  <c r="F100" i="1"/>
  <c r="E100" i="1"/>
  <c r="H104" i="1"/>
  <c r="D104" i="1"/>
  <c r="G104" i="1"/>
  <c r="C104" i="1"/>
  <c r="F104" i="1"/>
  <c r="E104" i="1"/>
  <c r="H108" i="1"/>
  <c r="D108" i="1"/>
  <c r="G108" i="1"/>
  <c r="C108" i="1"/>
  <c r="F108" i="1"/>
  <c r="E108" i="1"/>
  <c r="H112" i="1"/>
  <c r="D112" i="1"/>
  <c r="G112" i="1"/>
  <c r="C112" i="1"/>
  <c r="F112" i="1"/>
  <c r="E112" i="1"/>
  <c r="H116" i="1"/>
  <c r="D116" i="1"/>
  <c r="G116" i="1"/>
  <c r="C116" i="1"/>
  <c r="F116" i="1"/>
  <c r="E116" i="1"/>
  <c r="H120" i="1"/>
  <c r="D120" i="1"/>
  <c r="G120" i="1"/>
  <c r="C120" i="1"/>
  <c r="F120" i="1"/>
  <c r="E120" i="1"/>
  <c r="H124" i="1"/>
  <c r="D124" i="1"/>
  <c r="G124" i="1"/>
  <c r="C124" i="1"/>
  <c r="F124" i="1"/>
  <c r="E124" i="1"/>
  <c r="F63" i="1"/>
  <c r="H63" i="1"/>
  <c r="D63" i="1"/>
  <c r="F64" i="1"/>
  <c r="H64" i="1"/>
  <c r="D64" i="1"/>
  <c r="F65" i="1"/>
  <c r="H65" i="1"/>
  <c r="D65" i="1"/>
  <c r="F66" i="1"/>
  <c r="H66" i="1"/>
  <c r="D66" i="1"/>
  <c r="F67" i="1"/>
  <c r="H67" i="1"/>
  <c r="D67" i="1"/>
  <c r="F68" i="1"/>
  <c r="H68" i="1"/>
  <c r="D68" i="1"/>
  <c r="F69" i="1"/>
  <c r="H69" i="1"/>
  <c r="D69" i="1"/>
  <c r="F70" i="1"/>
  <c r="H70" i="1"/>
  <c r="D70" i="1"/>
  <c r="F71" i="1"/>
  <c r="H71" i="1"/>
  <c r="D71" i="1"/>
  <c r="F72" i="1"/>
  <c r="H72" i="1"/>
  <c r="D72" i="1"/>
  <c r="F73" i="1"/>
  <c r="H73" i="1"/>
  <c r="D73" i="1"/>
  <c r="F74" i="1"/>
  <c r="H74" i="1"/>
  <c r="D74" i="1"/>
  <c r="F75" i="1"/>
  <c r="H75" i="1"/>
  <c r="D75" i="1"/>
  <c r="F76" i="1"/>
  <c r="H76" i="1"/>
  <c r="D76" i="1"/>
  <c r="F77" i="1"/>
  <c r="H77" i="1"/>
  <c r="D77" i="1"/>
  <c r="F78" i="1"/>
  <c r="H78" i="1"/>
  <c r="D78" i="1"/>
  <c r="F79" i="1"/>
  <c r="H79" i="1"/>
  <c r="D79" i="1"/>
  <c r="F80" i="1"/>
  <c r="H80" i="1"/>
  <c r="D80" i="1"/>
  <c r="F81" i="1"/>
  <c r="H81" i="1"/>
  <c r="D81" i="1"/>
  <c r="H82" i="1"/>
  <c r="G82" i="1"/>
  <c r="F82" i="1"/>
  <c r="D8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K63" i="1" l="1"/>
  <c r="K23" i="1"/>
  <c r="U13" i="1"/>
  <c r="X17" i="1"/>
  <c r="X31" i="1" s="1"/>
  <c r="X18" i="1" l="1"/>
  <c r="I108" i="1" l="1"/>
  <c r="I109" i="1"/>
  <c r="J110" i="1"/>
  <c r="J111" i="1"/>
  <c r="I112" i="1"/>
  <c r="J114" i="1"/>
  <c r="J115" i="1"/>
  <c r="I116" i="1"/>
  <c r="I117" i="1"/>
  <c r="I118" i="1"/>
  <c r="I119" i="1"/>
  <c r="I120" i="1"/>
  <c r="I123" i="1"/>
  <c r="I124" i="1"/>
  <c r="Q18" i="1" l="1"/>
  <c r="Q19" i="1" s="1"/>
  <c r="W17" i="1"/>
  <c r="V17" i="1" s="1"/>
  <c r="I115" i="1"/>
  <c r="I111" i="1"/>
  <c r="J121" i="1"/>
  <c r="J113" i="1"/>
  <c r="J118" i="1"/>
  <c r="I121" i="1"/>
  <c r="I113" i="1"/>
  <c r="I122" i="1"/>
  <c r="I114" i="1"/>
  <c r="I110" i="1"/>
  <c r="J106" i="1"/>
  <c r="J117" i="1"/>
  <c r="J109" i="1"/>
  <c r="J101" i="1"/>
  <c r="I81" i="1"/>
  <c r="J122" i="1"/>
  <c r="J123" i="1"/>
  <c r="J119" i="1"/>
  <c r="I65" i="1"/>
  <c r="I89" i="1"/>
  <c r="J124" i="1"/>
  <c r="J120" i="1"/>
  <c r="J116" i="1"/>
  <c r="J112" i="1"/>
  <c r="J108" i="1"/>
  <c r="J100" i="1"/>
  <c r="J103" i="1"/>
  <c r="I71" i="1"/>
  <c r="I102" i="1"/>
  <c r="I98" i="1"/>
  <c r="I105" i="1"/>
  <c r="I101" i="1"/>
  <c r="I97" i="1"/>
  <c r="I61" i="1"/>
  <c r="I45" i="1"/>
  <c r="I37" i="1"/>
  <c r="I25" i="1"/>
  <c r="I9" i="1"/>
  <c r="J97" i="1"/>
  <c r="I41" i="1"/>
  <c r="I107" i="1" l="1"/>
  <c r="J107" i="1"/>
  <c r="I100" i="1"/>
  <c r="I104" i="1"/>
  <c r="I103" i="1"/>
  <c r="I15" i="1"/>
  <c r="I82" i="1"/>
  <c r="J96" i="1"/>
  <c r="J104" i="1"/>
  <c r="J105" i="1"/>
  <c r="J98" i="1"/>
  <c r="I106" i="1"/>
  <c r="J99" i="1"/>
  <c r="I99" i="1"/>
  <c r="I96" i="1"/>
  <c r="J102" i="1"/>
  <c r="I47" i="1"/>
  <c r="I21" i="1"/>
  <c r="I53" i="1"/>
  <c r="I93" i="1"/>
  <c r="I75" i="1"/>
  <c r="I14" i="1"/>
  <c r="I30" i="1"/>
  <c r="I34" i="1"/>
  <c r="I38" i="1"/>
  <c r="I42" i="1"/>
  <c r="I46" i="1"/>
  <c r="I50" i="1"/>
  <c r="I54" i="1"/>
  <c r="I58" i="1"/>
  <c r="I69" i="1"/>
  <c r="I10" i="1"/>
  <c r="W18" i="1"/>
  <c r="J6" i="1"/>
  <c r="J90" i="1"/>
  <c r="I57" i="1"/>
  <c r="J11" i="1"/>
  <c r="I59" i="1"/>
  <c r="I67" i="1"/>
  <c r="I40" i="1"/>
  <c r="I29" i="1"/>
  <c r="I55" i="1"/>
  <c r="J31" i="1"/>
  <c r="I39" i="1"/>
  <c r="J47" i="1"/>
  <c r="J14" i="1"/>
  <c r="I18" i="1"/>
  <c r="I26" i="1"/>
  <c r="J30" i="1"/>
  <c r="J54" i="1"/>
  <c r="I23" i="1"/>
  <c r="I79" i="1"/>
  <c r="J15" i="1"/>
  <c r="I49" i="1"/>
  <c r="J41" i="1"/>
  <c r="I77" i="1"/>
  <c r="I87" i="1"/>
  <c r="I19" i="1"/>
  <c r="J27" i="1"/>
  <c r="I43" i="1"/>
  <c r="J67" i="1"/>
  <c r="J38" i="1"/>
  <c r="J66" i="1"/>
  <c r="J70" i="1"/>
  <c r="J74" i="1"/>
  <c r="J78" i="1"/>
  <c r="J94" i="1"/>
  <c r="I48" i="1"/>
  <c r="I8" i="1"/>
  <c r="I64" i="1"/>
  <c r="J80" i="1"/>
  <c r="I80" i="1"/>
  <c r="J82" i="1"/>
  <c r="J58" i="1"/>
  <c r="I95" i="1"/>
  <c r="I13" i="1"/>
  <c r="I17" i="1"/>
  <c r="I33" i="1"/>
  <c r="J57" i="1"/>
  <c r="I31" i="1"/>
  <c r="I35" i="1"/>
  <c r="I66" i="1"/>
  <c r="I74" i="1"/>
  <c r="J86" i="1"/>
  <c r="I90" i="1"/>
  <c r="I16" i="1"/>
  <c r="I32" i="1"/>
  <c r="I72" i="1"/>
  <c r="J88" i="1"/>
  <c r="J22" i="1"/>
  <c r="I7" i="1"/>
  <c r="I91" i="1"/>
  <c r="I92" i="1"/>
  <c r="J64" i="1"/>
  <c r="I88" i="1"/>
  <c r="I63" i="1"/>
  <c r="I86" i="1"/>
  <c r="I83" i="1"/>
  <c r="I73" i="1"/>
  <c r="I5" i="1"/>
  <c r="I85" i="1"/>
  <c r="J50" i="1"/>
  <c r="I78" i="1"/>
  <c r="I94" i="1"/>
  <c r="J77" i="1"/>
  <c r="J85" i="1"/>
  <c r="J93" i="1"/>
  <c r="J73" i="1"/>
  <c r="J95" i="1"/>
  <c r="J7" i="1"/>
  <c r="J59" i="1"/>
  <c r="I6" i="1"/>
  <c r="J18" i="1"/>
  <c r="I22" i="1"/>
  <c r="J71" i="1"/>
  <c r="J40" i="1"/>
  <c r="I68" i="1"/>
  <c r="I84" i="1"/>
  <c r="J16" i="1"/>
  <c r="J32" i="1"/>
  <c r="J44" i="1"/>
  <c r="J56" i="1"/>
  <c r="J72" i="1"/>
  <c r="J37" i="1"/>
  <c r="J87" i="1"/>
  <c r="I27" i="1"/>
  <c r="J35" i="1"/>
  <c r="I51" i="1"/>
  <c r="J75" i="1"/>
  <c r="I4" i="1"/>
  <c r="J62" i="1"/>
  <c r="J20" i="1"/>
  <c r="I24" i="1"/>
  <c r="I56" i="1"/>
  <c r="J46" i="1"/>
  <c r="J81" i="1"/>
  <c r="J89" i="1"/>
  <c r="J65" i="1"/>
  <c r="J69" i="1"/>
  <c r="J83" i="1"/>
  <c r="J39" i="1"/>
  <c r="J43" i="1"/>
  <c r="J51" i="1"/>
  <c r="J63" i="1"/>
  <c r="J17" i="1"/>
  <c r="J49" i="1"/>
  <c r="J10" i="1"/>
  <c r="J26" i="1"/>
  <c r="I62" i="1"/>
  <c r="I70" i="1"/>
  <c r="J36" i="1"/>
  <c r="J48" i="1"/>
  <c r="I60" i="1"/>
  <c r="I76" i="1"/>
  <c r="J8" i="1"/>
  <c r="J24" i="1"/>
  <c r="J52" i="1"/>
  <c r="I11" i="1"/>
  <c r="J84" i="1"/>
  <c r="J23" i="1"/>
  <c r="J55" i="1"/>
  <c r="J61" i="1"/>
  <c r="J33" i="1"/>
  <c r="I20" i="1"/>
  <c r="I36" i="1"/>
  <c r="I52" i="1"/>
  <c r="J9" i="1"/>
  <c r="J25" i="1"/>
  <c r="J68" i="1"/>
  <c r="J45" i="1"/>
  <c r="J42" i="1"/>
  <c r="I12" i="1"/>
  <c r="I28" i="1"/>
  <c r="I44" i="1"/>
  <c r="J5" i="1"/>
  <c r="J13" i="1"/>
  <c r="J21" i="1"/>
  <c r="J29" i="1"/>
  <c r="J19" i="1"/>
  <c r="J79" i="1"/>
  <c r="J91" i="1"/>
  <c r="J12" i="1"/>
  <c r="J28" i="1"/>
  <c r="J60" i="1"/>
  <c r="K60" i="1" s="1"/>
  <c r="J76" i="1"/>
  <c r="J92" i="1"/>
  <c r="J53" i="1"/>
  <c r="J34" i="1"/>
  <c r="K34" i="1" s="1"/>
  <c r="J4" i="1"/>
  <c r="K117" i="1" l="1"/>
  <c r="K48" i="1"/>
  <c r="K81" i="1"/>
  <c r="K40" i="1"/>
  <c r="K86" i="1"/>
  <c r="K123" i="1"/>
  <c r="K119" i="1"/>
  <c r="K28" i="1"/>
  <c r="K5" i="1"/>
  <c r="K33" i="1"/>
  <c r="K36" i="1"/>
  <c r="K69" i="1"/>
  <c r="K62" i="1"/>
  <c r="K72" i="1"/>
  <c r="K16" i="1"/>
  <c r="K71" i="1"/>
  <c r="K59" i="1"/>
  <c r="K93" i="1"/>
  <c r="K57" i="1"/>
  <c r="K80" i="1"/>
  <c r="K94" i="1"/>
  <c r="K66" i="1"/>
  <c r="K27" i="1"/>
  <c r="K41" i="1"/>
  <c r="K31" i="1"/>
  <c r="K90" i="1"/>
  <c r="K98" i="1"/>
  <c r="K124" i="1"/>
  <c r="K97" i="1"/>
  <c r="K120" i="1"/>
  <c r="K113" i="1"/>
  <c r="K79" i="1"/>
  <c r="K25" i="1"/>
  <c r="K26" i="1"/>
  <c r="K83" i="1"/>
  <c r="K37" i="1"/>
  <c r="K73" i="1"/>
  <c r="K70" i="1"/>
  <c r="K102" i="1"/>
  <c r="K96" i="1"/>
  <c r="K116" i="1"/>
  <c r="K103" i="1"/>
  <c r="K53" i="1"/>
  <c r="K19" i="1"/>
  <c r="K42" i="1"/>
  <c r="K9" i="1"/>
  <c r="K84" i="1"/>
  <c r="K8" i="1"/>
  <c r="K10" i="1"/>
  <c r="K51" i="1"/>
  <c r="K46" i="1"/>
  <c r="K35" i="1"/>
  <c r="K92" i="1"/>
  <c r="K12" i="1"/>
  <c r="K29" i="1"/>
  <c r="K45" i="1"/>
  <c r="K61" i="1"/>
  <c r="K49" i="1"/>
  <c r="K43" i="1"/>
  <c r="K65" i="1"/>
  <c r="K56" i="1"/>
  <c r="K7" i="1"/>
  <c r="K85" i="1"/>
  <c r="K50" i="1"/>
  <c r="K64" i="1"/>
  <c r="K22" i="1"/>
  <c r="K58" i="1"/>
  <c r="K78" i="1"/>
  <c r="K38" i="1"/>
  <c r="K54" i="1"/>
  <c r="K14" i="1"/>
  <c r="K6" i="1"/>
  <c r="K105" i="1"/>
  <c r="K107" i="1"/>
  <c r="K118" i="1"/>
  <c r="K108" i="1"/>
  <c r="K122" i="1"/>
  <c r="K100" i="1"/>
  <c r="K13" i="1"/>
  <c r="K24" i="1"/>
  <c r="K20" i="1"/>
  <c r="K32" i="1"/>
  <c r="K952" i="1"/>
  <c r="K436" i="1"/>
  <c r="K371" i="1"/>
  <c r="K641" i="1"/>
  <c r="K380" i="1"/>
  <c r="K375" i="1"/>
  <c r="K239" i="1"/>
  <c r="K538" i="1"/>
  <c r="K876" i="1"/>
  <c r="K613" i="1"/>
  <c r="K476" i="1"/>
  <c r="K137" i="1"/>
  <c r="K326" i="1"/>
  <c r="K475" i="1"/>
  <c r="K581" i="1"/>
  <c r="K704" i="1"/>
  <c r="K814" i="1"/>
  <c r="K440" i="1"/>
  <c r="K770" i="1"/>
  <c r="K179" i="1"/>
  <c r="K274" i="1"/>
  <c r="K264" i="1"/>
  <c r="K389" i="1"/>
  <c r="K490" i="1"/>
  <c r="K526" i="1"/>
  <c r="K402" i="1"/>
  <c r="K543" i="1"/>
  <c r="K591" i="1"/>
  <c r="K486" i="1"/>
  <c r="K670" i="1"/>
  <c r="K803" i="1"/>
  <c r="K851" i="1"/>
  <c r="K755" i="1"/>
  <c r="K915" i="1"/>
  <c r="K887" i="1"/>
  <c r="K966" i="1"/>
  <c r="K203" i="1"/>
  <c r="K223" i="1"/>
  <c r="K186" i="1"/>
  <c r="K180" i="1"/>
  <c r="K347" i="1"/>
  <c r="K363" i="1"/>
  <c r="K337" i="1"/>
  <c r="K487" i="1"/>
  <c r="K448" i="1"/>
  <c r="K673" i="1"/>
  <c r="K553" i="1"/>
  <c r="K810" i="1"/>
  <c r="K451" i="1"/>
  <c r="K142" i="1"/>
  <c r="K146" i="1"/>
  <c r="K176" i="1"/>
  <c r="K309" i="1"/>
  <c r="K232" i="1"/>
  <c r="K350" i="1"/>
  <c r="K473" i="1"/>
  <c r="K527" i="1"/>
  <c r="K631" i="1"/>
  <c r="K819" i="1"/>
  <c r="K659" i="1"/>
  <c r="K880" i="1"/>
  <c r="K924" i="1"/>
  <c r="K865" i="1"/>
  <c r="K998" i="1"/>
  <c r="K373" i="1"/>
  <c r="K649" i="1"/>
  <c r="K822" i="1"/>
  <c r="K571" i="1"/>
  <c r="K362" i="1"/>
  <c r="K930" i="1"/>
  <c r="K996" i="1"/>
  <c r="K467" i="1"/>
  <c r="K270" i="1"/>
  <c r="K663" i="1"/>
  <c r="K278" i="1"/>
  <c r="K750" i="1"/>
  <c r="K463" i="1"/>
  <c r="K269" i="1"/>
  <c r="K554" i="1"/>
  <c r="K620" i="1"/>
  <c r="K773" i="1"/>
  <c r="K805" i="1"/>
  <c r="K837" i="1"/>
  <c r="K723" i="1"/>
  <c r="K957" i="1"/>
  <c r="K812" i="1"/>
  <c r="K197" i="1"/>
  <c r="K321" i="1"/>
  <c r="K395" i="1"/>
  <c r="K450" i="1"/>
  <c r="K510" i="1"/>
  <c r="K645" i="1"/>
  <c r="K724" i="1"/>
  <c r="K917" i="1"/>
  <c r="K629" i="1"/>
  <c r="K423" i="1"/>
  <c r="K894" i="1"/>
  <c r="K597" i="1"/>
  <c r="K886" i="1"/>
  <c r="K982" i="1"/>
  <c r="K230" i="1"/>
  <c r="K592" i="1"/>
  <c r="K327" i="1"/>
  <c r="K306" i="1"/>
  <c r="K762" i="1"/>
  <c r="K222" i="1"/>
  <c r="K954" i="1"/>
  <c r="K786" i="1"/>
  <c r="K818" i="1"/>
  <c r="K790" i="1"/>
  <c r="K191" i="1"/>
  <c r="K333" i="1"/>
  <c r="K385" i="1"/>
  <c r="K417" i="1"/>
  <c r="K445" i="1"/>
  <c r="K598" i="1"/>
  <c r="K630" i="1"/>
  <c r="K466" i="1"/>
  <c r="K454" i="1"/>
  <c r="K616" i="1"/>
  <c r="K717" i="1"/>
  <c r="K749" i="1"/>
  <c r="K220" i="1"/>
  <c r="K240" i="1"/>
  <c r="K276" i="1"/>
  <c r="K260" i="1"/>
  <c r="K449" i="1"/>
  <c r="K458" i="1"/>
  <c r="K568" i="1"/>
  <c r="K398" i="1"/>
  <c r="K582" i="1"/>
  <c r="K537" i="1"/>
  <c r="K628" i="1"/>
  <c r="K791" i="1"/>
  <c r="K823" i="1"/>
  <c r="K855" i="1"/>
  <c r="K747" i="1"/>
  <c r="K911" i="1"/>
  <c r="K848" i="1"/>
  <c r="K895" i="1"/>
  <c r="K804" i="1"/>
  <c r="K721" i="1"/>
  <c r="K753" i="1"/>
  <c r="K148" i="1"/>
  <c r="K250" i="1"/>
  <c r="K275" i="1"/>
  <c r="K355" i="1"/>
  <c r="K354" i="1"/>
  <c r="K688" i="1"/>
  <c r="K913" i="1"/>
  <c r="K586" i="1"/>
  <c r="K508" i="1"/>
  <c r="K906" i="1"/>
  <c r="K657" i="1"/>
  <c r="K976" i="1"/>
  <c r="K202" i="1"/>
  <c r="K605" i="1"/>
  <c r="K221" i="1"/>
  <c r="K257" i="1"/>
  <c r="K399" i="1"/>
  <c r="K195" i="1"/>
  <c r="K339" i="1"/>
  <c r="K974" i="1"/>
  <c r="K544" i="1"/>
  <c r="K964" i="1"/>
  <c r="K967" i="1"/>
  <c r="K928" i="1"/>
  <c r="K243" i="1"/>
  <c r="K873" i="1"/>
  <c r="K765" i="1"/>
  <c r="K559" i="1"/>
  <c r="K307" i="1"/>
  <c r="K143" i="1"/>
  <c r="K139" i="1"/>
  <c r="K164" i="1"/>
  <c r="K319" i="1"/>
  <c r="K324" i="1"/>
  <c r="K296" i="1"/>
  <c r="K414" i="1"/>
  <c r="K406" i="1"/>
  <c r="K529" i="1"/>
  <c r="K594" i="1"/>
  <c r="K626" i="1"/>
  <c r="K469" i="1"/>
  <c r="K655" i="1"/>
  <c r="K521" i="1"/>
  <c r="K611" i="1"/>
  <c r="K643" i="1"/>
  <c r="K682" i="1"/>
  <c r="K727" i="1"/>
  <c r="K662" i="1"/>
  <c r="K759" i="1"/>
  <c r="K800" i="1"/>
  <c r="K832" i="1"/>
  <c r="K763" i="1"/>
  <c r="K664" i="1"/>
  <c r="K796" i="1"/>
  <c r="K820" i="1"/>
  <c r="K184" i="1"/>
  <c r="K168" i="1"/>
  <c r="K403" i="1"/>
  <c r="K496" i="1"/>
  <c r="K540" i="1"/>
  <c r="K676" i="1"/>
  <c r="K557" i="1"/>
  <c r="K625" i="1"/>
  <c r="K988" i="1"/>
  <c r="K991" i="1"/>
  <c r="K708" i="1"/>
  <c r="K305" i="1"/>
  <c r="K578" i="1"/>
  <c r="K782" i="1"/>
  <c r="K374" i="1"/>
  <c r="K358" i="1"/>
  <c r="K589" i="1"/>
  <c r="K334" i="1"/>
  <c r="K689" i="1"/>
  <c r="K858" i="1"/>
  <c r="K313" i="1"/>
  <c r="K720" i="1"/>
  <c r="K468" i="1"/>
  <c r="K271" i="1"/>
  <c r="K738" i="1"/>
  <c r="K912" i="1"/>
  <c r="K128" i="1"/>
  <c r="K155" i="1"/>
  <c r="K429" i="1"/>
  <c r="K572" i="1"/>
  <c r="K646" i="1"/>
  <c r="K604" i="1"/>
  <c r="K678" i="1"/>
  <c r="K312" i="1"/>
  <c r="K365" i="1"/>
  <c r="K461" i="1"/>
  <c r="K539" i="1"/>
  <c r="K807" i="1"/>
  <c r="K891" i="1"/>
  <c r="K872" i="1"/>
  <c r="K780" i="1"/>
  <c r="K144" i="1"/>
  <c r="K251" i="1"/>
  <c r="K877" i="1"/>
  <c r="K710" i="1"/>
  <c r="K850" i="1"/>
  <c r="K503" i="1"/>
  <c r="K535" i="1"/>
  <c r="K593" i="1"/>
  <c r="K282" i="1"/>
  <c r="K950" i="1"/>
  <c r="K209" i="1"/>
  <c r="K896" i="1"/>
  <c r="K147" i="1"/>
  <c r="K303" i="1"/>
  <c r="K356" i="1"/>
  <c r="K433" i="1"/>
  <c r="K610" i="1"/>
  <c r="K599" i="1"/>
  <c r="K627" i="1"/>
  <c r="K743" i="1"/>
  <c r="K784" i="1"/>
  <c r="K986" i="1"/>
  <c r="K969" i="1"/>
  <c r="K211" i="1"/>
  <c r="K519" i="1"/>
  <c r="K909" i="1"/>
  <c r="K744" i="1"/>
  <c r="K249" i="1"/>
  <c r="K700" i="1"/>
  <c r="K498" i="1"/>
  <c r="K522" i="1"/>
  <c r="K769" i="1"/>
  <c r="K806" i="1"/>
  <c r="K968" i="1"/>
  <c r="K884" i="1"/>
  <c r="K834" i="1"/>
  <c r="K159" i="1"/>
  <c r="K336" i="1"/>
  <c r="K525" i="1"/>
  <c r="K558" i="1"/>
  <c r="K637" i="1"/>
  <c r="K690" i="1"/>
  <c r="K965" i="1"/>
  <c r="K207" i="1"/>
  <c r="K293" i="1"/>
  <c r="K367" i="1"/>
  <c r="K447" i="1"/>
  <c r="K794" i="1"/>
  <c r="K854" i="1"/>
  <c r="K175" i="1"/>
  <c r="K349" i="1"/>
  <c r="K590" i="1"/>
  <c r="K658" i="1"/>
  <c r="K864" i="1"/>
  <c r="K494" i="1"/>
  <c r="K258" i="1"/>
  <c r="K980" i="1"/>
  <c r="K225" i="1"/>
  <c r="K542" i="1"/>
  <c r="K226" i="1"/>
  <c r="K745" i="1"/>
  <c r="K824" i="1"/>
  <c r="K985" i="1"/>
  <c r="K241" i="1"/>
  <c r="K506" i="1"/>
  <c r="K901" i="1"/>
  <c r="K785" i="1"/>
  <c r="K617" i="1"/>
  <c r="K562" i="1"/>
  <c r="K853" i="1"/>
  <c r="K746" i="1"/>
  <c r="K758" i="1"/>
  <c r="K135" i="1"/>
  <c r="K425" i="1"/>
  <c r="K622" i="1"/>
  <c r="K666" i="1"/>
  <c r="K212" i="1"/>
  <c r="K188" i="1"/>
  <c r="K418" i="1"/>
  <c r="K481" i="1"/>
  <c r="K595" i="1"/>
  <c r="K847" i="1"/>
  <c r="K935" i="1"/>
  <c r="K772" i="1"/>
  <c r="K181" i="1"/>
  <c r="K286" i="1"/>
  <c r="K573" i="1"/>
  <c r="K801" i="1"/>
  <c r="K994" i="1"/>
  <c r="K515" i="1"/>
  <c r="K353" i="1"/>
  <c r="K331" i="1"/>
  <c r="K955" i="1"/>
  <c r="K842" i="1"/>
  <c r="K679" i="1"/>
  <c r="K127" i="1"/>
  <c r="K311" i="1"/>
  <c r="K280" i="1"/>
  <c r="K513" i="1"/>
  <c r="K650" i="1"/>
  <c r="K470" i="1"/>
  <c r="K635" i="1"/>
  <c r="K751" i="1"/>
  <c r="K829" i="1"/>
  <c r="K993" i="1"/>
  <c r="K267" i="1"/>
  <c r="K310" i="1"/>
  <c r="K669" i="1"/>
  <c r="K978" i="1"/>
  <c r="K706" i="1"/>
  <c r="K734" i="1"/>
  <c r="K518" i="1"/>
  <c r="K548" i="1"/>
  <c r="K600" i="1"/>
  <c r="K730" i="1"/>
  <c r="K826" i="1"/>
  <c r="K904" i="1"/>
  <c r="K145" i="1"/>
  <c r="K157" i="1"/>
  <c r="K325" i="1"/>
  <c r="K330" i="1"/>
  <c r="K439" i="1"/>
  <c r="K410" i="1"/>
  <c r="K736" i="1"/>
  <c r="K830" i="1"/>
  <c r="K456" i="1"/>
  <c r="K951" i="1"/>
  <c r="K208" i="1"/>
  <c r="K183" i="1"/>
  <c r="K328" i="1"/>
  <c r="K405" i="1"/>
  <c r="K453" i="1"/>
  <c r="K560" i="1"/>
  <c r="K495" i="1"/>
  <c r="K601" i="1"/>
  <c r="K482" i="1"/>
  <c r="K507" i="1"/>
  <c r="K671" i="1"/>
  <c r="K811" i="1"/>
  <c r="K867" i="1"/>
  <c r="K874" i="1"/>
  <c r="K916" i="1"/>
  <c r="K888" i="1"/>
  <c r="K949" i="1"/>
  <c r="K140" i="1"/>
  <c r="K247" i="1"/>
  <c r="K235" i="1"/>
  <c r="K285" i="1"/>
  <c r="K351" i="1"/>
  <c r="K407" i="1"/>
  <c r="K420" i="1"/>
  <c r="K714" i="1"/>
  <c r="K460" i="1"/>
  <c r="K500" i="1"/>
  <c r="K742" i="1"/>
  <c r="K893" i="1"/>
  <c r="K492" i="1"/>
  <c r="K218" i="1"/>
  <c r="K213" i="1"/>
  <c r="K204" i="1"/>
  <c r="K284" i="1"/>
  <c r="K233" i="1"/>
  <c r="K300" i="1"/>
  <c r="K474" i="1"/>
  <c r="K316" i="1"/>
  <c r="K672" i="1"/>
  <c r="K835" i="1"/>
  <c r="K715" i="1"/>
  <c r="K907" i="1"/>
  <c r="K943" i="1"/>
  <c r="K939" i="1"/>
  <c r="K215" i="1"/>
  <c r="K386" i="1"/>
  <c r="K660" i="1"/>
  <c r="K633" i="1"/>
  <c r="K391" i="1"/>
  <c r="K841" i="1"/>
  <c r="K971" i="1"/>
  <c r="K587" i="1"/>
  <c r="K178" i="1"/>
  <c r="K388" i="1"/>
  <c r="K691" i="1"/>
  <c r="K408" i="1"/>
  <c r="K802" i="1"/>
  <c r="K756" i="1"/>
  <c r="K609" i="1"/>
  <c r="K441" i="1"/>
  <c r="K652" i="1"/>
  <c r="K776" i="1"/>
  <c r="K808" i="1"/>
  <c r="K840" i="1"/>
  <c r="K668" i="1"/>
  <c r="K961" i="1"/>
  <c r="K860" i="1"/>
  <c r="K201" i="1"/>
  <c r="K426" i="1"/>
  <c r="K302" i="1"/>
  <c r="K424" i="1"/>
  <c r="K520" i="1"/>
  <c r="K412" i="1"/>
  <c r="K881" i="1"/>
  <c r="K933" i="1"/>
  <c r="K768" i="1"/>
  <c r="K712" i="1"/>
  <c r="K910" i="1"/>
  <c r="K914" i="1"/>
  <c r="K918" i="1"/>
  <c r="K890" i="1"/>
  <c r="K338" i="1"/>
  <c r="K661" i="1"/>
  <c r="K400" i="1"/>
  <c r="K318" i="1"/>
  <c r="K817" i="1"/>
  <c r="K370" i="1"/>
  <c r="K963" i="1"/>
  <c r="K246" i="1"/>
  <c r="K825" i="1"/>
  <c r="K972" i="1"/>
  <c r="K315" i="1"/>
  <c r="K229" i="1"/>
  <c r="K413" i="1"/>
  <c r="K348" i="1"/>
  <c r="K556" i="1"/>
  <c r="K606" i="1"/>
  <c r="K638" i="1"/>
  <c r="K607" i="1"/>
  <c r="K493" i="1"/>
  <c r="K648" i="1"/>
  <c r="K725" i="1"/>
  <c r="K624" i="1"/>
  <c r="K252" i="1"/>
  <c r="K256" i="1"/>
  <c r="K292" i="1"/>
  <c r="K308" i="1"/>
  <c r="K437" i="1"/>
  <c r="K509" i="1"/>
  <c r="K584" i="1"/>
  <c r="K485" i="1"/>
  <c r="K615" i="1"/>
  <c r="K465" i="1"/>
  <c r="K686" i="1"/>
  <c r="K799" i="1"/>
  <c r="K831" i="1"/>
  <c r="K863" i="1"/>
  <c r="K875" i="1"/>
  <c r="K919" i="1"/>
  <c r="K869" i="1"/>
  <c r="K947" i="1"/>
  <c r="K836" i="1"/>
  <c r="K997" i="1"/>
  <c r="K852" i="1"/>
  <c r="K219" i="1"/>
  <c r="K254" i="1"/>
  <c r="K169" i="1"/>
  <c r="K383" i="1"/>
  <c r="K575" i="1"/>
  <c r="K857" i="1"/>
  <c r="K929" i="1"/>
  <c r="K677" i="1"/>
  <c r="K862" i="1"/>
  <c r="K987" i="1"/>
  <c r="K667" i="1"/>
  <c r="K937" i="1"/>
  <c r="K396" i="1"/>
  <c r="K692" i="1"/>
  <c r="K378" i="1"/>
  <c r="K287" i="1"/>
  <c r="K516" i="1"/>
  <c r="K255" i="1"/>
  <c r="K366" i="1"/>
  <c r="K999" i="1"/>
  <c r="K683" i="1"/>
  <c r="K984" i="1"/>
  <c r="K298" i="1"/>
  <c r="K975" i="1"/>
  <c r="K504" i="1"/>
  <c r="K990" i="1"/>
  <c r="K809" i="1"/>
  <c r="K962" i="1"/>
  <c r="K317" i="1"/>
  <c r="K131" i="1"/>
  <c r="K200" i="1"/>
  <c r="K196" i="1"/>
  <c r="K187" i="1"/>
  <c r="K340" i="1"/>
  <c r="K377" i="1"/>
  <c r="K421" i="1"/>
  <c r="K438" i="1"/>
  <c r="K545" i="1"/>
  <c r="K602" i="1"/>
  <c r="K634" i="1"/>
  <c r="K596" i="1"/>
  <c r="K381" i="1"/>
  <c r="K549" i="1"/>
  <c r="K619" i="1"/>
  <c r="K651" i="1"/>
  <c r="K703" i="1"/>
  <c r="K735" i="1"/>
  <c r="K694" i="1"/>
  <c r="K781" i="1"/>
  <c r="K813" i="1"/>
  <c r="K856" i="1"/>
  <c r="K767" i="1"/>
  <c r="K696" i="1"/>
  <c r="K828" i="1"/>
  <c r="K189" i="1"/>
  <c r="K170" i="1"/>
  <c r="K210" i="1"/>
  <c r="K547" i="1"/>
  <c r="K478" i="1"/>
  <c r="K422" i="1"/>
  <c r="K885" i="1"/>
  <c r="K681" i="1"/>
  <c r="K653" i="1"/>
  <c r="K946" i="1"/>
  <c r="K757" i="1"/>
  <c r="K922" i="1"/>
  <c r="K341" i="1"/>
  <c r="K585" i="1"/>
  <c r="K132" i="1"/>
  <c r="K379" i="1"/>
  <c r="K462" i="1"/>
  <c r="K133" i="1"/>
  <c r="K428" i="1"/>
  <c r="K697" i="1"/>
  <c r="K861" i="1"/>
  <c r="K404" i="1"/>
  <c r="K728" i="1"/>
  <c r="K502" i="1"/>
  <c r="K430" i="1"/>
  <c r="K777" i="1"/>
  <c r="K892" i="1"/>
  <c r="K959" i="1"/>
  <c r="K920" i="1"/>
  <c r="K154" i="1"/>
  <c r="K153" i="1"/>
  <c r="K281" i="1"/>
  <c r="K387" i="1"/>
  <c r="K546" i="1"/>
  <c r="K471" i="1"/>
  <c r="K695" i="1"/>
  <c r="K665" i="1"/>
  <c r="K778" i="1"/>
  <c r="K687" i="1"/>
  <c r="K216" i="1"/>
  <c r="K192" i="1"/>
  <c r="K360" i="1"/>
  <c r="K361" i="1"/>
  <c r="K434" i="1"/>
  <c r="K576" i="1"/>
  <c r="K511" i="1"/>
  <c r="K364" i="1"/>
  <c r="K505" i="1"/>
  <c r="K636" i="1"/>
  <c r="K771" i="1"/>
  <c r="K827" i="1"/>
  <c r="K656" i="1"/>
  <c r="K899" i="1"/>
  <c r="K931" i="1"/>
  <c r="K995" i="1"/>
  <c r="K844" i="1"/>
  <c r="K126" i="1"/>
  <c r="K158" i="1"/>
  <c r="K138" i="1"/>
  <c r="K253" i="1"/>
  <c r="K384" i="1"/>
  <c r="K359" i="1"/>
  <c r="K294" i="1"/>
  <c r="K472" i="1"/>
  <c r="K394" i="1"/>
  <c r="K583" i="1"/>
  <c r="K551" i="1"/>
  <c r="K793" i="1"/>
  <c r="K905" i="1"/>
  <c r="K722" i="1"/>
  <c r="K346" i="1"/>
  <c r="K419" i="1"/>
  <c r="K224" i="1"/>
  <c r="K160" i="1"/>
  <c r="K344" i="1"/>
  <c r="K397" i="1"/>
  <c r="K368" i="1"/>
  <c r="K574" i="1"/>
  <c r="K779" i="1"/>
  <c r="K859" i="1"/>
  <c r="K716" i="1"/>
  <c r="K908" i="1"/>
  <c r="K944" i="1"/>
  <c r="K940" i="1"/>
  <c r="K289" i="1"/>
  <c r="K455" i="1"/>
  <c r="K693" i="1"/>
  <c r="K685" i="1"/>
  <c r="K335" i="1"/>
  <c r="K849" i="1"/>
  <c r="K942" i="1"/>
  <c r="K205" i="1"/>
  <c r="K214" i="1"/>
  <c r="K561" i="1"/>
  <c r="K936" i="1"/>
  <c r="K514" i="1"/>
  <c r="K970" i="1"/>
  <c r="K173" i="1"/>
  <c r="K870" i="1"/>
  <c r="K699" i="1"/>
  <c r="K713" i="1"/>
  <c r="K789" i="1"/>
  <c r="K821" i="1"/>
  <c r="K632" i="1"/>
  <c r="K684" i="1"/>
  <c r="K977" i="1"/>
  <c r="K199" i="1"/>
  <c r="K150" i="1"/>
  <c r="K322" i="1"/>
  <c r="K190" i="1"/>
  <c r="K443" i="1"/>
  <c r="K390" i="1"/>
  <c r="K491" i="1"/>
  <c r="K889" i="1"/>
  <c r="K444" i="1"/>
  <c r="K726" i="1"/>
  <c r="K774" i="1"/>
  <c r="K926" i="1"/>
  <c r="K948" i="1"/>
  <c r="K945" i="1"/>
  <c r="K415" i="1"/>
  <c r="K555" i="1"/>
  <c r="K369" i="1"/>
  <c r="K427" i="1"/>
  <c r="K563" i="1"/>
  <c r="K290" i="1"/>
  <c r="K534" i="1"/>
  <c r="K165" i="1"/>
  <c r="K304" i="1"/>
  <c r="K261" i="1"/>
  <c r="K352" i="1"/>
  <c r="K614" i="1"/>
  <c r="K639" i="1"/>
  <c r="K701" i="1"/>
  <c r="K733" i="1"/>
  <c r="K163" i="1"/>
  <c r="K228" i="1"/>
  <c r="K332" i="1"/>
  <c r="K541" i="1"/>
  <c r="K550" i="1"/>
  <c r="K647" i="1"/>
  <c r="K775" i="1"/>
  <c r="K839" i="1"/>
  <c r="K871" i="1"/>
  <c r="K927" i="1"/>
  <c r="K612" i="1"/>
  <c r="K973" i="1"/>
  <c r="K953" i="1"/>
  <c r="K259" i="1"/>
  <c r="K291" i="1"/>
  <c r="K488" i="1"/>
  <c r="K740" i="1"/>
  <c r="K983" i="1"/>
  <c r="K941" i="1"/>
  <c r="K992" i="1"/>
  <c r="K718" i="1"/>
  <c r="K329" i="1"/>
  <c r="K277" i="1"/>
  <c r="K435" i="1"/>
  <c r="K748" i="1"/>
  <c r="K342" i="1"/>
  <c r="K530" i="1"/>
  <c r="K299" i="1"/>
  <c r="K752" i="1"/>
  <c r="K288" i="1"/>
  <c r="K152" i="1"/>
  <c r="K301" i="1"/>
  <c r="K393" i="1"/>
  <c r="K497" i="1"/>
  <c r="K564" i="1"/>
  <c r="K642" i="1"/>
  <c r="K409" i="1"/>
  <c r="K523" i="1"/>
  <c r="K608" i="1"/>
  <c r="K711" i="1"/>
  <c r="K731" i="1"/>
  <c r="K816" i="1"/>
  <c r="K707" i="1"/>
  <c r="K788" i="1"/>
  <c r="K193" i="1"/>
  <c r="K231" i="1"/>
  <c r="K446" i="1"/>
  <c r="K484" i="1"/>
  <c r="K732" i="1"/>
  <c r="K483" i="1"/>
  <c r="K902" i="1"/>
  <c r="K345" i="1"/>
  <c r="K234" i="1"/>
  <c r="K570" i="1"/>
  <c r="K297" i="1"/>
  <c r="K833" i="1"/>
  <c r="K459" i="1"/>
  <c r="K798" i="1"/>
  <c r="K536" i="1"/>
  <c r="K846" i="1"/>
  <c r="K134" i="1"/>
  <c r="K177" i="1"/>
  <c r="K314" i="1"/>
  <c r="K411" i="1"/>
  <c r="K565" i="1"/>
  <c r="K524" i="1"/>
  <c r="K194" i="1"/>
  <c r="K227" i="1"/>
  <c r="K236" i="1"/>
  <c r="K244" i="1"/>
  <c r="K489" i="1"/>
  <c r="K401" i="1"/>
  <c r="K512" i="1"/>
  <c r="K533" i="1"/>
  <c r="K787" i="1"/>
  <c r="K843" i="1"/>
  <c r="K900" i="1"/>
  <c r="K932" i="1"/>
  <c r="K868" i="1"/>
  <c r="K166" i="1"/>
  <c r="K185" i="1"/>
  <c r="K182" i="1"/>
  <c r="K295" i="1"/>
  <c r="K452" i="1"/>
  <c r="K621" i="1"/>
  <c r="K567" i="1"/>
  <c r="K921" i="1"/>
  <c r="K263" i="1"/>
  <c r="K268" i="1"/>
  <c r="K161" i="1"/>
  <c r="K245" i="1"/>
  <c r="K457" i="1"/>
  <c r="K795" i="1"/>
  <c r="K879" i="1"/>
  <c r="K923" i="1"/>
  <c r="K989" i="1"/>
  <c r="K262" i="1"/>
  <c r="K761" i="1"/>
  <c r="K392" i="1"/>
  <c r="K882" i="1"/>
  <c r="K237" i="1"/>
  <c r="K577" i="1"/>
  <c r="K569" i="1"/>
  <c r="K979" i="1"/>
  <c r="K129" i="1"/>
  <c r="K760" i="1"/>
  <c r="K792" i="1"/>
  <c r="K644" i="1"/>
  <c r="K764" i="1"/>
  <c r="K174" i="1"/>
  <c r="K357" i="1"/>
  <c r="K416" i="1"/>
  <c r="K464" i="1"/>
  <c r="K698" i="1"/>
  <c r="K579" i="1"/>
  <c r="K878" i="1"/>
  <c r="K532" i="1"/>
  <c r="K956" i="1"/>
  <c r="K206" i="1"/>
  <c r="K242" i="1"/>
  <c r="K702" i="1"/>
  <c r="K198" i="1"/>
  <c r="K675" i="1"/>
  <c r="K531" i="1"/>
  <c r="K272" i="1"/>
  <c r="K372" i="1"/>
  <c r="K477" i="1"/>
  <c r="K588" i="1"/>
  <c r="K654" i="1"/>
  <c r="K517" i="1"/>
  <c r="K709" i="1"/>
  <c r="K741" i="1"/>
  <c r="K167" i="1"/>
  <c r="K248" i="1"/>
  <c r="K376" i="1"/>
  <c r="K552" i="1"/>
  <c r="K566" i="1"/>
  <c r="K501" i="1"/>
  <c r="K783" i="1"/>
  <c r="K815" i="1"/>
  <c r="K674" i="1"/>
  <c r="K903" i="1"/>
  <c r="K883" i="1"/>
  <c r="K705" i="1"/>
  <c r="K737" i="1"/>
  <c r="K149" i="1"/>
  <c r="K265" i="1"/>
  <c r="K432" i="1"/>
  <c r="K897" i="1"/>
  <c r="K838" i="1"/>
  <c r="K934" i="1"/>
  <c r="K938" i="1"/>
  <c r="K130" i="1"/>
  <c r="K162" i="1"/>
  <c r="K156" i="1"/>
  <c r="K141" i="1"/>
  <c r="K754" i="1"/>
  <c r="K479" i="1"/>
  <c r="K958" i="1"/>
  <c r="K217" i="1"/>
  <c r="K766" i="1"/>
  <c r="K960" i="1"/>
  <c r="K171" i="1"/>
  <c r="K151" i="1"/>
  <c r="K136" i="1"/>
  <c r="K320" i="1"/>
  <c r="K382" i="1"/>
  <c r="K442" i="1"/>
  <c r="K580" i="1"/>
  <c r="K618" i="1"/>
  <c r="K623" i="1"/>
  <c r="K603" i="1"/>
  <c r="K640" i="1"/>
  <c r="K719" i="1"/>
  <c r="K729" i="1"/>
  <c r="K797" i="1"/>
  <c r="K739" i="1"/>
  <c r="K981" i="1"/>
  <c r="K680" i="1"/>
  <c r="K283" i="1"/>
  <c r="K480" i="1"/>
  <c r="K528" i="1"/>
  <c r="K925" i="1"/>
  <c r="K431" i="1"/>
  <c r="K898" i="1"/>
  <c r="K273" i="1"/>
  <c r="K499" i="1"/>
  <c r="K238" i="1"/>
  <c r="K279" i="1"/>
  <c r="K323" i="1"/>
  <c r="K845" i="1"/>
  <c r="K172" i="1"/>
  <c r="K866" i="1"/>
  <c r="K266" i="1"/>
  <c r="K343" i="1"/>
  <c r="K4" i="1"/>
  <c r="K125" i="1"/>
  <c r="K111" i="1"/>
  <c r="K110" i="1"/>
  <c r="K115" i="1"/>
  <c r="K114" i="1"/>
  <c r="K76" i="1"/>
  <c r="K91" i="1"/>
  <c r="K21" i="1"/>
  <c r="K68" i="1"/>
  <c r="K55" i="1"/>
  <c r="K52" i="1"/>
  <c r="K17" i="1"/>
  <c r="K39" i="1"/>
  <c r="K89" i="1"/>
  <c r="K75" i="1"/>
  <c r="K87" i="1"/>
  <c r="K44" i="1"/>
  <c r="K18" i="1"/>
  <c r="K95" i="1"/>
  <c r="K77" i="1"/>
  <c r="K88" i="1"/>
  <c r="K82" i="1"/>
  <c r="K74" i="1"/>
  <c r="K67" i="1"/>
  <c r="K15" i="1"/>
  <c r="K30" i="1"/>
  <c r="K47" i="1"/>
  <c r="K11" i="1"/>
  <c r="K99" i="1"/>
  <c r="K104" i="1"/>
  <c r="K109" i="1"/>
  <c r="K121" i="1"/>
  <c r="K101" i="1"/>
  <c r="K106" i="1"/>
  <c r="K112" i="1"/>
  <c r="W24" i="1"/>
  <c r="X23" i="1"/>
  <c r="L5" i="1" l="1"/>
  <c r="L6" i="1" s="1"/>
  <c r="V5" i="1"/>
  <c r="V7" i="1"/>
  <c r="W6" i="1"/>
  <c r="W5" i="1"/>
  <c r="W7" i="1"/>
  <c r="V6" i="1"/>
  <c r="M5" i="1" l="1"/>
  <c r="M6" i="1"/>
  <c r="L7" i="1"/>
  <c r="AD4" i="1"/>
  <c r="AC4" i="1"/>
  <c r="AF4" i="1"/>
  <c r="AA4" i="1"/>
  <c r="AB4" i="1"/>
  <c r="N4" i="1"/>
  <c r="M4" i="1"/>
  <c r="N5" i="1" s="1"/>
  <c r="N6" i="1" l="1"/>
  <c r="M7" i="1"/>
  <c r="N7" i="1" s="1"/>
  <c r="L8" i="1"/>
  <c r="AG4" i="1"/>
  <c r="AI4" i="1"/>
  <c r="X10" i="1"/>
  <c r="X13" i="1" s="1"/>
  <c r="M8" i="1" l="1"/>
  <c r="N8" i="1" s="1"/>
  <c r="L9" i="1"/>
  <c r="U12" i="1"/>
  <c r="U15" i="1" s="1"/>
  <c r="U28" i="1" s="1"/>
  <c r="M9" i="1" l="1"/>
  <c r="N9" i="1" s="1"/>
  <c r="L10" i="1"/>
  <c r="U23" i="1"/>
  <c r="X11" i="1"/>
  <c r="X14" i="1" s="1"/>
  <c r="X27" i="1" s="1"/>
  <c r="U11" i="1"/>
  <c r="U14" i="1" s="1"/>
  <c r="U27" i="1" s="1"/>
  <c r="W19" i="1"/>
  <c r="M10" i="1" l="1"/>
  <c r="N10" i="1" s="1"/>
  <c r="L11" i="1"/>
  <c r="X12" i="1"/>
  <c r="X15" i="1" s="1"/>
  <c r="X28" i="1" s="1"/>
  <c r="X22" i="1"/>
  <c r="U22" i="1"/>
  <c r="M11" i="1" l="1"/>
  <c r="N11" i="1" s="1"/>
  <c r="L12" i="1"/>
  <c r="AC5" i="1"/>
  <c r="AD5" i="1"/>
  <c r="AA5" i="1"/>
  <c r="AB5" i="1"/>
  <c r="AF5" i="1"/>
  <c r="M12" i="1" l="1"/>
  <c r="N12" i="1" s="1"/>
  <c r="L13" i="1"/>
  <c r="AG5" i="1"/>
  <c r="AC6" i="1"/>
  <c r="AD6" i="1"/>
  <c r="AF6" i="1"/>
  <c r="AB6" i="1"/>
  <c r="AA6" i="1"/>
  <c r="AG6" i="1"/>
  <c r="M13" i="1" l="1"/>
  <c r="N13" i="1" s="1"/>
  <c r="L14" i="1"/>
  <c r="AI5" i="1"/>
  <c r="AC7" i="1"/>
  <c r="AD7" i="1"/>
  <c r="AF7" i="1"/>
  <c r="AA7" i="1"/>
  <c r="AB7" i="1"/>
  <c r="AI6" i="1"/>
  <c r="M14" i="1" l="1"/>
  <c r="N14" i="1" s="1"/>
  <c r="L15" i="1"/>
  <c r="AC8" i="1"/>
  <c r="AD8" i="1"/>
  <c r="AF8" i="1"/>
  <c r="AB8" i="1"/>
  <c r="AA8" i="1"/>
  <c r="AG7" i="1"/>
  <c r="M15" i="1" l="1"/>
  <c r="N15" i="1" s="1"/>
  <c r="L16" i="1"/>
  <c r="AI7" i="1"/>
  <c r="AC9" i="1"/>
  <c r="AD9" i="1"/>
  <c r="AF9" i="1"/>
  <c r="AB9" i="1"/>
  <c r="AA9" i="1"/>
  <c r="AG8" i="1"/>
  <c r="M16" i="1" l="1"/>
  <c r="N16" i="1" s="1"/>
  <c r="L17" i="1"/>
  <c r="AI8" i="1"/>
  <c r="AC10" i="1"/>
  <c r="AD10" i="1"/>
  <c r="AF10" i="1"/>
  <c r="AB10" i="1"/>
  <c r="AA10" i="1"/>
  <c r="AG9" i="1"/>
  <c r="M17" i="1" l="1"/>
  <c r="N17" i="1" s="1"/>
  <c r="L18" i="1"/>
  <c r="AI9" i="1"/>
  <c r="AC11" i="1"/>
  <c r="AD11" i="1"/>
  <c r="AF11" i="1"/>
  <c r="AA11" i="1"/>
  <c r="AB11" i="1"/>
  <c r="AG10" i="1"/>
  <c r="M18" i="1" l="1"/>
  <c r="N18" i="1" s="1"/>
  <c r="L19" i="1"/>
  <c r="AI10" i="1"/>
  <c r="AC12" i="1"/>
  <c r="AD12" i="1"/>
  <c r="AF12" i="1"/>
  <c r="AB12" i="1"/>
  <c r="AA12" i="1"/>
  <c r="AI11" i="1"/>
  <c r="AG11" i="1"/>
  <c r="M19" i="1" l="1"/>
  <c r="N19" i="1" s="1"/>
  <c r="L20" i="1"/>
  <c r="AD13" i="1"/>
  <c r="AC13" i="1"/>
  <c r="AF13" i="1"/>
  <c r="AA13" i="1"/>
  <c r="AB13" i="1"/>
  <c r="AI12" i="1"/>
  <c r="AG12" i="1"/>
  <c r="L21" i="1" l="1"/>
  <c r="M20" i="1"/>
  <c r="N20" i="1" s="1"/>
  <c r="S11" i="1"/>
  <c r="V28" i="1" s="1"/>
  <c r="AD14" i="1"/>
  <c r="AC14" i="1"/>
  <c r="AF14" i="1"/>
  <c r="AB14" i="1"/>
  <c r="AA14" i="1"/>
  <c r="AI13" i="1"/>
  <c r="AG13" i="1"/>
  <c r="S9" i="1"/>
  <c r="M21" i="1" l="1"/>
  <c r="N21" i="1" s="1"/>
  <c r="L22" i="1"/>
  <c r="W27" i="1"/>
  <c r="W28" i="1" s="1"/>
  <c r="AD15" i="1"/>
  <c r="AC15" i="1"/>
  <c r="AF15" i="1"/>
  <c r="AB15" i="1"/>
  <c r="AA15" i="1"/>
  <c r="AI14" i="1"/>
  <c r="S8" i="1" s="1"/>
  <c r="S10" i="1" s="1"/>
  <c r="V27" i="1" s="1"/>
  <c r="AG14" i="1"/>
  <c r="M22" i="1" l="1"/>
  <c r="N22" i="1" s="1"/>
  <c r="L23" i="1"/>
  <c r="S7" i="1"/>
  <c r="S13" i="1" s="1"/>
  <c r="S17" i="1" s="1"/>
  <c r="AC16" i="1"/>
  <c r="AD16" i="1"/>
  <c r="AF16" i="1"/>
  <c r="AB16" i="1"/>
  <c r="AA16" i="1"/>
  <c r="AI15" i="1"/>
  <c r="AG15" i="1"/>
  <c r="M23" i="1" l="1"/>
  <c r="N23" i="1" s="1"/>
  <c r="L24" i="1"/>
  <c r="X34" i="1"/>
  <c r="AC17" i="1"/>
  <c r="AD17" i="1"/>
  <c r="AF17" i="1"/>
  <c r="AB17" i="1"/>
  <c r="AA17" i="1"/>
  <c r="AI16" i="1"/>
  <c r="AG16" i="1"/>
  <c r="M24" i="1" l="1"/>
  <c r="N24" i="1" s="1"/>
  <c r="L25" i="1"/>
  <c r="W29" i="1"/>
  <c r="V29" i="1" s="1"/>
  <c r="S26" i="1"/>
  <c r="AC18" i="1"/>
  <c r="AD18" i="1"/>
  <c r="AF18" i="1"/>
  <c r="AB18" i="1"/>
  <c r="AA18" i="1"/>
  <c r="AI17" i="1"/>
  <c r="AG17" i="1"/>
  <c r="M25" i="1" l="1"/>
  <c r="N25" i="1" s="1"/>
  <c r="L26" i="1"/>
  <c r="Q20" i="1"/>
  <c r="AC19" i="1"/>
  <c r="AD19" i="1"/>
  <c r="AF19" i="1"/>
  <c r="AB19" i="1"/>
  <c r="AA19" i="1"/>
  <c r="AI18" i="1"/>
  <c r="AG18" i="1"/>
  <c r="M26" i="1" l="1"/>
  <c r="N26" i="1" s="1"/>
  <c r="L27" i="1"/>
  <c r="AC20" i="1"/>
  <c r="AD20" i="1"/>
  <c r="AF20" i="1"/>
  <c r="AB20" i="1"/>
  <c r="AA20" i="1"/>
  <c r="AI19" i="1"/>
  <c r="AG19" i="1"/>
  <c r="M27" i="1" l="1"/>
  <c r="N27" i="1" s="1"/>
  <c r="L28" i="1"/>
  <c r="AC21" i="1"/>
  <c r="AD21" i="1"/>
  <c r="AF21" i="1"/>
  <c r="AB21" i="1"/>
  <c r="AA21" i="1"/>
  <c r="AI20" i="1"/>
  <c r="AG20" i="1"/>
  <c r="M28" i="1" l="1"/>
  <c r="N28" i="1" s="1"/>
  <c r="L29" i="1"/>
  <c r="AC22" i="1"/>
  <c r="AD22" i="1"/>
  <c r="AF22" i="1"/>
  <c r="AB22" i="1"/>
  <c r="AA22" i="1"/>
  <c r="AI21" i="1"/>
  <c r="AG21" i="1"/>
  <c r="M29" i="1" l="1"/>
  <c r="N29" i="1" s="1"/>
  <c r="L30" i="1"/>
  <c r="AC23" i="1"/>
  <c r="AD23" i="1"/>
  <c r="AF23" i="1"/>
  <c r="AB23" i="1"/>
  <c r="AA23" i="1"/>
  <c r="AG22" i="1"/>
  <c r="AI22" i="1"/>
  <c r="M30" i="1" l="1"/>
  <c r="N30" i="1" s="1"/>
  <c r="L31" i="1"/>
  <c r="AC24" i="1"/>
  <c r="AD24" i="1"/>
  <c r="AF24" i="1"/>
  <c r="AB24" i="1"/>
  <c r="AA24" i="1"/>
  <c r="AI23" i="1"/>
  <c r="AG23" i="1"/>
  <c r="M31" i="1" l="1"/>
  <c r="N31" i="1" s="1"/>
  <c r="L32" i="1"/>
  <c r="AC25" i="1"/>
  <c r="AD25" i="1"/>
  <c r="AF25" i="1"/>
  <c r="AB25" i="1"/>
  <c r="AA25" i="1"/>
  <c r="AI24" i="1"/>
  <c r="AG24" i="1"/>
  <c r="M32" i="1" l="1"/>
  <c r="N32" i="1" s="1"/>
  <c r="L33" i="1"/>
  <c r="AC26" i="1"/>
  <c r="Q23" i="1"/>
  <c r="W10" i="1"/>
  <c r="W13" i="1" s="1"/>
  <c r="AD26" i="1"/>
  <c r="AF26" i="1"/>
  <c r="AB26" i="1"/>
  <c r="AA26" i="1"/>
  <c r="AI25" i="1"/>
  <c r="AG25" i="1"/>
  <c r="V34" i="1" l="1"/>
  <c r="V35" i="1"/>
  <c r="M33" i="1"/>
  <c r="N33" i="1" s="1"/>
  <c r="L34" i="1"/>
  <c r="AC27" i="1"/>
  <c r="AD27" i="1"/>
  <c r="AF27" i="1"/>
  <c r="AB27" i="1"/>
  <c r="AA27" i="1"/>
  <c r="AI26" i="1"/>
  <c r="AG26" i="1"/>
  <c r="M34" i="1" l="1"/>
  <c r="N34" i="1" s="1"/>
  <c r="L35" i="1"/>
  <c r="AC28" i="1"/>
  <c r="AD28" i="1"/>
  <c r="AF28" i="1"/>
  <c r="AB28" i="1"/>
  <c r="AA28" i="1"/>
  <c r="AI27" i="1"/>
  <c r="AG27" i="1"/>
  <c r="M35" i="1" l="1"/>
  <c r="N35" i="1" s="1"/>
  <c r="L36" i="1"/>
  <c r="AC29" i="1"/>
  <c r="AD29" i="1"/>
  <c r="AF29" i="1"/>
  <c r="AB29" i="1"/>
  <c r="AA29" i="1"/>
  <c r="AI28" i="1"/>
  <c r="AG28" i="1"/>
  <c r="M36" i="1" l="1"/>
  <c r="N36" i="1" s="1"/>
  <c r="L37" i="1"/>
  <c r="AC30" i="1"/>
  <c r="AD30" i="1"/>
  <c r="AF30" i="1"/>
  <c r="AB30" i="1"/>
  <c r="AA30" i="1"/>
  <c r="AI29" i="1"/>
  <c r="AG29" i="1"/>
  <c r="M37" i="1" l="1"/>
  <c r="N37" i="1" s="1"/>
  <c r="L38" i="1"/>
  <c r="AC31" i="1"/>
  <c r="AD31" i="1"/>
  <c r="AF31" i="1"/>
  <c r="AB31" i="1"/>
  <c r="AA31" i="1"/>
  <c r="AI30" i="1"/>
  <c r="AG30" i="1"/>
  <c r="M38" i="1" l="1"/>
  <c r="N38" i="1" s="1"/>
  <c r="L39" i="1"/>
  <c r="AC32" i="1"/>
  <c r="AD32" i="1"/>
  <c r="AF32" i="1"/>
  <c r="AB32" i="1"/>
  <c r="AA32" i="1"/>
  <c r="AI31" i="1"/>
  <c r="AG31" i="1"/>
  <c r="M39" i="1" l="1"/>
  <c r="N39" i="1" s="1"/>
  <c r="L40" i="1"/>
  <c r="AC33" i="1"/>
  <c r="AD33" i="1"/>
  <c r="AF33" i="1"/>
  <c r="AB33" i="1"/>
  <c r="AA33" i="1"/>
  <c r="AI32" i="1"/>
  <c r="AG32" i="1"/>
  <c r="M40" i="1" l="1"/>
  <c r="N40" i="1" s="1"/>
  <c r="L41" i="1"/>
  <c r="AC34" i="1"/>
  <c r="AD34" i="1"/>
  <c r="AF34" i="1"/>
  <c r="AB34" i="1"/>
  <c r="AA34" i="1"/>
  <c r="AI33" i="1"/>
  <c r="AG33" i="1"/>
  <c r="M41" i="1" l="1"/>
  <c r="N41" i="1" s="1"/>
  <c r="L42" i="1"/>
  <c r="AC35" i="1"/>
  <c r="AD35" i="1"/>
  <c r="AF35" i="1"/>
  <c r="AB35" i="1"/>
  <c r="AA35" i="1"/>
  <c r="AI34" i="1"/>
  <c r="AG34" i="1"/>
  <c r="M42" i="1" l="1"/>
  <c r="N42" i="1" s="1"/>
  <c r="L43" i="1"/>
  <c r="AC36" i="1"/>
  <c r="AD36" i="1"/>
  <c r="AF36" i="1"/>
  <c r="AB36" i="1"/>
  <c r="AA36" i="1"/>
  <c r="AI35" i="1"/>
  <c r="AG35" i="1"/>
  <c r="M43" i="1" l="1"/>
  <c r="N43" i="1" s="1"/>
  <c r="L44" i="1"/>
  <c r="AC37" i="1"/>
  <c r="AD37" i="1"/>
  <c r="AF37" i="1"/>
  <c r="AB37" i="1"/>
  <c r="AA37" i="1"/>
  <c r="AI36" i="1"/>
  <c r="AG36" i="1"/>
  <c r="M44" i="1" l="1"/>
  <c r="N44" i="1" s="1"/>
  <c r="L45" i="1"/>
  <c r="AC38" i="1"/>
  <c r="AD38" i="1"/>
  <c r="AF38" i="1"/>
  <c r="AB38" i="1"/>
  <c r="AA38" i="1"/>
  <c r="AI37" i="1"/>
  <c r="AG37" i="1"/>
  <c r="M45" i="1" l="1"/>
  <c r="N45" i="1" s="1"/>
  <c r="L46" i="1"/>
  <c r="AC39" i="1"/>
  <c r="AD39" i="1"/>
  <c r="AF39" i="1"/>
  <c r="AB39" i="1"/>
  <c r="AA39" i="1"/>
  <c r="AI38" i="1"/>
  <c r="AG38" i="1"/>
  <c r="M46" i="1" l="1"/>
  <c r="N46" i="1" s="1"/>
  <c r="L47" i="1"/>
  <c r="AC40" i="1"/>
  <c r="AD40" i="1"/>
  <c r="AF40" i="1"/>
  <c r="AB40" i="1"/>
  <c r="AA40" i="1"/>
  <c r="AI39" i="1"/>
  <c r="AG39" i="1"/>
  <c r="M47" i="1" l="1"/>
  <c r="N47" i="1" s="1"/>
  <c r="L48" i="1"/>
  <c r="AC41" i="1"/>
  <c r="AD41" i="1"/>
  <c r="AF41" i="1"/>
  <c r="AB41" i="1"/>
  <c r="AA41" i="1"/>
  <c r="AI40" i="1"/>
  <c r="AG40" i="1"/>
  <c r="L49" i="1" l="1"/>
  <c r="M48" i="1"/>
  <c r="N48" i="1" s="1"/>
  <c r="AD42" i="1"/>
  <c r="AC42" i="1"/>
  <c r="AF42" i="1"/>
  <c r="AB42" i="1"/>
  <c r="AA42" i="1"/>
  <c r="AI41" i="1"/>
  <c r="AG41" i="1"/>
  <c r="M49" i="1" l="1"/>
  <c r="N49" i="1" s="1"/>
  <c r="L50" i="1"/>
  <c r="AD43" i="1"/>
  <c r="AC43" i="1"/>
  <c r="AF43" i="1"/>
  <c r="AB43" i="1"/>
  <c r="AA43" i="1"/>
  <c r="AI42" i="1"/>
  <c r="AG42" i="1"/>
  <c r="L51" i="1" l="1"/>
  <c r="M50" i="1"/>
  <c r="N50" i="1" s="1"/>
  <c r="AD44" i="1"/>
  <c r="AC44" i="1"/>
  <c r="AF44" i="1"/>
  <c r="AB44" i="1"/>
  <c r="AA44" i="1"/>
  <c r="AI43" i="1"/>
  <c r="AG43" i="1"/>
  <c r="L52" i="1" l="1"/>
  <c r="M51" i="1"/>
  <c r="N51" i="1" s="1"/>
  <c r="AD45" i="1"/>
  <c r="AC45" i="1"/>
  <c r="AF45" i="1"/>
  <c r="AB45" i="1"/>
  <c r="AA45" i="1"/>
  <c r="AI44" i="1"/>
  <c r="AG44" i="1"/>
  <c r="L53" i="1" l="1"/>
  <c r="M52" i="1"/>
  <c r="N52" i="1" s="1"/>
  <c r="AD46" i="1"/>
  <c r="AC46" i="1"/>
  <c r="AF46" i="1"/>
  <c r="AB46" i="1"/>
  <c r="AA46" i="1"/>
  <c r="AI45" i="1"/>
  <c r="AG45" i="1"/>
  <c r="L54" i="1" l="1"/>
  <c r="M53" i="1"/>
  <c r="N53" i="1" s="1"/>
  <c r="AD47" i="1"/>
  <c r="AC47" i="1"/>
  <c r="AF47" i="1"/>
  <c r="AB47" i="1"/>
  <c r="AA47" i="1"/>
  <c r="AI46" i="1"/>
  <c r="AG46" i="1"/>
  <c r="L55" i="1" l="1"/>
  <c r="M54" i="1"/>
  <c r="N54" i="1" s="1"/>
  <c r="AD48" i="1"/>
  <c r="AC48" i="1"/>
  <c r="AF48" i="1"/>
  <c r="AB48" i="1"/>
  <c r="AA48" i="1"/>
  <c r="AI47" i="1"/>
  <c r="AG47" i="1"/>
  <c r="M55" i="1" l="1"/>
  <c r="N55" i="1" s="1"/>
  <c r="L56" i="1"/>
  <c r="AD49" i="1"/>
  <c r="AC49" i="1"/>
  <c r="AF49" i="1"/>
  <c r="AB49" i="1"/>
  <c r="AA49" i="1"/>
  <c r="AI48" i="1"/>
  <c r="AG48" i="1"/>
  <c r="L57" i="1" l="1"/>
  <c r="M56" i="1"/>
  <c r="N56" i="1" s="1"/>
  <c r="AD50" i="1"/>
  <c r="AC50" i="1"/>
  <c r="AF50" i="1"/>
  <c r="AB50" i="1"/>
  <c r="AA50" i="1"/>
  <c r="AI49" i="1"/>
  <c r="AG49" i="1"/>
  <c r="M57" i="1" l="1"/>
  <c r="N57" i="1" s="1"/>
  <c r="L58" i="1"/>
  <c r="AD51" i="1"/>
  <c r="AC51" i="1"/>
  <c r="AF51" i="1"/>
  <c r="AB51" i="1"/>
  <c r="AA51" i="1"/>
  <c r="AI50" i="1"/>
  <c r="AG50" i="1"/>
  <c r="M58" i="1" l="1"/>
  <c r="N58" i="1" s="1"/>
  <c r="L59" i="1"/>
  <c r="AD52" i="1"/>
  <c r="AC52" i="1"/>
  <c r="AF52" i="1"/>
  <c r="AB52" i="1"/>
  <c r="AA52" i="1"/>
  <c r="AI51" i="1"/>
  <c r="AG51" i="1"/>
  <c r="M59" i="1" l="1"/>
  <c r="N59" i="1" s="1"/>
  <c r="L60" i="1"/>
  <c r="AD53" i="1"/>
  <c r="AC53" i="1"/>
  <c r="AF53" i="1"/>
  <c r="AB53" i="1"/>
  <c r="AA53" i="1"/>
  <c r="AI52" i="1"/>
  <c r="AG52" i="1"/>
  <c r="M60" i="1" l="1"/>
  <c r="N60" i="1" s="1"/>
  <c r="L61" i="1"/>
  <c r="AD54" i="1"/>
  <c r="AC54" i="1"/>
  <c r="AF54" i="1"/>
  <c r="AB54" i="1"/>
  <c r="AA54" i="1"/>
  <c r="AI53" i="1"/>
  <c r="AG53" i="1"/>
  <c r="L62" i="1" l="1"/>
  <c r="M61" i="1"/>
  <c r="N61" i="1" s="1"/>
  <c r="AD55" i="1"/>
  <c r="AC55" i="1"/>
  <c r="AF55" i="1"/>
  <c r="AB55" i="1"/>
  <c r="AA55" i="1"/>
  <c r="AI54" i="1"/>
  <c r="AG54" i="1"/>
  <c r="M62" i="1" l="1"/>
  <c r="N62" i="1" s="1"/>
  <c r="L63" i="1"/>
  <c r="AD56" i="1"/>
  <c r="AC56" i="1"/>
  <c r="AF56" i="1"/>
  <c r="AB56" i="1"/>
  <c r="AA56" i="1"/>
  <c r="AI55" i="1"/>
  <c r="AG55" i="1"/>
  <c r="M63" i="1" l="1"/>
  <c r="N63" i="1" s="1"/>
  <c r="L64" i="1"/>
  <c r="AD57" i="1"/>
  <c r="AC57" i="1"/>
  <c r="AF57" i="1"/>
  <c r="AB57" i="1"/>
  <c r="AA57" i="1"/>
  <c r="AI56" i="1"/>
  <c r="AG56" i="1"/>
  <c r="N64" i="1" l="1"/>
  <c r="M64" i="1"/>
  <c r="L65" i="1"/>
  <c r="AD58" i="1"/>
  <c r="AC58" i="1"/>
  <c r="AF58" i="1"/>
  <c r="AB58" i="1"/>
  <c r="AA58" i="1"/>
  <c r="AI57" i="1"/>
  <c r="AG57" i="1"/>
  <c r="N65" i="1" l="1"/>
  <c r="L66" i="1"/>
  <c r="M65" i="1"/>
  <c r="AD59" i="1"/>
  <c r="AC59" i="1"/>
  <c r="AF59" i="1"/>
  <c r="AB59" i="1"/>
  <c r="AA59" i="1"/>
  <c r="AI58" i="1"/>
  <c r="AG58" i="1"/>
  <c r="M66" i="1" l="1"/>
  <c r="L67" i="1"/>
  <c r="N66" i="1"/>
  <c r="AD60" i="1"/>
  <c r="AC60" i="1"/>
  <c r="AF60" i="1"/>
  <c r="AB60" i="1"/>
  <c r="AA60" i="1"/>
  <c r="AI59" i="1"/>
  <c r="AG59" i="1"/>
  <c r="M67" i="1" l="1"/>
  <c r="N67" i="1"/>
  <c r="L68" i="1"/>
  <c r="AD61" i="1"/>
  <c r="AC61" i="1"/>
  <c r="AF61" i="1"/>
  <c r="AB61" i="1"/>
  <c r="AA61" i="1"/>
  <c r="AI60" i="1"/>
  <c r="AG60" i="1"/>
  <c r="N68" i="1" l="1"/>
  <c r="M68" i="1"/>
  <c r="L69" i="1"/>
  <c r="AD62" i="1"/>
  <c r="AC62" i="1"/>
  <c r="AF62" i="1"/>
  <c r="AB62" i="1"/>
  <c r="AA62" i="1"/>
  <c r="AI61" i="1"/>
  <c r="AG61" i="1"/>
  <c r="N69" i="1" l="1"/>
  <c r="M69" i="1"/>
  <c r="L70" i="1"/>
  <c r="AD63" i="1"/>
  <c r="AC63" i="1"/>
  <c r="AF63" i="1"/>
  <c r="AB63" i="1"/>
  <c r="AA63" i="1"/>
  <c r="AI62" i="1"/>
  <c r="AG62" i="1"/>
  <c r="L71" i="1" l="1"/>
  <c r="N70" i="1"/>
  <c r="M70" i="1"/>
  <c r="AC64" i="1"/>
  <c r="AD64" i="1"/>
  <c r="AF64" i="1"/>
  <c r="AB64" i="1"/>
  <c r="AA64" i="1"/>
  <c r="AI63" i="1"/>
  <c r="AG63" i="1"/>
  <c r="N71" i="1" l="1"/>
  <c r="M71" i="1"/>
  <c r="L72" i="1"/>
  <c r="AI64" i="1"/>
  <c r="AC65" i="1"/>
  <c r="AD65" i="1"/>
  <c r="AF65" i="1"/>
  <c r="AB65" i="1"/>
  <c r="AA65" i="1"/>
  <c r="AG64" i="1"/>
  <c r="AI65" i="1"/>
  <c r="N72" i="1" l="1"/>
  <c r="M72" i="1"/>
  <c r="L73" i="1"/>
  <c r="AC66" i="1"/>
  <c r="AD66" i="1"/>
  <c r="AG65" i="1"/>
  <c r="AB66" i="1"/>
  <c r="AA66" i="1"/>
  <c r="AF66" i="1"/>
  <c r="AI66" i="1"/>
  <c r="N73" i="1" l="1"/>
  <c r="L74" i="1"/>
  <c r="M73" i="1"/>
  <c r="AC67" i="1"/>
  <c r="AG66" i="1"/>
  <c r="AG67" i="1" s="1"/>
  <c r="AD67" i="1"/>
  <c r="AF67" i="1"/>
  <c r="AB67" i="1"/>
  <c r="AA67" i="1"/>
  <c r="AI67" i="1"/>
  <c r="L75" i="1" l="1"/>
  <c r="M74" i="1"/>
  <c r="N74" i="1"/>
  <c r="AC68" i="1"/>
  <c r="AD68" i="1"/>
  <c r="AF68" i="1"/>
  <c r="AB68" i="1"/>
  <c r="AA68" i="1"/>
  <c r="AG68" i="1"/>
  <c r="AI68" i="1"/>
  <c r="M75" i="1" l="1"/>
  <c r="L76" i="1"/>
  <c r="N75" i="1"/>
  <c r="AC69" i="1"/>
  <c r="AD69" i="1"/>
  <c r="AF69" i="1"/>
  <c r="AB69" i="1"/>
  <c r="AA69" i="1"/>
  <c r="AI69" i="1"/>
  <c r="AG69" i="1"/>
  <c r="M76" i="1" l="1"/>
  <c r="L77" i="1"/>
  <c r="N76" i="1"/>
  <c r="AC70" i="1"/>
  <c r="AD70" i="1"/>
  <c r="AF70" i="1"/>
  <c r="AB70" i="1"/>
  <c r="AA70" i="1"/>
  <c r="AI70" i="1"/>
  <c r="AG70" i="1"/>
  <c r="N77" i="1" l="1"/>
  <c r="M77" i="1"/>
  <c r="L78" i="1"/>
  <c r="AD71" i="1"/>
  <c r="AC71" i="1"/>
  <c r="AF71" i="1"/>
  <c r="AB71" i="1"/>
  <c r="AA71" i="1"/>
  <c r="AI71" i="1"/>
  <c r="AG71" i="1"/>
  <c r="L79" i="1" l="1"/>
  <c r="N78" i="1"/>
  <c r="M78" i="1"/>
  <c r="AD72" i="1"/>
  <c r="AC72" i="1"/>
  <c r="AF72" i="1"/>
  <c r="AB72" i="1"/>
  <c r="AA72" i="1"/>
  <c r="AG72" i="1"/>
  <c r="AI72" i="1"/>
  <c r="M79" i="1" l="1"/>
  <c r="L80" i="1"/>
  <c r="N79" i="1"/>
  <c r="AC73" i="1"/>
  <c r="AD73" i="1"/>
  <c r="AF73" i="1"/>
  <c r="AB73" i="1"/>
  <c r="AA73" i="1"/>
  <c r="AI73" i="1"/>
  <c r="AG73" i="1"/>
  <c r="N80" i="1" l="1"/>
  <c r="M80" i="1"/>
  <c r="L81" i="1"/>
  <c r="AC74" i="1"/>
  <c r="AD74" i="1"/>
  <c r="AF74" i="1"/>
  <c r="AB74" i="1"/>
  <c r="AA74" i="1"/>
  <c r="AI74" i="1"/>
  <c r="AG74" i="1"/>
  <c r="L82" i="1" l="1"/>
  <c r="N81" i="1"/>
  <c r="M81" i="1"/>
  <c r="AC75" i="1"/>
  <c r="AD75" i="1"/>
  <c r="AF75" i="1"/>
  <c r="AB75" i="1"/>
  <c r="AA75" i="1"/>
  <c r="AG75" i="1"/>
  <c r="AI75" i="1"/>
  <c r="L83" i="1" l="1"/>
  <c r="M82" i="1"/>
  <c r="N82" i="1"/>
  <c r="AC76" i="1"/>
  <c r="AD76" i="1"/>
  <c r="AF76" i="1"/>
  <c r="AB76" i="1"/>
  <c r="AA76" i="1"/>
  <c r="AI76" i="1"/>
  <c r="AG76" i="1"/>
  <c r="M83" i="1" l="1"/>
  <c r="L84" i="1"/>
  <c r="N83" i="1"/>
  <c r="AC77" i="1"/>
  <c r="AD77" i="1"/>
  <c r="AF77" i="1"/>
  <c r="AB77" i="1"/>
  <c r="AA77" i="1"/>
  <c r="AI77" i="1"/>
  <c r="AG77" i="1"/>
  <c r="N84" i="1" l="1"/>
  <c r="M84" i="1"/>
  <c r="L85" i="1"/>
  <c r="AC78" i="1"/>
  <c r="AD78" i="1"/>
  <c r="AF78" i="1"/>
  <c r="AB78" i="1"/>
  <c r="AA78" i="1"/>
  <c r="AI78" i="1"/>
  <c r="AG78" i="1"/>
  <c r="N85" i="1" l="1"/>
  <c r="L86" i="1"/>
  <c r="M85" i="1"/>
  <c r="AC79" i="1"/>
  <c r="AD79" i="1"/>
  <c r="AF79" i="1"/>
  <c r="AB79" i="1"/>
  <c r="AA79" i="1"/>
  <c r="AG79" i="1"/>
  <c r="AI79" i="1"/>
  <c r="L87" i="1" l="1"/>
  <c r="N86" i="1"/>
  <c r="M86" i="1"/>
  <c r="AC80" i="1"/>
  <c r="AD80" i="1"/>
  <c r="AF80" i="1"/>
  <c r="AB80" i="1"/>
  <c r="AA80" i="1"/>
  <c r="AI80" i="1"/>
  <c r="AG80" i="1"/>
  <c r="N87" i="1" l="1"/>
  <c r="M87" i="1"/>
  <c r="L88" i="1"/>
  <c r="AC81" i="1"/>
  <c r="AD81" i="1"/>
  <c r="AF81" i="1"/>
  <c r="AB81" i="1"/>
  <c r="AA81" i="1"/>
  <c r="AG81" i="1"/>
  <c r="AI81" i="1"/>
  <c r="N88" i="1" l="1"/>
  <c r="M88" i="1"/>
  <c r="L89" i="1"/>
  <c r="AC82" i="1"/>
  <c r="AD82" i="1"/>
  <c r="AF82" i="1"/>
  <c r="AB82" i="1"/>
  <c r="AA82" i="1"/>
  <c r="AG82" i="1"/>
  <c r="AI82" i="1"/>
  <c r="N89" i="1" l="1"/>
  <c r="L90" i="1"/>
  <c r="M89" i="1"/>
  <c r="AC83" i="1"/>
  <c r="AD83" i="1"/>
  <c r="AF83" i="1"/>
  <c r="AB83" i="1"/>
  <c r="AA83" i="1"/>
  <c r="AI83" i="1"/>
  <c r="AG83" i="1"/>
  <c r="L91" i="1" l="1"/>
  <c r="N90" i="1"/>
  <c r="M90" i="1"/>
  <c r="AC84" i="1"/>
  <c r="AD84" i="1"/>
  <c r="AF84" i="1"/>
  <c r="AB84" i="1"/>
  <c r="AA84" i="1"/>
  <c r="AG84" i="1"/>
  <c r="AI84" i="1"/>
  <c r="M91" i="1" l="1"/>
  <c r="N91" i="1"/>
  <c r="L92" i="1"/>
  <c r="AC85" i="1"/>
  <c r="AD85" i="1"/>
  <c r="AF85" i="1"/>
  <c r="AB85" i="1"/>
  <c r="AA85" i="1"/>
  <c r="AG85" i="1"/>
  <c r="AI85" i="1"/>
  <c r="M92" i="1" l="1"/>
  <c r="N92" i="1"/>
  <c r="L93" i="1"/>
  <c r="AD86" i="1"/>
  <c r="AC86" i="1"/>
  <c r="AF86" i="1"/>
  <c r="AB86" i="1"/>
  <c r="AA86" i="1"/>
  <c r="AI86" i="1"/>
  <c r="AG86" i="1"/>
  <c r="N93" i="1" l="1"/>
  <c r="M93" i="1"/>
  <c r="L94" i="1"/>
  <c r="AD87" i="1"/>
  <c r="AC87" i="1"/>
  <c r="AF87" i="1"/>
  <c r="AB87" i="1"/>
  <c r="AA87" i="1"/>
  <c r="AI87" i="1"/>
  <c r="AG87" i="1"/>
  <c r="L95" i="1" l="1"/>
  <c r="N94" i="1"/>
  <c r="M94" i="1"/>
  <c r="AD88" i="1"/>
  <c r="AC88" i="1"/>
  <c r="AF88" i="1"/>
  <c r="AB88" i="1"/>
  <c r="AA88" i="1"/>
  <c r="AI88" i="1"/>
  <c r="AG88" i="1"/>
  <c r="M95" i="1" l="1"/>
  <c r="L96" i="1"/>
  <c r="N95" i="1"/>
  <c r="AD89" i="1"/>
  <c r="AC89" i="1"/>
  <c r="AF89" i="1"/>
  <c r="AB89" i="1"/>
  <c r="AA89" i="1"/>
  <c r="AI89" i="1"/>
  <c r="AG89" i="1"/>
  <c r="N96" i="1" l="1"/>
  <c r="M96" i="1"/>
  <c r="L97" i="1"/>
  <c r="AD90" i="1"/>
  <c r="AC90" i="1"/>
  <c r="AF90" i="1"/>
  <c r="AB90" i="1"/>
  <c r="AA90" i="1"/>
  <c r="AG90" i="1"/>
  <c r="AI90" i="1"/>
  <c r="L98" i="1" l="1"/>
  <c r="M97" i="1"/>
  <c r="N97" i="1"/>
  <c r="AD91" i="1"/>
  <c r="AC91" i="1"/>
  <c r="AF91" i="1"/>
  <c r="AB91" i="1"/>
  <c r="AA91" i="1"/>
  <c r="AG91" i="1"/>
  <c r="AI91" i="1"/>
  <c r="L99" i="1" l="1"/>
  <c r="M98" i="1"/>
  <c r="N98" i="1"/>
  <c r="AD92" i="1"/>
  <c r="AC92" i="1"/>
  <c r="AF92" i="1"/>
  <c r="AB92" i="1"/>
  <c r="AA92" i="1"/>
  <c r="AG92" i="1"/>
  <c r="AI92" i="1"/>
  <c r="M99" i="1" l="1"/>
  <c r="L100" i="1"/>
  <c r="N99" i="1"/>
  <c r="AD93" i="1"/>
  <c r="AC93" i="1"/>
  <c r="AF93" i="1"/>
  <c r="AB93" i="1"/>
  <c r="AA93" i="1"/>
  <c r="AG93" i="1"/>
  <c r="AI93" i="1"/>
  <c r="N100" i="1" l="1"/>
  <c r="M100" i="1"/>
  <c r="L101" i="1"/>
  <c r="AD94" i="1"/>
  <c r="AC94" i="1"/>
  <c r="AF94" i="1"/>
  <c r="AB94" i="1"/>
  <c r="AA94" i="1"/>
  <c r="AG94" i="1"/>
  <c r="AI94" i="1"/>
  <c r="N101" i="1" l="1"/>
  <c r="L102" i="1"/>
  <c r="M101" i="1"/>
  <c r="AD95" i="1"/>
  <c r="AC95" i="1"/>
  <c r="AF95" i="1"/>
  <c r="AB95" i="1"/>
  <c r="AA95" i="1"/>
  <c r="AG95" i="1"/>
  <c r="AI95" i="1"/>
  <c r="L103" i="1" l="1"/>
  <c r="N102" i="1"/>
  <c r="M102" i="1"/>
  <c r="AD96" i="1"/>
  <c r="AC96" i="1"/>
  <c r="AF96" i="1"/>
  <c r="AB96" i="1"/>
  <c r="AA96" i="1"/>
  <c r="AG96" i="1"/>
  <c r="AI96" i="1"/>
  <c r="N103" i="1" l="1"/>
  <c r="M103" i="1"/>
  <c r="L104" i="1"/>
  <c r="AD97" i="1"/>
  <c r="AC97" i="1"/>
  <c r="AF97" i="1"/>
  <c r="AB97" i="1"/>
  <c r="AA97" i="1"/>
  <c r="AI97" i="1"/>
  <c r="AG97" i="1"/>
  <c r="N104" i="1" l="1"/>
  <c r="M104" i="1"/>
  <c r="L105" i="1"/>
  <c r="AD98" i="1"/>
  <c r="AC98" i="1"/>
  <c r="AF98" i="1"/>
  <c r="AB98" i="1"/>
  <c r="AA98" i="1"/>
  <c r="AG98" i="1"/>
  <c r="AI98" i="1"/>
  <c r="N105" i="1" l="1"/>
  <c r="L106" i="1"/>
  <c r="M105" i="1"/>
  <c r="AD99" i="1"/>
  <c r="AC99" i="1"/>
  <c r="AF99" i="1"/>
  <c r="AB99" i="1"/>
  <c r="AA99" i="1"/>
  <c r="AI99" i="1"/>
  <c r="AG99" i="1"/>
  <c r="L107" i="1" l="1"/>
  <c r="N106" i="1"/>
  <c r="M106" i="1"/>
  <c r="AD100" i="1"/>
  <c r="AC100" i="1"/>
  <c r="AF100" i="1"/>
  <c r="AB100" i="1"/>
  <c r="AA100" i="1"/>
  <c r="AG100" i="1"/>
  <c r="AI100" i="1"/>
  <c r="N107" i="1" l="1"/>
  <c r="M107" i="1"/>
  <c r="L108" i="1"/>
  <c r="AD101" i="1"/>
  <c r="AC101" i="1"/>
  <c r="AF101" i="1"/>
  <c r="AB101" i="1"/>
  <c r="AA101" i="1"/>
  <c r="AI101" i="1"/>
  <c r="AG101" i="1"/>
  <c r="M108" i="1" l="1"/>
  <c r="N108" i="1"/>
  <c r="L109" i="1"/>
  <c r="AD102" i="1"/>
  <c r="AC102" i="1"/>
  <c r="AF102" i="1"/>
  <c r="AB102" i="1"/>
  <c r="AA102" i="1"/>
  <c r="AI102" i="1"/>
  <c r="AG102" i="1"/>
  <c r="M109" i="1" l="1"/>
  <c r="L110" i="1"/>
  <c r="N109" i="1"/>
  <c r="AD103" i="1"/>
  <c r="AC103" i="1"/>
  <c r="AF103" i="1"/>
  <c r="AB103" i="1"/>
  <c r="AA103" i="1"/>
  <c r="AG103" i="1"/>
  <c r="AI103" i="1"/>
  <c r="L111" i="1" l="1"/>
  <c r="N110" i="1"/>
  <c r="M110" i="1"/>
  <c r="AD104" i="1"/>
  <c r="AC104" i="1"/>
  <c r="AF104" i="1"/>
  <c r="AB104" i="1"/>
  <c r="AA104" i="1"/>
  <c r="AG104" i="1"/>
  <c r="AI104" i="1"/>
  <c r="M111" i="1" l="1"/>
  <c r="L112" i="1"/>
  <c r="N111" i="1"/>
  <c r="AD105" i="1"/>
  <c r="AC105" i="1"/>
  <c r="AF105" i="1"/>
  <c r="AB105" i="1"/>
  <c r="AA105" i="1"/>
  <c r="AI105" i="1"/>
  <c r="AG105" i="1"/>
  <c r="N112" i="1" l="1"/>
  <c r="M112" i="1"/>
  <c r="L113" i="1"/>
  <c r="AD106" i="1"/>
  <c r="AC106" i="1"/>
  <c r="AF106" i="1"/>
  <c r="AB106" i="1"/>
  <c r="AA106" i="1"/>
  <c r="AI106" i="1"/>
  <c r="AG106" i="1"/>
  <c r="L114" i="1" l="1"/>
  <c r="N113" i="1"/>
  <c r="M113" i="1"/>
  <c r="AD107" i="1"/>
  <c r="AD108" i="1" s="1"/>
  <c r="AD109" i="1" s="1"/>
  <c r="AD110" i="1" s="1"/>
  <c r="AD111" i="1" s="1"/>
  <c r="AD112" i="1" s="1"/>
  <c r="AD113" i="1" s="1"/>
  <c r="AD114" i="1" s="1"/>
  <c r="AD115" i="1" s="1"/>
  <c r="AD116" i="1" s="1"/>
  <c r="AD117" i="1" s="1"/>
  <c r="AD118" i="1" s="1"/>
  <c r="AD119" i="1" s="1"/>
  <c r="AD120" i="1" s="1"/>
  <c r="AD121" i="1" s="1"/>
  <c r="AD122" i="1" s="1"/>
  <c r="AD123" i="1" s="1"/>
  <c r="AD124" i="1" s="1"/>
  <c r="AD125" i="1" s="1"/>
  <c r="AD126" i="1" s="1"/>
  <c r="AD127" i="1" s="1"/>
  <c r="AD128" i="1" s="1"/>
  <c r="AD129" i="1" s="1"/>
  <c r="AD130" i="1" s="1"/>
  <c r="AD131" i="1" s="1"/>
  <c r="AD132" i="1" s="1"/>
  <c r="AD133" i="1" s="1"/>
  <c r="AD134" i="1" s="1"/>
  <c r="AD135" i="1" s="1"/>
  <c r="AD136" i="1" s="1"/>
  <c r="AD137" i="1" s="1"/>
  <c r="AD138" i="1" s="1"/>
  <c r="AD139" i="1" s="1"/>
  <c r="AD140" i="1" s="1"/>
  <c r="AD141" i="1" s="1"/>
  <c r="AD142" i="1" s="1"/>
  <c r="AD143" i="1" s="1"/>
  <c r="AD144" i="1" s="1"/>
  <c r="AD145" i="1" s="1"/>
  <c r="AD146" i="1" s="1"/>
  <c r="AD147" i="1" s="1"/>
  <c r="AD148" i="1" s="1"/>
  <c r="AD149" i="1" s="1"/>
  <c r="AD150" i="1" s="1"/>
  <c r="AD151" i="1" s="1"/>
  <c r="AD152" i="1" s="1"/>
  <c r="AD153" i="1" s="1"/>
  <c r="AD154" i="1" s="1"/>
  <c r="AD155" i="1" s="1"/>
  <c r="AD156" i="1" s="1"/>
  <c r="AD157" i="1" s="1"/>
  <c r="AD158" i="1" s="1"/>
  <c r="AD159" i="1" s="1"/>
  <c r="AD160" i="1" s="1"/>
  <c r="AD161" i="1" s="1"/>
  <c r="AD162" i="1" s="1"/>
  <c r="AD163" i="1" s="1"/>
  <c r="AD164" i="1" s="1"/>
  <c r="AD165" i="1" s="1"/>
  <c r="AD166" i="1" s="1"/>
  <c r="AD167" i="1" s="1"/>
  <c r="AD168" i="1" s="1"/>
  <c r="AD169" i="1" s="1"/>
  <c r="AD170" i="1" s="1"/>
  <c r="AD171" i="1" s="1"/>
  <c r="AD172" i="1" s="1"/>
  <c r="AD173" i="1" s="1"/>
  <c r="AD174" i="1" s="1"/>
  <c r="AD175" i="1" s="1"/>
  <c r="AD176" i="1" s="1"/>
  <c r="AD177" i="1" s="1"/>
  <c r="AD178" i="1" s="1"/>
  <c r="AD179" i="1" s="1"/>
  <c r="AD180" i="1" s="1"/>
  <c r="AD181" i="1" s="1"/>
  <c r="AD182" i="1" s="1"/>
  <c r="AD183" i="1" s="1"/>
  <c r="AD184" i="1" s="1"/>
  <c r="AD185" i="1" s="1"/>
  <c r="AD186" i="1" s="1"/>
  <c r="AD187" i="1" s="1"/>
  <c r="AD188" i="1" s="1"/>
  <c r="AD189" i="1" s="1"/>
  <c r="AD190" i="1" s="1"/>
  <c r="AD191" i="1" s="1"/>
  <c r="AD192" i="1" s="1"/>
  <c r="AD193" i="1" s="1"/>
  <c r="AD194" i="1" s="1"/>
  <c r="AD195" i="1" s="1"/>
  <c r="AD196" i="1" s="1"/>
  <c r="AD197" i="1" s="1"/>
  <c r="AD198" i="1" s="1"/>
  <c r="AD199" i="1" s="1"/>
  <c r="AD200" i="1" s="1"/>
  <c r="AD201" i="1" s="1"/>
  <c r="AD202" i="1" s="1"/>
  <c r="AD203" i="1" s="1"/>
  <c r="AD204" i="1" s="1"/>
  <c r="AC107" i="1"/>
  <c r="AC108" i="1" s="1"/>
  <c r="AC109" i="1" s="1"/>
  <c r="AC110" i="1" s="1"/>
  <c r="AC111" i="1" s="1"/>
  <c r="AC112" i="1" s="1"/>
  <c r="AC113" i="1" s="1"/>
  <c r="AC114" i="1" s="1"/>
  <c r="AC115" i="1" s="1"/>
  <c r="AC116" i="1" s="1"/>
  <c r="AC117" i="1" s="1"/>
  <c r="AC118" i="1" s="1"/>
  <c r="AC119" i="1" s="1"/>
  <c r="AC120" i="1" s="1"/>
  <c r="AC121" i="1" s="1"/>
  <c r="AC122" i="1" s="1"/>
  <c r="AC123" i="1" s="1"/>
  <c r="AC124" i="1" s="1"/>
  <c r="AC125" i="1" s="1"/>
  <c r="AC126" i="1" s="1"/>
  <c r="AC127" i="1" s="1"/>
  <c r="AC128" i="1" s="1"/>
  <c r="AC129" i="1" s="1"/>
  <c r="AC130" i="1" s="1"/>
  <c r="AC131" i="1" s="1"/>
  <c r="AC132" i="1" s="1"/>
  <c r="AC133" i="1" s="1"/>
  <c r="AC134" i="1" s="1"/>
  <c r="AC135" i="1" s="1"/>
  <c r="AC136" i="1" s="1"/>
  <c r="AC137" i="1" s="1"/>
  <c r="AC138" i="1" s="1"/>
  <c r="AC139" i="1" s="1"/>
  <c r="AC140" i="1" s="1"/>
  <c r="AC141" i="1" s="1"/>
  <c r="AC142" i="1" s="1"/>
  <c r="AC143" i="1" s="1"/>
  <c r="AC144" i="1" s="1"/>
  <c r="AC145" i="1" s="1"/>
  <c r="AC146" i="1" s="1"/>
  <c r="AC147" i="1" s="1"/>
  <c r="AC148" i="1" s="1"/>
  <c r="AC149" i="1" s="1"/>
  <c r="AC150" i="1" s="1"/>
  <c r="AC151" i="1" s="1"/>
  <c r="AC152" i="1" s="1"/>
  <c r="AC153" i="1" s="1"/>
  <c r="AC154" i="1" s="1"/>
  <c r="AC155" i="1" s="1"/>
  <c r="AC156" i="1" s="1"/>
  <c r="AC157" i="1" s="1"/>
  <c r="AC158" i="1" s="1"/>
  <c r="AC159" i="1" s="1"/>
  <c r="AC160" i="1" s="1"/>
  <c r="AC161" i="1" s="1"/>
  <c r="AC162" i="1" s="1"/>
  <c r="AC163" i="1" s="1"/>
  <c r="AC164" i="1" s="1"/>
  <c r="AC165" i="1" s="1"/>
  <c r="AC166" i="1" s="1"/>
  <c r="AC167" i="1" s="1"/>
  <c r="AC168" i="1" s="1"/>
  <c r="AC169" i="1" s="1"/>
  <c r="AC170" i="1" s="1"/>
  <c r="AC171" i="1" s="1"/>
  <c r="AC172" i="1" s="1"/>
  <c r="AC173" i="1" s="1"/>
  <c r="AC174" i="1" s="1"/>
  <c r="AC175" i="1" s="1"/>
  <c r="AC176" i="1" s="1"/>
  <c r="AC177" i="1" s="1"/>
  <c r="AC178" i="1" s="1"/>
  <c r="AC179" i="1" s="1"/>
  <c r="AC180" i="1" s="1"/>
  <c r="AC181" i="1" s="1"/>
  <c r="AC182" i="1" s="1"/>
  <c r="AC183" i="1" s="1"/>
  <c r="AC184" i="1" s="1"/>
  <c r="AC185" i="1" s="1"/>
  <c r="AC186" i="1" s="1"/>
  <c r="AC187" i="1" s="1"/>
  <c r="AC188" i="1" s="1"/>
  <c r="AC189" i="1" s="1"/>
  <c r="AC190" i="1" s="1"/>
  <c r="AC191" i="1" s="1"/>
  <c r="AC192" i="1" s="1"/>
  <c r="AC193" i="1" s="1"/>
  <c r="AC194" i="1" s="1"/>
  <c r="AC195" i="1" s="1"/>
  <c r="AC196" i="1" s="1"/>
  <c r="AC197" i="1" s="1"/>
  <c r="AC198" i="1" s="1"/>
  <c r="AC199" i="1" s="1"/>
  <c r="AC200" i="1" s="1"/>
  <c r="AC201" i="1" s="1"/>
  <c r="AC202" i="1" s="1"/>
  <c r="AC203" i="1" s="1"/>
  <c r="AC204" i="1" s="1"/>
  <c r="AF107" i="1"/>
  <c r="AB107" i="1"/>
  <c r="AA107" i="1"/>
  <c r="AI107" i="1"/>
  <c r="AG107" i="1"/>
  <c r="L115" i="1" l="1"/>
  <c r="M114" i="1"/>
  <c r="N114" i="1"/>
  <c r="AF108" i="1"/>
  <c r="AB108" i="1"/>
  <c r="AA108" i="1"/>
  <c r="AG108" i="1"/>
  <c r="AI108" i="1"/>
  <c r="M115" i="1" l="1"/>
  <c r="L116" i="1"/>
  <c r="N115" i="1"/>
  <c r="AF109" i="1"/>
  <c r="AB109" i="1"/>
  <c r="AA109" i="1"/>
  <c r="AG109" i="1"/>
  <c r="AI109" i="1"/>
  <c r="N116" i="1" l="1"/>
  <c r="M116" i="1"/>
  <c r="L117" i="1"/>
  <c r="AF110" i="1"/>
  <c r="AB110" i="1"/>
  <c r="AA110" i="1"/>
  <c r="AG110" i="1"/>
  <c r="AI110" i="1"/>
  <c r="N117" i="1" l="1"/>
  <c r="M117" i="1"/>
  <c r="L118" i="1"/>
  <c r="AF111" i="1"/>
  <c r="AB111" i="1"/>
  <c r="AA111" i="1"/>
  <c r="AG111" i="1"/>
  <c r="AI111" i="1"/>
  <c r="N118" i="1" l="1"/>
  <c r="L119" i="1"/>
  <c r="M118" i="1"/>
  <c r="AF112" i="1"/>
  <c r="AB112" i="1"/>
  <c r="AA112" i="1"/>
  <c r="AG112" i="1"/>
  <c r="AI112" i="1"/>
  <c r="L120" i="1" l="1"/>
  <c r="M119" i="1"/>
  <c r="N119" i="1"/>
  <c r="AF113" i="1"/>
  <c r="AB113" i="1"/>
  <c r="AA113" i="1"/>
  <c r="AG113" i="1"/>
  <c r="AI113" i="1"/>
  <c r="M120" i="1" l="1"/>
  <c r="N120" i="1"/>
  <c r="L121" i="1"/>
  <c r="AF114" i="1"/>
  <c r="AB114" i="1"/>
  <c r="AA114" i="1"/>
  <c r="AG114" i="1"/>
  <c r="AI114" i="1"/>
  <c r="N121" i="1" l="1"/>
  <c r="M121" i="1"/>
  <c r="L122" i="1"/>
  <c r="AF115" i="1"/>
  <c r="AB115" i="1"/>
  <c r="AA115" i="1"/>
  <c r="AG115" i="1"/>
  <c r="AI115" i="1"/>
  <c r="N122" i="1" l="1"/>
  <c r="L123" i="1"/>
  <c r="M122" i="1"/>
  <c r="AF116" i="1"/>
  <c r="AB116" i="1"/>
  <c r="AA116" i="1"/>
  <c r="AI116" i="1"/>
  <c r="AG116" i="1"/>
  <c r="L124" i="1" l="1"/>
  <c r="M123" i="1"/>
  <c r="N123" i="1"/>
  <c r="AF117" i="1"/>
  <c r="AB117" i="1"/>
  <c r="AA117" i="1"/>
  <c r="AG117" i="1"/>
  <c r="AI117" i="1"/>
  <c r="N124" i="1" l="1"/>
  <c r="M124" i="1"/>
  <c r="L125" i="1"/>
  <c r="AF118" i="1"/>
  <c r="AB118" i="1"/>
  <c r="AA118" i="1"/>
  <c r="AI118" i="1"/>
  <c r="AG118" i="1"/>
  <c r="M125" i="1" l="1"/>
  <c r="L126" i="1"/>
  <c r="N125" i="1"/>
  <c r="AF119" i="1"/>
  <c r="AB119" i="1"/>
  <c r="AA119" i="1"/>
  <c r="AG119" i="1"/>
  <c r="AI119" i="1"/>
  <c r="L127" i="1" l="1"/>
  <c r="N126" i="1"/>
  <c r="M126" i="1"/>
  <c r="AA125" i="1"/>
  <c r="AB125" i="1"/>
  <c r="AI125" i="1"/>
  <c r="AF120" i="1"/>
  <c r="AB120" i="1"/>
  <c r="AA120" i="1"/>
  <c r="AI120" i="1"/>
  <c r="AG120" i="1"/>
  <c r="M127" i="1" l="1"/>
  <c r="L128" i="1"/>
  <c r="N127" i="1"/>
  <c r="AB126" i="1"/>
  <c r="AA126" i="1"/>
  <c r="AI126" i="1"/>
  <c r="AF121" i="1"/>
  <c r="AB121" i="1"/>
  <c r="AA121" i="1"/>
  <c r="AI121" i="1"/>
  <c r="AG121" i="1"/>
  <c r="N128" i="1" l="1"/>
  <c r="M128" i="1"/>
  <c r="L129" i="1"/>
  <c r="AA127" i="1"/>
  <c r="AB127" i="1"/>
  <c r="AI127" i="1"/>
  <c r="AF122" i="1"/>
  <c r="AB122" i="1"/>
  <c r="AA122" i="1"/>
  <c r="AG122" i="1"/>
  <c r="AI122" i="1"/>
  <c r="N129" i="1" l="1"/>
  <c r="L130" i="1"/>
  <c r="M129" i="1"/>
  <c r="AA128" i="1"/>
  <c r="AB128" i="1"/>
  <c r="AI128" i="1"/>
  <c r="AF123" i="1"/>
  <c r="AB123" i="1"/>
  <c r="AA123" i="1"/>
  <c r="AI123" i="1"/>
  <c r="AG123" i="1"/>
  <c r="L131" i="1" l="1"/>
  <c r="N130" i="1"/>
  <c r="M130" i="1"/>
  <c r="AA129" i="1"/>
  <c r="AB129" i="1"/>
  <c r="AI129" i="1"/>
  <c r="AF124" i="1"/>
  <c r="AF125" i="1" s="1"/>
  <c r="AF126" i="1" s="1"/>
  <c r="AF127" i="1" s="1"/>
  <c r="AF128" i="1" s="1"/>
  <c r="AF129" i="1" s="1"/>
  <c r="AB124" i="1"/>
  <c r="AA124" i="1"/>
  <c r="L132" i="1" l="1"/>
  <c r="M131" i="1"/>
  <c r="N131" i="1"/>
  <c r="AB130" i="1"/>
  <c r="AA130" i="1"/>
  <c r="AF130" i="1"/>
  <c r="AI130" i="1"/>
  <c r="AI124" i="1"/>
  <c r="AG124" i="1"/>
  <c r="AG125" i="1" s="1"/>
  <c r="AG126" i="1" s="1"/>
  <c r="AG127" i="1" s="1"/>
  <c r="AG128" i="1" s="1"/>
  <c r="AG129" i="1" s="1"/>
  <c r="AG130" i="1" s="1"/>
  <c r="N132" i="1" l="1"/>
  <c r="M132" i="1"/>
  <c r="L133" i="1"/>
  <c r="AF131" i="1"/>
  <c r="AA131" i="1"/>
  <c r="AB131" i="1"/>
  <c r="AG131" i="1"/>
  <c r="AI131" i="1"/>
  <c r="M133" i="1" l="1"/>
  <c r="N133" i="1"/>
  <c r="L134" i="1"/>
  <c r="AF132" i="1"/>
  <c r="AB132" i="1"/>
  <c r="AA132" i="1"/>
  <c r="AG132" i="1"/>
  <c r="AI132" i="1"/>
  <c r="L135" i="1" l="1"/>
  <c r="N134" i="1"/>
  <c r="M134" i="1"/>
  <c r="AF133" i="1"/>
  <c r="AB133" i="1"/>
  <c r="AA133" i="1"/>
  <c r="AI133" i="1"/>
  <c r="AG133" i="1"/>
  <c r="M135" i="1" l="1"/>
  <c r="L136" i="1"/>
  <c r="N135" i="1"/>
  <c r="AA134" i="1"/>
  <c r="AB134" i="1"/>
  <c r="AF134" i="1"/>
  <c r="AG134" i="1"/>
  <c r="AI134" i="1"/>
  <c r="N136" i="1" l="1"/>
  <c r="M136" i="1"/>
  <c r="L137" i="1"/>
  <c r="AA135" i="1"/>
  <c r="AF135" i="1"/>
  <c r="AB135" i="1"/>
  <c r="AG135" i="1"/>
  <c r="AI135" i="1"/>
  <c r="N137" i="1" l="1"/>
  <c r="M137" i="1"/>
  <c r="L138" i="1"/>
  <c r="AA136" i="1"/>
  <c r="AF136" i="1"/>
  <c r="AB136" i="1"/>
  <c r="AI136" i="1"/>
  <c r="AG136" i="1"/>
  <c r="N138" i="1" l="1"/>
  <c r="L139" i="1"/>
  <c r="M138" i="1"/>
  <c r="AF137" i="1"/>
  <c r="AA137" i="1"/>
  <c r="AB137" i="1"/>
  <c r="AI137" i="1"/>
  <c r="AG137" i="1"/>
  <c r="M139" i="1" l="1"/>
  <c r="L140" i="1"/>
  <c r="N139" i="1"/>
  <c r="AF138" i="1"/>
  <c r="AB138" i="1"/>
  <c r="AA138" i="1"/>
  <c r="AG138" i="1"/>
  <c r="AI138" i="1"/>
  <c r="N140" i="1" l="1"/>
  <c r="M140" i="1"/>
  <c r="L141" i="1"/>
  <c r="AF139" i="1"/>
  <c r="AA139" i="1"/>
  <c r="AB139" i="1"/>
  <c r="AI139" i="1"/>
  <c r="AG139" i="1"/>
  <c r="M141" i="1" l="1"/>
  <c r="N141" i="1"/>
  <c r="L142" i="1"/>
  <c r="AF140" i="1"/>
  <c r="AA140" i="1"/>
  <c r="AB140" i="1"/>
  <c r="AI140" i="1"/>
  <c r="AG140" i="1"/>
  <c r="L143" i="1" l="1"/>
  <c r="N142" i="1"/>
  <c r="M142" i="1"/>
  <c r="AB141" i="1"/>
  <c r="AA141" i="1"/>
  <c r="AF141" i="1"/>
  <c r="AG141" i="1"/>
  <c r="AI141" i="1"/>
  <c r="M143" i="1" l="1"/>
  <c r="L144" i="1"/>
  <c r="N143" i="1"/>
  <c r="AF142" i="1"/>
  <c r="AA142" i="1"/>
  <c r="AB142" i="1"/>
  <c r="AI142" i="1"/>
  <c r="AG142" i="1"/>
  <c r="N144" i="1" l="1"/>
  <c r="M144" i="1"/>
  <c r="L145" i="1"/>
  <c r="AA143" i="1"/>
  <c r="AB143" i="1"/>
  <c r="AF143" i="1"/>
  <c r="AG143" i="1"/>
  <c r="AI143" i="1"/>
  <c r="N145" i="1" l="1"/>
  <c r="M145" i="1"/>
  <c r="L146" i="1"/>
  <c r="AA144" i="1"/>
  <c r="AF144" i="1"/>
  <c r="AB144" i="1"/>
  <c r="AI144" i="1"/>
  <c r="AG144" i="1"/>
  <c r="N146" i="1" l="1"/>
  <c r="L147" i="1"/>
  <c r="M146" i="1"/>
  <c r="AA145" i="1"/>
  <c r="AB145" i="1"/>
  <c r="AF145" i="1"/>
  <c r="AG145" i="1"/>
  <c r="AI145" i="1"/>
  <c r="M147" i="1" l="1"/>
  <c r="L148" i="1"/>
  <c r="N147" i="1"/>
  <c r="AF146" i="1"/>
  <c r="AB146" i="1"/>
  <c r="AA146" i="1"/>
  <c r="AI146" i="1"/>
  <c r="AG146" i="1"/>
  <c r="N148" i="1" l="1"/>
  <c r="M148" i="1"/>
  <c r="L149" i="1"/>
  <c r="AF147" i="1"/>
  <c r="AB147" i="1"/>
  <c r="AA147" i="1"/>
  <c r="AG147" i="1"/>
  <c r="AI147" i="1"/>
  <c r="M149" i="1" l="1"/>
  <c r="N149" i="1"/>
  <c r="L150" i="1"/>
  <c r="AF148" i="1"/>
  <c r="AA148" i="1"/>
  <c r="AB148" i="1"/>
  <c r="AI148" i="1"/>
  <c r="AG148" i="1"/>
  <c r="L151" i="1" l="1"/>
  <c r="N150" i="1"/>
  <c r="M150" i="1"/>
  <c r="AA149" i="1"/>
  <c r="AB149" i="1"/>
  <c r="AF149" i="1"/>
  <c r="AI149" i="1"/>
  <c r="AG149" i="1"/>
  <c r="M151" i="1" l="1"/>
  <c r="L152" i="1"/>
  <c r="N151" i="1"/>
  <c r="AF150" i="1"/>
  <c r="AB150" i="1"/>
  <c r="AA150" i="1"/>
  <c r="AI150" i="1"/>
  <c r="AG150" i="1"/>
  <c r="N152" i="1" l="1"/>
  <c r="M152" i="1"/>
  <c r="L153" i="1"/>
  <c r="AA151" i="1"/>
  <c r="AB151" i="1"/>
  <c r="AF151" i="1"/>
  <c r="AG151" i="1"/>
  <c r="AI151" i="1"/>
  <c r="N153" i="1" l="1"/>
  <c r="M153" i="1"/>
  <c r="L154" i="1"/>
  <c r="AA152" i="1"/>
  <c r="AB152" i="1"/>
  <c r="AF152" i="1"/>
  <c r="AG152" i="1"/>
  <c r="AI152" i="1"/>
  <c r="N154" i="1" l="1"/>
  <c r="L155" i="1"/>
  <c r="M154" i="1"/>
  <c r="AA153" i="1"/>
  <c r="AB153" i="1"/>
  <c r="AF153" i="1"/>
  <c r="AG153" i="1"/>
  <c r="AI153" i="1"/>
  <c r="M155" i="1" l="1"/>
  <c r="L156" i="1"/>
  <c r="N155" i="1"/>
  <c r="AB154" i="1"/>
  <c r="AA154" i="1"/>
  <c r="AF154" i="1"/>
  <c r="AI154" i="1"/>
  <c r="AG154" i="1"/>
  <c r="N156" i="1" l="1"/>
  <c r="M156" i="1"/>
  <c r="L157" i="1"/>
  <c r="AF155" i="1"/>
  <c r="AB155" i="1"/>
  <c r="AA155" i="1"/>
  <c r="AI155" i="1"/>
  <c r="AG155" i="1"/>
  <c r="M157" i="1" l="1"/>
  <c r="L158" i="1"/>
  <c r="N157" i="1"/>
  <c r="AF156" i="1"/>
  <c r="AA156" i="1"/>
  <c r="AB156" i="1"/>
  <c r="AG156" i="1"/>
  <c r="AI156" i="1"/>
  <c r="L159" i="1" l="1"/>
  <c r="N158" i="1"/>
  <c r="M158" i="1"/>
  <c r="AF157" i="1"/>
  <c r="AA157" i="1"/>
  <c r="AB157" i="1"/>
  <c r="AG157" i="1"/>
  <c r="AI157" i="1"/>
  <c r="M159" i="1" l="1"/>
  <c r="L160" i="1"/>
  <c r="N159" i="1"/>
  <c r="AB158" i="1"/>
  <c r="AA158" i="1"/>
  <c r="AF158" i="1"/>
  <c r="AI158" i="1"/>
  <c r="AG158" i="1"/>
  <c r="N160" i="1" l="1"/>
  <c r="M160" i="1"/>
  <c r="L161" i="1"/>
  <c r="AA159" i="1"/>
  <c r="AF159" i="1"/>
  <c r="AB159" i="1"/>
  <c r="AI159" i="1"/>
  <c r="AG159" i="1"/>
  <c r="AB161" i="1" l="1"/>
  <c r="AA161" i="1"/>
  <c r="N161" i="1"/>
  <c r="AI161" i="1" s="1"/>
  <c r="M161" i="1"/>
  <c r="L162" i="1"/>
  <c r="AA160" i="1"/>
  <c r="AB160" i="1"/>
  <c r="AF160" i="1"/>
  <c r="AF161" i="1" s="1"/>
  <c r="AI160" i="1"/>
  <c r="AG160" i="1"/>
  <c r="AF162" i="1" l="1"/>
  <c r="AA162" i="1"/>
  <c r="AB162" i="1"/>
  <c r="N162" i="1"/>
  <c r="AI162" i="1" s="1"/>
  <c r="L163" i="1"/>
  <c r="M162" i="1"/>
  <c r="AG161" i="1"/>
  <c r="AG162" i="1" l="1"/>
  <c r="AA163" i="1"/>
  <c r="AB163" i="1"/>
  <c r="M163" i="1"/>
  <c r="AG163" i="1" s="1"/>
  <c r="L164" i="1"/>
  <c r="N163" i="1"/>
  <c r="AI163" i="1" s="1"/>
  <c r="AF163" i="1"/>
  <c r="AF164" i="1" l="1"/>
  <c r="AA164" i="1"/>
  <c r="AB164" i="1"/>
  <c r="N164" i="1"/>
  <c r="AI164" i="1" s="1"/>
  <c r="M164" i="1"/>
  <c r="AG164" i="1" s="1"/>
  <c r="L165" i="1"/>
  <c r="AB165" i="1" l="1"/>
  <c r="AA165" i="1"/>
  <c r="M165" i="1"/>
  <c r="AG165" i="1" s="1"/>
  <c r="L166" i="1"/>
  <c r="N165" i="1"/>
  <c r="AI165" i="1" s="1"/>
  <c r="AF165" i="1"/>
  <c r="AF166" i="1" l="1"/>
  <c r="AB166" i="1"/>
  <c r="AA166" i="1"/>
  <c r="L167" i="1"/>
  <c r="AF167" i="1" s="1"/>
  <c r="N166" i="1"/>
  <c r="AI166" i="1" s="1"/>
  <c r="M166" i="1"/>
  <c r="AG166" i="1" s="1"/>
  <c r="AA167" i="1" l="1"/>
  <c r="AB167" i="1"/>
  <c r="M167" i="1"/>
  <c r="AG167" i="1" s="1"/>
  <c r="N167" i="1"/>
  <c r="AI167" i="1" s="1"/>
  <c r="L168" i="1"/>
  <c r="AA168" i="1" l="1"/>
  <c r="AB168" i="1"/>
  <c r="N168" i="1"/>
  <c r="AI168" i="1" s="1"/>
  <c r="L169" i="1"/>
  <c r="M168" i="1"/>
  <c r="AG168" i="1" s="1"/>
  <c r="AF168" i="1"/>
  <c r="AF169" i="1" l="1"/>
  <c r="AB169" i="1"/>
  <c r="AA169" i="1"/>
  <c r="N169" i="1"/>
  <c r="AI169" i="1" s="1"/>
  <c r="M169" i="1"/>
  <c r="AG169" i="1" s="1"/>
  <c r="L170" i="1"/>
  <c r="AF170" i="1" l="1"/>
  <c r="AA170" i="1"/>
  <c r="AB170" i="1"/>
  <c r="N170" i="1"/>
  <c r="AI170" i="1" s="1"/>
  <c r="L171" i="1"/>
  <c r="M170" i="1"/>
  <c r="AG170" i="1" s="1"/>
  <c r="AA171" i="1" l="1"/>
  <c r="AB171" i="1"/>
  <c r="M171" i="1"/>
  <c r="AG171" i="1" s="1"/>
  <c r="L172" i="1"/>
  <c r="N171" i="1"/>
  <c r="AI171" i="1" s="1"/>
  <c r="AF171" i="1"/>
  <c r="AF172" i="1" l="1"/>
  <c r="AA172" i="1"/>
  <c r="AB172" i="1"/>
  <c r="N172" i="1"/>
  <c r="AI172" i="1" s="1"/>
  <c r="M172" i="1"/>
  <c r="AG172" i="1" s="1"/>
  <c r="L173" i="1"/>
  <c r="AB173" i="1" l="1"/>
  <c r="AA173" i="1"/>
  <c r="M173" i="1"/>
  <c r="AG173" i="1" s="1"/>
  <c r="N173" i="1"/>
  <c r="AI173" i="1" s="1"/>
  <c r="L174" i="1"/>
  <c r="AF173" i="1"/>
  <c r="AF174" i="1" l="1"/>
  <c r="AB174" i="1"/>
  <c r="AA174" i="1"/>
  <c r="L175" i="1"/>
  <c r="N174" i="1"/>
  <c r="AI174" i="1" s="1"/>
  <c r="M174" i="1"/>
  <c r="AG174" i="1" s="1"/>
  <c r="AA175" i="1" l="1"/>
  <c r="AB175" i="1"/>
  <c r="M175" i="1"/>
  <c r="AG175" i="1" s="1"/>
  <c r="L176" i="1"/>
  <c r="N175" i="1"/>
  <c r="AI175" i="1" s="1"/>
  <c r="AF175" i="1"/>
  <c r="AF176" i="1" l="1"/>
  <c r="AA176" i="1"/>
  <c r="AB176" i="1"/>
  <c r="N176" i="1"/>
  <c r="AI176" i="1" s="1"/>
  <c r="M176" i="1"/>
  <c r="AG176" i="1" s="1"/>
  <c r="L177" i="1"/>
  <c r="AB177" i="1" l="1"/>
  <c r="AA177" i="1"/>
  <c r="N177" i="1"/>
  <c r="AI177" i="1" s="1"/>
  <c r="M177" i="1"/>
  <c r="AG177" i="1" s="1"/>
  <c r="L178" i="1"/>
  <c r="AF177" i="1"/>
  <c r="AF178" i="1" l="1"/>
  <c r="AB178" i="1"/>
  <c r="AA178" i="1"/>
  <c r="N178" i="1"/>
  <c r="AI178" i="1" s="1"/>
  <c r="L179" i="1"/>
  <c r="M178" i="1"/>
  <c r="AG178" i="1" s="1"/>
  <c r="AA179" i="1" l="1"/>
  <c r="AB179" i="1"/>
  <c r="M179" i="1"/>
  <c r="AG179" i="1" s="1"/>
  <c r="N179" i="1"/>
  <c r="AI179" i="1" s="1"/>
  <c r="L180" i="1"/>
  <c r="AF179" i="1"/>
  <c r="AF180" i="1" l="1"/>
  <c r="AA180" i="1"/>
  <c r="AB180" i="1"/>
  <c r="N180" i="1"/>
  <c r="AI180" i="1" s="1"/>
  <c r="M180" i="1"/>
  <c r="AG180" i="1" s="1"/>
  <c r="L181" i="1"/>
  <c r="AB181" i="1" l="1"/>
  <c r="AA181" i="1"/>
  <c r="M181" i="1"/>
  <c r="AG181" i="1" s="1"/>
  <c r="N181" i="1"/>
  <c r="AI181" i="1" s="1"/>
  <c r="L182" i="1"/>
  <c r="AF181" i="1"/>
  <c r="AF182" i="1" l="1"/>
  <c r="AB182" i="1"/>
  <c r="AA182" i="1"/>
  <c r="L183" i="1"/>
  <c r="N182" i="1"/>
  <c r="AI182" i="1" s="1"/>
  <c r="M182" i="1"/>
  <c r="AG182" i="1" s="1"/>
  <c r="AF183" i="1" l="1"/>
  <c r="AA183" i="1"/>
  <c r="AB183" i="1"/>
  <c r="M183" i="1"/>
  <c r="AG183" i="1" s="1"/>
  <c r="L184" i="1"/>
  <c r="N183" i="1"/>
  <c r="AI183" i="1" s="1"/>
  <c r="AA184" i="1" l="1"/>
  <c r="AB184" i="1"/>
  <c r="N184" i="1"/>
  <c r="AI184" i="1" s="1"/>
  <c r="L185" i="1"/>
  <c r="M184" i="1"/>
  <c r="AG184" i="1" s="1"/>
  <c r="AF184" i="1"/>
  <c r="AF185" i="1" l="1"/>
  <c r="AB185" i="1"/>
  <c r="AA185" i="1"/>
  <c r="N185" i="1"/>
  <c r="AI185" i="1" s="1"/>
  <c r="M185" i="1"/>
  <c r="AG185" i="1" s="1"/>
  <c r="L186" i="1"/>
  <c r="AB186" i="1" l="1"/>
  <c r="AA186" i="1"/>
  <c r="L187" i="1"/>
  <c r="N186" i="1"/>
  <c r="AI186" i="1" s="1"/>
  <c r="M186" i="1"/>
  <c r="AG186" i="1" s="1"/>
  <c r="AF186" i="1"/>
  <c r="AB187" i="1" l="1"/>
  <c r="AA187" i="1"/>
  <c r="AF187" i="1"/>
  <c r="L188" i="1"/>
  <c r="N187" i="1"/>
  <c r="AI187" i="1" s="1"/>
  <c r="M187" i="1"/>
  <c r="AG187" i="1" s="1"/>
  <c r="AF188" i="1" l="1"/>
  <c r="AB188" i="1"/>
  <c r="AA188" i="1"/>
  <c r="M188" i="1"/>
  <c r="AG188" i="1" s="1"/>
  <c r="L189" i="1"/>
  <c r="N188" i="1"/>
  <c r="AI188" i="1" s="1"/>
  <c r="AB189" i="1" l="1"/>
  <c r="AA189" i="1"/>
  <c r="N189" i="1"/>
  <c r="AI189" i="1" s="1"/>
  <c r="M189" i="1"/>
  <c r="AG189" i="1" s="1"/>
  <c r="L190" i="1"/>
  <c r="AF189" i="1"/>
  <c r="AF190" i="1" l="1"/>
  <c r="AA190" i="1"/>
  <c r="AB190" i="1"/>
  <c r="N190" i="1"/>
  <c r="AI190" i="1" s="1"/>
  <c r="M190" i="1"/>
  <c r="AG190" i="1" s="1"/>
  <c r="L191" i="1"/>
  <c r="AA191" i="1" l="1"/>
  <c r="AB191" i="1"/>
  <c r="N191" i="1"/>
  <c r="AI191" i="1" s="1"/>
  <c r="M191" i="1"/>
  <c r="AG191" i="1" s="1"/>
  <c r="L192" i="1"/>
  <c r="AF191" i="1"/>
  <c r="AF192" i="1" l="1"/>
  <c r="AB192" i="1"/>
  <c r="AA192" i="1"/>
  <c r="L193" i="1"/>
  <c r="N192" i="1"/>
  <c r="AI192" i="1" s="1"/>
  <c r="M192" i="1"/>
  <c r="AG192" i="1" s="1"/>
  <c r="AF193" i="1" l="1"/>
  <c r="AB193" i="1"/>
  <c r="AA193" i="1"/>
  <c r="M193" i="1"/>
  <c r="AG193" i="1" s="1"/>
  <c r="N193" i="1"/>
  <c r="AI193" i="1" s="1"/>
  <c r="L194" i="1"/>
  <c r="AA194" i="1" l="1"/>
  <c r="AB194" i="1"/>
  <c r="N194" i="1"/>
  <c r="AI194" i="1" s="1"/>
  <c r="M194" i="1"/>
  <c r="AG194" i="1" s="1"/>
  <c r="L195" i="1"/>
  <c r="AF194" i="1"/>
  <c r="AF195" i="1" l="1"/>
  <c r="AA195" i="1"/>
  <c r="AB195" i="1"/>
  <c r="N195" i="1"/>
  <c r="AI195" i="1" s="1"/>
  <c r="M195" i="1"/>
  <c r="AG195" i="1" s="1"/>
  <c r="L196" i="1"/>
  <c r="AB196" i="1" l="1"/>
  <c r="AA196" i="1"/>
  <c r="L197" i="1"/>
  <c r="M196" i="1"/>
  <c r="AG196" i="1" s="1"/>
  <c r="N196" i="1"/>
  <c r="AI196" i="1" s="1"/>
  <c r="AF196" i="1"/>
  <c r="AF197" i="1" l="1"/>
  <c r="AA197" i="1"/>
  <c r="AB197" i="1"/>
  <c r="N197" i="1"/>
  <c r="AI197" i="1" s="1"/>
  <c r="M197" i="1"/>
  <c r="AG197" i="1" s="1"/>
  <c r="L198" i="1"/>
  <c r="AF198" i="1" l="1"/>
  <c r="AA198" i="1"/>
  <c r="AB198" i="1"/>
  <c r="M198" i="1"/>
  <c r="AG198" i="1" s="1"/>
  <c r="N198" i="1"/>
  <c r="AI198" i="1" s="1"/>
  <c r="L199" i="1"/>
  <c r="AF199" i="1" l="1"/>
  <c r="AA199" i="1"/>
  <c r="AB199" i="1"/>
  <c r="L200" i="1"/>
  <c r="AF200" i="1" s="1"/>
  <c r="N199" i="1"/>
  <c r="AI199" i="1" s="1"/>
  <c r="M199" i="1"/>
  <c r="AG199" i="1" s="1"/>
  <c r="AB200" i="1" l="1"/>
  <c r="AA200" i="1"/>
  <c r="M200" i="1"/>
  <c r="AG200" i="1" s="1"/>
  <c r="N200" i="1"/>
  <c r="AI200" i="1" s="1"/>
  <c r="L201" i="1"/>
  <c r="AB201" i="1" l="1"/>
  <c r="AA201" i="1"/>
  <c r="N201" i="1"/>
  <c r="AI201" i="1" s="1"/>
  <c r="M201" i="1"/>
  <c r="AG201" i="1" s="1"/>
  <c r="L202" i="1"/>
  <c r="AF201" i="1"/>
  <c r="AF202" i="1" l="1"/>
  <c r="AA202" i="1"/>
  <c r="AB202" i="1"/>
  <c r="N202" i="1"/>
  <c r="AI202" i="1" s="1"/>
  <c r="M202" i="1"/>
  <c r="AG202" i="1" s="1"/>
  <c r="L203" i="1"/>
  <c r="AA203" i="1" l="1"/>
  <c r="AB203" i="1"/>
  <c r="L204" i="1"/>
  <c r="N203" i="1"/>
  <c r="AI203" i="1" s="1"/>
  <c r="M203" i="1"/>
  <c r="AG203" i="1" s="1"/>
  <c r="AF203" i="1"/>
  <c r="AB204" i="1" l="1"/>
  <c r="AA204" i="1"/>
  <c r="M204" i="1"/>
  <c r="AG204" i="1" s="1"/>
  <c r="L205" i="1"/>
  <c r="N204" i="1"/>
  <c r="AI204" i="1" s="1"/>
  <c r="AF204" i="1"/>
  <c r="N205" i="1" l="1"/>
  <c r="M205" i="1"/>
  <c r="L206" i="1"/>
  <c r="M206" i="1" l="1"/>
  <c r="N206" i="1"/>
  <c r="L207" i="1"/>
  <c r="L208" i="1" l="1"/>
  <c r="M207" i="1"/>
  <c r="N207" i="1"/>
  <c r="L209" i="1" l="1"/>
  <c r="N208" i="1"/>
  <c r="M208" i="1"/>
  <c r="M209" i="1" l="1"/>
  <c r="N209" i="1"/>
  <c r="L210" i="1"/>
  <c r="N210" i="1" l="1"/>
  <c r="M210" i="1"/>
  <c r="L211" i="1"/>
  <c r="L212" i="1" l="1"/>
  <c r="M211" i="1"/>
  <c r="N211" i="1"/>
  <c r="L213" i="1" l="1"/>
  <c r="M212" i="1"/>
  <c r="N212" i="1"/>
  <c r="M213" i="1" l="1"/>
  <c r="N213" i="1"/>
  <c r="L214" i="1"/>
  <c r="M214" i="1" l="1"/>
  <c r="N214" i="1"/>
  <c r="L215" i="1"/>
  <c r="L216" i="1" l="1"/>
  <c r="N215" i="1"/>
  <c r="M215" i="1"/>
  <c r="M216" i="1" l="1"/>
  <c r="L217" i="1"/>
  <c r="N216" i="1"/>
  <c r="N217" i="1" l="1"/>
  <c r="M217" i="1"/>
  <c r="L218" i="1"/>
  <c r="L219" i="1" l="1"/>
  <c r="N218" i="1"/>
  <c r="M218" i="1"/>
  <c r="L220" i="1" l="1"/>
  <c r="N219" i="1"/>
  <c r="M219" i="1"/>
  <c r="M220" i="1" l="1"/>
  <c r="L221" i="1"/>
  <c r="N220" i="1"/>
  <c r="M221" i="1" l="1"/>
  <c r="L222" i="1"/>
  <c r="N221" i="1"/>
  <c r="M222" i="1" l="1"/>
  <c r="L223" i="1"/>
  <c r="N222" i="1"/>
  <c r="N223" i="1" l="1"/>
  <c r="L224" i="1"/>
  <c r="M223" i="1"/>
  <c r="M224" i="1" l="1"/>
  <c r="L225" i="1"/>
  <c r="N224" i="1"/>
  <c r="N225" i="1" l="1"/>
  <c r="M225" i="1"/>
  <c r="L226" i="1"/>
  <c r="M226" i="1" l="1"/>
  <c r="N226" i="1"/>
  <c r="L227" i="1"/>
  <c r="L228" i="1" l="1"/>
  <c r="N227" i="1"/>
  <c r="M227" i="1"/>
  <c r="L229" i="1" l="1"/>
  <c r="N228" i="1"/>
  <c r="M228" i="1"/>
  <c r="M229" i="1" l="1"/>
  <c r="N229" i="1"/>
  <c r="L230" i="1"/>
  <c r="L231" i="1" l="1"/>
  <c r="N230" i="1"/>
  <c r="M230" i="1"/>
  <c r="L232" i="1" l="1"/>
  <c r="M231" i="1"/>
  <c r="N231" i="1"/>
  <c r="M232" i="1" l="1"/>
  <c r="L233" i="1"/>
  <c r="N232" i="1"/>
  <c r="M233" i="1" l="1"/>
  <c r="L234" i="1"/>
  <c r="N233" i="1"/>
  <c r="M234" i="1" l="1"/>
  <c r="N234" i="1"/>
  <c r="L235" i="1"/>
  <c r="L236" i="1" l="1"/>
  <c r="M235" i="1"/>
  <c r="N235" i="1"/>
  <c r="M236" i="1" l="1"/>
  <c r="L237" i="1"/>
  <c r="N236" i="1"/>
  <c r="N237" i="1" l="1"/>
  <c r="M237" i="1"/>
  <c r="L238" i="1"/>
  <c r="M238" i="1" l="1"/>
  <c r="L239" i="1"/>
  <c r="N238" i="1"/>
  <c r="N239" i="1" l="1"/>
  <c r="L240" i="1"/>
  <c r="M239" i="1"/>
  <c r="M240" i="1" l="1"/>
  <c r="L241" i="1"/>
  <c r="N240" i="1"/>
  <c r="N241" i="1" l="1"/>
  <c r="M241" i="1"/>
  <c r="L242" i="1"/>
  <c r="M242" i="1" l="1"/>
  <c r="N242" i="1"/>
  <c r="L243" i="1"/>
  <c r="L244" i="1" l="1"/>
  <c r="M243" i="1"/>
  <c r="N243" i="1"/>
  <c r="M244" i="1" l="1"/>
  <c r="N244" i="1"/>
  <c r="L245" i="1"/>
  <c r="M245" i="1" l="1"/>
  <c r="N245" i="1"/>
  <c r="L246" i="1"/>
  <c r="M246" i="1" l="1"/>
  <c r="L247" i="1"/>
  <c r="N246" i="1"/>
  <c r="N247" i="1" l="1"/>
  <c r="L248" i="1"/>
  <c r="M247" i="1"/>
  <c r="M248" i="1" l="1"/>
  <c r="N248" i="1"/>
  <c r="L249" i="1"/>
  <c r="N249" i="1" l="1"/>
  <c r="M249" i="1"/>
  <c r="L250" i="1"/>
  <c r="M250" i="1" l="1"/>
  <c r="N250" i="1"/>
  <c r="L251" i="1"/>
  <c r="N251" i="1" l="1"/>
  <c r="M251" i="1"/>
  <c r="L252" i="1"/>
  <c r="M252" i="1" l="1"/>
  <c r="L253" i="1"/>
  <c r="N252" i="1"/>
  <c r="N253" i="1" l="1"/>
  <c r="M253" i="1"/>
  <c r="L254" i="1"/>
  <c r="M254" i="1" l="1"/>
  <c r="L255" i="1"/>
  <c r="N254" i="1"/>
  <c r="N255" i="1" l="1"/>
  <c r="L256" i="1"/>
  <c r="M255" i="1"/>
  <c r="M256" i="1" l="1"/>
  <c r="L257" i="1"/>
  <c r="N256" i="1"/>
  <c r="N257" i="1" l="1"/>
  <c r="M257" i="1"/>
  <c r="L258" i="1"/>
  <c r="M258" i="1" l="1"/>
  <c r="N258" i="1"/>
  <c r="L259" i="1"/>
  <c r="L260" i="1" l="1"/>
  <c r="N259" i="1"/>
  <c r="M259" i="1"/>
  <c r="M260" i="1" l="1"/>
  <c r="L261" i="1"/>
  <c r="N260" i="1"/>
  <c r="N261" i="1" l="1"/>
  <c r="M261" i="1"/>
  <c r="L262" i="1"/>
  <c r="M262" i="1" l="1"/>
  <c r="L263" i="1"/>
  <c r="N262" i="1"/>
  <c r="N263" i="1" l="1"/>
  <c r="L264" i="1"/>
  <c r="M263" i="1"/>
  <c r="M264" i="1" l="1"/>
  <c r="L265" i="1"/>
  <c r="N264" i="1"/>
  <c r="N265" i="1" l="1"/>
  <c r="M265" i="1"/>
  <c r="L266" i="1"/>
  <c r="M266" i="1" l="1"/>
  <c r="N266" i="1"/>
  <c r="L267" i="1"/>
  <c r="L268" i="1" l="1"/>
  <c r="N267" i="1"/>
  <c r="M267" i="1"/>
  <c r="M268" i="1" l="1"/>
  <c r="L269" i="1"/>
  <c r="N268" i="1"/>
  <c r="N269" i="1" l="1"/>
  <c r="M269" i="1"/>
  <c r="L270" i="1"/>
  <c r="N270" i="1" l="1"/>
  <c r="M270" i="1"/>
  <c r="L271" i="1"/>
  <c r="L272" i="1" l="1"/>
  <c r="M271" i="1"/>
  <c r="N271" i="1"/>
  <c r="M272" i="1" l="1"/>
  <c r="L273" i="1"/>
  <c r="N272" i="1"/>
  <c r="N273" i="1" l="1"/>
  <c r="M273" i="1"/>
  <c r="L274" i="1"/>
  <c r="M274" i="1" l="1"/>
  <c r="N274" i="1"/>
  <c r="L275" i="1"/>
  <c r="L276" i="1" l="1"/>
  <c r="M275" i="1"/>
  <c r="N275" i="1"/>
  <c r="M276" i="1" l="1"/>
  <c r="N276" i="1"/>
  <c r="L277" i="1"/>
  <c r="N277" i="1" l="1"/>
  <c r="M277" i="1"/>
  <c r="L278" i="1"/>
  <c r="N278" i="1" l="1"/>
  <c r="M278" i="1"/>
  <c r="L279" i="1"/>
  <c r="N279" i="1" l="1"/>
  <c r="L280" i="1"/>
  <c r="M279" i="1"/>
  <c r="M280" i="1" l="1"/>
  <c r="L281" i="1"/>
  <c r="N280" i="1"/>
  <c r="N281" i="1" l="1"/>
  <c r="M281" i="1"/>
  <c r="L282" i="1"/>
  <c r="M282" i="1" l="1"/>
  <c r="N282" i="1"/>
  <c r="L283" i="1"/>
  <c r="L284" i="1" l="1"/>
  <c r="M283" i="1"/>
  <c r="N283" i="1"/>
  <c r="M284" i="1" l="1"/>
  <c r="L285" i="1"/>
  <c r="N284" i="1"/>
  <c r="N285" i="1" l="1"/>
  <c r="M285" i="1"/>
  <c r="L286" i="1"/>
  <c r="N286" i="1" l="1"/>
  <c r="M286" i="1"/>
  <c r="L287" i="1"/>
  <c r="N287" i="1" l="1"/>
  <c r="L288" i="1"/>
  <c r="M287" i="1"/>
  <c r="M288" i="1" l="1"/>
  <c r="L289" i="1"/>
  <c r="N288" i="1"/>
  <c r="N289" i="1" l="1"/>
  <c r="M289" i="1"/>
  <c r="L290" i="1"/>
  <c r="M290" i="1" l="1"/>
  <c r="N290" i="1"/>
  <c r="L291" i="1"/>
  <c r="L292" i="1" l="1"/>
  <c r="N291" i="1"/>
  <c r="M291" i="1"/>
  <c r="M292" i="1" l="1"/>
  <c r="L293" i="1"/>
  <c r="N292" i="1"/>
  <c r="N293" i="1" l="1"/>
  <c r="M293" i="1"/>
  <c r="L294" i="1"/>
  <c r="N294" i="1" l="1"/>
  <c r="M294" i="1"/>
  <c r="L295" i="1"/>
  <c r="L296" i="1" l="1"/>
  <c r="M295" i="1"/>
  <c r="N295" i="1"/>
  <c r="M296" i="1" l="1"/>
  <c r="L297" i="1"/>
  <c r="N296" i="1"/>
  <c r="N297" i="1" l="1"/>
  <c r="M297" i="1"/>
  <c r="L298" i="1"/>
  <c r="M298" i="1" l="1"/>
  <c r="N298" i="1"/>
  <c r="L299" i="1"/>
  <c r="L300" i="1" l="1"/>
  <c r="N299" i="1"/>
  <c r="M299" i="1"/>
  <c r="M300" i="1" l="1"/>
  <c r="L301" i="1"/>
  <c r="N300" i="1"/>
  <c r="N301" i="1" l="1"/>
  <c r="M301" i="1"/>
  <c r="L302" i="1"/>
  <c r="N302" i="1" l="1"/>
  <c r="M302" i="1"/>
  <c r="L303" i="1"/>
  <c r="N303" i="1" l="1"/>
  <c r="L304" i="1"/>
  <c r="M303" i="1"/>
  <c r="M304" i="1" l="1"/>
  <c r="L305" i="1"/>
  <c r="N304" i="1"/>
  <c r="N305" i="1" l="1"/>
  <c r="L306" i="1"/>
  <c r="M305" i="1"/>
  <c r="M306" i="1" l="1"/>
  <c r="N306" i="1"/>
  <c r="L307" i="1"/>
  <c r="N307" i="1" l="1"/>
  <c r="M307" i="1"/>
  <c r="L308" i="1"/>
  <c r="M308" i="1" l="1"/>
  <c r="L309" i="1"/>
  <c r="N308" i="1"/>
  <c r="N309" i="1" l="1"/>
  <c r="M309" i="1"/>
  <c r="L310" i="1"/>
  <c r="N310" i="1" l="1"/>
  <c r="M310" i="1"/>
  <c r="L311" i="1"/>
  <c r="N311" i="1" l="1"/>
  <c r="M311" i="1"/>
  <c r="L312" i="1"/>
  <c r="N312" i="1" l="1"/>
  <c r="M312" i="1"/>
  <c r="L313" i="1"/>
  <c r="L314" i="1" l="1"/>
  <c r="M313" i="1"/>
  <c r="N313" i="1"/>
  <c r="M314" i="1" l="1"/>
  <c r="N314" i="1"/>
  <c r="L315" i="1"/>
  <c r="M315" i="1" l="1"/>
  <c r="N315" i="1"/>
  <c r="L316" i="1"/>
  <c r="N316" i="1" l="1"/>
  <c r="M316" i="1"/>
  <c r="L317" i="1"/>
  <c r="L318" i="1" l="1"/>
  <c r="M317" i="1"/>
  <c r="N317" i="1"/>
  <c r="M318" i="1" l="1"/>
  <c r="N318" i="1"/>
  <c r="L319" i="1"/>
  <c r="L320" i="1" l="1"/>
  <c r="M319" i="1"/>
  <c r="N319" i="1"/>
  <c r="L321" i="1" l="1"/>
  <c r="N320" i="1"/>
  <c r="M320" i="1"/>
  <c r="M321" i="1" l="1"/>
  <c r="L322" i="1"/>
  <c r="N321" i="1"/>
  <c r="M322" i="1" l="1"/>
  <c r="N322" i="1"/>
  <c r="L323" i="1"/>
  <c r="N323" i="1" l="1"/>
  <c r="L324" i="1"/>
  <c r="M323" i="1"/>
  <c r="L325" i="1" l="1"/>
  <c r="N324" i="1"/>
  <c r="M324" i="1"/>
  <c r="M325" i="1" l="1"/>
  <c r="L326" i="1"/>
  <c r="N325" i="1"/>
  <c r="M326" i="1" l="1"/>
  <c r="L327" i="1"/>
  <c r="N326" i="1"/>
  <c r="L328" i="1" l="1"/>
  <c r="M327" i="1"/>
  <c r="N327" i="1"/>
  <c r="N328" i="1" l="1"/>
  <c r="L329" i="1"/>
  <c r="M328" i="1"/>
  <c r="M329" i="1" l="1"/>
  <c r="L330" i="1"/>
  <c r="N329" i="1"/>
  <c r="M330" i="1" l="1"/>
  <c r="N330" i="1"/>
  <c r="L331" i="1"/>
  <c r="N331" i="1" l="1"/>
  <c r="M331" i="1"/>
  <c r="L332" i="1"/>
  <c r="N332" i="1" l="1"/>
  <c r="L333" i="1"/>
  <c r="M332" i="1"/>
  <c r="L334" i="1" l="1"/>
  <c r="M333" i="1"/>
  <c r="N333" i="1"/>
  <c r="M334" i="1" l="1"/>
  <c r="N334" i="1"/>
  <c r="L335" i="1"/>
  <c r="L336" i="1" l="1"/>
  <c r="M335" i="1"/>
  <c r="N335" i="1"/>
  <c r="N336" i="1" l="1"/>
  <c r="L337" i="1"/>
  <c r="M336" i="1"/>
  <c r="M337" i="1" l="1"/>
  <c r="L338" i="1"/>
  <c r="N337" i="1"/>
  <c r="N338" i="1" l="1"/>
  <c r="M338" i="1"/>
  <c r="L339" i="1"/>
  <c r="N339" i="1" l="1"/>
  <c r="L340" i="1"/>
  <c r="M339" i="1"/>
  <c r="L341" i="1" l="1"/>
  <c r="N340" i="1"/>
  <c r="M340" i="1"/>
  <c r="M341" i="1" l="1"/>
  <c r="L342" i="1"/>
  <c r="N341" i="1"/>
  <c r="N342" i="1" l="1"/>
  <c r="M342" i="1"/>
  <c r="L343" i="1"/>
  <c r="N343" i="1" l="1"/>
  <c r="M343" i="1"/>
  <c r="L344" i="1"/>
  <c r="N344" i="1" l="1"/>
  <c r="L345" i="1"/>
  <c r="M344" i="1"/>
  <c r="L346" i="1" l="1"/>
  <c r="M345" i="1"/>
  <c r="N345" i="1"/>
  <c r="M346" i="1" l="1"/>
  <c r="N346" i="1"/>
  <c r="L347" i="1"/>
  <c r="M347" i="1" l="1"/>
  <c r="N347" i="1"/>
  <c r="L348" i="1"/>
  <c r="L349" i="1" l="1"/>
  <c r="N348" i="1"/>
  <c r="M348" i="1"/>
  <c r="L350" i="1" l="1"/>
  <c r="M349" i="1"/>
  <c r="N349" i="1"/>
  <c r="M350" i="1" l="1"/>
  <c r="N350" i="1"/>
  <c r="L351" i="1"/>
  <c r="L352" i="1" l="1"/>
  <c r="M351" i="1"/>
  <c r="N351" i="1"/>
  <c r="L353" i="1" l="1"/>
  <c r="N352" i="1"/>
  <c r="M352" i="1"/>
  <c r="M353" i="1" l="1"/>
  <c r="L354" i="1"/>
  <c r="N353" i="1"/>
  <c r="M354" i="1" l="1"/>
  <c r="N354" i="1"/>
  <c r="L355" i="1"/>
  <c r="L356" i="1" l="1"/>
  <c r="N355" i="1"/>
  <c r="M355" i="1"/>
  <c r="L357" i="1" l="1"/>
  <c r="M356" i="1"/>
  <c r="N356" i="1"/>
  <c r="L358" i="1" l="1"/>
  <c r="N357" i="1"/>
  <c r="M357" i="1"/>
  <c r="N358" i="1" l="1"/>
  <c r="M358" i="1"/>
  <c r="L359" i="1"/>
  <c r="N359" i="1" l="1"/>
  <c r="M359" i="1"/>
  <c r="L360" i="1"/>
  <c r="N360" i="1" l="1"/>
  <c r="L361" i="1"/>
  <c r="M360" i="1"/>
  <c r="M361" i="1" l="1"/>
  <c r="N361" i="1"/>
  <c r="L362" i="1"/>
  <c r="M362" i="1" l="1"/>
  <c r="N362" i="1"/>
  <c r="L363" i="1"/>
  <c r="N363" i="1" l="1"/>
  <c r="M363" i="1"/>
  <c r="L364" i="1"/>
  <c r="L365" i="1" l="1"/>
  <c r="N364" i="1"/>
  <c r="M364" i="1"/>
  <c r="L366" i="1" l="1"/>
  <c r="M365" i="1"/>
  <c r="N365" i="1"/>
  <c r="N366" i="1" l="1"/>
  <c r="M366" i="1"/>
  <c r="L367" i="1"/>
  <c r="M367" i="1" l="1"/>
  <c r="L368" i="1"/>
  <c r="N367" i="1"/>
  <c r="L369" i="1" l="1"/>
  <c r="N368" i="1"/>
  <c r="M368" i="1"/>
  <c r="M369" i="1" l="1"/>
  <c r="L370" i="1"/>
  <c r="N369" i="1"/>
  <c r="N370" i="1" l="1"/>
  <c r="M370" i="1"/>
  <c r="L371" i="1"/>
  <c r="L372" i="1" l="1"/>
  <c r="N371" i="1"/>
  <c r="M371" i="1"/>
  <c r="L373" i="1" l="1"/>
  <c r="N372" i="1"/>
  <c r="M372" i="1"/>
  <c r="L374" i="1" l="1"/>
  <c r="M373" i="1"/>
  <c r="N373" i="1"/>
  <c r="N374" i="1" l="1"/>
  <c r="M374" i="1"/>
  <c r="L375" i="1"/>
  <c r="M375" i="1" l="1"/>
  <c r="N375" i="1"/>
  <c r="L376" i="1"/>
  <c r="L377" i="1" l="1"/>
  <c r="N376" i="1"/>
  <c r="M376" i="1"/>
  <c r="M377" i="1" l="1"/>
  <c r="L378" i="1"/>
  <c r="N377" i="1"/>
  <c r="N378" i="1" l="1"/>
  <c r="M378" i="1"/>
  <c r="L379" i="1"/>
  <c r="N379" i="1" l="1"/>
  <c r="M379" i="1"/>
  <c r="L380" i="1"/>
  <c r="N380" i="1" l="1"/>
  <c r="L381" i="1"/>
  <c r="M380" i="1"/>
  <c r="M381" i="1" l="1"/>
  <c r="L382" i="1"/>
  <c r="N381" i="1"/>
  <c r="N382" i="1" l="1"/>
  <c r="M382" i="1"/>
  <c r="L383" i="1"/>
  <c r="N383" i="1" l="1"/>
  <c r="M383" i="1"/>
  <c r="L384" i="1"/>
  <c r="L385" i="1" l="1"/>
  <c r="N384" i="1"/>
  <c r="M384" i="1"/>
  <c r="M385" i="1" l="1"/>
  <c r="N385" i="1"/>
  <c r="L386" i="1"/>
  <c r="N386" i="1" l="1"/>
  <c r="L387" i="1"/>
  <c r="M386" i="1"/>
  <c r="N387" i="1" l="1"/>
  <c r="M387" i="1"/>
  <c r="L388" i="1"/>
  <c r="L389" i="1" l="1"/>
  <c r="N388" i="1"/>
  <c r="M388" i="1"/>
  <c r="M389" i="1" l="1"/>
  <c r="L390" i="1"/>
  <c r="N389" i="1"/>
  <c r="N390" i="1" l="1"/>
  <c r="M390" i="1"/>
  <c r="L391" i="1"/>
  <c r="M391" i="1" l="1"/>
  <c r="N391" i="1"/>
  <c r="L392" i="1"/>
  <c r="L393" i="1" l="1"/>
  <c r="N392" i="1"/>
  <c r="M392" i="1"/>
  <c r="M393" i="1" l="1"/>
  <c r="L394" i="1"/>
  <c r="N393" i="1"/>
  <c r="N394" i="1" l="1"/>
  <c r="M394" i="1"/>
  <c r="L395" i="1"/>
  <c r="N395" i="1" l="1"/>
  <c r="M395" i="1"/>
  <c r="L396" i="1"/>
  <c r="N396" i="1" l="1"/>
  <c r="M396" i="1"/>
  <c r="L397" i="1"/>
  <c r="M397" i="1" l="1"/>
  <c r="L398" i="1"/>
  <c r="N397" i="1"/>
  <c r="N398" i="1" l="1"/>
  <c r="M398" i="1"/>
  <c r="L399" i="1"/>
  <c r="N399" i="1" l="1"/>
  <c r="M399" i="1"/>
  <c r="L400" i="1"/>
  <c r="L401" i="1" l="1"/>
  <c r="N400" i="1"/>
  <c r="M400" i="1"/>
  <c r="M401" i="1" l="1"/>
  <c r="L402" i="1"/>
  <c r="N401" i="1"/>
  <c r="N402" i="1" l="1"/>
  <c r="M402" i="1"/>
  <c r="L403" i="1"/>
  <c r="N403" i="1" l="1"/>
  <c r="M403" i="1"/>
  <c r="L404" i="1"/>
  <c r="L405" i="1" l="1"/>
  <c r="N404" i="1"/>
  <c r="M404" i="1"/>
  <c r="M405" i="1" l="1"/>
  <c r="L406" i="1"/>
  <c r="N405" i="1"/>
  <c r="N406" i="1" l="1"/>
  <c r="M406" i="1"/>
  <c r="L407" i="1"/>
  <c r="M407" i="1" l="1"/>
  <c r="N407" i="1"/>
  <c r="L408" i="1"/>
  <c r="L409" i="1" l="1"/>
  <c r="N408" i="1"/>
  <c r="M408" i="1"/>
  <c r="M409" i="1" l="1"/>
  <c r="L410" i="1"/>
  <c r="N409" i="1"/>
  <c r="N410" i="1" l="1"/>
  <c r="M410" i="1"/>
  <c r="L411" i="1"/>
  <c r="N411" i="1" l="1"/>
  <c r="M411" i="1"/>
  <c r="L412" i="1"/>
  <c r="N412" i="1" l="1"/>
  <c r="L413" i="1"/>
  <c r="M412" i="1"/>
  <c r="M413" i="1" l="1"/>
  <c r="L414" i="1"/>
  <c r="N413" i="1"/>
  <c r="N414" i="1" l="1"/>
  <c r="M414" i="1"/>
  <c r="L415" i="1"/>
  <c r="N415" i="1" l="1"/>
  <c r="M415" i="1"/>
  <c r="L416" i="1"/>
  <c r="L417" i="1" l="1"/>
  <c r="N416" i="1"/>
  <c r="M416" i="1"/>
  <c r="M417" i="1" l="1"/>
  <c r="L418" i="1"/>
  <c r="N417" i="1"/>
  <c r="N418" i="1" l="1"/>
  <c r="M418" i="1"/>
  <c r="L419" i="1"/>
  <c r="N419" i="1" l="1"/>
  <c r="M419" i="1"/>
  <c r="L420" i="1"/>
  <c r="L421" i="1" l="1"/>
  <c r="N420" i="1"/>
  <c r="M420" i="1"/>
  <c r="M421" i="1" l="1"/>
  <c r="L422" i="1"/>
  <c r="N421" i="1"/>
  <c r="N422" i="1" l="1"/>
  <c r="M422" i="1"/>
  <c r="L423" i="1"/>
  <c r="M423" i="1" l="1"/>
  <c r="N423" i="1"/>
  <c r="L424" i="1"/>
  <c r="L425" i="1" l="1"/>
  <c r="M424" i="1"/>
  <c r="N424" i="1"/>
  <c r="M425" i="1" l="1"/>
  <c r="N425" i="1"/>
  <c r="L426" i="1"/>
  <c r="N426" i="1" l="1"/>
  <c r="L427" i="1"/>
  <c r="M426" i="1"/>
  <c r="N427" i="1" l="1"/>
  <c r="M427" i="1"/>
  <c r="L428" i="1"/>
  <c r="N428" i="1" l="1"/>
  <c r="L429" i="1"/>
  <c r="M428" i="1"/>
  <c r="M429" i="1" l="1"/>
  <c r="L430" i="1"/>
  <c r="N429" i="1"/>
  <c r="N430" i="1" l="1"/>
  <c r="L431" i="1"/>
  <c r="M430" i="1"/>
  <c r="N431" i="1" l="1"/>
  <c r="M431" i="1"/>
  <c r="L432" i="1"/>
  <c r="L433" i="1" l="1"/>
  <c r="N432" i="1"/>
  <c r="M432" i="1"/>
  <c r="M433" i="1" l="1"/>
  <c r="L434" i="1"/>
  <c r="N433" i="1"/>
  <c r="N434" i="1" l="1"/>
  <c r="M434" i="1"/>
  <c r="L435" i="1"/>
  <c r="N435" i="1" l="1"/>
  <c r="M435" i="1"/>
  <c r="L436" i="1"/>
  <c r="L437" i="1" l="1"/>
  <c r="N436" i="1"/>
  <c r="M436" i="1"/>
  <c r="M437" i="1" l="1"/>
  <c r="L438" i="1"/>
  <c r="N437" i="1"/>
  <c r="N438" i="1" l="1"/>
  <c r="M438" i="1"/>
  <c r="L439" i="1"/>
  <c r="M439" i="1" l="1"/>
  <c r="N439" i="1"/>
  <c r="L440" i="1"/>
  <c r="L441" i="1" l="1"/>
  <c r="N440" i="1"/>
  <c r="M440" i="1"/>
  <c r="M441" i="1" l="1"/>
  <c r="N441" i="1"/>
  <c r="L442" i="1"/>
  <c r="N442" i="1" l="1"/>
  <c r="L443" i="1"/>
  <c r="M442" i="1"/>
  <c r="N443" i="1" l="1"/>
  <c r="M443" i="1"/>
  <c r="L444" i="1"/>
  <c r="N444" i="1" l="1"/>
  <c r="L445" i="1"/>
  <c r="M444" i="1"/>
  <c r="M445" i="1" l="1"/>
  <c r="L446" i="1"/>
  <c r="N445" i="1"/>
  <c r="N446" i="1" l="1"/>
  <c r="M446" i="1"/>
  <c r="L447" i="1"/>
  <c r="N447" i="1" l="1"/>
  <c r="L448" i="1"/>
  <c r="M447" i="1"/>
  <c r="L449" i="1" l="1"/>
  <c r="N448" i="1"/>
  <c r="M448" i="1"/>
  <c r="M449" i="1" l="1"/>
  <c r="L450" i="1"/>
  <c r="N449" i="1"/>
  <c r="N450" i="1" l="1"/>
  <c r="M450" i="1"/>
  <c r="L451" i="1"/>
  <c r="N451" i="1" l="1"/>
  <c r="M451" i="1"/>
  <c r="L452" i="1"/>
  <c r="L453" i="1" l="1"/>
  <c r="N452" i="1"/>
  <c r="M452" i="1"/>
  <c r="M453" i="1" l="1"/>
  <c r="L454" i="1"/>
  <c r="N453" i="1"/>
  <c r="N454" i="1" l="1"/>
  <c r="M454" i="1"/>
  <c r="L455" i="1"/>
  <c r="N455" i="1" l="1"/>
  <c r="L456" i="1"/>
  <c r="M455" i="1"/>
  <c r="L457" i="1" l="1"/>
  <c r="N456" i="1"/>
  <c r="M456" i="1"/>
  <c r="M457" i="1" l="1"/>
  <c r="L458" i="1"/>
  <c r="N457" i="1"/>
  <c r="N458" i="1" l="1"/>
  <c r="M458" i="1"/>
  <c r="L459" i="1"/>
  <c r="N459" i="1" l="1"/>
  <c r="M459" i="1"/>
  <c r="L460" i="1"/>
  <c r="N460" i="1" l="1"/>
  <c r="M460" i="1"/>
  <c r="L461" i="1"/>
  <c r="M461" i="1" l="1"/>
  <c r="L462" i="1"/>
  <c r="N461" i="1"/>
  <c r="N462" i="1" l="1"/>
  <c r="M462" i="1"/>
  <c r="L463" i="1"/>
  <c r="N463" i="1" l="1"/>
  <c r="M463" i="1"/>
  <c r="L464" i="1"/>
  <c r="L465" i="1" l="1"/>
  <c r="N464" i="1"/>
  <c r="M464" i="1"/>
  <c r="M465" i="1" l="1"/>
  <c r="N465" i="1"/>
  <c r="L466" i="1"/>
  <c r="N466" i="1" l="1"/>
  <c r="L467" i="1"/>
  <c r="M466" i="1"/>
  <c r="N467" i="1" l="1"/>
  <c r="L468" i="1"/>
  <c r="M467" i="1"/>
  <c r="L469" i="1" l="1"/>
  <c r="N468" i="1"/>
  <c r="M468" i="1"/>
  <c r="M469" i="1" l="1"/>
  <c r="L470" i="1"/>
  <c r="N469" i="1"/>
  <c r="N470" i="1" l="1"/>
  <c r="M470" i="1"/>
  <c r="L471" i="1"/>
  <c r="M471" i="1" l="1"/>
  <c r="N471" i="1"/>
  <c r="L472" i="1"/>
  <c r="L473" i="1" l="1"/>
  <c r="M472" i="1"/>
  <c r="N472" i="1"/>
  <c r="M473" i="1" l="1"/>
  <c r="L474" i="1"/>
  <c r="N473" i="1"/>
  <c r="N474" i="1" l="1"/>
  <c r="L475" i="1"/>
  <c r="M474" i="1"/>
  <c r="L476" i="1" l="1"/>
  <c r="N475" i="1"/>
  <c r="M475" i="1"/>
  <c r="N476" i="1" l="1"/>
  <c r="L477" i="1"/>
  <c r="M476" i="1"/>
  <c r="M477" i="1" l="1"/>
  <c r="N477" i="1"/>
  <c r="L478" i="1"/>
  <c r="N478" i="1" l="1"/>
  <c r="L479" i="1"/>
  <c r="AA479" i="1" s="1"/>
  <c r="M478" i="1"/>
  <c r="AB205" i="1"/>
  <c r="AA205" i="1"/>
  <c r="AA210" i="1"/>
  <c r="AB210" i="1"/>
  <c r="AB211" i="1"/>
  <c r="AA211" i="1"/>
  <c r="AA212" i="1"/>
  <c r="AB212" i="1"/>
  <c r="AB217" i="1"/>
  <c r="AA217" i="1"/>
  <c r="AA218" i="1"/>
  <c r="AB218" i="1"/>
  <c r="AA219" i="1"/>
  <c r="AB219" i="1"/>
  <c r="AA220" i="1"/>
  <c r="AB220" i="1"/>
  <c r="AB225" i="1"/>
  <c r="AA225" i="1"/>
  <c r="AA226" i="1"/>
  <c r="AB226" i="1"/>
  <c r="AB207" i="1"/>
  <c r="AA207" i="1"/>
  <c r="AA208" i="1"/>
  <c r="AB208" i="1"/>
  <c r="AA209" i="1"/>
  <c r="AB209" i="1"/>
  <c r="AA214" i="1"/>
  <c r="AB214" i="1"/>
  <c r="AA215" i="1"/>
  <c r="AB215" i="1"/>
  <c r="AB216" i="1"/>
  <c r="AA216" i="1"/>
  <c r="AB222" i="1"/>
  <c r="AA222" i="1"/>
  <c r="AA223" i="1"/>
  <c r="AB223" i="1"/>
  <c r="AA224" i="1"/>
  <c r="AB224" i="1"/>
  <c r="AA206" i="1"/>
  <c r="AB206" i="1"/>
  <c r="AB213" i="1"/>
  <c r="AA213" i="1"/>
  <c r="AB229" i="1"/>
  <c r="AA229" i="1"/>
  <c r="AA230" i="1"/>
  <c r="AB230" i="1"/>
  <c r="AB233" i="1"/>
  <c r="AA233" i="1"/>
  <c r="AB231" i="1"/>
  <c r="AA231" i="1"/>
  <c r="AA232" i="1"/>
  <c r="AB232" i="1"/>
  <c r="AA237" i="1"/>
  <c r="AB237" i="1"/>
  <c r="AA238" i="1"/>
  <c r="AB238" i="1"/>
  <c r="AB244" i="1"/>
  <c r="AA244" i="1"/>
  <c r="AA240" i="1"/>
  <c r="AB240" i="1"/>
  <c r="AA239" i="1"/>
  <c r="AB239" i="1"/>
  <c r="AA242" i="1"/>
  <c r="AB242" i="1"/>
  <c r="AB243" i="1"/>
  <c r="AA243" i="1"/>
  <c r="AB246" i="1"/>
  <c r="AA246" i="1"/>
  <c r="AA370" i="1"/>
  <c r="AB370" i="1"/>
  <c r="AA366" i="1"/>
  <c r="AB366" i="1"/>
  <c r="AA362" i="1"/>
  <c r="AB362" i="1"/>
  <c r="AB358" i="1"/>
  <c r="AA358" i="1"/>
  <c r="AA354" i="1"/>
  <c r="AB354" i="1"/>
  <c r="AB350" i="1"/>
  <c r="AA350" i="1"/>
  <c r="AB346" i="1"/>
  <c r="AA346" i="1"/>
  <c r="AB342" i="1"/>
  <c r="AA342" i="1"/>
  <c r="AB338" i="1"/>
  <c r="AA338" i="1"/>
  <c r="AB334" i="1"/>
  <c r="AA334" i="1"/>
  <c r="AB330" i="1"/>
  <c r="AA330" i="1"/>
  <c r="AA326" i="1"/>
  <c r="AB326" i="1"/>
  <c r="AB322" i="1"/>
  <c r="AA322" i="1"/>
  <c r="AB318" i="1"/>
  <c r="AA318" i="1"/>
  <c r="AA314" i="1"/>
  <c r="AB314" i="1"/>
  <c r="AA247" i="1"/>
  <c r="AB247" i="1"/>
  <c r="AB367" i="1"/>
  <c r="AA367" i="1"/>
  <c r="AB361" i="1"/>
  <c r="AA361" i="1"/>
  <c r="AA356" i="1"/>
  <c r="AB356" i="1"/>
  <c r="AB351" i="1"/>
  <c r="AA351" i="1"/>
  <c r="AB345" i="1"/>
  <c r="AA345" i="1"/>
  <c r="AB340" i="1"/>
  <c r="AA340" i="1"/>
  <c r="AB335" i="1"/>
  <c r="AA335" i="1"/>
  <c r="AB329" i="1"/>
  <c r="AA329" i="1"/>
  <c r="AB324" i="1"/>
  <c r="AA324" i="1"/>
  <c r="AA319" i="1"/>
  <c r="AB319" i="1"/>
  <c r="AB313" i="1"/>
  <c r="AA313" i="1"/>
  <c r="AB309" i="1"/>
  <c r="AA309" i="1"/>
  <c r="AA305" i="1"/>
  <c r="AB305" i="1"/>
  <c r="AA301" i="1"/>
  <c r="AB301" i="1"/>
  <c r="AB297" i="1"/>
  <c r="AA297" i="1"/>
  <c r="AB293" i="1"/>
  <c r="AA293" i="1"/>
  <c r="AA289" i="1"/>
  <c r="AB289" i="1"/>
  <c r="AB285" i="1"/>
  <c r="AA285" i="1"/>
  <c r="AA281" i="1"/>
  <c r="AB281" i="1"/>
  <c r="AB277" i="1"/>
  <c r="AA277" i="1"/>
  <c r="AA273" i="1"/>
  <c r="AB273" i="1"/>
  <c r="AA269" i="1"/>
  <c r="AB269" i="1"/>
  <c r="AA265" i="1"/>
  <c r="AB265" i="1"/>
  <c r="AA261" i="1"/>
  <c r="AB261" i="1"/>
  <c r="AB257" i="1"/>
  <c r="AA257" i="1"/>
  <c r="AB253" i="1"/>
  <c r="AA253" i="1"/>
  <c r="AB249" i="1"/>
  <c r="AA249" i="1"/>
  <c r="AB248" i="1"/>
  <c r="AA248" i="1"/>
  <c r="AA251" i="1"/>
  <c r="AB251" i="1"/>
  <c r="AA252" i="1"/>
  <c r="AB252" i="1"/>
  <c r="AB256" i="1"/>
  <c r="AA256" i="1"/>
  <c r="AB260" i="1"/>
  <c r="AA260" i="1"/>
  <c r="AB266" i="1"/>
  <c r="AA266" i="1"/>
  <c r="AA270" i="1"/>
  <c r="AB270" i="1"/>
  <c r="AA274" i="1"/>
  <c r="AB274" i="1"/>
  <c r="AA278" i="1"/>
  <c r="AB278" i="1"/>
  <c r="AB279" i="1"/>
  <c r="AA279" i="1"/>
  <c r="AA221" i="1"/>
  <c r="AB221" i="1"/>
  <c r="AA227" i="1"/>
  <c r="AB227" i="1"/>
  <c r="AA228" i="1"/>
  <c r="AB228" i="1"/>
  <c r="AB234" i="1"/>
  <c r="AA234" i="1"/>
  <c r="AB236" i="1"/>
  <c r="AA236" i="1"/>
  <c r="AB241" i="1"/>
  <c r="AA241" i="1"/>
  <c r="AA258" i="1"/>
  <c r="AB258" i="1"/>
  <c r="AB263" i="1"/>
  <c r="AA263" i="1"/>
  <c r="AA268" i="1"/>
  <c r="AB268" i="1"/>
  <c r="AA272" i="1"/>
  <c r="AB272" i="1"/>
  <c r="AB275" i="1"/>
  <c r="AA275" i="1"/>
  <c r="AB280" i="1"/>
  <c r="AA280" i="1"/>
  <c r="AA283" i="1"/>
  <c r="AB283" i="1"/>
  <c r="AA284" i="1"/>
  <c r="AB284" i="1"/>
  <c r="AB287" i="1"/>
  <c r="AA287" i="1"/>
  <c r="AA288" i="1"/>
  <c r="AB288" i="1"/>
  <c r="AA291" i="1"/>
  <c r="AB291" i="1"/>
  <c r="AA292" i="1"/>
  <c r="AB292" i="1"/>
  <c r="AA295" i="1"/>
  <c r="AB295" i="1"/>
  <c r="AA296" i="1"/>
  <c r="AB296" i="1"/>
  <c r="AB299" i="1"/>
  <c r="AA299" i="1"/>
  <c r="AA300" i="1"/>
  <c r="AB300" i="1"/>
  <c r="AA303" i="1"/>
  <c r="AB303" i="1"/>
  <c r="AB304" i="1"/>
  <c r="AA304" i="1"/>
  <c r="AB307" i="1"/>
  <c r="AA307" i="1"/>
  <c r="AA308" i="1"/>
  <c r="AB308" i="1"/>
  <c r="AA311" i="1"/>
  <c r="AB311" i="1"/>
  <c r="AA312" i="1"/>
  <c r="AB312" i="1"/>
  <c r="AA315" i="1"/>
  <c r="AB315" i="1"/>
  <c r="AA316" i="1"/>
  <c r="AB316" i="1"/>
  <c r="AB320" i="1"/>
  <c r="AA320" i="1"/>
  <c r="AB323" i="1"/>
  <c r="AA323" i="1"/>
  <c r="AA327" i="1"/>
  <c r="AB327" i="1"/>
  <c r="AB328" i="1"/>
  <c r="AA328" i="1"/>
  <c r="AB331" i="1"/>
  <c r="AA331" i="1"/>
  <c r="AA332" i="1"/>
  <c r="AB332" i="1"/>
  <c r="AA336" i="1"/>
  <c r="AB336" i="1"/>
  <c r="AA339" i="1"/>
  <c r="AB339" i="1"/>
  <c r="AB343" i="1"/>
  <c r="AA343" i="1"/>
  <c r="AB344" i="1"/>
  <c r="AA344" i="1"/>
  <c r="AB347" i="1"/>
  <c r="AA347" i="1"/>
  <c r="AB348" i="1"/>
  <c r="AA348" i="1"/>
  <c r="AB352" i="1"/>
  <c r="AA352" i="1"/>
  <c r="AA355" i="1"/>
  <c r="AB355" i="1"/>
  <c r="AB359" i="1"/>
  <c r="AA359" i="1"/>
  <c r="AB360" i="1"/>
  <c r="AA360" i="1"/>
  <c r="AA363" i="1"/>
  <c r="AB363" i="1"/>
  <c r="AB364" i="1"/>
  <c r="AA364" i="1"/>
  <c r="AB368" i="1"/>
  <c r="AA368" i="1"/>
  <c r="AB371" i="1"/>
  <c r="AA371" i="1"/>
  <c r="AA372" i="1"/>
  <c r="AB372" i="1"/>
  <c r="AB439" i="1"/>
  <c r="AA439" i="1"/>
  <c r="AB435" i="1"/>
  <c r="AA435" i="1"/>
  <c r="AA431" i="1"/>
  <c r="AB431" i="1"/>
  <c r="AB427" i="1"/>
  <c r="AA427" i="1"/>
  <c r="AB423" i="1"/>
  <c r="AA423" i="1"/>
  <c r="AB419" i="1"/>
  <c r="AA419" i="1"/>
  <c r="AA415" i="1"/>
  <c r="AB415" i="1"/>
  <c r="AA411" i="1"/>
  <c r="AB411" i="1"/>
  <c r="AB407" i="1"/>
  <c r="AA407" i="1"/>
  <c r="AA403" i="1"/>
  <c r="AB403" i="1"/>
  <c r="AB399" i="1"/>
  <c r="AA399" i="1"/>
  <c r="AA395" i="1"/>
  <c r="AB395" i="1"/>
  <c r="AA391" i="1"/>
  <c r="AB391" i="1"/>
  <c r="AA387" i="1"/>
  <c r="AB387" i="1"/>
  <c r="AB383" i="1"/>
  <c r="AA383" i="1"/>
  <c r="AA379" i="1"/>
  <c r="AB379" i="1"/>
  <c r="AA375" i="1"/>
  <c r="AB375" i="1"/>
  <c r="AB373" i="1"/>
  <c r="AA373" i="1"/>
  <c r="AB374" i="1"/>
  <c r="AA374" i="1"/>
  <c r="AB377" i="1"/>
  <c r="AA377" i="1"/>
  <c r="AA378" i="1"/>
  <c r="AB378" i="1"/>
  <c r="AA381" i="1"/>
  <c r="AB381" i="1"/>
  <c r="AB382" i="1"/>
  <c r="AA382" i="1"/>
  <c r="AB385" i="1"/>
  <c r="AA385" i="1"/>
  <c r="AB386" i="1"/>
  <c r="AA386" i="1"/>
  <c r="AA389" i="1"/>
  <c r="AB389" i="1"/>
  <c r="AB390" i="1"/>
  <c r="AA390" i="1"/>
  <c r="AA393" i="1"/>
  <c r="AB393" i="1"/>
  <c r="AB353" i="1"/>
  <c r="AA353" i="1"/>
  <c r="AA325" i="1"/>
  <c r="AB325" i="1"/>
  <c r="AB317" i="1"/>
  <c r="AA317" i="1"/>
  <c r="AB369" i="1"/>
  <c r="AA369" i="1"/>
  <c r="AA349" i="1"/>
  <c r="AB349" i="1"/>
  <c r="AB341" i="1"/>
  <c r="AA341" i="1"/>
  <c r="AB321" i="1"/>
  <c r="AA321" i="1"/>
  <c r="AA302" i="1"/>
  <c r="AB302" i="1"/>
  <c r="AB286" i="1"/>
  <c r="AA286" i="1"/>
  <c r="AB264" i="1"/>
  <c r="AA264" i="1"/>
  <c r="AB259" i="1"/>
  <c r="AA259" i="1"/>
  <c r="AB254" i="1"/>
  <c r="AA254" i="1"/>
  <c r="AB245" i="1"/>
  <c r="AA245" i="1"/>
  <c r="AB357" i="1"/>
  <c r="AA357" i="1"/>
  <c r="AB333" i="1"/>
  <c r="AA333" i="1"/>
  <c r="AA310" i="1"/>
  <c r="AB310" i="1"/>
  <c r="AA282" i="1"/>
  <c r="AB282" i="1"/>
  <c r="AB267" i="1"/>
  <c r="AA267" i="1"/>
  <c r="AB440" i="1"/>
  <c r="AA440" i="1"/>
  <c r="AB434" i="1"/>
  <c r="AA434" i="1"/>
  <c r="AB429" i="1"/>
  <c r="AA429" i="1"/>
  <c r="AB424" i="1"/>
  <c r="AA424" i="1"/>
  <c r="AA418" i="1"/>
  <c r="AB418" i="1"/>
  <c r="AA298" i="1"/>
  <c r="AB298" i="1"/>
  <c r="AA290" i="1"/>
  <c r="AB290" i="1"/>
  <c r="AB276" i="1"/>
  <c r="AA276" i="1"/>
  <c r="AB262" i="1"/>
  <c r="AA262" i="1"/>
  <c r="AB255" i="1"/>
  <c r="AA255" i="1"/>
  <c r="AB436" i="1"/>
  <c r="AA436" i="1"/>
  <c r="AB430" i="1"/>
  <c r="AA430" i="1"/>
  <c r="AA425" i="1"/>
  <c r="AB425" i="1"/>
  <c r="AA420" i="1"/>
  <c r="AB420" i="1"/>
  <c r="AB414" i="1"/>
  <c r="AA414" i="1"/>
  <c r="AA409" i="1"/>
  <c r="AB409" i="1"/>
  <c r="AB404" i="1"/>
  <c r="AA404" i="1"/>
  <c r="AB398" i="1"/>
  <c r="AA398" i="1"/>
  <c r="AA388" i="1"/>
  <c r="AB388" i="1"/>
  <c r="AB394" i="1"/>
  <c r="AA394" i="1"/>
  <c r="AA397" i="1"/>
  <c r="AB397" i="1"/>
  <c r="AB401" i="1"/>
  <c r="AA401" i="1"/>
  <c r="AA402" i="1"/>
  <c r="AB402" i="1"/>
  <c r="AB405" i="1"/>
  <c r="AA405" i="1"/>
  <c r="AA406" i="1"/>
  <c r="AB406" i="1"/>
  <c r="AA410" i="1"/>
  <c r="AB410" i="1"/>
  <c r="AA413" i="1"/>
  <c r="AB413" i="1"/>
  <c r="AB417" i="1"/>
  <c r="AA417" i="1"/>
  <c r="AA365" i="1"/>
  <c r="AB365" i="1"/>
  <c r="AA433" i="1"/>
  <c r="AB433" i="1"/>
  <c r="AA422" i="1"/>
  <c r="AB422" i="1"/>
  <c r="AB400" i="1"/>
  <c r="AA400" i="1"/>
  <c r="AB392" i="1"/>
  <c r="AA392" i="1"/>
  <c r="AA421" i="1"/>
  <c r="AB421" i="1"/>
  <c r="AB426" i="1"/>
  <c r="AA426" i="1"/>
  <c r="AA235" i="1"/>
  <c r="AB235" i="1"/>
  <c r="AB271" i="1"/>
  <c r="AA271" i="1"/>
  <c r="AB337" i="1"/>
  <c r="AA337" i="1"/>
  <c r="AA306" i="1"/>
  <c r="AB306" i="1"/>
  <c r="AB250" i="1"/>
  <c r="AA250" i="1"/>
  <c r="AB437" i="1"/>
  <c r="AA437" i="1"/>
  <c r="AA416" i="1"/>
  <c r="AB416" i="1"/>
  <c r="AB408" i="1"/>
  <c r="AA408" i="1"/>
  <c r="AB380" i="1"/>
  <c r="AA380" i="1"/>
  <c r="AB376" i="1"/>
  <c r="AA376" i="1"/>
  <c r="AA396" i="1"/>
  <c r="AB396" i="1"/>
  <c r="AA412" i="1"/>
  <c r="AB412" i="1"/>
  <c r="AB428" i="1"/>
  <c r="AA428" i="1"/>
  <c r="AB432" i="1"/>
  <c r="AA432" i="1"/>
  <c r="AB441" i="1"/>
  <c r="AA441" i="1"/>
  <c r="AA438" i="1"/>
  <c r="AB438" i="1"/>
  <c r="AB475" i="1"/>
  <c r="AA475" i="1"/>
  <c r="AB471" i="1"/>
  <c r="AA471" i="1"/>
  <c r="AB467" i="1"/>
  <c r="AA467" i="1"/>
  <c r="AA463" i="1"/>
  <c r="AB463" i="1"/>
  <c r="AB459" i="1"/>
  <c r="AA459" i="1"/>
  <c r="AA455" i="1"/>
  <c r="AB455" i="1"/>
  <c r="AA451" i="1"/>
  <c r="AB451" i="1"/>
  <c r="AB447" i="1"/>
  <c r="AA447" i="1"/>
  <c r="AB443" i="1"/>
  <c r="AA443" i="1"/>
  <c r="AA442" i="1"/>
  <c r="AB442" i="1"/>
  <c r="AB446" i="1"/>
  <c r="AA446" i="1"/>
  <c r="AA450" i="1"/>
  <c r="AB450" i="1"/>
  <c r="AA454" i="1"/>
  <c r="AB454" i="1"/>
  <c r="AA458" i="1"/>
  <c r="AB458" i="1"/>
  <c r="AB462" i="1"/>
  <c r="AA462" i="1"/>
  <c r="AA466" i="1"/>
  <c r="AB466" i="1"/>
  <c r="AA470" i="1"/>
  <c r="AB470" i="1"/>
  <c r="AA474" i="1"/>
  <c r="AB474" i="1"/>
  <c r="AA478" i="1"/>
  <c r="AB478" i="1"/>
  <c r="AA473" i="1"/>
  <c r="AB473" i="1"/>
  <c r="AB468" i="1"/>
  <c r="AA468" i="1"/>
  <c r="AB457" i="1"/>
  <c r="AA457" i="1"/>
  <c r="AB452" i="1"/>
  <c r="AA452" i="1"/>
  <c r="AB294" i="1"/>
  <c r="AA294" i="1"/>
  <c r="AA384" i="1"/>
  <c r="AB384" i="1"/>
  <c r="AB444" i="1"/>
  <c r="AA444" i="1"/>
  <c r="AA448" i="1"/>
  <c r="AB448" i="1"/>
  <c r="AA456" i="1"/>
  <c r="AB456" i="1"/>
  <c r="AB460" i="1"/>
  <c r="AA460" i="1"/>
  <c r="AB464" i="1"/>
  <c r="AA464" i="1"/>
  <c r="AA472" i="1"/>
  <c r="AB472" i="1"/>
  <c r="AA476" i="1"/>
  <c r="AB476" i="1"/>
  <c r="AB449" i="1"/>
  <c r="AA449" i="1"/>
  <c r="AB465" i="1"/>
  <c r="AA465" i="1"/>
  <c r="AB477" i="1"/>
  <c r="AA477" i="1"/>
  <c r="AA461" i="1"/>
  <c r="AB461" i="1"/>
  <c r="AB445" i="1"/>
  <c r="AA445" i="1"/>
  <c r="AA453" i="1"/>
  <c r="AB453" i="1"/>
  <c r="AB469" i="1"/>
  <c r="AA469" i="1"/>
  <c r="AI273" i="1"/>
  <c r="AI421" i="1"/>
  <c r="AI408" i="1"/>
  <c r="AI248" i="1"/>
  <c r="AI416" i="1"/>
  <c r="AI245" i="1"/>
  <c r="AI262" i="1"/>
  <c r="AI397" i="1"/>
  <c r="AI377" i="1"/>
  <c r="AI284" i="1"/>
  <c r="AI216" i="1"/>
  <c r="AI256" i="1"/>
  <c r="AI395" i="1"/>
  <c r="AI291" i="1"/>
  <c r="AI460" i="1"/>
  <c r="AI437" i="1"/>
  <c r="AI410" i="1"/>
  <c r="AI405" i="1"/>
  <c r="AI275" i="1"/>
  <c r="AI211" i="1"/>
  <c r="AI334" i="1"/>
  <c r="AI436" i="1"/>
  <c r="AI230" i="1"/>
  <c r="AI215" i="1"/>
  <c r="AI364" i="1"/>
  <c r="AI359" i="1"/>
  <c r="AI319" i="1"/>
  <c r="AI430" i="1"/>
  <c r="AI409" i="1"/>
  <c r="AI406" i="1"/>
  <c r="AI354" i="1"/>
  <c r="AI439" i="1"/>
  <c r="AI290" i="1"/>
  <c r="AI305" i="1"/>
  <c r="AI356" i="1"/>
  <c r="AI337" i="1"/>
  <c r="AI461" i="1"/>
  <c r="AI431" i="1"/>
  <c r="AI357" i="1"/>
  <c r="AI214" i="1"/>
  <c r="AI476" i="1"/>
  <c r="AI463" i="1"/>
  <c r="AI424" i="1"/>
  <c r="AI220" i="1"/>
  <c r="AI456" i="1"/>
  <c r="AI348" i="1"/>
  <c r="AI240" i="1"/>
  <c r="AI396" i="1"/>
  <c r="AI433" i="1"/>
  <c r="AI366" i="1"/>
  <c r="AI417" i="1"/>
  <c r="AI470" i="1"/>
  <c r="AI441" i="1"/>
  <c r="AI318" i="1"/>
  <c r="AI304" i="1"/>
  <c r="AI350" i="1"/>
  <c r="AI457" i="1"/>
  <c r="AI227" i="1"/>
  <c r="AI266" i="1"/>
  <c r="AI365" i="1"/>
  <c r="AI472" i="1"/>
  <c r="AI422" i="1"/>
  <c r="AI394" i="1"/>
  <c r="AI289" i="1"/>
  <c r="AI378" i="1"/>
  <c r="AI250" i="1"/>
  <c r="AI280" i="1"/>
  <c r="AI341" i="1"/>
  <c r="AI332" i="1"/>
  <c r="AI279" i="1"/>
  <c r="AI454" i="1"/>
  <c r="AI239" i="1"/>
  <c r="AI296" i="1"/>
  <c r="AI462" i="1"/>
  <c r="AI242" i="1"/>
  <c r="AI469" i="1"/>
  <c r="AI369" i="1"/>
  <c r="AI207" i="1"/>
  <c r="AI222" i="1"/>
  <c r="AI401" i="1"/>
  <c r="AI412" i="1"/>
  <c r="AI338" i="1"/>
  <c r="AI208" i="1"/>
  <c r="AI427" i="1"/>
  <c r="AI477" i="1"/>
  <c r="AI325" i="1"/>
  <c r="AI228" i="1"/>
  <c r="AI225" i="1"/>
  <c r="AI251" i="1"/>
  <c r="AI206" i="1"/>
  <c r="AI205" i="1"/>
  <c r="AI259" i="1"/>
  <c r="AI301" i="1"/>
  <c r="AI370" i="1"/>
  <c r="AI442" i="1"/>
  <c r="AI231" i="1"/>
  <c r="AI419" i="1"/>
  <c r="AI420" i="1"/>
  <c r="AI414" i="1"/>
  <c r="AI400" i="1"/>
  <c r="AI466" i="1"/>
  <c r="AI446" i="1"/>
  <c r="AI286" i="1"/>
  <c r="AI281" i="1"/>
  <c r="AI383" i="1"/>
  <c r="AI329" i="1"/>
  <c r="AI351" i="1"/>
  <c r="AI411" i="1"/>
  <c r="AI345" i="1"/>
  <c r="AI355" i="1"/>
  <c r="AI382" i="1"/>
  <c r="AI323" i="1"/>
  <c r="AI303" i="1"/>
  <c r="AI320" i="1"/>
  <c r="AI340" i="1"/>
  <c r="AI339" i="1"/>
  <c r="AI387" i="1"/>
  <c r="AI468" i="1"/>
  <c r="AI426" i="1"/>
  <c r="AI381" i="1"/>
  <c r="AI209" i="1"/>
  <c r="AI326" i="1"/>
  <c r="AI274" i="1"/>
  <c r="AI283" i="1"/>
  <c r="AI247" i="1"/>
  <c r="AI432" i="1"/>
  <c r="AI223" i="1"/>
  <c r="AI278" i="1"/>
  <c r="AI455" i="1"/>
  <c r="AI453" i="1"/>
  <c r="AI321" i="1"/>
  <c r="AI269" i="1"/>
  <c r="AI451" i="1"/>
  <c r="AI440" i="1"/>
  <c r="AI260" i="1"/>
  <c r="AI264" i="1"/>
  <c r="AI219" i="1"/>
  <c r="AI335" i="1"/>
  <c r="AI328" i="1"/>
  <c r="AI308" i="1"/>
  <c r="AI237" i="1"/>
  <c r="AI435" i="1"/>
  <c r="AI212" i="1"/>
  <c r="AI331" i="1"/>
  <c r="AI210" i="1"/>
  <c r="AI448" i="1"/>
  <c r="AI327" i="1"/>
  <c r="AI298" i="1"/>
  <c r="AI344" i="1"/>
  <c r="AI295" i="1"/>
  <c r="AI244" i="1"/>
  <c r="AI224" i="1"/>
  <c r="AI292" i="1"/>
  <c r="AI309" i="1"/>
  <c r="AI393" i="1"/>
  <c r="AI314" i="1"/>
  <c r="AI425" i="1"/>
  <c r="AI360" i="1"/>
  <c r="AI221" i="1"/>
  <c r="AI316" i="1"/>
  <c r="AI385" i="1"/>
  <c r="AI330" i="1"/>
  <c r="AI347" i="1"/>
  <c r="AI449" i="1"/>
  <c r="AI423" i="1"/>
  <c r="AI313" i="1"/>
  <c r="AI459" i="1"/>
  <c r="AI311" i="1"/>
  <c r="AI229" i="1"/>
  <c r="AI307" i="1"/>
  <c r="AI363" i="1"/>
  <c r="AI302" i="1"/>
  <c r="AI263" i="1"/>
  <c r="AI428" i="1"/>
  <c r="AI276" i="1"/>
  <c r="AI352" i="1"/>
  <c r="AI386" i="1"/>
  <c r="AI213" i="1"/>
  <c r="AI261" i="1"/>
  <c r="AI277" i="1"/>
  <c r="AI444" i="1"/>
  <c r="AI300" i="1"/>
  <c r="AI312" i="1"/>
  <c r="AI265" i="1"/>
  <c r="AI467" i="1"/>
  <c r="AI285" i="1"/>
  <c r="AI257" i="1"/>
  <c r="AI404" i="1"/>
  <c r="AI361" i="1"/>
  <c r="AI389" i="1"/>
  <c r="AI388" i="1"/>
  <c r="AI434" i="1"/>
  <c r="AI258" i="1"/>
  <c r="AI306" i="1"/>
  <c r="AI317" i="1"/>
  <c r="AI235" i="1"/>
  <c r="AI458" i="1"/>
  <c r="AI403" i="1"/>
  <c r="AI236" i="1"/>
  <c r="AI293" i="1"/>
  <c r="AI255" i="1"/>
  <c r="AI471" i="1"/>
  <c r="AI226" i="1"/>
  <c r="AI343" i="1"/>
  <c r="AI358" i="1"/>
  <c r="AI270" i="1"/>
  <c r="AI373" i="1"/>
  <c r="AI336" i="1"/>
  <c r="AI447" i="1"/>
  <c r="AI246" i="1"/>
  <c r="AI282" i="1"/>
  <c r="AI392" i="1"/>
  <c r="AI333" i="1"/>
  <c r="AI241" i="1"/>
  <c r="AI217" i="1"/>
  <c r="AI362" i="1"/>
  <c r="AI272" i="1"/>
  <c r="AI474" i="1"/>
  <c r="AI390" i="1"/>
  <c r="AI465" i="1"/>
  <c r="AI464" i="1"/>
  <c r="AI375" i="1"/>
  <c r="AI238" i="1"/>
  <c r="AI399" i="1"/>
  <c r="AI249" i="1"/>
  <c r="AI384" i="1"/>
  <c r="AI367" i="1"/>
  <c r="AI415" i="1"/>
  <c r="AI322" i="1"/>
  <c r="AI445" i="1"/>
  <c r="AI372" i="1"/>
  <c r="AI310" i="1"/>
  <c r="AI368" i="1"/>
  <c r="AI374" i="1"/>
  <c r="AI233" i="1"/>
  <c r="AI473" i="1"/>
  <c r="AI452" i="1"/>
  <c r="AI443" i="1"/>
  <c r="AI475" i="1"/>
  <c r="AI252" i="1"/>
  <c r="AI398" i="1"/>
  <c r="AI429" i="1"/>
  <c r="AI294" i="1"/>
  <c r="AI450" i="1"/>
  <c r="AI232" i="1"/>
  <c r="AI315" i="1"/>
  <c r="AI478" i="1"/>
  <c r="AI402" i="1"/>
  <c r="AI218" i="1"/>
  <c r="AI243" i="1"/>
  <c r="AI324" i="1"/>
  <c r="AI380" i="1"/>
  <c r="AI391" i="1"/>
  <c r="AI379" i="1"/>
  <c r="AI267" i="1"/>
  <c r="AI418" i="1"/>
  <c r="AI413" i="1"/>
  <c r="AI349" i="1"/>
  <c r="AI346" i="1"/>
  <c r="AI253" i="1"/>
  <c r="AI407" i="1"/>
  <c r="AI297" i="1"/>
  <c r="AI268" i="1"/>
  <c r="AI342" i="1"/>
  <c r="AI371" i="1"/>
  <c r="AI287" i="1"/>
  <c r="AI254" i="1"/>
  <c r="AI376" i="1"/>
  <c r="AI288" i="1"/>
  <c r="AI353" i="1"/>
  <c r="AI299" i="1"/>
  <c r="AI271" i="1"/>
  <c r="AI234" i="1"/>
  <c r="AI438" i="1"/>
  <c r="AB479" i="1" l="1"/>
  <c r="N479" i="1"/>
  <c r="M479" i="1"/>
  <c r="L480" i="1"/>
  <c r="L481" i="1" l="1"/>
  <c r="N480" i="1"/>
  <c r="M480" i="1"/>
  <c r="AA480" i="1"/>
  <c r="AB480" i="1"/>
  <c r="AI479" i="1"/>
  <c r="AI480" i="1"/>
  <c r="M481" i="1" l="1"/>
  <c r="L482" i="1"/>
  <c r="N481" i="1"/>
  <c r="AB481" i="1"/>
  <c r="AA481" i="1"/>
  <c r="AI481" i="1" l="1"/>
  <c r="N482" i="1"/>
  <c r="M482" i="1"/>
  <c r="L483" i="1"/>
  <c r="AB482" i="1"/>
  <c r="AA482" i="1"/>
  <c r="N483" i="1" l="1"/>
  <c r="M483" i="1"/>
  <c r="L484" i="1"/>
  <c r="AA483" i="1"/>
  <c r="AB483" i="1"/>
  <c r="AI482" i="1"/>
  <c r="AI483" i="1" l="1"/>
  <c r="L485" i="1"/>
  <c r="N484" i="1"/>
  <c r="AI484" i="1" s="1"/>
  <c r="M484" i="1"/>
  <c r="AA484" i="1"/>
  <c r="AB484" i="1"/>
  <c r="M485" i="1" l="1"/>
  <c r="L486" i="1"/>
  <c r="N485" i="1"/>
  <c r="AI485" i="1" s="1"/>
  <c r="AA485" i="1"/>
  <c r="AB485" i="1"/>
  <c r="N486" i="1" l="1"/>
  <c r="L487" i="1"/>
  <c r="M486" i="1"/>
  <c r="AB486" i="1"/>
  <c r="AA486" i="1"/>
  <c r="M487" i="1" l="1"/>
  <c r="N487" i="1"/>
  <c r="L488" i="1"/>
  <c r="AA487" i="1"/>
  <c r="AB487" i="1"/>
  <c r="AI486" i="1"/>
  <c r="L489" i="1" l="1"/>
  <c r="M488" i="1"/>
  <c r="N488" i="1"/>
  <c r="AA488" i="1"/>
  <c r="AB488" i="1"/>
  <c r="AI487" i="1"/>
  <c r="AI488" i="1" l="1"/>
  <c r="M489" i="1"/>
  <c r="L490" i="1"/>
  <c r="N489" i="1"/>
  <c r="AB489" i="1"/>
  <c r="AA489" i="1"/>
  <c r="N490" i="1" l="1"/>
  <c r="M490" i="1"/>
  <c r="L491" i="1"/>
  <c r="AB490" i="1"/>
  <c r="AA490" i="1"/>
  <c r="AI489" i="1"/>
  <c r="N491" i="1" l="1"/>
  <c r="M491" i="1"/>
  <c r="L492" i="1"/>
  <c r="AB491" i="1"/>
  <c r="AA491" i="1"/>
  <c r="AI490" i="1"/>
  <c r="N492" i="1" l="1"/>
  <c r="L493" i="1"/>
  <c r="M492" i="1"/>
  <c r="AB492" i="1"/>
  <c r="AA492" i="1"/>
  <c r="AI491" i="1"/>
  <c r="M493" i="1" l="1"/>
  <c r="L494" i="1"/>
  <c r="N493" i="1"/>
  <c r="AA493" i="1"/>
  <c r="AB493" i="1"/>
  <c r="AI492" i="1"/>
  <c r="AI493" i="1" l="1"/>
  <c r="N494" i="1"/>
  <c r="AI494" i="1" s="1"/>
  <c r="M494" i="1"/>
  <c r="L495" i="1"/>
  <c r="AB494" i="1"/>
  <c r="AA494" i="1"/>
  <c r="N495" i="1" l="1"/>
  <c r="AI495" i="1" s="1"/>
  <c r="M495" i="1"/>
  <c r="L496" i="1"/>
  <c r="AB495" i="1"/>
  <c r="AA495" i="1"/>
  <c r="L497" i="1" l="1"/>
  <c r="M496" i="1"/>
  <c r="N496" i="1"/>
  <c r="AI496" i="1" s="1"/>
  <c r="AA496" i="1"/>
  <c r="AB496" i="1"/>
  <c r="M497" i="1" l="1"/>
  <c r="N497" i="1"/>
  <c r="AI497" i="1" s="1"/>
  <c r="L498" i="1"/>
  <c r="AB497" i="1"/>
  <c r="AA497" i="1"/>
  <c r="N498" i="1" l="1"/>
  <c r="AI498" i="1" s="1"/>
  <c r="M498" i="1"/>
  <c r="L499" i="1"/>
  <c r="AB498" i="1"/>
  <c r="AA498" i="1"/>
  <c r="N499" i="1" l="1"/>
  <c r="AI499" i="1" s="1"/>
  <c r="L500" i="1"/>
  <c r="M499" i="1"/>
  <c r="AA499" i="1"/>
  <c r="AB499" i="1"/>
  <c r="L501" i="1" l="1"/>
  <c r="M500" i="1"/>
  <c r="N500" i="1"/>
  <c r="AI500" i="1" s="1"/>
  <c r="AA500" i="1"/>
  <c r="AB500" i="1"/>
  <c r="M501" i="1" l="1"/>
  <c r="N501" i="1"/>
  <c r="AI501" i="1" s="1"/>
  <c r="L502" i="1"/>
  <c r="AB501" i="1"/>
  <c r="AA501" i="1"/>
  <c r="N502" i="1" l="1"/>
  <c r="AI502" i="1" s="1"/>
  <c r="M502" i="1"/>
  <c r="L503" i="1"/>
  <c r="AB502" i="1"/>
  <c r="AA502" i="1"/>
  <c r="M503" i="1" l="1"/>
  <c r="N503" i="1"/>
  <c r="AI503" i="1" s="1"/>
  <c r="L504" i="1"/>
  <c r="AA503" i="1"/>
  <c r="AB503" i="1"/>
  <c r="L505" i="1" l="1"/>
  <c r="M504" i="1"/>
  <c r="N504" i="1"/>
  <c r="AI504" i="1" s="1"/>
  <c r="AB504" i="1"/>
  <c r="AA504" i="1"/>
  <c r="M505" i="1" l="1"/>
  <c r="N505" i="1"/>
  <c r="AI505" i="1" s="1"/>
  <c r="L506" i="1"/>
  <c r="AA505" i="1"/>
  <c r="AB505" i="1"/>
  <c r="N506" i="1" l="1"/>
  <c r="AI506" i="1" s="1"/>
  <c r="M506" i="1"/>
  <c r="L507" i="1"/>
  <c r="AA506" i="1"/>
  <c r="AB506" i="1"/>
  <c r="N507" i="1" l="1"/>
  <c r="AI507" i="1" s="1"/>
  <c r="M507" i="1"/>
  <c r="L508" i="1"/>
  <c r="AB507" i="1"/>
  <c r="AA507" i="1"/>
  <c r="N508" i="1" l="1"/>
  <c r="AI508" i="1" s="1"/>
  <c r="L509" i="1"/>
  <c r="M508" i="1"/>
  <c r="AB508" i="1"/>
  <c r="AA508" i="1"/>
  <c r="M509" i="1" l="1"/>
  <c r="N509" i="1"/>
  <c r="AI509" i="1" s="1"/>
  <c r="L510" i="1"/>
  <c r="AB509" i="1"/>
  <c r="AA509" i="1"/>
  <c r="N510" i="1" l="1"/>
  <c r="AI510" i="1" s="1"/>
  <c r="M510" i="1"/>
  <c r="L511" i="1"/>
  <c r="AB510" i="1"/>
  <c r="AA510" i="1"/>
  <c r="N511" i="1" l="1"/>
  <c r="AI511" i="1" s="1"/>
  <c r="L512" i="1"/>
  <c r="M511" i="1"/>
  <c r="AA511" i="1"/>
  <c r="AB511" i="1"/>
  <c r="L513" i="1" l="1"/>
  <c r="N512" i="1"/>
  <c r="AI512" i="1" s="1"/>
  <c r="M512" i="1"/>
  <c r="AA512" i="1"/>
  <c r="AB512" i="1"/>
  <c r="M513" i="1" l="1"/>
  <c r="L514" i="1"/>
  <c r="N513" i="1"/>
  <c r="AI513" i="1" s="1"/>
  <c r="AB513" i="1"/>
  <c r="AA513" i="1"/>
  <c r="N514" i="1" l="1"/>
  <c r="AI514" i="1" s="1"/>
  <c r="M514" i="1"/>
  <c r="L515" i="1"/>
  <c r="AB514" i="1"/>
  <c r="AA514" i="1"/>
  <c r="N515" i="1" l="1"/>
  <c r="AI515" i="1" s="1"/>
  <c r="M515" i="1"/>
  <c r="L516" i="1"/>
  <c r="AA515" i="1"/>
  <c r="AB515" i="1"/>
  <c r="L517" i="1" l="1"/>
  <c r="M516" i="1"/>
  <c r="N516" i="1"/>
  <c r="AI516" i="1" s="1"/>
  <c r="AA516" i="1"/>
  <c r="AB516" i="1"/>
  <c r="M517" i="1" l="1"/>
  <c r="L518" i="1"/>
  <c r="N517" i="1"/>
  <c r="AI517" i="1" s="1"/>
  <c r="AB517" i="1"/>
  <c r="AA517" i="1"/>
  <c r="N518" i="1" l="1"/>
  <c r="AI518" i="1" s="1"/>
  <c r="M518" i="1"/>
  <c r="L519" i="1"/>
  <c r="AB518" i="1"/>
  <c r="AA518" i="1"/>
  <c r="M519" i="1" l="1"/>
  <c r="N519" i="1"/>
  <c r="AI519" i="1" s="1"/>
  <c r="L520" i="1"/>
  <c r="AA519" i="1"/>
  <c r="AB519" i="1"/>
  <c r="L521" i="1" l="1"/>
  <c r="N520" i="1"/>
  <c r="AI520" i="1" s="1"/>
  <c r="M520" i="1"/>
  <c r="AB520" i="1"/>
  <c r="AA520" i="1"/>
  <c r="M521" i="1" l="1"/>
  <c r="AB521" i="1"/>
  <c r="L522" i="1"/>
  <c r="AA521" i="1"/>
  <c r="N521" i="1"/>
  <c r="AI521" i="1" s="1"/>
  <c r="N522" i="1" l="1"/>
  <c r="AI522" i="1" s="1"/>
  <c r="M522" i="1"/>
  <c r="L523" i="1"/>
  <c r="AB522" i="1"/>
  <c r="AA522" i="1"/>
  <c r="AB523" i="1" l="1"/>
  <c r="L524" i="1"/>
  <c r="AA523" i="1"/>
  <c r="N523" i="1"/>
  <c r="AI523" i="1" s="1"/>
  <c r="M523" i="1"/>
  <c r="L525" i="1" l="1"/>
  <c r="M524" i="1"/>
  <c r="AA524" i="1"/>
  <c r="N524" i="1"/>
  <c r="AI524" i="1" s="1"/>
  <c r="AB524" i="1"/>
  <c r="N525" i="1" l="1"/>
  <c r="AI525" i="1" s="1"/>
  <c r="AA525" i="1"/>
  <c r="M525" i="1"/>
  <c r="L526" i="1"/>
  <c r="AB525" i="1"/>
  <c r="M526" i="1" l="1"/>
  <c r="L527" i="1"/>
  <c r="AB526" i="1"/>
  <c r="N526" i="1"/>
  <c r="AI526" i="1" s="1"/>
  <c r="AA526" i="1"/>
  <c r="AA527" i="1" l="1"/>
  <c r="L528" i="1"/>
  <c r="AB527" i="1"/>
  <c r="N527" i="1"/>
  <c r="AI527" i="1" s="1"/>
  <c r="M527" i="1"/>
  <c r="AB528" i="1" l="1"/>
  <c r="N528" i="1"/>
  <c r="AI528" i="1" s="1"/>
  <c r="AA528" i="1"/>
  <c r="M528" i="1"/>
  <c r="L529" i="1"/>
  <c r="AA529" i="1" l="1"/>
  <c r="M529" i="1"/>
  <c r="AB529" i="1"/>
  <c r="L530" i="1"/>
  <c r="N529" i="1"/>
  <c r="AI529" i="1" s="1"/>
  <c r="M530" i="1" l="1"/>
  <c r="L531" i="1"/>
  <c r="AB530" i="1"/>
  <c r="N530" i="1"/>
  <c r="AI530" i="1" s="1"/>
  <c r="AA530" i="1"/>
  <c r="N531" i="1" l="1"/>
  <c r="AI531" i="1" s="1"/>
  <c r="M531" i="1"/>
  <c r="AA531" i="1"/>
  <c r="L532" i="1"/>
  <c r="AB531" i="1"/>
  <c r="L533" i="1" l="1"/>
  <c r="N532" i="1"/>
  <c r="AI532" i="1" s="1"/>
  <c r="AB532" i="1"/>
  <c r="M532" i="1"/>
  <c r="AA532" i="1"/>
  <c r="AB533" i="1" l="1"/>
  <c r="M533" i="1"/>
  <c r="L534" i="1"/>
  <c r="N533" i="1"/>
  <c r="AI533" i="1" s="1"/>
  <c r="AA533" i="1"/>
  <c r="L535" i="1" l="1"/>
  <c r="N534" i="1"/>
  <c r="AI534" i="1" s="1"/>
  <c r="AA534" i="1"/>
  <c r="M534" i="1"/>
  <c r="AB534" i="1"/>
  <c r="M535" i="1" l="1"/>
  <c r="AA535" i="1"/>
  <c r="AB535" i="1"/>
  <c r="N535" i="1"/>
  <c r="AI535" i="1" s="1"/>
  <c r="L536" i="1"/>
  <c r="M536" i="1" l="1"/>
  <c r="N536" i="1"/>
  <c r="AI536" i="1" s="1"/>
  <c r="L537" i="1"/>
  <c r="AB536" i="1"/>
  <c r="AA536" i="1"/>
  <c r="M537" i="1" l="1"/>
  <c r="AA537" i="1"/>
  <c r="N537" i="1"/>
  <c r="AI537" i="1" s="1"/>
  <c r="AB537" i="1"/>
  <c r="L538" i="1"/>
  <c r="AA538" i="1" l="1"/>
  <c r="N538" i="1"/>
  <c r="AI538" i="1" s="1"/>
  <c r="AB538" i="1"/>
  <c r="L539" i="1"/>
  <c r="M538" i="1"/>
  <c r="L540" i="1" l="1"/>
  <c r="N539" i="1"/>
  <c r="AI539" i="1" s="1"/>
  <c r="AA539" i="1"/>
  <c r="AB539" i="1"/>
  <c r="M539" i="1"/>
  <c r="AB540" i="1" l="1"/>
  <c r="AA540" i="1"/>
  <c r="M540" i="1"/>
  <c r="L541" i="1"/>
  <c r="N540" i="1"/>
  <c r="AI540" i="1" s="1"/>
  <c r="M541" i="1" l="1"/>
  <c r="AB541" i="1"/>
  <c r="L542" i="1"/>
  <c r="N541" i="1"/>
  <c r="AI541" i="1" s="1"/>
  <c r="AA541" i="1"/>
  <c r="L543" i="1" l="1"/>
  <c r="M542" i="1"/>
  <c r="AA542" i="1"/>
  <c r="N542" i="1"/>
  <c r="AI542" i="1" s="1"/>
  <c r="AB542" i="1"/>
  <c r="AB543" i="1" l="1"/>
  <c r="L544" i="1"/>
  <c r="AA543" i="1"/>
  <c r="M543" i="1"/>
  <c r="N543" i="1"/>
  <c r="AI543" i="1" s="1"/>
  <c r="AB544" i="1" l="1"/>
  <c r="N544" i="1"/>
  <c r="AI544" i="1" s="1"/>
  <c r="AA544" i="1"/>
  <c r="M544" i="1"/>
  <c r="L545" i="1"/>
  <c r="M545" i="1" l="1"/>
  <c r="AA545" i="1"/>
  <c r="L546" i="1"/>
  <c r="N545" i="1"/>
  <c r="AI545" i="1" s="1"/>
  <c r="AB545" i="1"/>
  <c r="AB546" i="1" l="1"/>
  <c r="M546" i="1"/>
  <c r="L547" i="1"/>
  <c r="N546" i="1"/>
  <c r="AI546" i="1" s="1"/>
  <c r="AA546" i="1"/>
  <c r="AB547" i="1" l="1"/>
  <c r="L548" i="1"/>
  <c r="AA547" i="1"/>
  <c r="N547" i="1"/>
  <c r="AI547" i="1" s="1"/>
  <c r="M547" i="1"/>
  <c r="AA548" i="1" l="1"/>
  <c r="M548" i="1"/>
  <c r="AB548" i="1"/>
  <c r="L549" i="1"/>
  <c r="N548" i="1"/>
  <c r="AI548" i="1" s="1"/>
  <c r="L550" i="1" l="1"/>
  <c r="M549" i="1"/>
  <c r="AA549" i="1"/>
  <c r="N549" i="1"/>
  <c r="AI549" i="1" s="1"/>
  <c r="AB549" i="1"/>
  <c r="N550" i="1" l="1"/>
  <c r="AI550" i="1" s="1"/>
  <c r="AA550" i="1"/>
  <c r="M550" i="1"/>
  <c r="L551" i="1"/>
  <c r="AB550" i="1"/>
  <c r="N551" i="1" l="1"/>
  <c r="AI551" i="1" s="1"/>
  <c r="M551" i="1"/>
  <c r="AA551" i="1"/>
  <c r="L552" i="1"/>
  <c r="AB551" i="1"/>
  <c r="AA552" i="1" l="1"/>
  <c r="AB552" i="1"/>
  <c r="M552" i="1"/>
  <c r="L553" i="1"/>
  <c r="N552" i="1"/>
  <c r="AI552" i="1" s="1"/>
  <c r="M553" i="1" l="1"/>
  <c r="AA553" i="1"/>
  <c r="N553" i="1"/>
  <c r="AI553" i="1" s="1"/>
  <c r="L554" i="1"/>
  <c r="AB553" i="1"/>
  <c r="L555" i="1" l="1"/>
  <c r="M554" i="1"/>
  <c r="AA554" i="1"/>
  <c r="N554" i="1"/>
  <c r="AI554" i="1" s="1"/>
  <c r="AB554" i="1"/>
  <c r="AA555" i="1" l="1"/>
  <c r="L556" i="1"/>
  <c r="M555" i="1"/>
  <c r="N555" i="1"/>
  <c r="AI555" i="1" s="1"/>
  <c r="AB555" i="1"/>
  <c r="AA556" i="1" l="1"/>
  <c r="M556" i="1"/>
  <c r="L557" i="1"/>
  <c r="AB556" i="1"/>
  <c r="N556" i="1"/>
  <c r="AI556" i="1" s="1"/>
  <c r="M557" i="1" l="1"/>
  <c r="AB557" i="1"/>
  <c r="N557" i="1"/>
  <c r="AI557" i="1" s="1"/>
  <c r="L558" i="1"/>
  <c r="AA557" i="1"/>
  <c r="N558" i="1" l="1"/>
  <c r="AI558" i="1" s="1"/>
  <c r="AB558" i="1"/>
  <c r="M558" i="1"/>
  <c r="AA558" i="1"/>
  <c r="L559" i="1"/>
  <c r="AB559" i="1" l="1"/>
  <c r="L560" i="1"/>
  <c r="AA559" i="1"/>
  <c r="N559" i="1"/>
  <c r="AI559" i="1" s="1"/>
  <c r="M559" i="1"/>
  <c r="AB560" i="1" l="1"/>
  <c r="N560" i="1"/>
  <c r="AI560" i="1" s="1"/>
  <c r="AA560" i="1"/>
  <c r="M560" i="1"/>
  <c r="L561" i="1"/>
  <c r="L562" i="1" l="1"/>
  <c r="AB561" i="1"/>
  <c r="AA561" i="1"/>
  <c r="N561" i="1"/>
  <c r="AI561" i="1" s="1"/>
  <c r="M561" i="1"/>
  <c r="AA562" i="1" l="1"/>
  <c r="N562" i="1"/>
  <c r="AI562" i="1" s="1"/>
  <c r="M562" i="1"/>
  <c r="L563" i="1"/>
  <c r="AB562" i="1"/>
  <c r="AA563" i="1" l="1"/>
  <c r="N563" i="1"/>
  <c r="AI563" i="1" s="1"/>
  <c r="M563" i="1"/>
  <c r="AB563" i="1"/>
  <c r="L564" i="1"/>
  <c r="M564" i="1" l="1"/>
  <c r="L565" i="1"/>
  <c r="AB564" i="1"/>
  <c r="N564" i="1"/>
  <c r="AI564" i="1" s="1"/>
  <c r="AA564" i="1"/>
  <c r="L566" i="1" l="1"/>
  <c r="AA565" i="1"/>
  <c r="M565" i="1"/>
  <c r="N565" i="1"/>
  <c r="AI565" i="1" s="1"/>
  <c r="AB565" i="1"/>
  <c r="AB566" i="1" l="1"/>
  <c r="L567" i="1"/>
  <c r="AA566" i="1"/>
  <c r="N566" i="1"/>
  <c r="AI566" i="1" s="1"/>
  <c r="M566" i="1"/>
  <c r="M567" i="1" l="1"/>
  <c r="AA567" i="1"/>
  <c r="L568" i="1"/>
  <c r="N567" i="1"/>
  <c r="AI567" i="1" s="1"/>
  <c r="AB567" i="1"/>
  <c r="M568" i="1" l="1"/>
  <c r="N568" i="1"/>
  <c r="AI568" i="1" s="1"/>
  <c r="AB568" i="1"/>
  <c r="L569" i="1"/>
  <c r="AA568" i="1"/>
  <c r="AA569" i="1" l="1"/>
  <c r="L570" i="1"/>
  <c r="AB569" i="1"/>
  <c r="M569" i="1"/>
  <c r="N569" i="1"/>
  <c r="AI569" i="1" s="1"/>
  <c r="AA570" i="1" l="1"/>
  <c r="AB570" i="1"/>
  <c r="N570" i="1"/>
  <c r="AI570" i="1" s="1"/>
  <c r="M570" i="1"/>
  <c r="L571" i="1"/>
  <c r="AB571" i="1" l="1"/>
  <c r="N571" i="1"/>
  <c r="AI571" i="1" s="1"/>
  <c r="L572" i="1"/>
  <c r="M571" i="1"/>
  <c r="AA571" i="1"/>
  <c r="M572" i="1" l="1"/>
  <c r="L573" i="1"/>
  <c r="N572" i="1"/>
  <c r="AI572" i="1" s="1"/>
  <c r="AB572" i="1"/>
  <c r="AA572" i="1"/>
  <c r="AA573" i="1" l="1"/>
  <c r="AB573" i="1"/>
  <c r="N573" i="1"/>
  <c r="AI573" i="1" s="1"/>
  <c r="M573" i="1"/>
  <c r="L574" i="1"/>
  <c r="L575" i="1" l="1"/>
  <c r="AB574" i="1"/>
  <c r="N574" i="1"/>
  <c r="AI574" i="1" s="1"/>
  <c r="AA574" i="1"/>
  <c r="M574" i="1"/>
  <c r="AB575" i="1" l="1"/>
  <c r="L576" i="1"/>
  <c r="N575" i="1"/>
  <c r="AI575" i="1" s="1"/>
  <c r="M575" i="1"/>
  <c r="AA575" i="1"/>
  <c r="AA576" i="1" l="1"/>
  <c r="N576" i="1"/>
  <c r="AI576" i="1" s="1"/>
  <c r="AB576" i="1"/>
  <c r="M576" i="1"/>
  <c r="L577" i="1"/>
  <c r="AB577" i="1" l="1"/>
  <c r="AA577" i="1"/>
  <c r="N577" i="1"/>
  <c r="AI577" i="1" s="1"/>
  <c r="M577" i="1"/>
  <c r="L578" i="1"/>
  <c r="AB578" i="1" l="1"/>
  <c r="L579" i="1"/>
  <c r="N578" i="1"/>
  <c r="AI578" i="1" s="1"/>
  <c r="M578" i="1"/>
  <c r="AA578" i="1"/>
  <c r="AB579" i="1" l="1"/>
  <c r="M579" i="1"/>
  <c r="AA579" i="1"/>
  <c r="L580" i="1"/>
  <c r="N579" i="1"/>
  <c r="AI579" i="1" s="1"/>
  <c r="AA580" i="1" l="1"/>
  <c r="M580" i="1"/>
  <c r="L581" i="1"/>
  <c r="N580" i="1"/>
  <c r="AI580" i="1" s="1"/>
  <c r="AB580" i="1"/>
  <c r="AB581" i="1" l="1"/>
  <c r="L582" i="1"/>
  <c r="AA581" i="1"/>
  <c r="N581" i="1"/>
  <c r="AI581" i="1" s="1"/>
  <c r="M581" i="1"/>
  <c r="AA582" i="1" l="1"/>
  <c r="AB582" i="1"/>
  <c r="M582" i="1"/>
  <c r="L583" i="1"/>
  <c r="N582" i="1"/>
  <c r="AI582" i="1" s="1"/>
  <c r="M583" i="1" l="1"/>
  <c r="AA583" i="1"/>
  <c r="L584" i="1"/>
  <c r="N583" i="1"/>
  <c r="AI583" i="1" s="1"/>
  <c r="AB583" i="1"/>
  <c r="AB584" i="1" l="1"/>
  <c r="N584" i="1"/>
  <c r="AI584" i="1" s="1"/>
  <c r="AA584" i="1"/>
  <c r="M584" i="1"/>
  <c r="L585" i="1"/>
  <c r="AA585" i="1" l="1"/>
  <c r="AB585" i="1"/>
  <c r="N585" i="1"/>
  <c r="AI585" i="1" s="1"/>
  <c r="M585" i="1"/>
  <c r="L586" i="1"/>
  <c r="L587" i="1" l="1"/>
  <c r="AA586" i="1"/>
  <c r="M586" i="1"/>
  <c r="N586" i="1"/>
  <c r="AI586" i="1" s="1"/>
  <c r="AB586" i="1"/>
  <c r="AB587" i="1" l="1"/>
  <c r="N587" i="1"/>
  <c r="AI587" i="1" s="1"/>
  <c r="L588" i="1"/>
  <c r="M587" i="1"/>
  <c r="AA587" i="1"/>
  <c r="AB588" i="1" l="1"/>
  <c r="N588" i="1"/>
  <c r="AI588" i="1" s="1"/>
  <c r="AA588" i="1"/>
  <c r="M588" i="1"/>
  <c r="L589" i="1"/>
  <c r="AB589" i="1" l="1"/>
  <c r="L590" i="1"/>
  <c r="AA589" i="1"/>
  <c r="M589" i="1"/>
  <c r="N589" i="1"/>
  <c r="AI589" i="1" s="1"/>
  <c r="AA590" i="1" l="1"/>
  <c r="L591" i="1"/>
  <c r="AB590" i="1"/>
  <c r="N590" i="1"/>
  <c r="AI590" i="1" s="1"/>
  <c r="M590" i="1"/>
  <c r="M591" i="1" l="1"/>
  <c r="AA591" i="1"/>
  <c r="AB591" i="1"/>
  <c r="L592" i="1"/>
  <c r="N591" i="1"/>
  <c r="AI591" i="1" s="1"/>
  <c r="AA592" i="1" l="1"/>
  <c r="N592" i="1"/>
  <c r="AI592" i="1" s="1"/>
  <c r="AB592" i="1"/>
  <c r="L593" i="1"/>
  <c r="M592" i="1"/>
  <c r="L594" i="1" l="1"/>
  <c r="AB593" i="1"/>
  <c r="M593" i="1"/>
  <c r="AA593" i="1"/>
  <c r="N593" i="1"/>
  <c r="AI593" i="1" s="1"/>
  <c r="N594" i="1" l="1"/>
  <c r="AI594" i="1" s="1"/>
  <c r="M594" i="1"/>
  <c r="AB594" i="1"/>
  <c r="L595" i="1"/>
  <c r="AA594" i="1"/>
  <c r="M595" i="1" l="1"/>
  <c r="AB595" i="1"/>
  <c r="N595" i="1"/>
  <c r="AI595" i="1" s="1"/>
  <c r="AA595" i="1"/>
  <c r="L596" i="1"/>
  <c r="AA596" i="1" l="1"/>
  <c r="M596" i="1"/>
  <c r="N596" i="1"/>
  <c r="AI596" i="1" s="1"/>
  <c r="AB596" i="1"/>
  <c r="L597" i="1"/>
  <c r="AB597" i="1" l="1"/>
  <c r="L598" i="1"/>
  <c r="AA597" i="1"/>
  <c r="N597" i="1"/>
  <c r="AI597" i="1" s="1"/>
  <c r="M597" i="1"/>
  <c r="AA598" i="1" l="1"/>
  <c r="AB598" i="1"/>
  <c r="N598" i="1"/>
  <c r="AI598" i="1" s="1"/>
  <c r="L599" i="1"/>
  <c r="M598" i="1"/>
  <c r="M599" i="1" l="1"/>
  <c r="AB599" i="1"/>
  <c r="N599" i="1"/>
  <c r="AI599" i="1" s="1"/>
  <c r="AA599" i="1"/>
  <c r="L600" i="1"/>
  <c r="AB600" i="1" l="1"/>
  <c r="M600" i="1"/>
  <c r="N600" i="1"/>
  <c r="AI600" i="1" s="1"/>
  <c r="AA600" i="1"/>
  <c r="L601" i="1"/>
  <c r="N601" i="1" l="1"/>
  <c r="AI601" i="1" s="1"/>
  <c r="AB601" i="1"/>
  <c r="L602" i="1"/>
  <c r="M601" i="1"/>
  <c r="AA601" i="1"/>
  <c r="AA602" i="1" l="1"/>
  <c r="M602" i="1"/>
  <c r="L603" i="1"/>
  <c r="AB602" i="1"/>
  <c r="N602" i="1"/>
  <c r="AI602" i="1" s="1"/>
  <c r="AA603" i="1" l="1"/>
  <c r="M603" i="1"/>
  <c r="AB603" i="1"/>
  <c r="N603" i="1"/>
  <c r="AI603" i="1" s="1"/>
  <c r="L604" i="1"/>
  <c r="AA604" i="1" l="1"/>
  <c r="L605" i="1"/>
  <c r="N604" i="1"/>
  <c r="AI604" i="1" s="1"/>
  <c r="AB604" i="1"/>
  <c r="M604" i="1"/>
  <c r="AA605" i="1" l="1"/>
  <c r="L606" i="1"/>
  <c r="N605" i="1"/>
  <c r="AI605" i="1" s="1"/>
  <c r="M605" i="1"/>
  <c r="AB605" i="1"/>
  <c r="AB606" i="1" l="1"/>
  <c r="M606" i="1"/>
  <c r="L607" i="1"/>
  <c r="N606" i="1"/>
  <c r="AI606" i="1" s="1"/>
  <c r="AA606" i="1"/>
  <c r="AA607" i="1" l="1"/>
  <c r="M607" i="1"/>
  <c r="AB607" i="1"/>
  <c r="N607" i="1"/>
  <c r="AI607" i="1" s="1"/>
  <c r="L608" i="1"/>
  <c r="AB608" i="1" l="1"/>
  <c r="N608" i="1"/>
  <c r="AI608" i="1" s="1"/>
  <c r="AA608" i="1"/>
  <c r="M608" i="1"/>
  <c r="L609" i="1"/>
  <c r="AA609" i="1" l="1"/>
  <c r="L610" i="1"/>
  <c r="AB609" i="1"/>
  <c r="M609" i="1"/>
  <c r="N609" i="1"/>
  <c r="AI609" i="1" s="1"/>
  <c r="AA610" i="1" l="1"/>
  <c r="N610" i="1"/>
  <c r="AI610" i="1" s="1"/>
  <c r="M610" i="1"/>
  <c r="L611" i="1"/>
  <c r="AB610" i="1"/>
  <c r="AB611" i="1" l="1"/>
  <c r="N611" i="1"/>
  <c r="AI611" i="1" s="1"/>
  <c r="L612" i="1"/>
  <c r="M611" i="1"/>
  <c r="AA611" i="1"/>
  <c r="M612" i="1" l="1"/>
  <c r="AA612" i="1"/>
  <c r="L613" i="1"/>
  <c r="N612" i="1"/>
  <c r="AI612" i="1" s="1"/>
  <c r="AB612" i="1"/>
  <c r="AB613" i="1" l="1"/>
  <c r="L614" i="1"/>
  <c r="AA613" i="1"/>
  <c r="M613" i="1"/>
  <c r="N613" i="1"/>
  <c r="AI613" i="1" s="1"/>
  <c r="AA614" i="1" l="1"/>
  <c r="L615" i="1"/>
  <c r="M614" i="1"/>
  <c r="N614" i="1"/>
  <c r="AI614" i="1" s="1"/>
  <c r="AB614" i="1"/>
  <c r="AB615" i="1" l="1"/>
  <c r="M615" i="1"/>
  <c r="AA615" i="1"/>
  <c r="L616" i="1"/>
  <c r="N615" i="1"/>
  <c r="AI615" i="1" s="1"/>
  <c r="AA616" i="1" l="1"/>
  <c r="N616" i="1"/>
  <c r="AI616" i="1" s="1"/>
  <c r="AB616" i="1"/>
  <c r="L617" i="1"/>
  <c r="M616" i="1"/>
  <c r="AB617" i="1" l="1"/>
  <c r="N617" i="1"/>
  <c r="AI617" i="1" s="1"/>
  <c r="M617" i="1"/>
  <c r="L618" i="1"/>
  <c r="AA617" i="1"/>
  <c r="AB618" i="1" l="1"/>
  <c r="L619" i="1"/>
  <c r="N618" i="1"/>
  <c r="AI618" i="1" s="1"/>
  <c r="M618" i="1"/>
  <c r="AA618" i="1"/>
  <c r="AA619" i="1" l="1"/>
  <c r="N619" i="1"/>
  <c r="AI619" i="1" s="1"/>
  <c r="L620" i="1"/>
  <c r="M619" i="1"/>
  <c r="AB619" i="1"/>
  <c r="AA620" i="1" l="1"/>
  <c r="N620" i="1"/>
  <c r="AI620" i="1" s="1"/>
  <c r="AB620" i="1"/>
  <c r="M620" i="1"/>
  <c r="L621" i="1"/>
  <c r="AB621" i="1" l="1"/>
  <c r="AA621" i="1"/>
  <c r="N621" i="1"/>
  <c r="AI621" i="1" s="1"/>
  <c r="M621" i="1"/>
  <c r="L622" i="1"/>
  <c r="L623" i="1" l="1"/>
  <c r="AB622" i="1"/>
  <c r="N622" i="1"/>
  <c r="AI622" i="1" s="1"/>
  <c r="AA622" i="1"/>
  <c r="M622" i="1"/>
  <c r="M623" i="1" l="1"/>
  <c r="AB623" i="1"/>
  <c r="L624" i="1"/>
  <c r="N623" i="1"/>
  <c r="AI623" i="1" s="1"/>
  <c r="AA623" i="1"/>
  <c r="AA624" i="1" l="1"/>
  <c r="L625" i="1"/>
  <c r="N624" i="1"/>
  <c r="AI624" i="1" s="1"/>
  <c r="AB624" i="1"/>
  <c r="M624" i="1"/>
  <c r="N625" i="1" l="1"/>
  <c r="AI625" i="1" s="1"/>
  <c r="AA625" i="1"/>
  <c r="M625" i="1"/>
  <c r="AB625" i="1"/>
  <c r="L626" i="1"/>
  <c r="AA626" i="1" l="1"/>
  <c r="L627" i="1"/>
  <c r="AB626" i="1"/>
  <c r="M626" i="1"/>
  <c r="N626" i="1"/>
  <c r="AI626" i="1" s="1"/>
  <c r="AA627" i="1" l="1"/>
  <c r="M627" i="1"/>
  <c r="AB627" i="1"/>
  <c r="N627" i="1"/>
  <c r="AI627" i="1" s="1"/>
  <c r="L628" i="1"/>
  <c r="AB628" i="1" l="1"/>
  <c r="N628" i="1"/>
  <c r="AI628" i="1" s="1"/>
  <c r="M628" i="1"/>
  <c r="L629" i="1"/>
  <c r="AA628" i="1"/>
  <c r="AB629" i="1" l="1"/>
  <c r="N629" i="1"/>
  <c r="AI629" i="1" s="1"/>
  <c r="L630" i="1"/>
  <c r="AA629" i="1"/>
  <c r="M629" i="1"/>
  <c r="AB630" i="1" l="1"/>
  <c r="M630" i="1"/>
  <c r="N630" i="1"/>
  <c r="AI630" i="1" s="1"/>
  <c r="L631" i="1"/>
  <c r="AA630" i="1"/>
  <c r="AB631" i="1" l="1"/>
  <c r="M631" i="1"/>
  <c r="AA631" i="1"/>
  <c r="L632" i="1"/>
  <c r="N631" i="1"/>
  <c r="AI631" i="1" s="1"/>
  <c r="N632" i="1" l="1"/>
  <c r="AI632" i="1" s="1"/>
  <c r="AA632" i="1"/>
  <c r="L633" i="1"/>
  <c r="M632" i="1"/>
  <c r="AB632" i="1"/>
  <c r="AB633" i="1" l="1"/>
  <c r="L634" i="1"/>
  <c r="AA633" i="1"/>
  <c r="M633" i="1"/>
  <c r="N633" i="1"/>
  <c r="AI633" i="1" s="1"/>
  <c r="L635" i="1" l="1"/>
  <c r="AB634" i="1"/>
  <c r="M634" i="1"/>
  <c r="AA634" i="1"/>
  <c r="N634" i="1"/>
  <c r="AI634" i="1" s="1"/>
  <c r="AB635" i="1" l="1"/>
  <c r="N635" i="1"/>
  <c r="AI635" i="1" s="1"/>
  <c r="L636" i="1"/>
  <c r="M635" i="1"/>
  <c r="AA635" i="1"/>
  <c r="M636" i="1" l="1"/>
  <c r="AB636" i="1"/>
  <c r="L637" i="1"/>
  <c r="N636" i="1"/>
  <c r="AI636" i="1" s="1"/>
  <c r="AA636" i="1"/>
  <c r="N637" i="1" l="1"/>
  <c r="AI637" i="1" s="1"/>
  <c r="M637" i="1"/>
  <c r="AA637" i="1"/>
  <c r="AB637" i="1"/>
  <c r="L638" i="1"/>
  <c r="AA638" i="1" l="1"/>
  <c r="L639" i="1"/>
  <c r="N638" i="1"/>
  <c r="AI638" i="1" s="1"/>
  <c r="AB638" i="1"/>
  <c r="M638" i="1"/>
  <c r="AA639" i="1" l="1"/>
  <c r="M639" i="1"/>
  <c r="AB639" i="1"/>
  <c r="L640" i="1"/>
  <c r="N639" i="1"/>
  <c r="AI639" i="1" s="1"/>
  <c r="AB640" i="1" l="1"/>
  <c r="N640" i="1"/>
  <c r="AI640" i="1" s="1"/>
  <c r="AA640" i="1"/>
  <c r="M640" i="1"/>
  <c r="L641" i="1"/>
  <c r="AA641" i="1" l="1"/>
  <c r="L642" i="1"/>
  <c r="AB641" i="1"/>
  <c r="N641" i="1"/>
  <c r="AI641" i="1" s="1"/>
  <c r="M641" i="1"/>
  <c r="L643" i="1" l="1"/>
  <c r="AB642" i="1"/>
  <c r="N642" i="1"/>
  <c r="AI642" i="1" s="1"/>
  <c r="M642" i="1"/>
  <c r="AA642" i="1"/>
  <c r="M643" i="1" l="1"/>
  <c r="AB643" i="1"/>
  <c r="L644" i="1"/>
  <c r="AA643" i="1"/>
  <c r="N643" i="1"/>
  <c r="AI643" i="1" s="1"/>
  <c r="N644" i="1" l="1"/>
  <c r="AI644" i="1" s="1"/>
  <c r="AA644" i="1"/>
  <c r="M644" i="1"/>
  <c r="L645" i="1"/>
  <c r="AB644" i="1"/>
  <c r="N645" i="1" l="1"/>
  <c r="AI645" i="1" s="1"/>
  <c r="M645" i="1"/>
  <c r="AB645" i="1"/>
  <c r="L646" i="1"/>
  <c r="AA645" i="1"/>
  <c r="AB646" i="1" l="1"/>
  <c r="L647" i="1"/>
  <c r="AA646" i="1"/>
  <c r="N646" i="1"/>
  <c r="AI646" i="1" s="1"/>
  <c r="M646" i="1"/>
  <c r="AA647" i="1" l="1"/>
  <c r="M647" i="1"/>
  <c r="AB647" i="1"/>
  <c r="L648" i="1"/>
  <c r="N647" i="1"/>
  <c r="AI647" i="1" s="1"/>
  <c r="AB648" i="1" l="1"/>
  <c r="N648" i="1"/>
  <c r="AI648" i="1" s="1"/>
  <c r="AA648" i="1"/>
  <c r="M648" i="1"/>
  <c r="L649" i="1"/>
  <c r="AA649" i="1" l="1"/>
  <c r="AB649" i="1"/>
  <c r="L650" i="1"/>
  <c r="N649" i="1"/>
  <c r="AI649" i="1" s="1"/>
  <c r="M649" i="1"/>
  <c r="AA650" i="1" l="1"/>
  <c r="L651" i="1"/>
  <c r="AB650" i="1"/>
  <c r="M650" i="1"/>
  <c r="N650" i="1"/>
  <c r="AI650" i="1" s="1"/>
  <c r="AA651" i="1" l="1"/>
  <c r="M651" i="1"/>
  <c r="AB651" i="1"/>
  <c r="N651" i="1"/>
  <c r="AI651" i="1" s="1"/>
  <c r="L652" i="1"/>
  <c r="M652" i="1" l="1"/>
  <c r="AA652" i="1"/>
  <c r="L653" i="1"/>
  <c r="N652" i="1"/>
  <c r="AI652" i="1" s="1"/>
  <c r="AB652" i="1"/>
  <c r="AA653" i="1" l="1"/>
  <c r="N653" i="1"/>
  <c r="AI653" i="1" s="1"/>
  <c r="L654" i="1"/>
  <c r="M653" i="1"/>
  <c r="AB653" i="1"/>
  <c r="AA654" i="1" l="1"/>
  <c r="M654" i="1"/>
  <c r="AB654" i="1"/>
  <c r="N654" i="1"/>
  <c r="AI654" i="1" s="1"/>
  <c r="L655" i="1"/>
  <c r="AA655" i="1" l="1"/>
  <c r="M655" i="1"/>
  <c r="AB655" i="1"/>
  <c r="N655" i="1"/>
  <c r="AI655" i="1" s="1"/>
  <c r="L656" i="1"/>
  <c r="N656" i="1" l="1"/>
  <c r="AI656" i="1" s="1"/>
  <c r="AA656" i="1"/>
  <c r="L657" i="1"/>
  <c r="M656" i="1"/>
  <c r="AB656" i="1"/>
  <c r="AB657" i="1" l="1"/>
  <c r="L658" i="1"/>
  <c r="AA657" i="1"/>
  <c r="M657" i="1"/>
  <c r="N657" i="1"/>
  <c r="AI657" i="1" s="1"/>
  <c r="L659" i="1" l="1"/>
  <c r="AA658" i="1"/>
  <c r="N658" i="1"/>
  <c r="AI658" i="1" s="1"/>
  <c r="AB658" i="1"/>
  <c r="M658" i="1"/>
  <c r="AA659" i="1" l="1"/>
  <c r="M659" i="1"/>
  <c r="N659" i="1"/>
  <c r="AI659" i="1" s="1"/>
  <c r="L660" i="1"/>
  <c r="AB659" i="1"/>
  <c r="AA660" i="1" l="1"/>
  <c r="N660" i="1"/>
  <c r="AI660" i="1" s="1"/>
  <c r="AB660" i="1"/>
  <c r="L661" i="1"/>
  <c r="M660" i="1"/>
  <c r="AB661" i="1" l="1"/>
  <c r="M661" i="1"/>
  <c r="L662" i="1"/>
  <c r="AA661" i="1"/>
  <c r="N661" i="1"/>
  <c r="AI661" i="1" s="1"/>
  <c r="AB662" i="1" l="1"/>
  <c r="AA662" i="1"/>
  <c r="N662" i="1"/>
  <c r="AI662" i="1" s="1"/>
  <c r="L663" i="1"/>
  <c r="M662" i="1"/>
  <c r="AB663" i="1" l="1"/>
  <c r="M663" i="1"/>
  <c r="AA663" i="1"/>
  <c r="L664" i="1"/>
  <c r="N663" i="1"/>
  <c r="AI663" i="1" s="1"/>
  <c r="AA664" i="1" l="1"/>
  <c r="N664" i="1"/>
  <c r="AI664" i="1" s="1"/>
  <c r="AB664" i="1"/>
  <c r="M664" i="1"/>
  <c r="L665" i="1"/>
  <c r="AA665" i="1" l="1"/>
  <c r="N665" i="1"/>
  <c r="AI665" i="1" s="1"/>
  <c r="L666" i="1"/>
  <c r="AB665" i="1"/>
  <c r="M665" i="1"/>
  <c r="AB666" i="1" l="1"/>
  <c r="M666" i="1"/>
  <c r="L667" i="1"/>
  <c r="AA666" i="1"/>
  <c r="N666" i="1"/>
  <c r="AI666" i="1" s="1"/>
  <c r="AA667" i="1" l="1"/>
  <c r="AB667" i="1"/>
  <c r="L668" i="1"/>
  <c r="M667" i="1"/>
  <c r="N667" i="1"/>
  <c r="AI667" i="1" s="1"/>
  <c r="N668" i="1" l="1"/>
  <c r="AI668" i="1" s="1"/>
  <c r="AB668" i="1"/>
  <c r="M668" i="1"/>
  <c r="AA668" i="1"/>
  <c r="L669" i="1"/>
  <c r="L670" i="1" l="1"/>
  <c r="N669" i="1"/>
  <c r="AI669" i="1" s="1"/>
  <c r="M669" i="1"/>
  <c r="AA669" i="1"/>
  <c r="AB669" i="1"/>
  <c r="AA670" i="1" l="1"/>
  <c r="L671" i="1"/>
  <c r="AB670" i="1"/>
  <c r="M670" i="1"/>
  <c r="N670" i="1"/>
  <c r="AI670" i="1" s="1"/>
  <c r="AB671" i="1" l="1"/>
  <c r="L672" i="1"/>
  <c r="N671" i="1"/>
  <c r="AI671" i="1" s="1"/>
  <c r="M671" i="1"/>
  <c r="AA671" i="1"/>
  <c r="AB672" i="1" l="1"/>
  <c r="M672" i="1"/>
  <c r="L673" i="1"/>
  <c r="N672" i="1"/>
  <c r="AI672" i="1" s="1"/>
  <c r="AA672" i="1"/>
  <c r="AA673" i="1" l="1"/>
  <c r="L674" i="1"/>
  <c r="N673" i="1"/>
  <c r="AI673" i="1" s="1"/>
  <c r="M673" i="1"/>
  <c r="AB673" i="1"/>
  <c r="L675" i="1" l="1"/>
  <c r="AA674" i="1"/>
  <c r="M674" i="1"/>
  <c r="AB674" i="1"/>
  <c r="N674" i="1"/>
  <c r="AI674" i="1" s="1"/>
  <c r="M675" i="1" l="1"/>
  <c r="AB675" i="1"/>
  <c r="N675" i="1"/>
  <c r="AI675" i="1" s="1"/>
  <c r="L676" i="1"/>
  <c r="AA675" i="1"/>
  <c r="M676" i="1" l="1"/>
  <c r="L677" i="1"/>
  <c r="AA676" i="1"/>
  <c r="N676" i="1"/>
  <c r="AI676" i="1" s="1"/>
  <c r="AB676" i="1"/>
  <c r="L678" i="1" l="1"/>
  <c r="AB677" i="1"/>
  <c r="N677" i="1"/>
  <c r="AI677" i="1" s="1"/>
  <c r="M677" i="1"/>
  <c r="AA677" i="1"/>
  <c r="AB678" i="1" l="1"/>
  <c r="M678" i="1"/>
  <c r="N678" i="1"/>
  <c r="AI678" i="1" s="1"/>
  <c r="L679" i="1"/>
  <c r="AA678" i="1"/>
  <c r="AB679" i="1" l="1"/>
  <c r="M679" i="1"/>
  <c r="AA679" i="1"/>
  <c r="N679" i="1"/>
  <c r="AI679" i="1" s="1"/>
  <c r="L680" i="1"/>
  <c r="N680" i="1" l="1"/>
  <c r="AI680" i="1" s="1"/>
  <c r="AB680" i="1"/>
  <c r="L681" i="1"/>
  <c r="AA680" i="1"/>
  <c r="M680" i="1"/>
  <c r="AB681" i="1" l="1"/>
  <c r="L682" i="1"/>
  <c r="AA681" i="1"/>
  <c r="N681" i="1"/>
  <c r="AI681" i="1" s="1"/>
  <c r="M681" i="1"/>
  <c r="L683" i="1" l="1"/>
  <c r="AB682" i="1"/>
  <c r="M682" i="1"/>
  <c r="AA682" i="1"/>
  <c r="N682" i="1"/>
  <c r="AI682" i="1" s="1"/>
  <c r="AA683" i="1" l="1"/>
  <c r="N683" i="1"/>
  <c r="AI683" i="1" s="1"/>
  <c r="L684" i="1"/>
  <c r="M683" i="1"/>
  <c r="AB683" i="1"/>
  <c r="AB684" i="1" l="1"/>
  <c r="AA684" i="1"/>
  <c r="M684" i="1"/>
  <c r="L685" i="1"/>
  <c r="N684" i="1"/>
  <c r="AI684" i="1" s="1"/>
  <c r="AB685" i="1" l="1"/>
  <c r="L686" i="1"/>
  <c r="AA685" i="1"/>
  <c r="N685" i="1"/>
  <c r="AI685" i="1" s="1"/>
  <c r="M685" i="1"/>
  <c r="L687" i="1" l="1"/>
  <c r="AB686" i="1"/>
  <c r="N686" i="1"/>
  <c r="AI686" i="1" s="1"/>
  <c r="AA686" i="1"/>
  <c r="M686" i="1"/>
  <c r="M687" i="1" l="1"/>
  <c r="AA687" i="1"/>
  <c r="L688" i="1"/>
  <c r="N687" i="1"/>
  <c r="AI687" i="1" s="1"/>
  <c r="AB687" i="1"/>
  <c r="M688" i="1" l="1"/>
  <c r="L689" i="1"/>
  <c r="AB688" i="1"/>
  <c r="N688" i="1"/>
  <c r="AI688" i="1" s="1"/>
  <c r="AA688" i="1"/>
  <c r="AA689" i="1" l="1"/>
  <c r="N689" i="1"/>
  <c r="AI689" i="1" s="1"/>
  <c r="L690" i="1"/>
  <c r="AB689" i="1"/>
  <c r="M689" i="1"/>
  <c r="N690" i="1" l="1"/>
  <c r="AI690" i="1" s="1"/>
  <c r="M690" i="1"/>
  <c r="AA690" i="1"/>
  <c r="L691" i="1"/>
  <c r="AB690" i="1"/>
  <c r="AA691" i="1" l="1"/>
  <c r="M691" i="1"/>
  <c r="AB691" i="1"/>
  <c r="N691" i="1"/>
  <c r="AI691" i="1" s="1"/>
  <c r="L692" i="1"/>
  <c r="AA692" i="1" l="1"/>
  <c r="M692" i="1"/>
  <c r="L693" i="1"/>
  <c r="N692" i="1"/>
  <c r="AI692" i="1" s="1"/>
  <c r="AB692" i="1"/>
  <c r="N693" i="1" l="1"/>
  <c r="AI693" i="1" s="1"/>
  <c r="M693" i="1"/>
  <c r="AB693" i="1"/>
  <c r="L694" i="1"/>
  <c r="AA693" i="1"/>
  <c r="AA694" i="1" l="1"/>
  <c r="N694" i="1"/>
  <c r="AI694" i="1" s="1"/>
  <c r="L695" i="1"/>
  <c r="AB694" i="1"/>
  <c r="M694" i="1"/>
  <c r="AB695" i="1" l="1"/>
  <c r="M695" i="1"/>
  <c r="AA695" i="1"/>
  <c r="N695" i="1"/>
  <c r="AI695" i="1" s="1"/>
  <c r="L696" i="1"/>
  <c r="AB696" i="1" l="1"/>
  <c r="M696" i="1"/>
  <c r="L697" i="1"/>
  <c r="N696" i="1"/>
  <c r="AI696" i="1" s="1"/>
  <c r="AA696" i="1"/>
  <c r="AB697" i="1" l="1"/>
  <c r="L698" i="1"/>
  <c r="AA697" i="1"/>
  <c r="N697" i="1"/>
  <c r="AI697" i="1" s="1"/>
  <c r="M697" i="1"/>
  <c r="L699" i="1" l="1"/>
  <c r="AA698" i="1"/>
  <c r="M698" i="1"/>
  <c r="AB698" i="1"/>
  <c r="N698" i="1"/>
  <c r="AI698" i="1" s="1"/>
  <c r="M699" i="1" l="1"/>
  <c r="AA699" i="1"/>
  <c r="N699" i="1"/>
  <c r="AI699" i="1" s="1"/>
  <c r="AB699" i="1"/>
  <c r="L700" i="1"/>
  <c r="N700" i="1" l="1"/>
  <c r="AI700" i="1" s="1"/>
  <c r="AB700" i="1"/>
  <c r="M700" i="1"/>
  <c r="L701" i="1"/>
  <c r="AA700" i="1"/>
  <c r="AA701" i="1" l="1"/>
  <c r="L702" i="1"/>
  <c r="AB701" i="1"/>
  <c r="M701" i="1"/>
  <c r="N701" i="1"/>
  <c r="AI701" i="1" s="1"/>
  <c r="AB702" i="1" l="1"/>
  <c r="M702" i="1"/>
  <c r="N702" i="1"/>
  <c r="AI702" i="1" s="1"/>
  <c r="L703" i="1"/>
  <c r="AA702" i="1"/>
  <c r="AB703" i="1" l="1"/>
  <c r="M703" i="1"/>
  <c r="AA703" i="1"/>
  <c r="N703" i="1"/>
  <c r="AI703" i="1" s="1"/>
  <c r="L704" i="1"/>
  <c r="M704" i="1" l="1"/>
  <c r="L705" i="1"/>
  <c r="AB704" i="1"/>
  <c r="N704" i="1"/>
  <c r="AI704" i="1" s="1"/>
  <c r="AA704" i="1"/>
  <c r="AA705" i="1" l="1"/>
  <c r="L706" i="1"/>
  <c r="M705" i="1"/>
  <c r="AB705" i="1"/>
  <c r="N705" i="1"/>
  <c r="AI705" i="1" s="1"/>
  <c r="L707" i="1" l="1"/>
  <c r="AB706" i="1"/>
  <c r="M706" i="1"/>
  <c r="AA706" i="1"/>
  <c r="N706" i="1"/>
  <c r="AI706" i="1" s="1"/>
  <c r="AA707" i="1" l="1"/>
  <c r="M707" i="1"/>
  <c r="N707" i="1"/>
  <c r="AI707" i="1" s="1"/>
  <c r="L708" i="1"/>
  <c r="AB707" i="1"/>
  <c r="AA708" i="1" l="1"/>
  <c r="M708" i="1"/>
  <c r="L709" i="1"/>
  <c r="N708" i="1"/>
  <c r="AI708" i="1" s="1"/>
  <c r="AB708" i="1"/>
  <c r="N709" i="1" l="1"/>
  <c r="AI709" i="1" s="1"/>
  <c r="L710" i="1"/>
  <c r="M709" i="1"/>
  <c r="AA709" i="1"/>
  <c r="AB709" i="1"/>
  <c r="M710" i="1" l="1"/>
  <c r="L711" i="1"/>
  <c r="N710" i="1"/>
  <c r="AI710" i="1" s="1"/>
  <c r="AB710" i="1"/>
  <c r="AA710" i="1"/>
  <c r="L712" i="1" l="1"/>
  <c r="AA711" i="1"/>
  <c r="AB711" i="1"/>
  <c r="N711" i="1"/>
  <c r="AI711" i="1" s="1"/>
  <c r="M711" i="1"/>
  <c r="AA712" i="1" l="1"/>
  <c r="N712" i="1"/>
  <c r="AI712" i="1" s="1"/>
  <c r="M712" i="1"/>
  <c r="L713" i="1"/>
  <c r="AB712" i="1"/>
  <c r="L714" i="1" l="1"/>
  <c r="N713" i="1"/>
  <c r="AI713" i="1" s="1"/>
  <c r="M713" i="1"/>
  <c r="AB713" i="1"/>
  <c r="AA713" i="1"/>
  <c r="AB714" i="1" l="1"/>
  <c r="AA714" i="1"/>
  <c r="N714" i="1"/>
  <c r="AI714" i="1" s="1"/>
  <c r="L715" i="1"/>
  <c r="M714" i="1"/>
  <c r="AB715" i="1" l="1"/>
  <c r="M715" i="1"/>
  <c r="AA715" i="1"/>
  <c r="N715" i="1"/>
  <c r="AI715" i="1" s="1"/>
  <c r="L716" i="1"/>
  <c r="AA716" i="1" l="1"/>
  <c r="N716" i="1"/>
  <c r="AI716" i="1" s="1"/>
  <c r="M716" i="1"/>
  <c r="L717" i="1"/>
  <c r="AB716" i="1"/>
  <c r="AA717" i="1" l="1"/>
  <c r="N717" i="1"/>
  <c r="AI717" i="1" s="1"/>
  <c r="L718" i="1"/>
  <c r="AB717" i="1"/>
  <c r="M717" i="1"/>
  <c r="AB718" i="1" l="1"/>
  <c r="L719" i="1"/>
  <c r="AA718" i="1"/>
  <c r="M718" i="1"/>
  <c r="N718" i="1"/>
  <c r="AI718" i="1" s="1"/>
  <c r="AB719" i="1" l="1"/>
  <c r="N719" i="1"/>
  <c r="AI719" i="1" s="1"/>
  <c r="M719" i="1"/>
  <c r="AA719" i="1"/>
  <c r="L720" i="1"/>
  <c r="AB720" i="1" l="1"/>
  <c r="N720" i="1"/>
  <c r="AI720" i="1" s="1"/>
  <c r="AA720" i="1"/>
  <c r="M720" i="1"/>
  <c r="L721" i="1"/>
  <c r="AB721" i="1" l="1"/>
  <c r="L722" i="1"/>
  <c r="AA721" i="1"/>
  <c r="N721" i="1"/>
  <c r="AI721" i="1" s="1"/>
  <c r="M721" i="1"/>
  <c r="AB722" i="1" l="1"/>
  <c r="L723" i="1"/>
  <c r="AA722" i="1"/>
  <c r="N722" i="1"/>
  <c r="AI722" i="1" s="1"/>
  <c r="M722" i="1"/>
  <c r="N723" i="1" l="1"/>
  <c r="AI723" i="1" s="1"/>
  <c r="L724" i="1"/>
  <c r="AB723" i="1"/>
  <c r="M723" i="1"/>
  <c r="AA723" i="1"/>
  <c r="AA724" i="1" l="1"/>
  <c r="M724" i="1"/>
  <c r="N724" i="1"/>
  <c r="AI724" i="1" s="1"/>
  <c r="AB724" i="1"/>
  <c r="L725" i="1"/>
  <c r="N725" i="1" l="1"/>
  <c r="AI725" i="1" s="1"/>
  <c r="M725" i="1"/>
  <c r="AB725" i="1"/>
  <c r="L726" i="1"/>
  <c r="AA725" i="1"/>
  <c r="AB726" i="1" l="1"/>
  <c r="L727" i="1"/>
  <c r="AA726" i="1"/>
  <c r="M726" i="1"/>
  <c r="N726" i="1"/>
  <c r="AI726" i="1" s="1"/>
  <c r="L728" i="1" l="1"/>
  <c r="M727" i="1"/>
  <c r="AB727" i="1"/>
  <c r="N727" i="1"/>
  <c r="AI727" i="1" s="1"/>
  <c r="AA727" i="1"/>
  <c r="AA728" i="1" l="1"/>
  <c r="M728" i="1"/>
  <c r="L729" i="1"/>
  <c r="N728" i="1"/>
  <c r="AI728" i="1" s="1"/>
  <c r="AB728" i="1"/>
  <c r="AA729" i="1" l="1"/>
  <c r="L730" i="1"/>
  <c r="AB729" i="1"/>
  <c r="N729" i="1"/>
  <c r="AI729" i="1" s="1"/>
  <c r="M729" i="1"/>
  <c r="AB730" i="1" l="1"/>
  <c r="N730" i="1"/>
  <c r="AI730" i="1" s="1"/>
  <c r="M730" i="1"/>
  <c r="L731" i="1"/>
  <c r="AA730" i="1"/>
  <c r="AA731" i="1" l="1"/>
  <c r="M731" i="1"/>
  <c r="AB731" i="1"/>
  <c r="L732" i="1"/>
  <c r="N731" i="1"/>
  <c r="AI731" i="1" s="1"/>
  <c r="AA732" i="1" l="1"/>
  <c r="N732" i="1"/>
  <c r="AI732" i="1" s="1"/>
  <c r="AB732" i="1"/>
  <c r="M732" i="1"/>
  <c r="L733" i="1"/>
  <c r="N733" i="1" l="1"/>
  <c r="AI733" i="1" s="1"/>
  <c r="M733" i="1"/>
  <c r="L734" i="1"/>
  <c r="AB733" i="1"/>
  <c r="AA733" i="1"/>
  <c r="AB734" i="1" l="1"/>
  <c r="L735" i="1"/>
  <c r="AA734" i="1"/>
  <c r="N734" i="1"/>
  <c r="AI734" i="1" s="1"/>
  <c r="M734" i="1"/>
  <c r="AA735" i="1" l="1"/>
  <c r="AB735" i="1"/>
  <c r="L736" i="1"/>
  <c r="N735" i="1"/>
  <c r="AI735" i="1" s="1"/>
  <c r="M735" i="1"/>
  <c r="M736" i="1" l="1"/>
  <c r="L737" i="1"/>
  <c r="AA736" i="1"/>
  <c r="N736" i="1"/>
  <c r="AI736" i="1" s="1"/>
  <c r="AB736" i="1"/>
  <c r="AB737" i="1" l="1"/>
  <c r="L738" i="1"/>
  <c r="AA737" i="1"/>
  <c r="N737" i="1"/>
  <c r="AI737" i="1" s="1"/>
  <c r="M737" i="1"/>
  <c r="AB738" i="1" l="1"/>
  <c r="AA738" i="1"/>
  <c r="N738" i="1"/>
  <c r="AI738" i="1" s="1"/>
  <c r="M738" i="1"/>
  <c r="L739" i="1"/>
  <c r="AA739" i="1" l="1"/>
  <c r="M739" i="1"/>
  <c r="AB739" i="1"/>
  <c r="N739" i="1"/>
  <c r="AI739" i="1" s="1"/>
  <c r="L740" i="1"/>
  <c r="AB740" i="1" l="1"/>
  <c r="AA740" i="1"/>
  <c r="L741" i="1"/>
  <c r="N740" i="1"/>
  <c r="AI740" i="1" s="1"/>
  <c r="M740" i="1"/>
  <c r="AA741" i="1" l="1"/>
  <c r="N741" i="1"/>
  <c r="AI741" i="1" s="1"/>
  <c r="L742" i="1"/>
  <c r="AB741" i="1"/>
  <c r="M741" i="1"/>
  <c r="AA742" i="1" l="1"/>
  <c r="L743" i="1"/>
  <c r="AB742" i="1"/>
  <c r="M742" i="1"/>
  <c r="N742" i="1"/>
  <c r="AI742" i="1" s="1"/>
  <c r="M743" i="1" l="1"/>
  <c r="AA743" i="1"/>
  <c r="L744" i="1"/>
  <c r="N743" i="1"/>
  <c r="AI743" i="1" s="1"/>
  <c r="AB743" i="1"/>
  <c r="M744" i="1" l="1"/>
  <c r="L745" i="1"/>
  <c r="AB744" i="1"/>
  <c r="N744" i="1"/>
  <c r="AI744" i="1" s="1"/>
  <c r="AA744" i="1"/>
  <c r="AB745" i="1" l="1"/>
  <c r="L746" i="1"/>
  <c r="AA745" i="1"/>
  <c r="N745" i="1"/>
  <c r="AI745" i="1" s="1"/>
  <c r="M745" i="1"/>
  <c r="AB746" i="1" l="1"/>
  <c r="L747" i="1"/>
  <c r="AA746" i="1"/>
  <c r="N746" i="1"/>
  <c r="AI746" i="1" s="1"/>
  <c r="M746" i="1"/>
  <c r="AA747" i="1" l="1"/>
  <c r="M747" i="1"/>
  <c r="AB747" i="1"/>
  <c r="L748" i="1"/>
  <c r="N747" i="1"/>
  <c r="AI747" i="1" s="1"/>
  <c r="N748" i="1" l="1"/>
  <c r="AI748" i="1" s="1"/>
  <c r="AA748" i="1"/>
  <c r="M748" i="1"/>
  <c r="L749" i="1"/>
  <c r="AB748" i="1"/>
  <c r="AA749" i="1" l="1"/>
  <c r="N749" i="1"/>
  <c r="AI749" i="1" s="1"/>
  <c r="L750" i="1"/>
  <c r="AB749" i="1"/>
  <c r="M749" i="1"/>
  <c r="AA750" i="1" l="1"/>
  <c r="L751" i="1"/>
  <c r="AB750" i="1"/>
  <c r="M750" i="1"/>
  <c r="N750" i="1"/>
  <c r="AI750" i="1" s="1"/>
  <c r="AA751" i="1" l="1"/>
  <c r="N751" i="1"/>
  <c r="AI751" i="1" s="1"/>
  <c r="M751" i="1"/>
  <c r="AB751" i="1"/>
  <c r="L752" i="1"/>
  <c r="M752" i="1" l="1"/>
  <c r="AA752" i="1"/>
  <c r="L753" i="1"/>
  <c r="N752" i="1"/>
  <c r="AI752" i="1" s="1"/>
  <c r="AB752" i="1"/>
  <c r="AB753" i="1" l="1"/>
  <c r="AA753" i="1"/>
  <c r="L754" i="1"/>
  <c r="N753" i="1"/>
  <c r="AI753" i="1" s="1"/>
  <c r="M753" i="1"/>
  <c r="AA754" i="1" l="1"/>
  <c r="L755" i="1"/>
  <c r="AB754" i="1"/>
  <c r="N754" i="1"/>
  <c r="AI754" i="1" s="1"/>
  <c r="M754" i="1"/>
  <c r="AA755" i="1" l="1"/>
  <c r="N755" i="1"/>
  <c r="AI755" i="1" s="1"/>
  <c r="L756" i="1"/>
  <c r="M755" i="1"/>
  <c r="AB755" i="1"/>
  <c r="AA756" i="1" l="1"/>
  <c r="N756" i="1"/>
  <c r="AI756" i="1" s="1"/>
  <c r="AB756" i="1"/>
  <c r="M756" i="1"/>
  <c r="L757" i="1"/>
  <c r="AB757" i="1" l="1"/>
  <c r="L758" i="1"/>
  <c r="M757" i="1"/>
  <c r="AA757" i="1"/>
  <c r="N757" i="1"/>
  <c r="AI757" i="1" s="1"/>
  <c r="L759" i="1" l="1"/>
  <c r="AA758" i="1"/>
  <c r="N758" i="1"/>
  <c r="AI758" i="1" s="1"/>
  <c r="AB758" i="1"/>
  <c r="M758" i="1"/>
  <c r="AB759" i="1" l="1"/>
  <c r="M759" i="1"/>
  <c r="AA759" i="1"/>
  <c r="N759" i="1"/>
  <c r="AI759" i="1" s="1"/>
  <c r="L760" i="1"/>
  <c r="AB760" i="1" l="1"/>
  <c r="M760" i="1"/>
  <c r="L761" i="1"/>
  <c r="N760" i="1"/>
  <c r="AI760" i="1" s="1"/>
  <c r="AA760" i="1"/>
  <c r="N761" i="1" l="1"/>
  <c r="AI761" i="1" s="1"/>
  <c r="M761" i="1"/>
  <c r="AB761" i="1"/>
  <c r="L762" i="1"/>
  <c r="AA761" i="1"/>
  <c r="AA762" i="1" l="1"/>
  <c r="N762" i="1"/>
  <c r="AI762" i="1" s="1"/>
  <c r="M762" i="1"/>
  <c r="AB762" i="1"/>
  <c r="L763" i="1"/>
  <c r="AB763" i="1" l="1"/>
  <c r="AA763" i="1"/>
  <c r="N763" i="1"/>
  <c r="AI763" i="1" s="1"/>
  <c r="L764" i="1"/>
  <c r="M763" i="1"/>
  <c r="AB764" i="1" l="1"/>
  <c r="M764" i="1"/>
  <c r="L765" i="1"/>
  <c r="N764" i="1"/>
  <c r="AI764" i="1" s="1"/>
  <c r="AA764" i="1"/>
  <c r="AB765" i="1" l="1"/>
  <c r="L766" i="1"/>
  <c r="AA765" i="1"/>
  <c r="M765" i="1"/>
  <c r="N765" i="1"/>
  <c r="AI765" i="1" s="1"/>
  <c r="L767" i="1" l="1"/>
  <c r="AA766" i="1"/>
  <c r="N766" i="1"/>
  <c r="AI766" i="1" s="1"/>
  <c r="AB766" i="1"/>
  <c r="M766" i="1"/>
  <c r="M767" i="1" l="1"/>
  <c r="AB767" i="1"/>
  <c r="N767" i="1"/>
  <c r="AI767" i="1" s="1"/>
  <c r="AA767" i="1"/>
  <c r="L768" i="1"/>
  <c r="N768" i="1" l="1"/>
  <c r="AI768" i="1" s="1"/>
  <c r="AB768" i="1"/>
  <c r="M768" i="1"/>
  <c r="L769" i="1"/>
  <c r="AA768" i="1"/>
  <c r="N769" i="1" l="1"/>
  <c r="AI769" i="1" s="1"/>
  <c r="M769" i="1"/>
  <c r="AA769" i="1"/>
  <c r="L770" i="1"/>
  <c r="AB769" i="1"/>
  <c r="AB770" i="1" l="1"/>
  <c r="L771" i="1"/>
  <c r="AA770" i="1"/>
  <c r="N770" i="1"/>
  <c r="AI770" i="1" s="1"/>
  <c r="M770" i="1"/>
  <c r="AA771" i="1" l="1"/>
  <c r="L772" i="1"/>
  <c r="M771" i="1"/>
  <c r="AB771" i="1"/>
  <c r="N771" i="1"/>
  <c r="AI771" i="1" s="1"/>
  <c r="AA772" i="1" l="1"/>
  <c r="M772" i="1"/>
  <c r="L773" i="1"/>
  <c r="N772" i="1"/>
  <c r="AI772" i="1" s="1"/>
  <c r="AB772" i="1"/>
  <c r="AA773" i="1" l="1"/>
  <c r="L774" i="1"/>
  <c r="AB773" i="1"/>
  <c r="M773" i="1"/>
  <c r="N773" i="1"/>
  <c r="AI773" i="1" s="1"/>
  <c r="M774" i="1" l="1"/>
  <c r="N774" i="1"/>
  <c r="AI774" i="1" s="1"/>
  <c r="AA774" i="1"/>
  <c r="L775" i="1"/>
  <c r="AB774" i="1"/>
  <c r="AA775" i="1" l="1"/>
  <c r="M775" i="1"/>
  <c r="L776" i="1"/>
  <c r="AB775" i="1"/>
  <c r="N775" i="1"/>
  <c r="AI775" i="1" s="1"/>
  <c r="N776" i="1" l="1"/>
  <c r="AI776" i="1" s="1"/>
  <c r="AB776" i="1"/>
  <c r="L777" i="1"/>
  <c r="AA776" i="1"/>
  <c r="M776" i="1"/>
  <c r="AA777" i="1" l="1"/>
  <c r="L778" i="1"/>
  <c r="AB777" i="1"/>
  <c r="M777" i="1"/>
  <c r="N777" i="1"/>
  <c r="AI777" i="1" s="1"/>
  <c r="AA778" i="1" l="1"/>
  <c r="L779" i="1"/>
  <c r="AB778" i="1"/>
  <c r="N778" i="1"/>
  <c r="AI778" i="1" s="1"/>
  <c r="M778" i="1"/>
  <c r="AB779" i="1" l="1"/>
  <c r="N779" i="1"/>
  <c r="AI779" i="1" s="1"/>
  <c r="L780" i="1"/>
  <c r="M779" i="1"/>
  <c r="AA779" i="1"/>
  <c r="AB780" i="1" l="1"/>
  <c r="N780" i="1"/>
  <c r="AI780" i="1" s="1"/>
  <c r="AA780" i="1"/>
  <c r="L781" i="1"/>
  <c r="M780" i="1"/>
  <c r="L782" i="1" l="1"/>
  <c r="AB781" i="1"/>
  <c r="M781" i="1"/>
  <c r="AA781" i="1"/>
  <c r="N781" i="1"/>
  <c r="AI781" i="1" s="1"/>
  <c r="AA782" i="1" l="1"/>
  <c r="N782" i="1"/>
  <c r="AI782" i="1" s="1"/>
  <c r="L783" i="1"/>
  <c r="AB782" i="1"/>
  <c r="M782" i="1"/>
  <c r="AA783" i="1" l="1"/>
  <c r="M783" i="1"/>
  <c r="AB783" i="1"/>
  <c r="N783" i="1"/>
  <c r="AI783" i="1" s="1"/>
  <c r="L784" i="1"/>
  <c r="AB784" i="1" l="1"/>
  <c r="M784" i="1"/>
  <c r="L785" i="1"/>
  <c r="N784" i="1"/>
  <c r="AI784" i="1" s="1"/>
  <c r="AA784" i="1"/>
  <c r="L786" i="1" l="1"/>
  <c r="AB785" i="1"/>
  <c r="N785" i="1"/>
  <c r="AI785" i="1" s="1"/>
  <c r="M785" i="1"/>
  <c r="AA785" i="1"/>
  <c r="AB786" i="1" l="1"/>
  <c r="L787" i="1"/>
  <c r="AA786" i="1"/>
  <c r="N786" i="1"/>
  <c r="AI786" i="1" s="1"/>
  <c r="M786" i="1"/>
  <c r="AA787" i="1" l="1"/>
  <c r="N787" i="1"/>
  <c r="AI787" i="1" s="1"/>
  <c r="L788" i="1"/>
  <c r="M787" i="1"/>
  <c r="AB787" i="1"/>
  <c r="AA788" i="1" l="1"/>
  <c r="N788" i="1"/>
  <c r="AI788" i="1" s="1"/>
  <c r="AB788" i="1"/>
  <c r="L789" i="1"/>
  <c r="M788" i="1"/>
  <c r="AB789" i="1" l="1"/>
  <c r="L790" i="1"/>
  <c r="AA789" i="1"/>
  <c r="M789" i="1"/>
  <c r="N789" i="1"/>
  <c r="AI789" i="1" s="1"/>
  <c r="M790" i="1" l="1"/>
  <c r="N790" i="1"/>
  <c r="AI790" i="1" s="1"/>
  <c r="AB790" i="1"/>
  <c r="L791" i="1"/>
  <c r="AA790" i="1"/>
  <c r="L792" i="1" l="1"/>
  <c r="N791" i="1"/>
  <c r="AI791" i="1" s="1"/>
  <c r="AA791" i="1"/>
  <c r="M791" i="1"/>
  <c r="AB791" i="1"/>
  <c r="AB792" i="1" l="1"/>
  <c r="M792" i="1"/>
  <c r="L793" i="1"/>
  <c r="N792" i="1"/>
  <c r="AI792" i="1" s="1"/>
  <c r="AA792" i="1"/>
  <c r="N793" i="1" l="1"/>
  <c r="AI793" i="1" s="1"/>
  <c r="M793" i="1"/>
  <c r="AB793" i="1"/>
  <c r="L794" i="1"/>
  <c r="AA793" i="1"/>
  <c r="AB794" i="1" l="1"/>
  <c r="L795" i="1"/>
  <c r="AA794" i="1"/>
  <c r="N794" i="1"/>
  <c r="AI794" i="1" s="1"/>
  <c r="M794" i="1"/>
  <c r="AA795" i="1" l="1"/>
  <c r="M795" i="1"/>
  <c r="AB795" i="1"/>
  <c r="L796" i="1"/>
  <c r="N795" i="1"/>
  <c r="AI795" i="1" s="1"/>
  <c r="AB796" i="1" l="1"/>
  <c r="N796" i="1"/>
  <c r="AI796" i="1" s="1"/>
  <c r="AA796" i="1"/>
  <c r="L797" i="1"/>
  <c r="M796" i="1"/>
  <c r="AB797" i="1" l="1"/>
  <c r="L798" i="1"/>
  <c r="AA797" i="1"/>
  <c r="M797" i="1"/>
  <c r="N797" i="1"/>
  <c r="AI797" i="1" s="1"/>
  <c r="AA798" i="1" l="1"/>
  <c r="M798" i="1"/>
  <c r="N798" i="1"/>
  <c r="AI798" i="1" s="1"/>
  <c r="L799" i="1"/>
  <c r="AB798" i="1"/>
  <c r="AB799" i="1" l="1"/>
  <c r="M799" i="1"/>
  <c r="AA799" i="1"/>
  <c r="L800" i="1"/>
  <c r="N799" i="1"/>
  <c r="AI799" i="1" s="1"/>
  <c r="N800" i="1" l="1"/>
  <c r="AI800" i="1" s="1"/>
  <c r="AB800" i="1"/>
  <c r="M800" i="1"/>
  <c r="L801" i="1"/>
  <c r="AA800" i="1"/>
  <c r="AA801" i="1" l="1"/>
  <c r="L802" i="1"/>
  <c r="AB801" i="1"/>
  <c r="N801" i="1"/>
  <c r="AI801" i="1" s="1"/>
  <c r="M801" i="1"/>
  <c r="L803" i="1" l="1"/>
  <c r="AB802" i="1"/>
  <c r="M802" i="1"/>
  <c r="AA802" i="1"/>
  <c r="N802" i="1"/>
  <c r="AI802" i="1" s="1"/>
  <c r="AB803" i="1" l="1"/>
  <c r="M803" i="1"/>
  <c r="AA803" i="1"/>
  <c r="N803" i="1"/>
  <c r="AI803" i="1" s="1"/>
  <c r="L804" i="1"/>
  <c r="M804" i="1" l="1"/>
  <c r="L805" i="1"/>
  <c r="AA804" i="1"/>
  <c r="N804" i="1"/>
  <c r="AI804" i="1" s="1"/>
  <c r="AB804" i="1"/>
  <c r="L806" i="1" l="1"/>
  <c r="N805" i="1"/>
  <c r="AI805" i="1" s="1"/>
  <c r="AA805" i="1"/>
  <c r="AB805" i="1"/>
  <c r="M805" i="1"/>
  <c r="AA806" i="1" l="1"/>
  <c r="N806" i="1"/>
  <c r="AI806" i="1" s="1"/>
  <c r="L807" i="1"/>
  <c r="AB806" i="1"/>
  <c r="M806" i="1"/>
  <c r="AA807" i="1" l="1"/>
  <c r="L808" i="1"/>
  <c r="M807" i="1"/>
  <c r="AB807" i="1"/>
  <c r="N807" i="1"/>
  <c r="AI807" i="1" s="1"/>
  <c r="M808" i="1" l="1"/>
  <c r="L809" i="1"/>
  <c r="AB808" i="1"/>
  <c r="N808" i="1"/>
  <c r="AI808" i="1" s="1"/>
  <c r="AA808" i="1"/>
  <c r="AB809" i="1" l="1"/>
  <c r="L810" i="1"/>
  <c r="M809" i="1"/>
  <c r="AA809" i="1"/>
  <c r="N809" i="1"/>
  <c r="AI809" i="1" s="1"/>
  <c r="L811" i="1" l="1"/>
  <c r="N810" i="1"/>
  <c r="AI810" i="1" s="1"/>
  <c r="M810" i="1"/>
  <c r="AA810" i="1"/>
  <c r="AB810" i="1"/>
  <c r="N811" i="1" l="1"/>
  <c r="AI811" i="1" s="1"/>
  <c r="L812" i="1"/>
  <c r="AA811" i="1"/>
  <c r="M811" i="1"/>
  <c r="AB811" i="1"/>
  <c r="M812" i="1" l="1"/>
  <c r="L813" i="1"/>
  <c r="AA812" i="1"/>
  <c r="N812" i="1"/>
  <c r="AI812" i="1" s="1"/>
  <c r="AB812" i="1"/>
  <c r="AB813" i="1" l="1"/>
  <c r="N813" i="1"/>
  <c r="AI813" i="1" s="1"/>
  <c r="M813" i="1"/>
  <c r="L814" i="1"/>
  <c r="AA813" i="1"/>
  <c r="L815" i="1" l="1"/>
  <c r="M814" i="1"/>
  <c r="N814" i="1"/>
  <c r="AI814" i="1" s="1"/>
  <c r="AA814" i="1"/>
  <c r="AB814" i="1"/>
  <c r="AA815" i="1" l="1"/>
  <c r="M815" i="1"/>
  <c r="AB815" i="1"/>
  <c r="L816" i="1"/>
  <c r="N815" i="1"/>
  <c r="AI815" i="1" s="1"/>
  <c r="M816" i="1" l="1"/>
  <c r="L817" i="1"/>
  <c r="AA816" i="1"/>
  <c r="N816" i="1"/>
  <c r="AI816" i="1" s="1"/>
  <c r="AB816" i="1"/>
  <c r="AA817" i="1" l="1"/>
  <c r="N817" i="1"/>
  <c r="AI817" i="1" s="1"/>
  <c r="M817" i="1"/>
  <c r="AB817" i="1"/>
  <c r="L818" i="1"/>
  <c r="L819" i="1" l="1"/>
  <c r="AA818" i="1"/>
  <c r="M818" i="1"/>
  <c r="AB818" i="1"/>
  <c r="N818" i="1"/>
  <c r="AI818" i="1" s="1"/>
  <c r="N819" i="1" l="1"/>
  <c r="AI819" i="1" s="1"/>
  <c r="L820" i="1"/>
  <c r="AA819" i="1"/>
  <c r="M819" i="1"/>
  <c r="AB819" i="1"/>
  <c r="N820" i="1" l="1"/>
  <c r="AI820" i="1" s="1"/>
  <c r="AA820" i="1"/>
  <c r="AB820" i="1"/>
  <c r="M820" i="1"/>
  <c r="L821" i="1"/>
  <c r="AA821" i="1" l="1"/>
  <c r="L822" i="1"/>
  <c r="AB821" i="1"/>
  <c r="M821" i="1"/>
  <c r="N821" i="1"/>
  <c r="AI821" i="1" s="1"/>
  <c r="AA822" i="1" l="1"/>
  <c r="L823" i="1"/>
  <c r="M822" i="1"/>
  <c r="N822" i="1"/>
  <c r="AI822" i="1" s="1"/>
  <c r="AB822" i="1"/>
  <c r="AA823" i="1" l="1"/>
  <c r="L824" i="1"/>
  <c r="M823" i="1"/>
  <c r="N823" i="1"/>
  <c r="AI823" i="1" s="1"/>
  <c r="AB823" i="1"/>
  <c r="M824" i="1" l="1"/>
  <c r="AB824" i="1"/>
  <c r="N824" i="1"/>
  <c r="AI824" i="1" s="1"/>
  <c r="AA824" i="1"/>
  <c r="L825" i="1"/>
  <c r="AB825" i="1" l="1"/>
  <c r="N825" i="1"/>
  <c r="AI825" i="1" s="1"/>
  <c r="M825" i="1"/>
  <c r="L826" i="1"/>
  <c r="AA825" i="1"/>
  <c r="AB826" i="1" l="1"/>
  <c r="L827" i="1"/>
  <c r="AA826" i="1"/>
  <c r="N826" i="1"/>
  <c r="AI826" i="1" s="1"/>
  <c r="M826" i="1"/>
  <c r="AB827" i="1" l="1"/>
  <c r="L828" i="1"/>
  <c r="M827" i="1"/>
  <c r="AA827" i="1"/>
  <c r="N827" i="1"/>
  <c r="AI827" i="1" s="1"/>
  <c r="AA828" i="1" l="1"/>
  <c r="N828" i="1"/>
  <c r="AI828" i="1" s="1"/>
  <c r="M828" i="1"/>
  <c r="L829" i="1"/>
  <c r="AB828" i="1"/>
  <c r="AB829" i="1" l="1"/>
  <c r="AA829" i="1"/>
  <c r="N829" i="1"/>
  <c r="AI829" i="1" s="1"/>
  <c r="M829" i="1"/>
  <c r="L830" i="1"/>
  <c r="AA830" i="1" l="1"/>
  <c r="M830" i="1"/>
  <c r="N830" i="1"/>
  <c r="AI830" i="1" s="1"/>
  <c r="L831" i="1"/>
  <c r="AB830" i="1"/>
  <c r="AA831" i="1" l="1"/>
  <c r="M831" i="1"/>
  <c r="AB831" i="1"/>
  <c r="N831" i="1"/>
  <c r="AI831" i="1" s="1"/>
  <c r="L832" i="1"/>
  <c r="M832" i="1" l="1"/>
  <c r="AB832" i="1"/>
  <c r="L833" i="1"/>
  <c r="N832" i="1"/>
  <c r="AI832" i="1" s="1"/>
  <c r="AA832" i="1"/>
  <c r="AB833" i="1" l="1"/>
  <c r="M833" i="1"/>
  <c r="L834" i="1"/>
  <c r="N833" i="1"/>
  <c r="AI833" i="1" s="1"/>
  <c r="AA833" i="1"/>
  <c r="AB834" i="1" l="1"/>
  <c r="M834" i="1"/>
  <c r="AA834" i="1"/>
  <c r="L835" i="1"/>
  <c r="N834" i="1"/>
  <c r="AI834" i="1" s="1"/>
  <c r="AB835" i="1" l="1"/>
  <c r="M835" i="1"/>
  <c r="N835" i="1"/>
  <c r="AI835" i="1" s="1"/>
  <c r="L836" i="1"/>
  <c r="AA835" i="1"/>
  <c r="N836" i="1" l="1"/>
  <c r="AI836" i="1" s="1"/>
  <c r="L837" i="1"/>
  <c r="AB836" i="1"/>
  <c r="M836" i="1"/>
  <c r="AA836" i="1"/>
  <c r="AA837" i="1" l="1"/>
  <c r="L838" i="1"/>
  <c r="M837" i="1"/>
  <c r="N837" i="1"/>
  <c r="AI837" i="1" s="1"/>
  <c r="AB837" i="1"/>
  <c r="L839" i="1" l="1"/>
  <c r="AA838" i="1"/>
  <c r="N838" i="1"/>
  <c r="AI838" i="1" s="1"/>
  <c r="AB838" i="1"/>
  <c r="M838" i="1"/>
  <c r="AB839" i="1" l="1"/>
  <c r="L840" i="1"/>
  <c r="M839" i="1"/>
  <c r="N839" i="1"/>
  <c r="AI839" i="1" s="1"/>
  <c r="AA839" i="1"/>
  <c r="L841" i="1" l="1"/>
  <c r="N840" i="1"/>
  <c r="AI840" i="1" s="1"/>
  <c r="AA840" i="1"/>
  <c r="M840" i="1"/>
  <c r="AB840" i="1"/>
  <c r="AB841" i="1" l="1"/>
  <c r="M841" i="1"/>
  <c r="L842" i="1"/>
  <c r="N841" i="1"/>
  <c r="AI841" i="1" s="1"/>
  <c r="AA841" i="1"/>
  <c r="L843" i="1" l="1"/>
  <c r="AA842" i="1"/>
  <c r="N842" i="1"/>
  <c r="AI842" i="1" s="1"/>
  <c r="AB842" i="1"/>
  <c r="M842" i="1"/>
  <c r="M843" i="1" l="1"/>
  <c r="AB843" i="1"/>
  <c r="N843" i="1"/>
  <c r="AI843" i="1" s="1"/>
  <c r="AA843" i="1"/>
  <c r="L844" i="1"/>
  <c r="AB844" i="1" l="1"/>
  <c r="N844" i="1"/>
  <c r="AI844" i="1" s="1"/>
  <c r="M844" i="1"/>
  <c r="AA844" i="1"/>
  <c r="L845" i="1"/>
  <c r="M845" i="1" l="1"/>
  <c r="L846" i="1"/>
  <c r="AA845" i="1"/>
  <c r="N845" i="1"/>
  <c r="AI845" i="1" s="1"/>
  <c r="AB845" i="1"/>
  <c r="AA846" i="1" l="1"/>
  <c r="L847" i="1"/>
  <c r="AB846" i="1"/>
  <c r="M846" i="1"/>
  <c r="N846" i="1"/>
  <c r="AI846" i="1" s="1"/>
  <c r="AB847" i="1" l="1"/>
  <c r="N847" i="1"/>
  <c r="AI847" i="1" s="1"/>
  <c r="M847" i="1"/>
  <c r="AA847" i="1"/>
  <c r="L848" i="1"/>
  <c r="AB848" i="1" l="1"/>
  <c r="N848" i="1"/>
  <c r="AI848" i="1" s="1"/>
  <c r="L849" i="1"/>
  <c r="M848" i="1"/>
  <c r="AA848" i="1"/>
  <c r="AA849" i="1" l="1"/>
  <c r="N849" i="1"/>
  <c r="AI849" i="1" s="1"/>
  <c r="AB849" i="1"/>
  <c r="L850" i="1"/>
  <c r="M849" i="1"/>
  <c r="M850" i="1" l="1"/>
  <c r="N850" i="1"/>
  <c r="AI850" i="1" s="1"/>
  <c r="AB850" i="1"/>
  <c r="L851" i="1"/>
  <c r="AA850" i="1"/>
  <c r="AB851" i="1" l="1"/>
  <c r="M851" i="1"/>
  <c r="N851" i="1"/>
  <c r="AI851" i="1" s="1"/>
  <c r="L852" i="1"/>
  <c r="AA851" i="1"/>
  <c r="M852" i="1" l="1"/>
  <c r="AB852" i="1"/>
  <c r="N852" i="1"/>
  <c r="AI852" i="1" s="1"/>
  <c r="L853" i="1"/>
  <c r="AA852" i="1"/>
  <c r="M853" i="1" l="1"/>
  <c r="AB853" i="1"/>
  <c r="N853" i="1"/>
  <c r="AI853" i="1" s="1"/>
  <c r="AA853" i="1"/>
  <c r="L854" i="1"/>
  <c r="M854" i="1" l="1"/>
  <c r="AB854" i="1"/>
  <c r="N854" i="1"/>
  <c r="AI854" i="1" s="1"/>
  <c r="L855" i="1"/>
  <c r="AA854" i="1"/>
  <c r="AB855" i="1" l="1"/>
  <c r="N855" i="1"/>
  <c r="AI855" i="1" s="1"/>
  <c r="M855" i="1"/>
  <c r="AA855" i="1"/>
  <c r="L856" i="1"/>
  <c r="AA856" i="1" l="1"/>
  <c r="M856" i="1"/>
  <c r="AB856" i="1"/>
  <c r="N856" i="1"/>
  <c r="AI856" i="1" s="1"/>
  <c r="L857" i="1"/>
  <c r="AB857" i="1" l="1"/>
  <c r="M857" i="1"/>
  <c r="L858" i="1"/>
  <c r="N857" i="1"/>
  <c r="AI857" i="1" s="1"/>
  <c r="AA857" i="1"/>
  <c r="N858" i="1" l="1"/>
  <c r="AI858" i="1" s="1"/>
  <c r="M858" i="1"/>
  <c r="AB858" i="1"/>
  <c r="AA858" i="1"/>
  <c r="L859" i="1"/>
  <c r="AA859" i="1" l="1"/>
  <c r="N859" i="1"/>
  <c r="AI859" i="1" s="1"/>
  <c r="L860" i="1"/>
  <c r="M859" i="1"/>
  <c r="AB859" i="1"/>
  <c r="AA860" i="1" l="1"/>
  <c r="M860" i="1"/>
  <c r="AB860" i="1"/>
  <c r="L861" i="1"/>
  <c r="N860" i="1"/>
  <c r="AI860" i="1" s="1"/>
  <c r="M861" i="1" l="1"/>
  <c r="AA861" i="1"/>
  <c r="N861" i="1"/>
  <c r="AI861" i="1" s="1"/>
  <c r="AB861" i="1"/>
  <c r="L862" i="1"/>
  <c r="L863" i="1" l="1"/>
  <c r="AA862" i="1"/>
  <c r="AB862" i="1"/>
  <c r="N862" i="1"/>
  <c r="AI862" i="1" s="1"/>
  <c r="M862" i="1"/>
  <c r="N863" i="1" l="1"/>
  <c r="AI863" i="1" s="1"/>
  <c r="L864" i="1"/>
  <c r="AA863" i="1"/>
  <c r="M863" i="1"/>
  <c r="AB863" i="1"/>
  <c r="N864" i="1" l="1"/>
  <c r="AI864" i="1" s="1"/>
  <c r="AB864" i="1"/>
  <c r="L865" i="1"/>
  <c r="M864" i="1"/>
  <c r="AA864" i="1"/>
  <c r="AA865" i="1" l="1"/>
  <c r="M865" i="1"/>
  <c r="L866" i="1"/>
  <c r="N865" i="1"/>
  <c r="AI865" i="1" s="1"/>
  <c r="AB865" i="1"/>
  <c r="AB866" i="1" l="1"/>
  <c r="AA866" i="1"/>
  <c r="N866" i="1"/>
  <c r="AI866" i="1" s="1"/>
  <c r="L867" i="1"/>
  <c r="M866" i="1"/>
  <c r="L868" i="1" l="1"/>
  <c r="AA867" i="1"/>
  <c r="M867" i="1"/>
  <c r="AB867" i="1"/>
  <c r="N867" i="1"/>
  <c r="AI867" i="1" s="1"/>
  <c r="AB868" i="1" l="1"/>
  <c r="M868" i="1"/>
  <c r="AA868" i="1"/>
  <c r="N868" i="1"/>
  <c r="AI868" i="1" s="1"/>
  <c r="L869" i="1"/>
  <c r="AA869" i="1" l="1"/>
  <c r="N869" i="1"/>
  <c r="AI869" i="1" s="1"/>
  <c r="M869" i="1"/>
  <c r="AB869" i="1"/>
  <c r="L870" i="1"/>
  <c r="M870" i="1" l="1"/>
  <c r="N870" i="1"/>
  <c r="AI870" i="1" s="1"/>
  <c r="AB870" i="1"/>
  <c r="L871" i="1"/>
  <c r="AA870" i="1"/>
  <c r="AB871" i="1" l="1"/>
  <c r="M871" i="1"/>
  <c r="N871" i="1"/>
  <c r="AI871" i="1" s="1"/>
  <c r="AA871" i="1"/>
  <c r="L872" i="1"/>
  <c r="AB872" i="1" l="1"/>
  <c r="L873" i="1"/>
  <c r="M872" i="1"/>
  <c r="AA872" i="1"/>
  <c r="N872" i="1"/>
  <c r="AI872" i="1" s="1"/>
  <c r="AA873" i="1" l="1"/>
  <c r="M873" i="1"/>
  <c r="L874" i="1"/>
  <c r="N873" i="1"/>
  <c r="AI873" i="1" s="1"/>
  <c r="AB873" i="1"/>
  <c r="AB874" i="1" l="1"/>
  <c r="L875" i="1"/>
  <c r="AA874" i="1"/>
  <c r="N874" i="1"/>
  <c r="AI874" i="1" s="1"/>
  <c r="M874" i="1"/>
  <c r="AB875" i="1" l="1"/>
  <c r="L876" i="1"/>
  <c r="N875" i="1"/>
  <c r="AI875" i="1" s="1"/>
  <c r="M875" i="1"/>
  <c r="AA875" i="1"/>
  <c r="AB876" i="1" l="1"/>
  <c r="M876" i="1"/>
  <c r="AA876" i="1"/>
  <c r="L877" i="1"/>
  <c r="N876" i="1"/>
  <c r="AI876" i="1" s="1"/>
  <c r="M877" i="1" l="1"/>
  <c r="AB877" i="1"/>
  <c r="N877" i="1"/>
  <c r="AI877" i="1" s="1"/>
  <c r="AA877" i="1"/>
  <c r="L878" i="1"/>
  <c r="AB878" i="1" l="1"/>
  <c r="N878" i="1"/>
  <c r="AI878" i="1" s="1"/>
  <c r="AA878" i="1"/>
  <c r="M878" i="1"/>
  <c r="L879" i="1"/>
  <c r="L880" i="1" l="1"/>
  <c r="AB879" i="1"/>
  <c r="N879" i="1"/>
  <c r="AI879" i="1" s="1"/>
  <c r="AA879" i="1"/>
  <c r="M879" i="1"/>
  <c r="AA880" i="1" l="1"/>
  <c r="AB880" i="1"/>
  <c r="N880" i="1"/>
  <c r="AI880" i="1" s="1"/>
  <c r="L881" i="1"/>
  <c r="M880" i="1"/>
  <c r="AA881" i="1" l="1"/>
  <c r="M881" i="1"/>
  <c r="AB881" i="1"/>
  <c r="L882" i="1"/>
  <c r="N881" i="1"/>
  <c r="AI881" i="1" s="1"/>
  <c r="AA882" i="1" l="1"/>
  <c r="M882" i="1"/>
  <c r="N882" i="1"/>
  <c r="AI882" i="1" s="1"/>
  <c r="AB882" i="1"/>
  <c r="L883" i="1"/>
  <c r="AA883" i="1" l="1"/>
  <c r="M883" i="1"/>
  <c r="AB883" i="1"/>
  <c r="L884" i="1"/>
  <c r="N883" i="1"/>
  <c r="AI883" i="1" s="1"/>
  <c r="AB884" i="1" l="1"/>
  <c r="L885" i="1"/>
  <c r="M884" i="1"/>
  <c r="AA884" i="1"/>
  <c r="N884" i="1"/>
  <c r="AI884" i="1" s="1"/>
  <c r="AB885" i="1" l="1"/>
  <c r="M885" i="1"/>
  <c r="AA885" i="1"/>
  <c r="N885" i="1"/>
  <c r="AI885" i="1" s="1"/>
  <c r="L886" i="1"/>
  <c r="N886" i="1" l="1"/>
  <c r="AI886" i="1" s="1"/>
  <c r="AA886" i="1"/>
  <c r="L887" i="1"/>
  <c r="AB886" i="1"/>
  <c r="M886" i="1"/>
  <c r="AB887" i="1" l="1"/>
  <c r="L888" i="1"/>
  <c r="AA887" i="1"/>
  <c r="M887" i="1"/>
  <c r="N887" i="1"/>
  <c r="AI887" i="1" s="1"/>
  <c r="AA888" i="1" l="1"/>
  <c r="N888" i="1"/>
  <c r="AI888" i="1" s="1"/>
  <c r="AB888" i="1"/>
  <c r="L889" i="1"/>
  <c r="M888" i="1"/>
  <c r="L890" i="1" l="1"/>
  <c r="N889" i="1"/>
  <c r="AI889" i="1" s="1"/>
  <c r="AA889" i="1"/>
  <c r="M889" i="1"/>
  <c r="AB889" i="1"/>
  <c r="AB890" i="1" l="1"/>
  <c r="N890" i="1"/>
  <c r="AI890" i="1" s="1"/>
  <c r="AA890" i="1"/>
  <c r="L891" i="1"/>
  <c r="M890" i="1"/>
  <c r="AA891" i="1" l="1"/>
  <c r="M891" i="1"/>
  <c r="AB891" i="1"/>
  <c r="N891" i="1"/>
  <c r="AI891" i="1" s="1"/>
  <c r="L892" i="1"/>
  <c r="AB892" i="1" l="1"/>
  <c r="L893" i="1"/>
  <c r="AA892" i="1"/>
  <c r="M892" i="1"/>
  <c r="N892" i="1"/>
  <c r="AI892" i="1" s="1"/>
  <c r="AA893" i="1" l="1"/>
  <c r="L894" i="1"/>
  <c r="AB893" i="1"/>
  <c r="N893" i="1"/>
  <c r="AI893" i="1" s="1"/>
  <c r="M893" i="1"/>
  <c r="AB894" i="1" l="1"/>
  <c r="L895" i="1"/>
  <c r="M894" i="1"/>
  <c r="N894" i="1"/>
  <c r="AI894" i="1" s="1"/>
  <c r="AA894" i="1"/>
  <c r="AB895" i="1" l="1"/>
  <c r="M895" i="1"/>
  <c r="L896" i="1"/>
  <c r="AA895" i="1"/>
  <c r="N895" i="1"/>
  <c r="AI895" i="1" s="1"/>
  <c r="AA896" i="1" l="1"/>
  <c r="N896" i="1"/>
  <c r="AI896" i="1" s="1"/>
  <c r="L897" i="1"/>
  <c r="M896" i="1"/>
  <c r="AB896" i="1"/>
  <c r="AB897" i="1" l="1"/>
  <c r="L898" i="1"/>
  <c r="M897" i="1"/>
  <c r="AA897" i="1"/>
  <c r="N897" i="1"/>
  <c r="AI897" i="1" s="1"/>
  <c r="M898" i="1" l="1"/>
  <c r="L899" i="1"/>
  <c r="AB898" i="1"/>
  <c r="N898" i="1"/>
  <c r="AI898" i="1" s="1"/>
  <c r="AA898" i="1"/>
  <c r="AB899" i="1" l="1"/>
  <c r="N899" i="1"/>
  <c r="AI899" i="1" s="1"/>
  <c r="L900" i="1"/>
  <c r="AA899" i="1"/>
  <c r="M899" i="1"/>
  <c r="AB900" i="1" l="1"/>
  <c r="N900" i="1"/>
  <c r="AI900" i="1" s="1"/>
  <c r="AA900" i="1"/>
  <c r="L901" i="1"/>
  <c r="M900" i="1"/>
  <c r="M901" i="1" l="1"/>
  <c r="AA901" i="1"/>
  <c r="L902" i="1"/>
  <c r="AB901" i="1"/>
  <c r="N901" i="1"/>
  <c r="AI901" i="1" s="1"/>
  <c r="AB902" i="1" l="1"/>
  <c r="M902" i="1"/>
  <c r="L903" i="1"/>
  <c r="N902" i="1"/>
  <c r="AI902" i="1" s="1"/>
  <c r="AA902" i="1"/>
  <c r="M903" i="1" l="1"/>
  <c r="AA903" i="1"/>
  <c r="AB903" i="1"/>
  <c r="N903" i="1"/>
  <c r="AI903" i="1" s="1"/>
  <c r="L904" i="1"/>
  <c r="AB904" i="1" l="1"/>
  <c r="N904" i="1"/>
  <c r="AI904" i="1" s="1"/>
  <c r="AA904" i="1"/>
  <c r="L905" i="1"/>
  <c r="M904" i="1"/>
  <c r="AA905" i="1" l="1"/>
  <c r="M905" i="1"/>
  <c r="AB905" i="1"/>
  <c r="L906" i="1"/>
  <c r="N905" i="1"/>
  <c r="AI905" i="1" s="1"/>
  <c r="L907" i="1" l="1"/>
  <c r="M906" i="1"/>
  <c r="AB906" i="1"/>
  <c r="N906" i="1"/>
  <c r="AI906" i="1" s="1"/>
  <c r="AA906" i="1"/>
  <c r="M907" i="1" l="1"/>
  <c r="N907" i="1"/>
  <c r="AI907" i="1" s="1"/>
  <c r="AB907" i="1"/>
  <c r="L908" i="1"/>
  <c r="AA907" i="1"/>
  <c r="AA908" i="1" l="1"/>
  <c r="N908" i="1"/>
  <c r="AI908" i="1" s="1"/>
  <c r="AB908" i="1"/>
  <c r="L909" i="1"/>
  <c r="M908" i="1"/>
  <c r="AB909" i="1" l="1"/>
  <c r="M909" i="1"/>
  <c r="AA909" i="1"/>
  <c r="L910" i="1"/>
  <c r="N909" i="1"/>
  <c r="AI909" i="1" s="1"/>
  <c r="M910" i="1" l="1"/>
  <c r="L911" i="1"/>
  <c r="AB910" i="1"/>
  <c r="N910" i="1"/>
  <c r="AI910" i="1" s="1"/>
  <c r="AA910" i="1"/>
  <c r="AA911" i="1" l="1"/>
  <c r="L912" i="1"/>
  <c r="AB911" i="1"/>
  <c r="M911" i="1"/>
  <c r="N911" i="1"/>
  <c r="AI911" i="1" s="1"/>
  <c r="N912" i="1" l="1"/>
  <c r="AI912" i="1" s="1"/>
  <c r="L913" i="1"/>
  <c r="AB912" i="1"/>
  <c r="M912" i="1"/>
  <c r="AA912" i="1"/>
  <c r="AB913" i="1" l="1"/>
  <c r="L914" i="1"/>
  <c r="N913" i="1"/>
  <c r="AI913" i="1" s="1"/>
  <c r="M913" i="1"/>
  <c r="AA913" i="1"/>
  <c r="AB914" i="1" l="1"/>
  <c r="L915" i="1"/>
  <c r="N914" i="1"/>
  <c r="AI914" i="1" s="1"/>
  <c r="AA914" i="1"/>
  <c r="M914" i="1"/>
  <c r="AB915" i="1" l="1"/>
  <c r="M915" i="1"/>
  <c r="AA915" i="1"/>
  <c r="L916" i="1"/>
  <c r="N915" i="1"/>
  <c r="AI915" i="1" s="1"/>
  <c r="AB916" i="1" l="1"/>
  <c r="N916" i="1"/>
  <c r="AI916" i="1" s="1"/>
  <c r="L917" i="1"/>
  <c r="M916" i="1"/>
  <c r="AA916" i="1"/>
  <c r="AB917" i="1" l="1"/>
  <c r="M917" i="1"/>
  <c r="AA917" i="1"/>
  <c r="L918" i="1"/>
  <c r="N917" i="1"/>
  <c r="AI917" i="1" s="1"/>
  <c r="AB918" i="1" l="1"/>
  <c r="N918" i="1"/>
  <c r="AI918" i="1" s="1"/>
  <c r="AA918" i="1"/>
  <c r="M918" i="1"/>
  <c r="L919" i="1"/>
  <c r="L920" i="1" l="1"/>
  <c r="AB919" i="1"/>
  <c r="M919" i="1"/>
  <c r="N919" i="1"/>
  <c r="AI919" i="1" s="1"/>
  <c r="AA919" i="1"/>
  <c r="N920" i="1" l="1"/>
  <c r="AI920" i="1" s="1"/>
  <c r="AA920" i="1"/>
  <c r="L921" i="1"/>
  <c r="AB920" i="1"/>
  <c r="M920" i="1"/>
  <c r="AA921" i="1" l="1"/>
  <c r="M921" i="1"/>
  <c r="AB921" i="1"/>
  <c r="N921" i="1"/>
  <c r="AI921" i="1" s="1"/>
  <c r="L922" i="1"/>
  <c r="AB922" i="1" l="1"/>
  <c r="L923" i="1"/>
  <c r="N922" i="1"/>
  <c r="AI922" i="1" s="1"/>
  <c r="AA922" i="1"/>
  <c r="M922" i="1"/>
  <c r="AB923" i="1" l="1"/>
  <c r="L924" i="1"/>
  <c r="AA923" i="1"/>
  <c r="M923" i="1"/>
  <c r="N923" i="1"/>
  <c r="AI923" i="1" s="1"/>
  <c r="N924" i="1" l="1"/>
  <c r="AI924" i="1" s="1"/>
  <c r="AB924" i="1"/>
  <c r="M924" i="1"/>
  <c r="AA924" i="1"/>
  <c r="L925" i="1"/>
  <c r="M925" i="1" l="1"/>
  <c r="AA925" i="1"/>
  <c r="N925" i="1"/>
  <c r="AI925" i="1" s="1"/>
  <c r="AB925" i="1"/>
  <c r="L926" i="1"/>
  <c r="N926" i="1" l="1"/>
  <c r="AI926" i="1" s="1"/>
  <c r="AB926" i="1"/>
  <c r="L927" i="1"/>
  <c r="M926" i="1"/>
  <c r="AA926" i="1"/>
  <c r="M927" i="1" l="1"/>
  <c r="N927" i="1"/>
  <c r="AI927" i="1" s="1"/>
  <c r="AA927" i="1"/>
  <c r="L928" i="1"/>
  <c r="AB927" i="1"/>
  <c r="AA928" i="1" l="1"/>
  <c r="AB928" i="1"/>
  <c r="N928" i="1"/>
  <c r="AI928" i="1" s="1"/>
  <c r="L929" i="1"/>
  <c r="M928" i="1"/>
  <c r="M929" i="1" l="1"/>
  <c r="AA929" i="1"/>
  <c r="L930" i="1"/>
  <c r="N929" i="1"/>
  <c r="AI929" i="1" s="1"/>
  <c r="AB929" i="1"/>
  <c r="L931" i="1" l="1"/>
  <c r="M930" i="1"/>
  <c r="AA930" i="1"/>
  <c r="N930" i="1"/>
  <c r="AI930" i="1" s="1"/>
  <c r="AB930" i="1"/>
  <c r="AB931" i="1" l="1"/>
  <c r="M931" i="1"/>
  <c r="N931" i="1"/>
  <c r="AI931" i="1" s="1"/>
  <c r="L932" i="1"/>
  <c r="AA931" i="1"/>
  <c r="M932" i="1" l="1"/>
  <c r="N932" i="1"/>
  <c r="AI932" i="1" s="1"/>
  <c r="AB932" i="1"/>
  <c r="L933" i="1"/>
  <c r="AA932" i="1"/>
  <c r="AA933" i="1" l="1"/>
  <c r="M933" i="1"/>
  <c r="AB933" i="1"/>
  <c r="N933" i="1"/>
  <c r="AI933" i="1" s="1"/>
  <c r="L934" i="1"/>
  <c r="AB934" i="1" l="1"/>
  <c r="L935" i="1"/>
  <c r="N934" i="1"/>
  <c r="AI934" i="1" s="1"/>
  <c r="AA934" i="1"/>
  <c r="M934" i="1"/>
  <c r="M935" i="1" l="1"/>
  <c r="N935" i="1"/>
  <c r="AI935" i="1" s="1"/>
  <c r="AA935" i="1"/>
  <c r="L936" i="1"/>
  <c r="AB935" i="1"/>
  <c r="AB936" i="1" l="1"/>
  <c r="M936" i="1"/>
  <c r="L937" i="1"/>
  <c r="N936" i="1"/>
  <c r="AI936" i="1" s="1"/>
  <c r="AA936" i="1"/>
  <c r="AA937" i="1" l="1"/>
  <c r="AB937" i="1"/>
  <c r="M937" i="1"/>
  <c r="L938" i="1"/>
  <c r="N937" i="1"/>
  <c r="AI937" i="1" s="1"/>
  <c r="N938" i="1" l="1"/>
  <c r="AI938" i="1" s="1"/>
  <c r="AA938" i="1"/>
  <c r="M938" i="1"/>
  <c r="AB938" i="1"/>
  <c r="L939" i="1"/>
  <c r="AA939" i="1" l="1"/>
  <c r="L940" i="1"/>
  <c r="M939" i="1"/>
  <c r="N939" i="1"/>
  <c r="AI939" i="1" s="1"/>
  <c r="AB939" i="1"/>
  <c r="M940" i="1" l="1"/>
  <c r="L941" i="1"/>
  <c r="AB940" i="1"/>
  <c r="N940" i="1"/>
  <c r="AI940" i="1" s="1"/>
  <c r="AA940" i="1"/>
  <c r="AB941" i="1" l="1"/>
  <c r="M941" i="1"/>
  <c r="AA941" i="1"/>
  <c r="L942" i="1"/>
  <c r="N941" i="1"/>
  <c r="AI941" i="1" s="1"/>
  <c r="AB942" i="1" l="1"/>
  <c r="L943" i="1"/>
  <c r="M942" i="1"/>
  <c r="N942" i="1"/>
  <c r="AI942" i="1" s="1"/>
  <c r="AA942" i="1"/>
  <c r="AB943" i="1" l="1"/>
  <c r="L944" i="1"/>
  <c r="AA943" i="1"/>
  <c r="N943" i="1"/>
  <c r="AI943" i="1" s="1"/>
  <c r="M943" i="1"/>
  <c r="M944" i="1" l="1"/>
  <c r="L945" i="1"/>
  <c r="AA944" i="1"/>
  <c r="N944" i="1"/>
  <c r="AI944" i="1" s="1"/>
  <c r="AB944" i="1"/>
  <c r="AA945" i="1" l="1"/>
  <c r="M945" i="1"/>
  <c r="AB945" i="1"/>
  <c r="N945" i="1"/>
  <c r="AI945" i="1" s="1"/>
  <c r="L946" i="1"/>
  <c r="N946" i="1" l="1"/>
  <c r="AI946" i="1" s="1"/>
  <c r="AA946" i="1"/>
  <c r="L947" i="1"/>
  <c r="M946" i="1"/>
  <c r="AB946" i="1"/>
  <c r="AB947" i="1" l="1"/>
  <c r="M947" i="1"/>
  <c r="N947" i="1"/>
  <c r="AI947" i="1" s="1"/>
  <c r="AA947" i="1"/>
  <c r="L948" i="1"/>
  <c r="M948" i="1" l="1"/>
  <c r="AB948" i="1"/>
  <c r="L949" i="1"/>
  <c r="N948" i="1"/>
  <c r="AI948" i="1" s="1"/>
  <c r="AA948" i="1"/>
  <c r="AB949" i="1" l="1"/>
  <c r="AA949" i="1"/>
  <c r="L950" i="1"/>
  <c r="N949" i="1"/>
  <c r="AI949" i="1" s="1"/>
  <c r="M949" i="1"/>
  <c r="AB950" i="1" l="1"/>
  <c r="N950" i="1"/>
  <c r="AI950" i="1" s="1"/>
  <c r="AA950" i="1"/>
  <c r="M950" i="1"/>
  <c r="L951" i="1"/>
  <c r="AB951" i="1" l="1"/>
  <c r="M951" i="1"/>
  <c r="N951" i="1"/>
  <c r="AI951" i="1" s="1"/>
  <c r="L952" i="1"/>
  <c r="AA951" i="1"/>
  <c r="N952" i="1" l="1"/>
  <c r="AI952" i="1" s="1"/>
  <c r="L953" i="1"/>
  <c r="M952" i="1"/>
  <c r="AB952" i="1"/>
  <c r="AA952" i="1"/>
  <c r="AB953" i="1" l="1"/>
  <c r="L954" i="1"/>
  <c r="N953" i="1"/>
  <c r="AI953" i="1" s="1"/>
  <c r="M953" i="1"/>
  <c r="AA953" i="1"/>
  <c r="N954" i="1" l="1"/>
  <c r="AI954" i="1" s="1"/>
  <c r="AA954" i="1"/>
  <c r="AB954" i="1"/>
  <c r="L955" i="1"/>
  <c r="M954" i="1"/>
  <c r="M955" i="1" l="1"/>
  <c r="N955" i="1"/>
  <c r="AI955" i="1" s="1"/>
  <c r="AA955" i="1"/>
  <c r="L956" i="1"/>
  <c r="AB955" i="1"/>
  <c r="AA956" i="1" l="1"/>
  <c r="N956" i="1"/>
  <c r="AI956" i="1" s="1"/>
  <c r="L957" i="1"/>
  <c r="M956" i="1"/>
  <c r="AB956" i="1"/>
  <c r="AB957" i="1" l="1"/>
  <c r="L958" i="1"/>
  <c r="M957" i="1"/>
  <c r="AA957" i="1"/>
  <c r="N957" i="1"/>
  <c r="AI957" i="1" s="1"/>
  <c r="N958" i="1" l="1"/>
  <c r="AB958" i="1"/>
  <c r="L959" i="1"/>
  <c r="M958" i="1"/>
  <c r="AA958" i="1"/>
  <c r="AB959" i="1" l="1"/>
  <c r="AA959" i="1"/>
  <c r="N959" i="1"/>
  <c r="AI959" i="1" s="1"/>
  <c r="L960" i="1"/>
  <c r="M959" i="1"/>
  <c r="AI958" i="1"/>
  <c r="N960" i="1" l="1"/>
  <c r="AB960" i="1"/>
  <c r="M960" i="1"/>
  <c r="L961" i="1"/>
  <c r="AA960" i="1"/>
  <c r="AB961" i="1" l="1"/>
  <c r="L962" i="1"/>
  <c r="N961" i="1"/>
  <c r="AI961" i="1" s="1"/>
  <c r="M961" i="1"/>
  <c r="AA961" i="1"/>
  <c r="AI960" i="1"/>
  <c r="AA962" i="1" l="1"/>
  <c r="N962" i="1"/>
  <c r="AB962" i="1"/>
  <c r="L963" i="1"/>
  <c r="M962" i="1"/>
  <c r="L964" i="1" l="1"/>
  <c r="AB963" i="1"/>
  <c r="N963" i="1"/>
  <c r="AA963" i="1"/>
  <c r="M963" i="1"/>
  <c r="AI962" i="1"/>
  <c r="AI963" i="1" l="1"/>
  <c r="AB964" i="1"/>
  <c r="M964" i="1"/>
  <c r="AA964" i="1"/>
  <c r="L965" i="1"/>
  <c r="N964" i="1"/>
  <c r="AI964" i="1" s="1"/>
  <c r="AA965" i="1" l="1"/>
  <c r="N965" i="1"/>
  <c r="M965" i="1"/>
  <c r="AB965" i="1"/>
  <c r="L966" i="1"/>
  <c r="AI965" i="1" l="1"/>
  <c r="N966" i="1"/>
  <c r="AI966" i="1" s="1"/>
  <c r="AA966" i="1"/>
  <c r="L967" i="1"/>
  <c r="M966" i="1"/>
  <c r="AB966" i="1"/>
  <c r="AC205" i="1"/>
  <c r="AC206" i="1" s="1"/>
  <c r="AC207" i="1" s="1"/>
  <c r="AC208" i="1" s="1"/>
  <c r="AC209" i="1" s="1"/>
  <c r="AC210" i="1" s="1"/>
  <c r="AC211" i="1" s="1"/>
  <c r="AC212" i="1" s="1"/>
  <c r="AC213" i="1" s="1"/>
  <c r="AC214" i="1" s="1"/>
  <c r="AC215" i="1" s="1"/>
  <c r="AC216" i="1" s="1"/>
  <c r="AC217" i="1" s="1"/>
  <c r="AC218" i="1" s="1"/>
  <c r="AC219" i="1" s="1"/>
  <c r="AC220" i="1" s="1"/>
  <c r="AC221" i="1" s="1"/>
  <c r="AC222" i="1" s="1"/>
  <c r="AC223" i="1" s="1"/>
  <c r="AC224" i="1" s="1"/>
  <c r="AC225" i="1" s="1"/>
  <c r="AC226" i="1" s="1"/>
  <c r="AC227" i="1" s="1"/>
  <c r="AC228" i="1" s="1"/>
  <c r="AC229" i="1" s="1"/>
  <c r="AC230" i="1" s="1"/>
  <c r="AC231" i="1" s="1"/>
  <c r="AC232" i="1" s="1"/>
  <c r="AC233" i="1" s="1"/>
  <c r="AC234" i="1" s="1"/>
  <c r="AC235" i="1" s="1"/>
  <c r="AC236" i="1" s="1"/>
  <c r="AC237" i="1" s="1"/>
  <c r="AC238" i="1" s="1"/>
  <c r="AC239" i="1" s="1"/>
  <c r="AC240" i="1" s="1"/>
  <c r="AC241" i="1" s="1"/>
  <c r="AC242" i="1" s="1"/>
  <c r="AC243" i="1" s="1"/>
  <c r="AC244" i="1" s="1"/>
  <c r="AC245" i="1" s="1"/>
  <c r="AC246" i="1" s="1"/>
  <c r="AC247" i="1" s="1"/>
  <c r="AC248" i="1" s="1"/>
  <c r="AC249" i="1" s="1"/>
  <c r="AC250" i="1" s="1"/>
  <c r="AC251" i="1" s="1"/>
  <c r="AC252" i="1" s="1"/>
  <c r="AC253" i="1" s="1"/>
  <c r="AC254" i="1" s="1"/>
  <c r="AC255" i="1" s="1"/>
  <c r="AC256" i="1" s="1"/>
  <c r="AC257" i="1" s="1"/>
  <c r="AC258" i="1" s="1"/>
  <c r="AC259" i="1" s="1"/>
  <c r="AC260" i="1" s="1"/>
  <c r="AC261" i="1" s="1"/>
  <c r="AC262" i="1" s="1"/>
  <c r="AC263" i="1" s="1"/>
  <c r="AC264" i="1" s="1"/>
  <c r="AC265" i="1" s="1"/>
  <c r="AC266" i="1" s="1"/>
  <c r="AC267" i="1" s="1"/>
  <c r="AC268" i="1" s="1"/>
  <c r="AC269" i="1" s="1"/>
  <c r="AC270" i="1" s="1"/>
  <c r="AC271" i="1" s="1"/>
  <c r="AC272" i="1" s="1"/>
  <c r="AC273" i="1" s="1"/>
  <c r="AC274" i="1" s="1"/>
  <c r="AC275" i="1" s="1"/>
  <c r="AC276" i="1" s="1"/>
  <c r="AC277" i="1" s="1"/>
  <c r="AC278" i="1" s="1"/>
  <c r="AC279" i="1" s="1"/>
  <c r="AC280" i="1" s="1"/>
  <c r="AC281" i="1" s="1"/>
  <c r="AC282" i="1" s="1"/>
  <c r="AC283" i="1" s="1"/>
  <c r="AC284" i="1" s="1"/>
  <c r="AC285" i="1" s="1"/>
  <c r="AC286" i="1" s="1"/>
  <c r="AC287" i="1" s="1"/>
  <c r="AC288" i="1" s="1"/>
  <c r="AC289" i="1" s="1"/>
  <c r="AC290" i="1" s="1"/>
  <c r="AC291" i="1" s="1"/>
  <c r="AC292" i="1" s="1"/>
  <c r="AC293" i="1" s="1"/>
  <c r="AC294" i="1" s="1"/>
  <c r="AC295" i="1" s="1"/>
  <c r="AC296" i="1" s="1"/>
  <c r="AC297" i="1" s="1"/>
  <c r="AC298" i="1" s="1"/>
  <c r="AC299" i="1" s="1"/>
  <c r="AC300" i="1" s="1"/>
  <c r="AC301" i="1" s="1"/>
  <c r="AC302" i="1" s="1"/>
  <c r="AC303" i="1" s="1"/>
  <c r="AC304" i="1" s="1"/>
  <c r="AC305" i="1" s="1"/>
  <c r="AC306" i="1" s="1"/>
  <c r="AC307" i="1" s="1"/>
  <c r="AC308" i="1" s="1"/>
  <c r="AC309" i="1" s="1"/>
  <c r="AC310" i="1" s="1"/>
  <c r="AC311" i="1" s="1"/>
  <c r="AC312" i="1" s="1"/>
  <c r="AC313" i="1" s="1"/>
  <c r="AC314" i="1" s="1"/>
  <c r="AC315" i="1" s="1"/>
  <c r="AC316" i="1" s="1"/>
  <c r="AC317" i="1" s="1"/>
  <c r="AC318" i="1" s="1"/>
  <c r="AC319" i="1" s="1"/>
  <c r="AC320" i="1" s="1"/>
  <c r="AC321" i="1" s="1"/>
  <c r="AC322" i="1" s="1"/>
  <c r="AC323" i="1" s="1"/>
  <c r="AC324" i="1" s="1"/>
  <c r="AC325" i="1" s="1"/>
  <c r="AC326" i="1" s="1"/>
  <c r="AC327" i="1" s="1"/>
  <c r="AC328" i="1" s="1"/>
  <c r="AC329" i="1" s="1"/>
  <c r="AC330" i="1" s="1"/>
  <c r="AC331" i="1" s="1"/>
  <c r="AC332" i="1" s="1"/>
  <c r="AC333" i="1" s="1"/>
  <c r="AC334" i="1" s="1"/>
  <c r="AC335" i="1" s="1"/>
  <c r="AC336" i="1" s="1"/>
  <c r="AC337" i="1" s="1"/>
  <c r="AC338" i="1" s="1"/>
  <c r="AC339" i="1" s="1"/>
  <c r="AC340" i="1" s="1"/>
  <c r="AC341" i="1" s="1"/>
  <c r="AC342" i="1" s="1"/>
  <c r="AC343" i="1" s="1"/>
  <c r="AC344" i="1" s="1"/>
  <c r="AC345" i="1" s="1"/>
  <c r="AC346" i="1" s="1"/>
  <c r="AC347" i="1" s="1"/>
  <c r="AC348" i="1" s="1"/>
  <c r="AC349" i="1" s="1"/>
  <c r="AC350" i="1" s="1"/>
  <c r="AC351" i="1" s="1"/>
  <c r="AC352" i="1" s="1"/>
  <c r="AC353" i="1" s="1"/>
  <c r="AC354" i="1" s="1"/>
  <c r="AC355" i="1" s="1"/>
  <c r="AC356" i="1" s="1"/>
  <c r="AC357" i="1" s="1"/>
  <c r="AC358" i="1" s="1"/>
  <c r="AC359" i="1" s="1"/>
  <c r="AC360" i="1" s="1"/>
  <c r="AC361" i="1" s="1"/>
  <c r="AC362" i="1" s="1"/>
  <c r="AC363" i="1" s="1"/>
  <c r="AC364" i="1" s="1"/>
  <c r="AC365" i="1" s="1"/>
  <c r="AC366" i="1" s="1"/>
  <c r="AC367" i="1" s="1"/>
  <c r="AC368" i="1" s="1"/>
  <c r="AC369" i="1" s="1"/>
  <c r="AC370" i="1" s="1"/>
  <c r="AC371" i="1" s="1"/>
  <c r="AC372" i="1" s="1"/>
  <c r="AC373" i="1" s="1"/>
  <c r="AC374" i="1" s="1"/>
  <c r="AC375" i="1" s="1"/>
  <c r="AC376" i="1" s="1"/>
  <c r="AC377" i="1" s="1"/>
  <c r="AC378" i="1" s="1"/>
  <c r="AC379" i="1" s="1"/>
  <c r="AC380" i="1" s="1"/>
  <c r="AC381" i="1" s="1"/>
  <c r="AC382" i="1" s="1"/>
  <c r="AC383" i="1" s="1"/>
  <c r="AC384" i="1" s="1"/>
  <c r="AC385" i="1" s="1"/>
  <c r="AC386" i="1" s="1"/>
  <c r="AC387" i="1" s="1"/>
  <c r="AC388" i="1" s="1"/>
  <c r="AC389" i="1" s="1"/>
  <c r="AC390" i="1" s="1"/>
  <c r="AC391" i="1" s="1"/>
  <c r="AC392" i="1" s="1"/>
  <c r="AC393" i="1" s="1"/>
  <c r="AC394" i="1" s="1"/>
  <c r="AC395" i="1" s="1"/>
  <c r="AC396" i="1" s="1"/>
  <c r="AC397" i="1" s="1"/>
  <c r="AC398" i="1" s="1"/>
  <c r="AC399" i="1" s="1"/>
  <c r="AC400" i="1" s="1"/>
  <c r="AC401" i="1" s="1"/>
  <c r="AC402" i="1" s="1"/>
  <c r="AC403" i="1" s="1"/>
  <c r="AC404" i="1" s="1"/>
  <c r="AC405" i="1" s="1"/>
  <c r="AC406" i="1" s="1"/>
  <c r="AC407" i="1" s="1"/>
  <c r="AC408" i="1" s="1"/>
  <c r="AC409" i="1" s="1"/>
  <c r="AC410" i="1" s="1"/>
  <c r="AC411" i="1" s="1"/>
  <c r="AC412" i="1" s="1"/>
  <c r="AC413" i="1" s="1"/>
  <c r="AC414" i="1" s="1"/>
  <c r="AC415" i="1" s="1"/>
  <c r="AC416" i="1" s="1"/>
  <c r="AC417" i="1" s="1"/>
  <c r="AC418" i="1" s="1"/>
  <c r="AC419" i="1" s="1"/>
  <c r="AC420" i="1" s="1"/>
  <c r="AC421" i="1" s="1"/>
  <c r="AC422" i="1" s="1"/>
  <c r="AC423" i="1" s="1"/>
  <c r="AC424" i="1" s="1"/>
  <c r="AC425" i="1" s="1"/>
  <c r="AC426" i="1" s="1"/>
  <c r="AC427" i="1" s="1"/>
  <c r="AC428" i="1" s="1"/>
  <c r="AC429" i="1" s="1"/>
  <c r="AC430" i="1" s="1"/>
  <c r="AC431" i="1" s="1"/>
  <c r="AC432" i="1" s="1"/>
  <c r="AC433" i="1" s="1"/>
  <c r="AC434" i="1" s="1"/>
  <c r="AC435" i="1" s="1"/>
  <c r="AC436" i="1" s="1"/>
  <c r="AC437" i="1" s="1"/>
  <c r="AC438" i="1" s="1"/>
  <c r="AC439" i="1" s="1"/>
  <c r="AC440" i="1" s="1"/>
  <c r="AC441" i="1" s="1"/>
  <c r="AC442" i="1" s="1"/>
  <c r="AC443" i="1" s="1"/>
  <c r="AC444" i="1" s="1"/>
  <c r="AC445" i="1" s="1"/>
  <c r="AC446" i="1" s="1"/>
  <c r="AC447" i="1" s="1"/>
  <c r="AC448" i="1" s="1"/>
  <c r="AC449" i="1" s="1"/>
  <c r="AC450" i="1" s="1"/>
  <c r="AC451" i="1" s="1"/>
  <c r="AC452" i="1" s="1"/>
  <c r="AC453" i="1" s="1"/>
  <c r="AC454" i="1" s="1"/>
  <c r="AC455" i="1" s="1"/>
  <c r="AC456" i="1" s="1"/>
  <c r="AC457" i="1" s="1"/>
  <c r="AC458" i="1" s="1"/>
  <c r="AC459" i="1" s="1"/>
  <c r="AC460" i="1" s="1"/>
  <c r="AC461" i="1" s="1"/>
  <c r="AC462" i="1" s="1"/>
  <c r="AC463" i="1" s="1"/>
  <c r="AC464" i="1" s="1"/>
  <c r="AC465" i="1" s="1"/>
  <c r="AC466" i="1" s="1"/>
  <c r="AC467" i="1" s="1"/>
  <c r="AC468" i="1" s="1"/>
  <c r="AC469" i="1" s="1"/>
  <c r="AC470" i="1" s="1"/>
  <c r="AC471" i="1" s="1"/>
  <c r="AC472" i="1" s="1"/>
  <c r="AC473" i="1" s="1"/>
  <c r="AC474" i="1" s="1"/>
  <c r="AC475" i="1" s="1"/>
  <c r="AC476" i="1" s="1"/>
  <c r="AC477" i="1" s="1"/>
  <c r="AC478" i="1" s="1"/>
  <c r="AC479" i="1" s="1"/>
  <c r="AC480" i="1" s="1"/>
  <c r="AC481" i="1" s="1"/>
  <c r="AC482" i="1" s="1"/>
  <c r="AC483" i="1" s="1"/>
  <c r="AC484" i="1" s="1"/>
  <c r="AC485" i="1" s="1"/>
  <c r="AC486" i="1" s="1"/>
  <c r="AC487" i="1" s="1"/>
  <c r="AC488" i="1" s="1"/>
  <c r="AC489" i="1" s="1"/>
  <c r="AC490" i="1" s="1"/>
  <c r="AC491" i="1" s="1"/>
  <c r="AC492" i="1" s="1"/>
  <c r="AC493" i="1" s="1"/>
  <c r="AC494" i="1" s="1"/>
  <c r="AC495" i="1" s="1"/>
  <c r="AC496" i="1" s="1"/>
  <c r="AC497" i="1" s="1"/>
  <c r="AC498" i="1" s="1"/>
  <c r="AC499" i="1" s="1"/>
  <c r="AC500" i="1" s="1"/>
  <c r="AC501" i="1" s="1"/>
  <c r="AC502" i="1" s="1"/>
  <c r="AC503" i="1" s="1"/>
  <c r="AC504" i="1" s="1"/>
  <c r="AC505" i="1" s="1"/>
  <c r="AC506" i="1" s="1"/>
  <c r="AC507" i="1" s="1"/>
  <c r="AC508" i="1" s="1"/>
  <c r="AC509" i="1" s="1"/>
  <c r="AC510" i="1" s="1"/>
  <c r="AC511" i="1" s="1"/>
  <c r="AC512" i="1" s="1"/>
  <c r="AC513" i="1" s="1"/>
  <c r="AC514" i="1" s="1"/>
  <c r="AC515" i="1" s="1"/>
  <c r="AC516" i="1" s="1"/>
  <c r="AC517" i="1" s="1"/>
  <c r="AC518" i="1" s="1"/>
  <c r="AC519" i="1" s="1"/>
  <c r="AC520" i="1" s="1"/>
  <c r="AC521" i="1" s="1"/>
  <c r="AC522" i="1" s="1"/>
  <c r="AC523" i="1" s="1"/>
  <c r="AC524" i="1" s="1"/>
  <c r="AC525" i="1" s="1"/>
  <c r="AC526" i="1" s="1"/>
  <c r="AC527" i="1" s="1"/>
  <c r="AC528" i="1" s="1"/>
  <c r="AC529" i="1" s="1"/>
  <c r="AC530" i="1" s="1"/>
  <c r="AC531" i="1" s="1"/>
  <c r="AC532" i="1" s="1"/>
  <c r="AC533" i="1" s="1"/>
  <c r="AC534" i="1" s="1"/>
  <c r="AC535" i="1" s="1"/>
  <c r="AC536" i="1" s="1"/>
  <c r="AC537" i="1" s="1"/>
  <c r="AC538" i="1" s="1"/>
  <c r="AC539" i="1" s="1"/>
  <c r="AC540" i="1" s="1"/>
  <c r="AC541" i="1" s="1"/>
  <c r="AC542" i="1" s="1"/>
  <c r="AC543" i="1" s="1"/>
  <c r="AC544" i="1" s="1"/>
  <c r="AC545" i="1" s="1"/>
  <c r="AC546" i="1" s="1"/>
  <c r="AC547" i="1" s="1"/>
  <c r="AC548" i="1" s="1"/>
  <c r="AC549" i="1" s="1"/>
  <c r="AC550" i="1" s="1"/>
  <c r="AC551" i="1" s="1"/>
  <c r="AC552" i="1" s="1"/>
  <c r="AC553" i="1" s="1"/>
  <c r="AC554" i="1" s="1"/>
  <c r="AC555" i="1" s="1"/>
  <c r="AC556" i="1" s="1"/>
  <c r="AC557" i="1" s="1"/>
  <c r="AC558" i="1" s="1"/>
  <c r="AC559" i="1" s="1"/>
  <c r="AC560" i="1" s="1"/>
  <c r="AC561" i="1" s="1"/>
  <c r="AC562" i="1" s="1"/>
  <c r="AC563" i="1" s="1"/>
  <c r="AC564" i="1" s="1"/>
  <c r="AC565" i="1" s="1"/>
  <c r="AC566" i="1" s="1"/>
  <c r="AC567" i="1" s="1"/>
  <c r="AC568" i="1" s="1"/>
  <c r="AC569" i="1" s="1"/>
  <c r="AC570" i="1" s="1"/>
  <c r="AC571" i="1" s="1"/>
  <c r="AC572" i="1" s="1"/>
  <c r="AC573" i="1" s="1"/>
  <c r="AC574" i="1" s="1"/>
  <c r="AC575" i="1" s="1"/>
  <c r="AC576" i="1" s="1"/>
  <c r="AC577" i="1" s="1"/>
  <c r="AC578" i="1" s="1"/>
  <c r="AC579" i="1" s="1"/>
  <c r="AC580" i="1" s="1"/>
  <c r="AC581" i="1" s="1"/>
  <c r="AC582" i="1" s="1"/>
  <c r="AC583" i="1" s="1"/>
  <c r="AC584" i="1" s="1"/>
  <c r="AC585" i="1" s="1"/>
  <c r="AC586" i="1" s="1"/>
  <c r="AC587" i="1" s="1"/>
  <c r="AC588" i="1" s="1"/>
  <c r="AC589" i="1" s="1"/>
  <c r="AC590" i="1" s="1"/>
  <c r="AC591" i="1" s="1"/>
  <c r="AC592" i="1" s="1"/>
  <c r="AC593" i="1" s="1"/>
  <c r="AC594" i="1" s="1"/>
  <c r="AC595" i="1" s="1"/>
  <c r="AC596" i="1" s="1"/>
  <c r="AC597" i="1" s="1"/>
  <c r="AC598" i="1" s="1"/>
  <c r="AC599" i="1" s="1"/>
  <c r="AC600" i="1" s="1"/>
  <c r="AC601" i="1" s="1"/>
  <c r="AC602" i="1" s="1"/>
  <c r="AC603" i="1" s="1"/>
  <c r="AC604" i="1" s="1"/>
  <c r="AC605" i="1" s="1"/>
  <c r="AC606" i="1" s="1"/>
  <c r="AC607" i="1" s="1"/>
  <c r="AC608" i="1" s="1"/>
  <c r="AC609" i="1" s="1"/>
  <c r="AC610" i="1" s="1"/>
  <c r="AC611" i="1" s="1"/>
  <c r="AC612" i="1" s="1"/>
  <c r="AC613" i="1" s="1"/>
  <c r="AC614" i="1" s="1"/>
  <c r="AC615" i="1" s="1"/>
  <c r="AC616" i="1" s="1"/>
  <c r="AC617" i="1" s="1"/>
  <c r="AC618" i="1" s="1"/>
  <c r="AC619" i="1" s="1"/>
  <c r="AC620" i="1" s="1"/>
  <c r="AC621" i="1" s="1"/>
  <c r="AC622" i="1" s="1"/>
  <c r="AC623" i="1" s="1"/>
  <c r="AC624" i="1" s="1"/>
  <c r="AC625" i="1" s="1"/>
  <c r="AC626" i="1" s="1"/>
  <c r="AC627" i="1" s="1"/>
  <c r="AC628" i="1" s="1"/>
  <c r="AC629" i="1" s="1"/>
  <c r="AC630" i="1" s="1"/>
  <c r="AC631" i="1" s="1"/>
  <c r="AC632" i="1" s="1"/>
  <c r="AC633" i="1" s="1"/>
  <c r="AC634" i="1" s="1"/>
  <c r="AC635" i="1" s="1"/>
  <c r="AC636" i="1" s="1"/>
  <c r="AC637" i="1" s="1"/>
  <c r="AC638" i="1" s="1"/>
  <c r="AC639" i="1" s="1"/>
  <c r="AC640" i="1" s="1"/>
  <c r="AC641" i="1" s="1"/>
  <c r="AC642" i="1" s="1"/>
  <c r="AC643" i="1" s="1"/>
  <c r="AC644" i="1" s="1"/>
  <c r="AC645" i="1" s="1"/>
  <c r="AC646" i="1" s="1"/>
  <c r="AC647" i="1" s="1"/>
  <c r="AC648" i="1" s="1"/>
  <c r="AC649" i="1" s="1"/>
  <c r="AC650" i="1" s="1"/>
  <c r="AC651" i="1" s="1"/>
  <c r="AC652" i="1" s="1"/>
  <c r="AC653" i="1" s="1"/>
  <c r="AC654" i="1" s="1"/>
  <c r="AC655" i="1" s="1"/>
  <c r="AC656" i="1" s="1"/>
  <c r="AC657" i="1" s="1"/>
  <c r="AC658" i="1" s="1"/>
  <c r="AC659" i="1" s="1"/>
  <c r="AC660" i="1" s="1"/>
  <c r="AC661" i="1" s="1"/>
  <c r="AC662" i="1" s="1"/>
  <c r="AC663" i="1" s="1"/>
  <c r="AC664" i="1" s="1"/>
  <c r="AC665" i="1" s="1"/>
  <c r="AC666" i="1" s="1"/>
  <c r="AC667" i="1" s="1"/>
  <c r="AC668" i="1" s="1"/>
  <c r="AC669" i="1" s="1"/>
  <c r="AC670" i="1" s="1"/>
  <c r="AC671" i="1" s="1"/>
  <c r="AC672" i="1" s="1"/>
  <c r="AC673" i="1" s="1"/>
  <c r="AC674" i="1" s="1"/>
  <c r="AC675" i="1" s="1"/>
  <c r="AC676" i="1" s="1"/>
  <c r="AC677" i="1" s="1"/>
  <c r="AC678" i="1" s="1"/>
  <c r="AC679" i="1" s="1"/>
  <c r="AC680" i="1" s="1"/>
  <c r="AC681" i="1" s="1"/>
  <c r="AC682" i="1" s="1"/>
  <c r="AC683" i="1" s="1"/>
  <c r="AC684" i="1" s="1"/>
  <c r="AC685" i="1" s="1"/>
  <c r="AC686" i="1" s="1"/>
  <c r="AC687" i="1" s="1"/>
  <c r="AC688" i="1" s="1"/>
  <c r="AC689" i="1" s="1"/>
  <c r="AC690" i="1" s="1"/>
  <c r="AC691" i="1" s="1"/>
  <c r="AC692" i="1" s="1"/>
  <c r="AC693" i="1" s="1"/>
  <c r="AC694" i="1" s="1"/>
  <c r="AC695" i="1" s="1"/>
  <c r="AC696" i="1" s="1"/>
  <c r="AC697" i="1" s="1"/>
  <c r="AC698" i="1" s="1"/>
  <c r="AC699" i="1" s="1"/>
  <c r="AC700" i="1" s="1"/>
  <c r="AC701" i="1" s="1"/>
  <c r="AC702" i="1" s="1"/>
  <c r="AC703" i="1" s="1"/>
  <c r="AC704" i="1" s="1"/>
  <c r="AC705" i="1" s="1"/>
  <c r="AC706" i="1" s="1"/>
  <c r="AC707" i="1" s="1"/>
  <c r="AC708" i="1" s="1"/>
  <c r="AC709" i="1" s="1"/>
  <c r="AC710" i="1" s="1"/>
  <c r="AC711" i="1" s="1"/>
  <c r="AC712" i="1" s="1"/>
  <c r="AC713" i="1" s="1"/>
  <c r="AC714" i="1" s="1"/>
  <c r="AC715" i="1" s="1"/>
  <c r="AC716" i="1" s="1"/>
  <c r="AC717" i="1" s="1"/>
  <c r="AC718" i="1" s="1"/>
  <c r="AC719" i="1" s="1"/>
  <c r="AC720" i="1" s="1"/>
  <c r="AC721" i="1" s="1"/>
  <c r="AC722" i="1" s="1"/>
  <c r="AC723" i="1" s="1"/>
  <c r="AC724" i="1" s="1"/>
  <c r="AC725" i="1" s="1"/>
  <c r="AC726" i="1" s="1"/>
  <c r="AC727" i="1" s="1"/>
  <c r="AC728" i="1" s="1"/>
  <c r="AC729" i="1" s="1"/>
  <c r="AC730" i="1" s="1"/>
  <c r="AC731" i="1" s="1"/>
  <c r="AC732" i="1" s="1"/>
  <c r="AC733" i="1" s="1"/>
  <c r="AC734" i="1" s="1"/>
  <c r="AC735" i="1" s="1"/>
  <c r="AC736" i="1" s="1"/>
  <c r="AC737" i="1" s="1"/>
  <c r="AC738" i="1" s="1"/>
  <c r="AC739" i="1" s="1"/>
  <c r="AC740" i="1" s="1"/>
  <c r="AC741" i="1" s="1"/>
  <c r="AC742" i="1" s="1"/>
  <c r="AC743" i="1" s="1"/>
  <c r="AC744" i="1" s="1"/>
  <c r="AC745" i="1" s="1"/>
  <c r="AC746" i="1" s="1"/>
  <c r="AC747" i="1" s="1"/>
  <c r="AC748" i="1" s="1"/>
  <c r="AC749" i="1" s="1"/>
  <c r="AC750" i="1" s="1"/>
  <c r="AC751" i="1" s="1"/>
  <c r="AC752" i="1" s="1"/>
  <c r="AC753" i="1" s="1"/>
  <c r="AC754" i="1" s="1"/>
  <c r="AC755" i="1" s="1"/>
  <c r="AC756" i="1" s="1"/>
  <c r="AC757" i="1" s="1"/>
  <c r="AC758" i="1" s="1"/>
  <c r="AC759" i="1" s="1"/>
  <c r="AC760" i="1" s="1"/>
  <c r="AC761" i="1" s="1"/>
  <c r="AC762" i="1" s="1"/>
  <c r="AC763" i="1" s="1"/>
  <c r="AC764" i="1" s="1"/>
  <c r="AC765" i="1" s="1"/>
  <c r="AC766" i="1" s="1"/>
  <c r="AC767" i="1" s="1"/>
  <c r="AC768" i="1" s="1"/>
  <c r="AC769" i="1" s="1"/>
  <c r="AC770" i="1" s="1"/>
  <c r="AC771" i="1" s="1"/>
  <c r="AC772" i="1" s="1"/>
  <c r="AC773" i="1" s="1"/>
  <c r="AC774" i="1" s="1"/>
  <c r="AC775" i="1" s="1"/>
  <c r="AC776" i="1" s="1"/>
  <c r="AC777" i="1" s="1"/>
  <c r="AC778" i="1" s="1"/>
  <c r="AC779" i="1" s="1"/>
  <c r="AC780" i="1" s="1"/>
  <c r="AC781" i="1" s="1"/>
  <c r="AC782" i="1" s="1"/>
  <c r="AC783" i="1" s="1"/>
  <c r="AC784" i="1" s="1"/>
  <c r="AC785" i="1" s="1"/>
  <c r="AC786" i="1" s="1"/>
  <c r="AC787" i="1" s="1"/>
  <c r="AC788" i="1" s="1"/>
  <c r="AC789" i="1" s="1"/>
  <c r="AC790" i="1" s="1"/>
  <c r="AC791" i="1" s="1"/>
  <c r="AC792" i="1" s="1"/>
  <c r="AC793" i="1" s="1"/>
  <c r="AC794" i="1" s="1"/>
  <c r="AC795" i="1" s="1"/>
  <c r="AC796" i="1" s="1"/>
  <c r="AC797" i="1" s="1"/>
  <c r="AC798" i="1" s="1"/>
  <c r="AC799" i="1" s="1"/>
  <c r="AC800" i="1" s="1"/>
  <c r="AC801" i="1" s="1"/>
  <c r="AC802" i="1" s="1"/>
  <c r="AC803" i="1" s="1"/>
  <c r="AC804" i="1" s="1"/>
  <c r="AC805" i="1" s="1"/>
  <c r="AC806" i="1" s="1"/>
  <c r="AC807" i="1" s="1"/>
  <c r="AC808" i="1" s="1"/>
  <c r="AC809" i="1" s="1"/>
  <c r="AC810" i="1" s="1"/>
  <c r="AC811" i="1" s="1"/>
  <c r="AC812" i="1" s="1"/>
  <c r="AC813" i="1" s="1"/>
  <c r="AC814" i="1" s="1"/>
  <c r="AC815" i="1" s="1"/>
  <c r="AC816" i="1" s="1"/>
  <c r="AC817" i="1" s="1"/>
  <c r="AC818" i="1" s="1"/>
  <c r="AC819" i="1" s="1"/>
  <c r="AC820" i="1" s="1"/>
  <c r="AC821" i="1" s="1"/>
  <c r="AC822" i="1" s="1"/>
  <c r="AC823" i="1" s="1"/>
  <c r="AC824" i="1" s="1"/>
  <c r="AC825" i="1" s="1"/>
  <c r="AC826" i="1" s="1"/>
  <c r="AC827" i="1" s="1"/>
  <c r="AC828" i="1" s="1"/>
  <c r="AC829" i="1" s="1"/>
  <c r="AC830" i="1" s="1"/>
  <c r="AC831" i="1" s="1"/>
  <c r="AC832" i="1" s="1"/>
  <c r="AC833" i="1" s="1"/>
  <c r="AC834" i="1" s="1"/>
  <c r="AC835" i="1" s="1"/>
  <c r="AC836" i="1" s="1"/>
  <c r="AC837" i="1" s="1"/>
  <c r="AC838" i="1" s="1"/>
  <c r="AC839" i="1" s="1"/>
  <c r="AC840" i="1" s="1"/>
  <c r="AC841" i="1" s="1"/>
  <c r="AC842" i="1" s="1"/>
  <c r="AC843" i="1" s="1"/>
  <c r="AC844" i="1" s="1"/>
  <c r="AC845" i="1" s="1"/>
  <c r="AC846" i="1" s="1"/>
  <c r="AC847" i="1" s="1"/>
  <c r="AC848" i="1" s="1"/>
  <c r="AC849" i="1" s="1"/>
  <c r="AC850" i="1" s="1"/>
  <c r="AC851" i="1" s="1"/>
  <c r="AC852" i="1" s="1"/>
  <c r="AC853" i="1" s="1"/>
  <c r="AC854" i="1" s="1"/>
  <c r="AC855" i="1" s="1"/>
  <c r="AC856" i="1" s="1"/>
  <c r="AC857" i="1" s="1"/>
  <c r="AC858" i="1" s="1"/>
  <c r="AC859" i="1" s="1"/>
  <c r="AC860" i="1" s="1"/>
  <c r="AC861" i="1" s="1"/>
  <c r="AC862" i="1" s="1"/>
  <c r="AC863" i="1" s="1"/>
  <c r="AC864" i="1" s="1"/>
  <c r="AC865" i="1" s="1"/>
  <c r="AC866" i="1" s="1"/>
  <c r="AC867" i="1" s="1"/>
  <c r="AC868" i="1" s="1"/>
  <c r="AC869" i="1" s="1"/>
  <c r="AC870" i="1" s="1"/>
  <c r="AC871" i="1" s="1"/>
  <c r="AC872" i="1" s="1"/>
  <c r="AC873" i="1" s="1"/>
  <c r="AC874" i="1" s="1"/>
  <c r="AC875" i="1" s="1"/>
  <c r="AC876" i="1" s="1"/>
  <c r="AC877" i="1" s="1"/>
  <c r="AC878" i="1" s="1"/>
  <c r="AC879" i="1" s="1"/>
  <c r="AC880" i="1" s="1"/>
  <c r="AC881" i="1" s="1"/>
  <c r="AC882" i="1" s="1"/>
  <c r="AC883" i="1" s="1"/>
  <c r="AC884" i="1" s="1"/>
  <c r="AC885" i="1" s="1"/>
  <c r="AC886" i="1" s="1"/>
  <c r="AC887" i="1" s="1"/>
  <c r="AC888" i="1" s="1"/>
  <c r="AC889" i="1" s="1"/>
  <c r="AC890" i="1" s="1"/>
  <c r="AC891" i="1" s="1"/>
  <c r="AC892" i="1" s="1"/>
  <c r="AC893" i="1" s="1"/>
  <c r="AC894" i="1" s="1"/>
  <c r="AC895" i="1" s="1"/>
  <c r="AC896" i="1" s="1"/>
  <c r="AC897" i="1" s="1"/>
  <c r="AC898" i="1" s="1"/>
  <c r="AC899" i="1" s="1"/>
  <c r="AC900" i="1" s="1"/>
  <c r="AC901" i="1" s="1"/>
  <c r="AC902" i="1" s="1"/>
  <c r="AC903" i="1" s="1"/>
  <c r="AC904" i="1" s="1"/>
  <c r="AC905" i="1" s="1"/>
  <c r="AC906" i="1" s="1"/>
  <c r="AC907" i="1" s="1"/>
  <c r="AC908" i="1" s="1"/>
  <c r="AC909" i="1" s="1"/>
  <c r="AC910" i="1" s="1"/>
  <c r="AC911" i="1" s="1"/>
  <c r="AC912" i="1" s="1"/>
  <c r="AC913" i="1" s="1"/>
  <c r="AC914" i="1" s="1"/>
  <c r="AC915" i="1" s="1"/>
  <c r="AC916" i="1" s="1"/>
  <c r="AC917" i="1" s="1"/>
  <c r="AC918" i="1" s="1"/>
  <c r="AC919" i="1" s="1"/>
  <c r="AC920" i="1" s="1"/>
  <c r="AC921" i="1" s="1"/>
  <c r="AC922" i="1" s="1"/>
  <c r="AC923" i="1" s="1"/>
  <c r="AC924" i="1" s="1"/>
  <c r="AC925" i="1" s="1"/>
  <c r="AC926" i="1" s="1"/>
  <c r="AC927" i="1" s="1"/>
  <c r="AC928" i="1" s="1"/>
  <c r="AC929" i="1" s="1"/>
  <c r="AC930" i="1" s="1"/>
  <c r="AC931" i="1" s="1"/>
  <c r="AC932" i="1" s="1"/>
  <c r="AC933" i="1" s="1"/>
  <c r="AC934" i="1" s="1"/>
  <c r="AC935" i="1" s="1"/>
  <c r="AC936" i="1" s="1"/>
  <c r="AC937" i="1" s="1"/>
  <c r="AC938" i="1" s="1"/>
  <c r="AC939" i="1" s="1"/>
  <c r="AC940" i="1" s="1"/>
  <c r="AC941" i="1" s="1"/>
  <c r="AC942" i="1" s="1"/>
  <c r="AC943" i="1" s="1"/>
  <c r="AC944" i="1" s="1"/>
  <c r="AC945" i="1" s="1"/>
  <c r="AC946" i="1" s="1"/>
  <c r="AC947" i="1" s="1"/>
  <c r="AC948" i="1" s="1"/>
  <c r="AC949" i="1" s="1"/>
  <c r="AC950" i="1" s="1"/>
  <c r="AC951" i="1" s="1"/>
  <c r="AC952" i="1" s="1"/>
  <c r="AC953" i="1" s="1"/>
  <c r="AC954" i="1" s="1"/>
  <c r="AC955" i="1" s="1"/>
  <c r="AC956" i="1" s="1"/>
  <c r="AC957" i="1" s="1"/>
  <c r="AC958" i="1" s="1"/>
  <c r="AC959" i="1" s="1"/>
  <c r="AC960" i="1" s="1"/>
  <c r="AC961" i="1" s="1"/>
  <c r="AC962" i="1" s="1"/>
  <c r="AC963" i="1" s="1"/>
  <c r="AC964" i="1" s="1"/>
  <c r="AC965" i="1" s="1"/>
  <c r="AC966" i="1" s="1"/>
  <c r="AC967" i="1" s="1"/>
  <c r="AC968" i="1" s="1"/>
  <c r="AC969" i="1" s="1"/>
  <c r="AC970" i="1" s="1"/>
  <c r="AC971" i="1" s="1"/>
  <c r="AC972" i="1" s="1"/>
  <c r="AC973" i="1" s="1"/>
  <c r="AC974" i="1" s="1"/>
  <c r="AC975" i="1" s="1"/>
  <c r="AC976" i="1" s="1"/>
  <c r="AC977" i="1" s="1"/>
  <c r="AC978" i="1" s="1"/>
  <c r="AC979" i="1" s="1"/>
  <c r="AC980" i="1" s="1"/>
  <c r="AC981" i="1" s="1"/>
  <c r="AC982" i="1" s="1"/>
  <c r="AC983" i="1" s="1"/>
  <c r="AC984" i="1" s="1"/>
  <c r="AC985" i="1" s="1"/>
  <c r="AC986" i="1" s="1"/>
  <c r="AC987" i="1" s="1"/>
  <c r="AC988" i="1" s="1"/>
  <c r="AC989" i="1" s="1"/>
  <c r="AC990" i="1" s="1"/>
  <c r="AC991" i="1" s="1"/>
  <c r="AC992" i="1" s="1"/>
  <c r="AC993" i="1" s="1"/>
  <c r="AC994" i="1" s="1"/>
  <c r="AC995" i="1" s="1"/>
  <c r="AC996" i="1" s="1"/>
  <c r="AC997" i="1" s="1"/>
  <c r="AC998" i="1" s="1"/>
  <c r="AC999" i="1" s="1"/>
  <c r="AD205" i="1"/>
  <c r="AD206" i="1" s="1"/>
  <c r="AD207" i="1" s="1"/>
  <c r="AD208" i="1" s="1"/>
  <c r="AD209" i="1" s="1"/>
  <c r="AD210" i="1" s="1"/>
  <c r="AD211" i="1" s="1"/>
  <c r="AD212" i="1" s="1"/>
  <c r="AD213" i="1" s="1"/>
  <c r="AD214" i="1" s="1"/>
  <c r="AD215" i="1" s="1"/>
  <c r="AD216" i="1" s="1"/>
  <c r="AD217" i="1" s="1"/>
  <c r="AD218" i="1" s="1"/>
  <c r="AD219" i="1" s="1"/>
  <c r="AD220" i="1" s="1"/>
  <c r="AD221" i="1" s="1"/>
  <c r="AD222" i="1" s="1"/>
  <c r="AD223" i="1" s="1"/>
  <c r="AD224" i="1" s="1"/>
  <c r="AD225" i="1" s="1"/>
  <c r="AD226" i="1" s="1"/>
  <c r="AD227" i="1" s="1"/>
  <c r="AD228" i="1" s="1"/>
  <c r="AD229" i="1" s="1"/>
  <c r="AD230" i="1" s="1"/>
  <c r="AD231" i="1" s="1"/>
  <c r="AD232" i="1" s="1"/>
  <c r="AD233" i="1" s="1"/>
  <c r="AD234" i="1" s="1"/>
  <c r="AD235" i="1" s="1"/>
  <c r="AD236" i="1" s="1"/>
  <c r="AD237" i="1" s="1"/>
  <c r="AD238" i="1" s="1"/>
  <c r="AD239" i="1" s="1"/>
  <c r="AD240" i="1" s="1"/>
  <c r="AD241" i="1" s="1"/>
  <c r="AD242" i="1" s="1"/>
  <c r="AD243" i="1" s="1"/>
  <c r="AD244" i="1" s="1"/>
  <c r="AD245" i="1" s="1"/>
  <c r="AD246" i="1" s="1"/>
  <c r="AD247" i="1" s="1"/>
  <c r="AD248" i="1" s="1"/>
  <c r="AD249" i="1" s="1"/>
  <c r="AD250" i="1" s="1"/>
  <c r="AD251" i="1" s="1"/>
  <c r="AD252" i="1" s="1"/>
  <c r="AD253" i="1" s="1"/>
  <c r="AD254" i="1" s="1"/>
  <c r="AD255" i="1" s="1"/>
  <c r="AD256" i="1" s="1"/>
  <c r="AD257" i="1" s="1"/>
  <c r="AD258" i="1" s="1"/>
  <c r="AD259" i="1" s="1"/>
  <c r="AD260" i="1" s="1"/>
  <c r="AD261" i="1" s="1"/>
  <c r="AD262" i="1" s="1"/>
  <c r="AD263" i="1" s="1"/>
  <c r="AD264" i="1" s="1"/>
  <c r="AD265" i="1" s="1"/>
  <c r="AD266" i="1" s="1"/>
  <c r="AD267" i="1" s="1"/>
  <c r="AD268" i="1" s="1"/>
  <c r="AD269" i="1" s="1"/>
  <c r="AD270" i="1" s="1"/>
  <c r="AD271" i="1" s="1"/>
  <c r="AD272" i="1" s="1"/>
  <c r="AD273" i="1" s="1"/>
  <c r="AD274" i="1" s="1"/>
  <c r="AD275" i="1" s="1"/>
  <c r="AD276" i="1" s="1"/>
  <c r="AD277" i="1" s="1"/>
  <c r="AD278" i="1" s="1"/>
  <c r="AD279" i="1" s="1"/>
  <c r="AD280" i="1" s="1"/>
  <c r="AD281" i="1" s="1"/>
  <c r="AD282" i="1" s="1"/>
  <c r="AD283" i="1" s="1"/>
  <c r="AD284" i="1" s="1"/>
  <c r="AD285" i="1" s="1"/>
  <c r="AD286" i="1" s="1"/>
  <c r="AD287" i="1" s="1"/>
  <c r="AD288" i="1" s="1"/>
  <c r="AD289" i="1" s="1"/>
  <c r="AD290" i="1" s="1"/>
  <c r="AD291" i="1" s="1"/>
  <c r="AD292" i="1" s="1"/>
  <c r="AD293" i="1" s="1"/>
  <c r="AD294" i="1" s="1"/>
  <c r="AD295" i="1" s="1"/>
  <c r="AD296" i="1" s="1"/>
  <c r="AD297" i="1" s="1"/>
  <c r="AD298" i="1" s="1"/>
  <c r="AD299" i="1" s="1"/>
  <c r="AD300" i="1" s="1"/>
  <c r="AD301" i="1" s="1"/>
  <c r="AD302" i="1" s="1"/>
  <c r="AD303" i="1" s="1"/>
  <c r="AD304" i="1" s="1"/>
  <c r="AD305" i="1" s="1"/>
  <c r="AD306" i="1" s="1"/>
  <c r="AD307" i="1" s="1"/>
  <c r="AD308" i="1" s="1"/>
  <c r="AD309" i="1" s="1"/>
  <c r="AD310" i="1" s="1"/>
  <c r="AD311" i="1" s="1"/>
  <c r="AD312" i="1" s="1"/>
  <c r="AD313" i="1" s="1"/>
  <c r="AD314" i="1" s="1"/>
  <c r="AD315" i="1" s="1"/>
  <c r="AD316" i="1" s="1"/>
  <c r="AD317" i="1" s="1"/>
  <c r="AD318" i="1" s="1"/>
  <c r="AD319" i="1" s="1"/>
  <c r="AD320" i="1" s="1"/>
  <c r="AD321" i="1" s="1"/>
  <c r="AD322" i="1" s="1"/>
  <c r="AD323" i="1" s="1"/>
  <c r="AD324" i="1" s="1"/>
  <c r="AD325" i="1" s="1"/>
  <c r="AD326" i="1" s="1"/>
  <c r="AD327" i="1" s="1"/>
  <c r="AD328" i="1" s="1"/>
  <c r="AD329" i="1" s="1"/>
  <c r="AD330" i="1" s="1"/>
  <c r="AD331" i="1" s="1"/>
  <c r="AD332" i="1" s="1"/>
  <c r="AD333" i="1" s="1"/>
  <c r="AD334" i="1" s="1"/>
  <c r="AD335" i="1" s="1"/>
  <c r="AD336" i="1" s="1"/>
  <c r="AD337" i="1" s="1"/>
  <c r="AD338" i="1" s="1"/>
  <c r="AD339" i="1" s="1"/>
  <c r="AD340" i="1" s="1"/>
  <c r="AD341" i="1" s="1"/>
  <c r="AD342" i="1" s="1"/>
  <c r="AD343" i="1" s="1"/>
  <c r="AD344" i="1" s="1"/>
  <c r="AD345" i="1" s="1"/>
  <c r="AD346" i="1" s="1"/>
  <c r="AD347" i="1" s="1"/>
  <c r="AD348" i="1" s="1"/>
  <c r="AD349" i="1" s="1"/>
  <c r="AD350" i="1" s="1"/>
  <c r="AD351" i="1" s="1"/>
  <c r="AD352" i="1" s="1"/>
  <c r="AD353" i="1" s="1"/>
  <c r="AD354" i="1" s="1"/>
  <c r="AD355" i="1" s="1"/>
  <c r="AD356" i="1" s="1"/>
  <c r="AD357" i="1" s="1"/>
  <c r="AD358" i="1" s="1"/>
  <c r="AD359" i="1" s="1"/>
  <c r="AD360" i="1" s="1"/>
  <c r="AD361" i="1" s="1"/>
  <c r="AD362" i="1" s="1"/>
  <c r="AD363" i="1" s="1"/>
  <c r="AD364" i="1" s="1"/>
  <c r="AD365" i="1" s="1"/>
  <c r="AD366" i="1" s="1"/>
  <c r="AD367" i="1" s="1"/>
  <c r="AD368" i="1" s="1"/>
  <c r="AD369" i="1" s="1"/>
  <c r="AD370" i="1" s="1"/>
  <c r="AD371" i="1" s="1"/>
  <c r="AD372" i="1" s="1"/>
  <c r="AD373" i="1" s="1"/>
  <c r="AD374" i="1" s="1"/>
  <c r="AD375" i="1" s="1"/>
  <c r="AD376" i="1" s="1"/>
  <c r="AD377" i="1" s="1"/>
  <c r="AD378" i="1" s="1"/>
  <c r="AD379" i="1" s="1"/>
  <c r="AD380" i="1" s="1"/>
  <c r="AD381" i="1" s="1"/>
  <c r="AD382" i="1" s="1"/>
  <c r="AD383" i="1" s="1"/>
  <c r="AD384" i="1" s="1"/>
  <c r="AD385" i="1" s="1"/>
  <c r="AD386" i="1" s="1"/>
  <c r="AD387" i="1" s="1"/>
  <c r="AD388" i="1" s="1"/>
  <c r="AD389" i="1" s="1"/>
  <c r="AD390" i="1" s="1"/>
  <c r="AD391" i="1" s="1"/>
  <c r="AD392" i="1" s="1"/>
  <c r="AD393" i="1" s="1"/>
  <c r="AD394" i="1" s="1"/>
  <c r="AD395" i="1" s="1"/>
  <c r="AD396" i="1" s="1"/>
  <c r="AD397" i="1" s="1"/>
  <c r="AD398" i="1" s="1"/>
  <c r="AD399" i="1" s="1"/>
  <c r="AD400" i="1" s="1"/>
  <c r="AD401" i="1" s="1"/>
  <c r="AD402" i="1" s="1"/>
  <c r="AD403" i="1" s="1"/>
  <c r="AD404" i="1" s="1"/>
  <c r="AD405" i="1" s="1"/>
  <c r="AD406" i="1" s="1"/>
  <c r="AD407" i="1" s="1"/>
  <c r="AD408" i="1" s="1"/>
  <c r="AD409" i="1" s="1"/>
  <c r="AD410" i="1" s="1"/>
  <c r="AD411" i="1" s="1"/>
  <c r="AD412" i="1" s="1"/>
  <c r="AD413" i="1" s="1"/>
  <c r="AD414" i="1" s="1"/>
  <c r="AD415" i="1" s="1"/>
  <c r="AD416" i="1" s="1"/>
  <c r="AD417" i="1" s="1"/>
  <c r="AD418" i="1" s="1"/>
  <c r="AD419" i="1" s="1"/>
  <c r="AD420" i="1" s="1"/>
  <c r="AD421" i="1" s="1"/>
  <c r="AD422" i="1" s="1"/>
  <c r="AD423" i="1" s="1"/>
  <c r="AD424" i="1" s="1"/>
  <c r="AD425" i="1" s="1"/>
  <c r="AD426" i="1" s="1"/>
  <c r="AD427" i="1" s="1"/>
  <c r="AD428" i="1" s="1"/>
  <c r="AD429" i="1" s="1"/>
  <c r="AD430" i="1" s="1"/>
  <c r="AD431" i="1" s="1"/>
  <c r="AD432" i="1" s="1"/>
  <c r="AD433" i="1" s="1"/>
  <c r="AD434" i="1" s="1"/>
  <c r="AD435" i="1" s="1"/>
  <c r="AD436" i="1" s="1"/>
  <c r="AD437" i="1" s="1"/>
  <c r="AD438" i="1" s="1"/>
  <c r="AD439" i="1" s="1"/>
  <c r="AD440" i="1" s="1"/>
  <c r="AD441" i="1" s="1"/>
  <c r="AD442" i="1" s="1"/>
  <c r="AD443" i="1" s="1"/>
  <c r="AD444" i="1" s="1"/>
  <c r="AD445" i="1" s="1"/>
  <c r="AD446" i="1" s="1"/>
  <c r="AD447" i="1" s="1"/>
  <c r="AD448" i="1" s="1"/>
  <c r="AD449" i="1" s="1"/>
  <c r="AD450" i="1" s="1"/>
  <c r="AD451" i="1" s="1"/>
  <c r="AD452" i="1" s="1"/>
  <c r="AD453" i="1" s="1"/>
  <c r="AD454" i="1" s="1"/>
  <c r="AD455" i="1" s="1"/>
  <c r="AD456" i="1" s="1"/>
  <c r="AD457" i="1" s="1"/>
  <c r="AD458" i="1" s="1"/>
  <c r="AD459" i="1" s="1"/>
  <c r="AD460" i="1" s="1"/>
  <c r="AD461" i="1" s="1"/>
  <c r="AD462" i="1" s="1"/>
  <c r="AD463" i="1" s="1"/>
  <c r="AD464" i="1" s="1"/>
  <c r="AD465" i="1" s="1"/>
  <c r="AD466" i="1" s="1"/>
  <c r="AD467" i="1" s="1"/>
  <c r="AD468" i="1" s="1"/>
  <c r="AD469" i="1" s="1"/>
  <c r="AD470" i="1" s="1"/>
  <c r="AD471" i="1" s="1"/>
  <c r="AD472" i="1" s="1"/>
  <c r="AD473" i="1" s="1"/>
  <c r="AD474" i="1" s="1"/>
  <c r="AD475" i="1" s="1"/>
  <c r="AD476" i="1" s="1"/>
  <c r="AD477" i="1" s="1"/>
  <c r="AD478" i="1" s="1"/>
  <c r="AD479" i="1" s="1"/>
  <c r="AD480" i="1" s="1"/>
  <c r="AD481" i="1" s="1"/>
  <c r="AD482" i="1" s="1"/>
  <c r="AD483" i="1" s="1"/>
  <c r="AD484" i="1" s="1"/>
  <c r="AD485" i="1" s="1"/>
  <c r="AD486" i="1" s="1"/>
  <c r="AD487" i="1" s="1"/>
  <c r="AD488" i="1" s="1"/>
  <c r="AD489" i="1" s="1"/>
  <c r="AD490" i="1" s="1"/>
  <c r="AD491" i="1" s="1"/>
  <c r="AD492" i="1" s="1"/>
  <c r="AD493" i="1" s="1"/>
  <c r="AD494" i="1" s="1"/>
  <c r="AD495" i="1" s="1"/>
  <c r="AD496" i="1" s="1"/>
  <c r="AD497" i="1" s="1"/>
  <c r="AD498" i="1" s="1"/>
  <c r="AD499" i="1" s="1"/>
  <c r="AD500" i="1" s="1"/>
  <c r="AD501" i="1" s="1"/>
  <c r="AD502" i="1" s="1"/>
  <c r="AD503" i="1" s="1"/>
  <c r="AD504" i="1" s="1"/>
  <c r="AD505" i="1" s="1"/>
  <c r="AD506" i="1" s="1"/>
  <c r="AD507" i="1" s="1"/>
  <c r="AD508" i="1" s="1"/>
  <c r="AD509" i="1" s="1"/>
  <c r="AD510" i="1" s="1"/>
  <c r="AD511" i="1" s="1"/>
  <c r="AD512" i="1" s="1"/>
  <c r="AD513" i="1" s="1"/>
  <c r="AD514" i="1" s="1"/>
  <c r="AD515" i="1" s="1"/>
  <c r="AD516" i="1" s="1"/>
  <c r="AD517" i="1" s="1"/>
  <c r="AD518" i="1" s="1"/>
  <c r="AD519" i="1" s="1"/>
  <c r="AD520" i="1" s="1"/>
  <c r="AD521" i="1" s="1"/>
  <c r="AD522" i="1" s="1"/>
  <c r="AD523" i="1" s="1"/>
  <c r="AD524" i="1" s="1"/>
  <c r="AD525" i="1" s="1"/>
  <c r="AD526" i="1" s="1"/>
  <c r="AD527" i="1" s="1"/>
  <c r="AD528" i="1" s="1"/>
  <c r="AD529" i="1" s="1"/>
  <c r="AD530" i="1" s="1"/>
  <c r="AD531" i="1" s="1"/>
  <c r="AD532" i="1" s="1"/>
  <c r="AD533" i="1" s="1"/>
  <c r="AD534" i="1" s="1"/>
  <c r="AD535" i="1" s="1"/>
  <c r="AD536" i="1" s="1"/>
  <c r="AD537" i="1" s="1"/>
  <c r="AD538" i="1" s="1"/>
  <c r="AD539" i="1" s="1"/>
  <c r="AD540" i="1" s="1"/>
  <c r="AD541" i="1" s="1"/>
  <c r="AD542" i="1" s="1"/>
  <c r="AD543" i="1" s="1"/>
  <c r="AD544" i="1" s="1"/>
  <c r="AD545" i="1" s="1"/>
  <c r="AD546" i="1" s="1"/>
  <c r="AD547" i="1" s="1"/>
  <c r="AD548" i="1" s="1"/>
  <c r="AD549" i="1" s="1"/>
  <c r="AD550" i="1" s="1"/>
  <c r="AD551" i="1" s="1"/>
  <c r="AD552" i="1" s="1"/>
  <c r="AD553" i="1" s="1"/>
  <c r="AD554" i="1" s="1"/>
  <c r="AD555" i="1" s="1"/>
  <c r="AD556" i="1" s="1"/>
  <c r="AD557" i="1" s="1"/>
  <c r="AD558" i="1" s="1"/>
  <c r="AD559" i="1" s="1"/>
  <c r="AD560" i="1" s="1"/>
  <c r="AD561" i="1" s="1"/>
  <c r="AD562" i="1" s="1"/>
  <c r="AD563" i="1" s="1"/>
  <c r="AD564" i="1" s="1"/>
  <c r="AD565" i="1" s="1"/>
  <c r="AD566" i="1" s="1"/>
  <c r="AD567" i="1" s="1"/>
  <c r="AD568" i="1" s="1"/>
  <c r="AD569" i="1" s="1"/>
  <c r="AD570" i="1" s="1"/>
  <c r="AD571" i="1" s="1"/>
  <c r="AD572" i="1" s="1"/>
  <c r="AD573" i="1" s="1"/>
  <c r="AD574" i="1" s="1"/>
  <c r="AD575" i="1" s="1"/>
  <c r="AD576" i="1" s="1"/>
  <c r="AD577" i="1" s="1"/>
  <c r="AD578" i="1" s="1"/>
  <c r="AD579" i="1" s="1"/>
  <c r="AD580" i="1" s="1"/>
  <c r="AD581" i="1" s="1"/>
  <c r="AD582" i="1" s="1"/>
  <c r="AD583" i="1" s="1"/>
  <c r="AD584" i="1" s="1"/>
  <c r="AD585" i="1" s="1"/>
  <c r="AD586" i="1" s="1"/>
  <c r="AD587" i="1" s="1"/>
  <c r="AD588" i="1" s="1"/>
  <c r="AD589" i="1" s="1"/>
  <c r="AD590" i="1" s="1"/>
  <c r="AD591" i="1" s="1"/>
  <c r="AD592" i="1" s="1"/>
  <c r="AD593" i="1" s="1"/>
  <c r="AD594" i="1" s="1"/>
  <c r="AD595" i="1" s="1"/>
  <c r="AD596" i="1" s="1"/>
  <c r="AD597" i="1" s="1"/>
  <c r="AD598" i="1" s="1"/>
  <c r="AD599" i="1" s="1"/>
  <c r="AD600" i="1" s="1"/>
  <c r="AD601" i="1" s="1"/>
  <c r="AD602" i="1" s="1"/>
  <c r="AD603" i="1" s="1"/>
  <c r="AD604" i="1" s="1"/>
  <c r="AD605" i="1" s="1"/>
  <c r="AD606" i="1" s="1"/>
  <c r="AD607" i="1" s="1"/>
  <c r="AD608" i="1" s="1"/>
  <c r="AD609" i="1" s="1"/>
  <c r="AD610" i="1" s="1"/>
  <c r="AD611" i="1" s="1"/>
  <c r="AD612" i="1" s="1"/>
  <c r="AD613" i="1" s="1"/>
  <c r="AD614" i="1" s="1"/>
  <c r="AD615" i="1" s="1"/>
  <c r="AD616" i="1" s="1"/>
  <c r="AD617" i="1" s="1"/>
  <c r="AD618" i="1" s="1"/>
  <c r="AD619" i="1" s="1"/>
  <c r="AD620" i="1" s="1"/>
  <c r="AD621" i="1" s="1"/>
  <c r="AD622" i="1" s="1"/>
  <c r="AD623" i="1" s="1"/>
  <c r="AD624" i="1" s="1"/>
  <c r="AD625" i="1" s="1"/>
  <c r="AD626" i="1" s="1"/>
  <c r="AD627" i="1" s="1"/>
  <c r="AD628" i="1" s="1"/>
  <c r="AD629" i="1" s="1"/>
  <c r="AD630" i="1" s="1"/>
  <c r="AD631" i="1" s="1"/>
  <c r="AD632" i="1" s="1"/>
  <c r="AD633" i="1" s="1"/>
  <c r="AD634" i="1" s="1"/>
  <c r="AD635" i="1" s="1"/>
  <c r="AD636" i="1" s="1"/>
  <c r="AD637" i="1" s="1"/>
  <c r="AD638" i="1" s="1"/>
  <c r="AD639" i="1" s="1"/>
  <c r="AD640" i="1" s="1"/>
  <c r="AD641" i="1" s="1"/>
  <c r="AD642" i="1" s="1"/>
  <c r="AD643" i="1" s="1"/>
  <c r="AD644" i="1" s="1"/>
  <c r="AD645" i="1" s="1"/>
  <c r="AD646" i="1" s="1"/>
  <c r="AD647" i="1" s="1"/>
  <c r="AD648" i="1" s="1"/>
  <c r="AD649" i="1" s="1"/>
  <c r="AD650" i="1" s="1"/>
  <c r="AD651" i="1" s="1"/>
  <c r="AD652" i="1" s="1"/>
  <c r="AD653" i="1" s="1"/>
  <c r="AD654" i="1" s="1"/>
  <c r="AD655" i="1" s="1"/>
  <c r="AD656" i="1" s="1"/>
  <c r="AD657" i="1" s="1"/>
  <c r="AD658" i="1" s="1"/>
  <c r="AD659" i="1" s="1"/>
  <c r="AD660" i="1" s="1"/>
  <c r="AD661" i="1" s="1"/>
  <c r="AD662" i="1" s="1"/>
  <c r="AD663" i="1" s="1"/>
  <c r="AD664" i="1" s="1"/>
  <c r="AD665" i="1" s="1"/>
  <c r="AD666" i="1" s="1"/>
  <c r="AD667" i="1" s="1"/>
  <c r="AD668" i="1" s="1"/>
  <c r="AD669" i="1" s="1"/>
  <c r="AD670" i="1" s="1"/>
  <c r="AD671" i="1" s="1"/>
  <c r="AD672" i="1" s="1"/>
  <c r="AD673" i="1" s="1"/>
  <c r="AD674" i="1" s="1"/>
  <c r="AD675" i="1" s="1"/>
  <c r="AD676" i="1" s="1"/>
  <c r="AD677" i="1" s="1"/>
  <c r="AD678" i="1" s="1"/>
  <c r="AD679" i="1" s="1"/>
  <c r="AD680" i="1" s="1"/>
  <c r="AD681" i="1" s="1"/>
  <c r="AD682" i="1" s="1"/>
  <c r="AD683" i="1" s="1"/>
  <c r="AD684" i="1" s="1"/>
  <c r="AD685" i="1" s="1"/>
  <c r="AD686" i="1" s="1"/>
  <c r="AD687" i="1" s="1"/>
  <c r="AD688" i="1" s="1"/>
  <c r="AD689" i="1" s="1"/>
  <c r="AD690" i="1" s="1"/>
  <c r="AD691" i="1" s="1"/>
  <c r="AD692" i="1" s="1"/>
  <c r="AD693" i="1" s="1"/>
  <c r="AD694" i="1" s="1"/>
  <c r="AD695" i="1" s="1"/>
  <c r="AD696" i="1" s="1"/>
  <c r="AD697" i="1" s="1"/>
  <c r="AD698" i="1" s="1"/>
  <c r="AD699" i="1" s="1"/>
  <c r="AD700" i="1" s="1"/>
  <c r="AD701" i="1" s="1"/>
  <c r="AD702" i="1" s="1"/>
  <c r="AD703" i="1" s="1"/>
  <c r="AD704" i="1" s="1"/>
  <c r="AD705" i="1" s="1"/>
  <c r="AD706" i="1" s="1"/>
  <c r="AD707" i="1" s="1"/>
  <c r="AD708" i="1" s="1"/>
  <c r="AD709" i="1" s="1"/>
  <c r="AD710" i="1" s="1"/>
  <c r="AD711" i="1" s="1"/>
  <c r="AD712" i="1" s="1"/>
  <c r="AD713" i="1" s="1"/>
  <c r="AD714" i="1" s="1"/>
  <c r="AD715" i="1" s="1"/>
  <c r="AD716" i="1" s="1"/>
  <c r="AD717" i="1" s="1"/>
  <c r="AD718" i="1" s="1"/>
  <c r="AD719" i="1" s="1"/>
  <c r="AD720" i="1" s="1"/>
  <c r="AD721" i="1" s="1"/>
  <c r="AD722" i="1" s="1"/>
  <c r="AD723" i="1" s="1"/>
  <c r="AD724" i="1" s="1"/>
  <c r="AD725" i="1" s="1"/>
  <c r="AD726" i="1" s="1"/>
  <c r="AD727" i="1" s="1"/>
  <c r="AD728" i="1" s="1"/>
  <c r="AD729" i="1" s="1"/>
  <c r="AD730" i="1" s="1"/>
  <c r="AD731" i="1" s="1"/>
  <c r="AD732" i="1" s="1"/>
  <c r="AD733" i="1" s="1"/>
  <c r="AD734" i="1" s="1"/>
  <c r="AD735" i="1" s="1"/>
  <c r="AD736" i="1" s="1"/>
  <c r="AD737" i="1" s="1"/>
  <c r="AD738" i="1" s="1"/>
  <c r="AD739" i="1" s="1"/>
  <c r="AD740" i="1" s="1"/>
  <c r="AD741" i="1" s="1"/>
  <c r="AD742" i="1" s="1"/>
  <c r="AD743" i="1" s="1"/>
  <c r="AD744" i="1" s="1"/>
  <c r="AD745" i="1" s="1"/>
  <c r="AD746" i="1" s="1"/>
  <c r="AD747" i="1" s="1"/>
  <c r="AD748" i="1" s="1"/>
  <c r="AD749" i="1" s="1"/>
  <c r="AD750" i="1" s="1"/>
  <c r="AD751" i="1" s="1"/>
  <c r="AD752" i="1" s="1"/>
  <c r="AD753" i="1" s="1"/>
  <c r="AD754" i="1" s="1"/>
  <c r="AD755" i="1" s="1"/>
  <c r="AD756" i="1" s="1"/>
  <c r="AD757" i="1" s="1"/>
  <c r="AD758" i="1" s="1"/>
  <c r="AD759" i="1" s="1"/>
  <c r="AD760" i="1" s="1"/>
  <c r="AD761" i="1" s="1"/>
  <c r="AD762" i="1" s="1"/>
  <c r="AD763" i="1" s="1"/>
  <c r="AD764" i="1" s="1"/>
  <c r="AD765" i="1" s="1"/>
  <c r="AD766" i="1" s="1"/>
  <c r="AD767" i="1" s="1"/>
  <c r="AD768" i="1" s="1"/>
  <c r="AD769" i="1" s="1"/>
  <c r="AD770" i="1" s="1"/>
  <c r="AD771" i="1" s="1"/>
  <c r="AD772" i="1" s="1"/>
  <c r="AD773" i="1" s="1"/>
  <c r="AD774" i="1" s="1"/>
  <c r="AD775" i="1" s="1"/>
  <c r="AD776" i="1" s="1"/>
  <c r="AD777" i="1" s="1"/>
  <c r="AD778" i="1" s="1"/>
  <c r="AD779" i="1" s="1"/>
  <c r="AD780" i="1" s="1"/>
  <c r="AD781" i="1" s="1"/>
  <c r="AD782" i="1" s="1"/>
  <c r="AD783" i="1" s="1"/>
  <c r="AD784" i="1" s="1"/>
  <c r="AD785" i="1" s="1"/>
  <c r="AD786" i="1" s="1"/>
  <c r="AD787" i="1" s="1"/>
  <c r="AD788" i="1" s="1"/>
  <c r="AD789" i="1" s="1"/>
  <c r="AD790" i="1" s="1"/>
  <c r="AD791" i="1" s="1"/>
  <c r="AD792" i="1" s="1"/>
  <c r="AD793" i="1" s="1"/>
  <c r="AD794" i="1" s="1"/>
  <c r="AD795" i="1" s="1"/>
  <c r="AD796" i="1" s="1"/>
  <c r="AD797" i="1" s="1"/>
  <c r="AD798" i="1" s="1"/>
  <c r="AD799" i="1" s="1"/>
  <c r="AD800" i="1" s="1"/>
  <c r="AD801" i="1" s="1"/>
  <c r="AD802" i="1" s="1"/>
  <c r="AD803" i="1" s="1"/>
  <c r="AD804" i="1" s="1"/>
  <c r="AD805" i="1" s="1"/>
  <c r="AD806" i="1" s="1"/>
  <c r="AD807" i="1" s="1"/>
  <c r="AD808" i="1" s="1"/>
  <c r="AD809" i="1" s="1"/>
  <c r="AD810" i="1" s="1"/>
  <c r="AD811" i="1" s="1"/>
  <c r="AD812" i="1" s="1"/>
  <c r="AD813" i="1" s="1"/>
  <c r="AD814" i="1" s="1"/>
  <c r="AD815" i="1" s="1"/>
  <c r="AD816" i="1" s="1"/>
  <c r="AD817" i="1" s="1"/>
  <c r="AD818" i="1" s="1"/>
  <c r="AD819" i="1" s="1"/>
  <c r="AD820" i="1" s="1"/>
  <c r="AD821" i="1" s="1"/>
  <c r="AD822" i="1" s="1"/>
  <c r="AD823" i="1" s="1"/>
  <c r="AD824" i="1" s="1"/>
  <c r="AD825" i="1" s="1"/>
  <c r="AD826" i="1" s="1"/>
  <c r="AD827" i="1" s="1"/>
  <c r="AD828" i="1" s="1"/>
  <c r="AD829" i="1" s="1"/>
  <c r="AD830" i="1" s="1"/>
  <c r="AD831" i="1" s="1"/>
  <c r="AD832" i="1" s="1"/>
  <c r="AD833" i="1" s="1"/>
  <c r="AD834" i="1" s="1"/>
  <c r="AD835" i="1" s="1"/>
  <c r="AD836" i="1" s="1"/>
  <c r="AD837" i="1" s="1"/>
  <c r="AD838" i="1" s="1"/>
  <c r="AD839" i="1" s="1"/>
  <c r="AD840" i="1" s="1"/>
  <c r="AD841" i="1" s="1"/>
  <c r="AD842" i="1" s="1"/>
  <c r="AD843" i="1" s="1"/>
  <c r="AD844" i="1" s="1"/>
  <c r="AD845" i="1" s="1"/>
  <c r="AD846" i="1" s="1"/>
  <c r="AD847" i="1" s="1"/>
  <c r="AD848" i="1" s="1"/>
  <c r="AD849" i="1" s="1"/>
  <c r="AD850" i="1" s="1"/>
  <c r="AD851" i="1" s="1"/>
  <c r="AD852" i="1" s="1"/>
  <c r="AD853" i="1" s="1"/>
  <c r="AD854" i="1" s="1"/>
  <c r="AD855" i="1" s="1"/>
  <c r="AD856" i="1" s="1"/>
  <c r="AD857" i="1" s="1"/>
  <c r="AD858" i="1" s="1"/>
  <c r="AD859" i="1" s="1"/>
  <c r="AD860" i="1" s="1"/>
  <c r="AD861" i="1" s="1"/>
  <c r="AD862" i="1" s="1"/>
  <c r="AD863" i="1" s="1"/>
  <c r="AD864" i="1" s="1"/>
  <c r="AD865" i="1" s="1"/>
  <c r="AD866" i="1" s="1"/>
  <c r="AD867" i="1" s="1"/>
  <c r="AD868" i="1" s="1"/>
  <c r="AD869" i="1" s="1"/>
  <c r="AD870" i="1" s="1"/>
  <c r="AD871" i="1" s="1"/>
  <c r="AD872" i="1" s="1"/>
  <c r="AD873" i="1" s="1"/>
  <c r="AD874" i="1" s="1"/>
  <c r="AD875" i="1" s="1"/>
  <c r="AD876" i="1" s="1"/>
  <c r="AD877" i="1" s="1"/>
  <c r="AD878" i="1" s="1"/>
  <c r="AD879" i="1" s="1"/>
  <c r="AD880" i="1" s="1"/>
  <c r="AD881" i="1" s="1"/>
  <c r="AD882" i="1" s="1"/>
  <c r="AD883" i="1" s="1"/>
  <c r="AD884" i="1" s="1"/>
  <c r="AD885" i="1" s="1"/>
  <c r="AD886" i="1" s="1"/>
  <c r="AD887" i="1" s="1"/>
  <c r="AD888" i="1" s="1"/>
  <c r="AD889" i="1" s="1"/>
  <c r="AD890" i="1" s="1"/>
  <c r="AD891" i="1" s="1"/>
  <c r="AD892" i="1" s="1"/>
  <c r="AD893" i="1" s="1"/>
  <c r="AD894" i="1" s="1"/>
  <c r="AD895" i="1" s="1"/>
  <c r="AD896" i="1" s="1"/>
  <c r="AD897" i="1" s="1"/>
  <c r="AD898" i="1" s="1"/>
  <c r="AD899" i="1" s="1"/>
  <c r="AD900" i="1" s="1"/>
  <c r="AD901" i="1" s="1"/>
  <c r="AD902" i="1" s="1"/>
  <c r="AD903" i="1" s="1"/>
  <c r="AD904" i="1" s="1"/>
  <c r="AD905" i="1" s="1"/>
  <c r="AD906" i="1" s="1"/>
  <c r="AD907" i="1" s="1"/>
  <c r="AD908" i="1" s="1"/>
  <c r="AD909" i="1" s="1"/>
  <c r="AD910" i="1" s="1"/>
  <c r="AD911" i="1" s="1"/>
  <c r="AD912" i="1" s="1"/>
  <c r="AD913" i="1" s="1"/>
  <c r="AD914" i="1" s="1"/>
  <c r="AD915" i="1" s="1"/>
  <c r="AD916" i="1" s="1"/>
  <c r="AD917" i="1" s="1"/>
  <c r="AD918" i="1" s="1"/>
  <c r="AD919" i="1" s="1"/>
  <c r="AD920" i="1" s="1"/>
  <c r="AD921" i="1" s="1"/>
  <c r="AD922" i="1" s="1"/>
  <c r="AD923" i="1" s="1"/>
  <c r="AD924" i="1" s="1"/>
  <c r="AD925" i="1" s="1"/>
  <c r="AD926" i="1" s="1"/>
  <c r="AD927" i="1" s="1"/>
  <c r="AD928" i="1" s="1"/>
  <c r="AD929" i="1" s="1"/>
  <c r="AD930" i="1" s="1"/>
  <c r="AD931" i="1" s="1"/>
  <c r="AD932" i="1" s="1"/>
  <c r="AD933" i="1" s="1"/>
  <c r="AD934" i="1" s="1"/>
  <c r="AD935" i="1" s="1"/>
  <c r="AD936" i="1" s="1"/>
  <c r="AD937" i="1" s="1"/>
  <c r="AD938" i="1" s="1"/>
  <c r="AD939" i="1" s="1"/>
  <c r="AD940" i="1" s="1"/>
  <c r="AD941" i="1" s="1"/>
  <c r="AD942" i="1" s="1"/>
  <c r="AD943" i="1" s="1"/>
  <c r="AD944" i="1" s="1"/>
  <c r="AD945" i="1" s="1"/>
  <c r="AD946" i="1" s="1"/>
  <c r="AD947" i="1" s="1"/>
  <c r="AD948" i="1" s="1"/>
  <c r="AD949" i="1" s="1"/>
  <c r="AD950" i="1" s="1"/>
  <c r="AD951" i="1" s="1"/>
  <c r="AD952" i="1" s="1"/>
  <c r="AD953" i="1" s="1"/>
  <c r="AD954" i="1" s="1"/>
  <c r="AD955" i="1" s="1"/>
  <c r="AD956" i="1" s="1"/>
  <c r="AD957" i="1" s="1"/>
  <c r="AD958" i="1" s="1"/>
  <c r="AD959" i="1" s="1"/>
  <c r="AD960" i="1" s="1"/>
  <c r="AD961" i="1" s="1"/>
  <c r="AD962" i="1" s="1"/>
  <c r="AD963" i="1" s="1"/>
  <c r="AD964" i="1" s="1"/>
  <c r="AD965" i="1" s="1"/>
  <c r="AD966" i="1" s="1"/>
  <c r="AD967" i="1" s="1"/>
  <c r="AD968" i="1" s="1"/>
  <c r="AD969" i="1" s="1"/>
  <c r="AD970" i="1" s="1"/>
  <c r="AD971" i="1" s="1"/>
  <c r="AD972" i="1" s="1"/>
  <c r="AD973" i="1" s="1"/>
  <c r="AD974" i="1" s="1"/>
  <c r="AD975" i="1" s="1"/>
  <c r="AD976" i="1" s="1"/>
  <c r="AD977" i="1" s="1"/>
  <c r="AD978" i="1" s="1"/>
  <c r="AD979" i="1" s="1"/>
  <c r="AD980" i="1" s="1"/>
  <c r="AD981" i="1" s="1"/>
  <c r="AD982" i="1" s="1"/>
  <c r="AD983" i="1" s="1"/>
  <c r="AD984" i="1" s="1"/>
  <c r="AD985" i="1" s="1"/>
  <c r="AD986" i="1" s="1"/>
  <c r="AD987" i="1" s="1"/>
  <c r="AD988" i="1" s="1"/>
  <c r="AD989" i="1" s="1"/>
  <c r="AD990" i="1" s="1"/>
  <c r="AD991" i="1" s="1"/>
  <c r="AD992" i="1" s="1"/>
  <c r="AD993" i="1" s="1"/>
  <c r="AD994" i="1" s="1"/>
  <c r="AD995" i="1" s="1"/>
  <c r="AD996" i="1" s="1"/>
  <c r="AD997" i="1" s="1"/>
  <c r="AD998" i="1" s="1"/>
  <c r="AD999" i="1" s="1"/>
  <c r="AF205" i="1"/>
  <c r="AF206" i="1" s="1"/>
  <c r="AF207" i="1" s="1"/>
  <c r="AF208" i="1" s="1"/>
  <c r="AF209" i="1" s="1"/>
  <c r="AF210" i="1" s="1"/>
  <c r="AF211" i="1" s="1"/>
  <c r="AF212" i="1" s="1"/>
  <c r="AF213" i="1" s="1"/>
  <c r="AF214" i="1" s="1"/>
  <c r="AF215" i="1" s="1"/>
  <c r="AF216" i="1" s="1"/>
  <c r="AF217" i="1" s="1"/>
  <c r="AF218" i="1" s="1"/>
  <c r="AF219" i="1" s="1"/>
  <c r="AF220" i="1" s="1"/>
  <c r="AF221" i="1" s="1"/>
  <c r="AF222" i="1" s="1"/>
  <c r="AF223" i="1" s="1"/>
  <c r="AF224" i="1" s="1"/>
  <c r="AF225" i="1" s="1"/>
  <c r="AF226" i="1" s="1"/>
  <c r="AF227" i="1" s="1"/>
  <c r="AF228" i="1" s="1"/>
  <c r="AF229" i="1" s="1"/>
  <c r="AF230" i="1" s="1"/>
  <c r="AF231" i="1" s="1"/>
  <c r="AF232" i="1" s="1"/>
  <c r="AF233" i="1" s="1"/>
  <c r="AF234" i="1" s="1"/>
  <c r="AF235" i="1" s="1"/>
  <c r="AF236" i="1" s="1"/>
  <c r="AF237" i="1" s="1"/>
  <c r="AF238" i="1" s="1"/>
  <c r="AF239" i="1" s="1"/>
  <c r="AF240" i="1" s="1"/>
  <c r="AF241" i="1" s="1"/>
  <c r="AF242" i="1" s="1"/>
  <c r="AF243" i="1" s="1"/>
  <c r="AF244" i="1" s="1"/>
  <c r="AF245" i="1" s="1"/>
  <c r="AF246" i="1" s="1"/>
  <c r="AF247" i="1" s="1"/>
  <c r="AF248" i="1" s="1"/>
  <c r="AF249" i="1" s="1"/>
  <c r="AF250" i="1" s="1"/>
  <c r="AF251" i="1" s="1"/>
  <c r="AF252" i="1" s="1"/>
  <c r="AF253" i="1" s="1"/>
  <c r="AF254" i="1" s="1"/>
  <c r="AF255" i="1" s="1"/>
  <c r="AF256" i="1" s="1"/>
  <c r="AF257" i="1" s="1"/>
  <c r="AF258" i="1" s="1"/>
  <c r="AF259" i="1" s="1"/>
  <c r="AF260" i="1" s="1"/>
  <c r="AF261" i="1" s="1"/>
  <c r="AF262" i="1" s="1"/>
  <c r="AF263" i="1" s="1"/>
  <c r="AF264" i="1" s="1"/>
  <c r="AF265" i="1" s="1"/>
  <c r="AF266" i="1" s="1"/>
  <c r="AF267" i="1" s="1"/>
  <c r="AF268" i="1" s="1"/>
  <c r="AF269" i="1" s="1"/>
  <c r="AF270" i="1" s="1"/>
  <c r="AF271" i="1" s="1"/>
  <c r="AF272" i="1" s="1"/>
  <c r="AF273" i="1" s="1"/>
  <c r="AF274" i="1" s="1"/>
  <c r="AF275" i="1" s="1"/>
  <c r="AF276" i="1" s="1"/>
  <c r="AF277" i="1" s="1"/>
  <c r="AF278" i="1" s="1"/>
  <c r="AF279" i="1" s="1"/>
  <c r="AF280" i="1" s="1"/>
  <c r="AF281" i="1" s="1"/>
  <c r="AF282" i="1" s="1"/>
  <c r="AF283" i="1" s="1"/>
  <c r="AF284" i="1" s="1"/>
  <c r="AF285" i="1" s="1"/>
  <c r="AF286" i="1" s="1"/>
  <c r="AF287" i="1" s="1"/>
  <c r="AF288" i="1" s="1"/>
  <c r="AF289" i="1" s="1"/>
  <c r="AF290" i="1" s="1"/>
  <c r="AF291" i="1" s="1"/>
  <c r="AF292" i="1" s="1"/>
  <c r="AF293" i="1" s="1"/>
  <c r="AF294" i="1" s="1"/>
  <c r="AF295" i="1" s="1"/>
  <c r="AF296" i="1" s="1"/>
  <c r="AF297" i="1" s="1"/>
  <c r="AF298" i="1" s="1"/>
  <c r="AF299" i="1" s="1"/>
  <c r="AF300" i="1" s="1"/>
  <c r="AF301" i="1" s="1"/>
  <c r="AF302" i="1" s="1"/>
  <c r="AF303" i="1" s="1"/>
  <c r="AF304" i="1" s="1"/>
  <c r="AF305" i="1" s="1"/>
  <c r="AF306" i="1" s="1"/>
  <c r="AF307" i="1" s="1"/>
  <c r="AF308" i="1" s="1"/>
  <c r="AF309" i="1" s="1"/>
  <c r="AF310" i="1" s="1"/>
  <c r="AF311" i="1" s="1"/>
  <c r="AF312" i="1" s="1"/>
  <c r="AF313" i="1" s="1"/>
  <c r="AF314" i="1" s="1"/>
  <c r="AF315" i="1" s="1"/>
  <c r="AF316" i="1" s="1"/>
  <c r="AF317" i="1" s="1"/>
  <c r="AF318" i="1" s="1"/>
  <c r="AF319" i="1" s="1"/>
  <c r="AF320" i="1" s="1"/>
  <c r="AF321" i="1" s="1"/>
  <c r="AF322" i="1" s="1"/>
  <c r="AF323" i="1" s="1"/>
  <c r="AF324" i="1" s="1"/>
  <c r="AF325" i="1" s="1"/>
  <c r="AF326" i="1" s="1"/>
  <c r="AF327" i="1" s="1"/>
  <c r="AF328" i="1" s="1"/>
  <c r="AF329" i="1" s="1"/>
  <c r="AF330" i="1" s="1"/>
  <c r="AF331" i="1" s="1"/>
  <c r="AF332" i="1" s="1"/>
  <c r="AF333" i="1" s="1"/>
  <c r="AF334" i="1" s="1"/>
  <c r="AF335" i="1" s="1"/>
  <c r="AF336" i="1" s="1"/>
  <c r="AF337" i="1" s="1"/>
  <c r="AF338" i="1" s="1"/>
  <c r="AF339" i="1" s="1"/>
  <c r="AF340" i="1" s="1"/>
  <c r="AF341" i="1" s="1"/>
  <c r="AF342" i="1" s="1"/>
  <c r="AF343" i="1" s="1"/>
  <c r="AF344" i="1" s="1"/>
  <c r="AF345" i="1" s="1"/>
  <c r="AF346" i="1" s="1"/>
  <c r="AF347" i="1" s="1"/>
  <c r="AF348" i="1" s="1"/>
  <c r="AF349" i="1" s="1"/>
  <c r="AF350" i="1" s="1"/>
  <c r="AF351" i="1" s="1"/>
  <c r="AF352" i="1" s="1"/>
  <c r="AF353" i="1" s="1"/>
  <c r="AF354" i="1" s="1"/>
  <c r="AF355" i="1" s="1"/>
  <c r="AF356" i="1" s="1"/>
  <c r="AF357" i="1" s="1"/>
  <c r="AF358" i="1" s="1"/>
  <c r="AF359" i="1" s="1"/>
  <c r="AF360" i="1" s="1"/>
  <c r="AF361" i="1" s="1"/>
  <c r="AF362" i="1" s="1"/>
  <c r="AF363" i="1" s="1"/>
  <c r="AF364" i="1" s="1"/>
  <c r="AF365" i="1" s="1"/>
  <c r="AF366" i="1" s="1"/>
  <c r="AF367" i="1" s="1"/>
  <c r="AF368" i="1" s="1"/>
  <c r="AF369" i="1" s="1"/>
  <c r="AF370" i="1" s="1"/>
  <c r="AF371" i="1" s="1"/>
  <c r="AF372" i="1" s="1"/>
  <c r="AF373" i="1" s="1"/>
  <c r="AF374" i="1" s="1"/>
  <c r="AF375" i="1" s="1"/>
  <c r="AF376" i="1" s="1"/>
  <c r="AF377" i="1" s="1"/>
  <c r="AF378" i="1" s="1"/>
  <c r="AF379" i="1" s="1"/>
  <c r="AF380" i="1" s="1"/>
  <c r="AF381" i="1" s="1"/>
  <c r="AF382" i="1" s="1"/>
  <c r="AF383" i="1" s="1"/>
  <c r="AF384" i="1" s="1"/>
  <c r="AF385" i="1" s="1"/>
  <c r="AF386" i="1" s="1"/>
  <c r="AF387" i="1" s="1"/>
  <c r="AF388" i="1" s="1"/>
  <c r="AF389" i="1" s="1"/>
  <c r="AF390" i="1" s="1"/>
  <c r="AF391" i="1" s="1"/>
  <c r="AF392" i="1" s="1"/>
  <c r="AF393" i="1" s="1"/>
  <c r="AF394" i="1" s="1"/>
  <c r="AF395" i="1" s="1"/>
  <c r="AF396" i="1" s="1"/>
  <c r="AF397" i="1" s="1"/>
  <c r="AF398" i="1" s="1"/>
  <c r="AF399" i="1" s="1"/>
  <c r="AF400" i="1" s="1"/>
  <c r="AF401" i="1" s="1"/>
  <c r="AF402" i="1" s="1"/>
  <c r="AF403" i="1" s="1"/>
  <c r="AF404" i="1" s="1"/>
  <c r="AF405" i="1" s="1"/>
  <c r="AF406" i="1" s="1"/>
  <c r="AF407" i="1" s="1"/>
  <c r="AF408" i="1" s="1"/>
  <c r="AF409" i="1" s="1"/>
  <c r="AF410" i="1" s="1"/>
  <c r="AF411" i="1" s="1"/>
  <c r="AF412" i="1" s="1"/>
  <c r="AF413" i="1" s="1"/>
  <c r="AF414" i="1" s="1"/>
  <c r="AF415" i="1" s="1"/>
  <c r="AF416" i="1" s="1"/>
  <c r="AF417" i="1" s="1"/>
  <c r="AF418" i="1" s="1"/>
  <c r="AF419" i="1" s="1"/>
  <c r="AF420" i="1" s="1"/>
  <c r="AF421" i="1" s="1"/>
  <c r="AF422" i="1" s="1"/>
  <c r="AF423" i="1" s="1"/>
  <c r="AF424" i="1" s="1"/>
  <c r="AF425" i="1" s="1"/>
  <c r="AF426" i="1" s="1"/>
  <c r="AF427" i="1" s="1"/>
  <c r="AF428" i="1" s="1"/>
  <c r="AF429" i="1" s="1"/>
  <c r="AF430" i="1" s="1"/>
  <c r="AF431" i="1" s="1"/>
  <c r="AF432" i="1" s="1"/>
  <c r="AF433" i="1" s="1"/>
  <c r="AF434" i="1" s="1"/>
  <c r="AF435" i="1" s="1"/>
  <c r="AF436" i="1" s="1"/>
  <c r="AF437" i="1" s="1"/>
  <c r="AF438" i="1" s="1"/>
  <c r="AF439" i="1" s="1"/>
  <c r="AF440" i="1" s="1"/>
  <c r="AF441" i="1" s="1"/>
  <c r="AF442" i="1" s="1"/>
  <c r="AF443" i="1" s="1"/>
  <c r="AF444" i="1" s="1"/>
  <c r="AF445" i="1" s="1"/>
  <c r="AF446" i="1" s="1"/>
  <c r="AF447" i="1" s="1"/>
  <c r="AF448" i="1" s="1"/>
  <c r="AF449" i="1" s="1"/>
  <c r="AF450" i="1" s="1"/>
  <c r="AF451" i="1" s="1"/>
  <c r="AF452" i="1" s="1"/>
  <c r="AF453" i="1" s="1"/>
  <c r="AF454" i="1" s="1"/>
  <c r="AF455" i="1" s="1"/>
  <c r="AF456" i="1" s="1"/>
  <c r="AF457" i="1" s="1"/>
  <c r="AF458" i="1" s="1"/>
  <c r="AF459" i="1" s="1"/>
  <c r="AF460" i="1" s="1"/>
  <c r="AF461" i="1" s="1"/>
  <c r="AF462" i="1" s="1"/>
  <c r="AF463" i="1" s="1"/>
  <c r="AF464" i="1" s="1"/>
  <c r="AF465" i="1" s="1"/>
  <c r="AF466" i="1" s="1"/>
  <c r="AF467" i="1" s="1"/>
  <c r="AF468" i="1" s="1"/>
  <c r="AF469" i="1" s="1"/>
  <c r="AF470" i="1" s="1"/>
  <c r="AF471" i="1" s="1"/>
  <c r="AF472" i="1" s="1"/>
  <c r="AF473" i="1" s="1"/>
  <c r="AF474" i="1" s="1"/>
  <c r="AF475" i="1" s="1"/>
  <c r="AF476" i="1" s="1"/>
  <c r="AF477" i="1" s="1"/>
  <c r="AF478" i="1" s="1"/>
  <c r="AF479" i="1" s="1"/>
  <c r="AF480" i="1" s="1"/>
  <c r="AF481" i="1" s="1"/>
  <c r="AF482" i="1" s="1"/>
  <c r="AF483" i="1" s="1"/>
  <c r="AF484" i="1" s="1"/>
  <c r="AF485" i="1" s="1"/>
  <c r="AF486" i="1" s="1"/>
  <c r="AF487" i="1" s="1"/>
  <c r="AF488" i="1" s="1"/>
  <c r="AF489" i="1" s="1"/>
  <c r="AF490" i="1" s="1"/>
  <c r="AF491" i="1" s="1"/>
  <c r="AF492" i="1" s="1"/>
  <c r="AF493" i="1" s="1"/>
  <c r="AF494" i="1" s="1"/>
  <c r="AF495" i="1" s="1"/>
  <c r="AF496" i="1" s="1"/>
  <c r="AF497" i="1" s="1"/>
  <c r="AF498" i="1" s="1"/>
  <c r="AF499" i="1" s="1"/>
  <c r="AF500" i="1" s="1"/>
  <c r="AF501" i="1" s="1"/>
  <c r="AF502" i="1" s="1"/>
  <c r="AF503" i="1" s="1"/>
  <c r="AF504" i="1" s="1"/>
  <c r="AF505" i="1" s="1"/>
  <c r="AF506" i="1" s="1"/>
  <c r="AF507" i="1" s="1"/>
  <c r="AF508" i="1" s="1"/>
  <c r="AF509" i="1" s="1"/>
  <c r="AF510" i="1" s="1"/>
  <c r="AF511" i="1" s="1"/>
  <c r="AF512" i="1" s="1"/>
  <c r="AF513" i="1" s="1"/>
  <c r="AF514" i="1" s="1"/>
  <c r="AF515" i="1" s="1"/>
  <c r="AF516" i="1" s="1"/>
  <c r="AF517" i="1" s="1"/>
  <c r="AF518" i="1" s="1"/>
  <c r="AF519" i="1" s="1"/>
  <c r="AF520" i="1" s="1"/>
  <c r="AF521" i="1" s="1"/>
  <c r="AF522" i="1" s="1"/>
  <c r="AF523" i="1" s="1"/>
  <c r="AF524" i="1" s="1"/>
  <c r="AF525" i="1" s="1"/>
  <c r="AF526" i="1" s="1"/>
  <c r="AF527" i="1" s="1"/>
  <c r="AF528" i="1" s="1"/>
  <c r="AF529" i="1" s="1"/>
  <c r="AF530" i="1" s="1"/>
  <c r="AF531" i="1" s="1"/>
  <c r="AF532" i="1" s="1"/>
  <c r="AF533" i="1" s="1"/>
  <c r="AF534" i="1" s="1"/>
  <c r="AF535" i="1" s="1"/>
  <c r="AF536" i="1" s="1"/>
  <c r="AF537" i="1" s="1"/>
  <c r="AF538" i="1" s="1"/>
  <c r="AF539" i="1" s="1"/>
  <c r="AF540" i="1" s="1"/>
  <c r="AF541" i="1" s="1"/>
  <c r="AF542" i="1" s="1"/>
  <c r="AF543" i="1" s="1"/>
  <c r="AF544" i="1" s="1"/>
  <c r="AF545" i="1" s="1"/>
  <c r="AF546" i="1" s="1"/>
  <c r="AF547" i="1" s="1"/>
  <c r="AF548" i="1" s="1"/>
  <c r="AF549" i="1" s="1"/>
  <c r="AF550" i="1" s="1"/>
  <c r="AF551" i="1" s="1"/>
  <c r="AF552" i="1" s="1"/>
  <c r="AF553" i="1" s="1"/>
  <c r="AF554" i="1" s="1"/>
  <c r="AF555" i="1" s="1"/>
  <c r="AF556" i="1" s="1"/>
  <c r="AF557" i="1" s="1"/>
  <c r="AF558" i="1" s="1"/>
  <c r="AF559" i="1" s="1"/>
  <c r="AF560" i="1" s="1"/>
  <c r="AF561" i="1" s="1"/>
  <c r="AF562" i="1" s="1"/>
  <c r="AF563" i="1" s="1"/>
  <c r="AF564" i="1" s="1"/>
  <c r="AF565" i="1" s="1"/>
  <c r="AF566" i="1" s="1"/>
  <c r="AF567" i="1" s="1"/>
  <c r="AF568" i="1" s="1"/>
  <c r="AF569" i="1" s="1"/>
  <c r="AF570" i="1" s="1"/>
  <c r="AF571" i="1" s="1"/>
  <c r="AF572" i="1" s="1"/>
  <c r="AF573" i="1" s="1"/>
  <c r="AF574" i="1" s="1"/>
  <c r="AF575" i="1" s="1"/>
  <c r="AF576" i="1" s="1"/>
  <c r="AF577" i="1" s="1"/>
  <c r="AF578" i="1" s="1"/>
  <c r="AF579" i="1" s="1"/>
  <c r="AF580" i="1" s="1"/>
  <c r="AF581" i="1" s="1"/>
  <c r="AF582" i="1" s="1"/>
  <c r="AF583" i="1" s="1"/>
  <c r="AF584" i="1" s="1"/>
  <c r="AF585" i="1" s="1"/>
  <c r="AF586" i="1" s="1"/>
  <c r="AF587" i="1" s="1"/>
  <c r="AF588" i="1" s="1"/>
  <c r="AF589" i="1" s="1"/>
  <c r="AF590" i="1" s="1"/>
  <c r="AF591" i="1" s="1"/>
  <c r="AF592" i="1" s="1"/>
  <c r="AF593" i="1" s="1"/>
  <c r="AF594" i="1" s="1"/>
  <c r="AF595" i="1" s="1"/>
  <c r="AF596" i="1" s="1"/>
  <c r="AF597" i="1" s="1"/>
  <c r="AF598" i="1" s="1"/>
  <c r="AF599" i="1" s="1"/>
  <c r="AF600" i="1" s="1"/>
  <c r="AF601" i="1" s="1"/>
  <c r="AF602" i="1" s="1"/>
  <c r="AF603" i="1" s="1"/>
  <c r="AF604" i="1" s="1"/>
  <c r="AF605" i="1" s="1"/>
  <c r="AF606" i="1" s="1"/>
  <c r="AF607" i="1" s="1"/>
  <c r="AF608" i="1" s="1"/>
  <c r="AF609" i="1" s="1"/>
  <c r="AF610" i="1" s="1"/>
  <c r="AF611" i="1" s="1"/>
  <c r="AF612" i="1" s="1"/>
  <c r="AF613" i="1" s="1"/>
  <c r="AF614" i="1" s="1"/>
  <c r="AF615" i="1" s="1"/>
  <c r="AF616" i="1" s="1"/>
  <c r="AF617" i="1" s="1"/>
  <c r="AF618" i="1" s="1"/>
  <c r="AF619" i="1" s="1"/>
  <c r="AF620" i="1" s="1"/>
  <c r="AF621" i="1" s="1"/>
  <c r="AF622" i="1" s="1"/>
  <c r="AF623" i="1" s="1"/>
  <c r="AF624" i="1" s="1"/>
  <c r="AF625" i="1" s="1"/>
  <c r="AF626" i="1" s="1"/>
  <c r="AF627" i="1" s="1"/>
  <c r="AF628" i="1" s="1"/>
  <c r="AF629" i="1" s="1"/>
  <c r="AF630" i="1" s="1"/>
  <c r="AF631" i="1" s="1"/>
  <c r="AF632" i="1" s="1"/>
  <c r="AF633" i="1" s="1"/>
  <c r="AF634" i="1" s="1"/>
  <c r="AF635" i="1" s="1"/>
  <c r="AF636" i="1" s="1"/>
  <c r="AF637" i="1" s="1"/>
  <c r="AF638" i="1" s="1"/>
  <c r="AF639" i="1" s="1"/>
  <c r="AF640" i="1" s="1"/>
  <c r="AF641" i="1" s="1"/>
  <c r="AF642" i="1" s="1"/>
  <c r="AF643" i="1" s="1"/>
  <c r="AF644" i="1" s="1"/>
  <c r="AF645" i="1" s="1"/>
  <c r="AF646" i="1" s="1"/>
  <c r="AF647" i="1" s="1"/>
  <c r="AF648" i="1" s="1"/>
  <c r="AF649" i="1" s="1"/>
  <c r="AF650" i="1" s="1"/>
  <c r="AF651" i="1" s="1"/>
  <c r="AF652" i="1" s="1"/>
  <c r="AF653" i="1" s="1"/>
  <c r="AF654" i="1" s="1"/>
  <c r="AF655" i="1" s="1"/>
  <c r="AF656" i="1" s="1"/>
  <c r="AF657" i="1" s="1"/>
  <c r="AF658" i="1" s="1"/>
  <c r="AF659" i="1" s="1"/>
  <c r="AF660" i="1" s="1"/>
  <c r="AF661" i="1" s="1"/>
  <c r="AF662" i="1" s="1"/>
  <c r="AF663" i="1" s="1"/>
  <c r="AF664" i="1" s="1"/>
  <c r="AF665" i="1" s="1"/>
  <c r="AF666" i="1" s="1"/>
  <c r="AF667" i="1" s="1"/>
  <c r="AF668" i="1" s="1"/>
  <c r="AF669" i="1" s="1"/>
  <c r="AF670" i="1" s="1"/>
  <c r="AF671" i="1" s="1"/>
  <c r="AF672" i="1" s="1"/>
  <c r="AF673" i="1" s="1"/>
  <c r="AF674" i="1" s="1"/>
  <c r="AF675" i="1" s="1"/>
  <c r="AF676" i="1" s="1"/>
  <c r="AF677" i="1" s="1"/>
  <c r="AF678" i="1" s="1"/>
  <c r="AF679" i="1" s="1"/>
  <c r="AF680" i="1" s="1"/>
  <c r="AF681" i="1" s="1"/>
  <c r="AF682" i="1" s="1"/>
  <c r="AF683" i="1" s="1"/>
  <c r="AF684" i="1" s="1"/>
  <c r="AF685" i="1" s="1"/>
  <c r="AF686" i="1" s="1"/>
  <c r="AF687" i="1" s="1"/>
  <c r="AF688" i="1" s="1"/>
  <c r="AF689" i="1" s="1"/>
  <c r="AF690" i="1" s="1"/>
  <c r="AF691" i="1" s="1"/>
  <c r="AF692" i="1" s="1"/>
  <c r="AF693" i="1" s="1"/>
  <c r="AF694" i="1" s="1"/>
  <c r="AF695" i="1" s="1"/>
  <c r="AF696" i="1" s="1"/>
  <c r="AF697" i="1" s="1"/>
  <c r="AF698" i="1" s="1"/>
  <c r="AF699" i="1" s="1"/>
  <c r="AF700" i="1" s="1"/>
  <c r="AF701" i="1" s="1"/>
  <c r="AF702" i="1" s="1"/>
  <c r="AF703" i="1" s="1"/>
  <c r="AF704" i="1" s="1"/>
  <c r="AF705" i="1" s="1"/>
  <c r="AF706" i="1" s="1"/>
  <c r="AF707" i="1" s="1"/>
  <c r="AF708" i="1" s="1"/>
  <c r="AF709" i="1" s="1"/>
  <c r="AF710" i="1" s="1"/>
  <c r="AF711" i="1" s="1"/>
  <c r="AF712" i="1" s="1"/>
  <c r="AF713" i="1" s="1"/>
  <c r="AF714" i="1" s="1"/>
  <c r="AF715" i="1" s="1"/>
  <c r="AF716" i="1" s="1"/>
  <c r="AF717" i="1" s="1"/>
  <c r="AF718" i="1" s="1"/>
  <c r="AF719" i="1" s="1"/>
  <c r="AF720" i="1" s="1"/>
  <c r="AF721" i="1" s="1"/>
  <c r="AF722" i="1" s="1"/>
  <c r="AF723" i="1" s="1"/>
  <c r="AF724" i="1" s="1"/>
  <c r="AF725" i="1" s="1"/>
  <c r="AF726" i="1" s="1"/>
  <c r="AF727" i="1" s="1"/>
  <c r="AF728" i="1" s="1"/>
  <c r="AF729" i="1" s="1"/>
  <c r="AF730" i="1" s="1"/>
  <c r="AF731" i="1" s="1"/>
  <c r="AF732" i="1" s="1"/>
  <c r="AF733" i="1" s="1"/>
  <c r="AF734" i="1" s="1"/>
  <c r="AF735" i="1" s="1"/>
  <c r="AF736" i="1" s="1"/>
  <c r="AF737" i="1" s="1"/>
  <c r="AF738" i="1" s="1"/>
  <c r="AF739" i="1" s="1"/>
  <c r="AF740" i="1" s="1"/>
  <c r="AF741" i="1" s="1"/>
  <c r="AF742" i="1" s="1"/>
  <c r="AF743" i="1" s="1"/>
  <c r="AF744" i="1" s="1"/>
  <c r="AF745" i="1" s="1"/>
  <c r="AF746" i="1" s="1"/>
  <c r="AF747" i="1" s="1"/>
  <c r="AF748" i="1" s="1"/>
  <c r="AF749" i="1" s="1"/>
  <c r="AF750" i="1" s="1"/>
  <c r="AF751" i="1" s="1"/>
  <c r="AF752" i="1" s="1"/>
  <c r="AF753" i="1" s="1"/>
  <c r="AF754" i="1" s="1"/>
  <c r="AF755" i="1" s="1"/>
  <c r="AF756" i="1" s="1"/>
  <c r="AF757" i="1" s="1"/>
  <c r="AF758" i="1" s="1"/>
  <c r="AF759" i="1" s="1"/>
  <c r="AF760" i="1" s="1"/>
  <c r="AF761" i="1" s="1"/>
  <c r="AF762" i="1" s="1"/>
  <c r="AF763" i="1" s="1"/>
  <c r="AF764" i="1" s="1"/>
  <c r="AF765" i="1" s="1"/>
  <c r="AF766" i="1" s="1"/>
  <c r="AF767" i="1" s="1"/>
  <c r="AF768" i="1" s="1"/>
  <c r="AF769" i="1" s="1"/>
  <c r="AF770" i="1" s="1"/>
  <c r="AF771" i="1" s="1"/>
  <c r="AF772" i="1" s="1"/>
  <c r="AF773" i="1" s="1"/>
  <c r="AF774" i="1" s="1"/>
  <c r="AF775" i="1" s="1"/>
  <c r="AF776" i="1" s="1"/>
  <c r="AF777" i="1" s="1"/>
  <c r="AF778" i="1" s="1"/>
  <c r="AF779" i="1" s="1"/>
  <c r="AF780" i="1" s="1"/>
  <c r="AF781" i="1" s="1"/>
  <c r="AF782" i="1" s="1"/>
  <c r="AF783" i="1" s="1"/>
  <c r="AF784" i="1" s="1"/>
  <c r="AF785" i="1" s="1"/>
  <c r="AF786" i="1" s="1"/>
  <c r="AF787" i="1" s="1"/>
  <c r="AF788" i="1" s="1"/>
  <c r="AF789" i="1" s="1"/>
  <c r="AF790" i="1" s="1"/>
  <c r="AF791" i="1" s="1"/>
  <c r="AF792" i="1" s="1"/>
  <c r="AF793" i="1" s="1"/>
  <c r="AF794" i="1" s="1"/>
  <c r="AF795" i="1" s="1"/>
  <c r="AF796" i="1" s="1"/>
  <c r="AF797" i="1" s="1"/>
  <c r="AF798" i="1" s="1"/>
  <c r="AF799" i="1" s="1"/>
  <c r="AF800" i="1" s="1"/>
  <c r="AF801" i="1" s="1"/>
  <c r="AF802" i="1" s="1"/>
  <c r="AF803" i="1" s="1"/>
  <c r="AF804" i="1" s="1"/>
  <c r="AF805" i="1" s="1"/>
  <c r="AF806" i="1" s="1"/>
  <c r="AF807" i="1" s="1"/>
  <c r="AF808" i="1" s="1"/>
  <c r="AF809" i="1" s="1"/>
  <c r="AF810" i="1" s="1"/>
  <c r="AF811" i="1" s="1"/>
  <c r="AF812" i="1" s="1"/>
  <c r="AF813" i="1" s="1"/>
  <c r="AF814" i="1" s="1"/>
  <c r="AF815" i="1" s="1"/>
  <c r="AF816" i="1" s="1"/>
  <c r="AF817" i="1" s="1"/>
  <c r="AF818" i="1" s="1"/>
  <c r="AF819" i="1" s="1"/>
  <c r="AF820" i="1" s="1"/>
  <c r="AF821" i="1" s="1"/>
  <c r="AF822" i="1" s="1"/>
  <c r="AF823" i="1" s="1"/>
  <c r="AF824" i="1" s="1"/>
  <c r="AF825" i="1" s="1"/>
  <c r="AF826" i="1" s="1"/>
  <c r="AF827" i="1" s="1"/>
  <c r="AF828" i="1" s="1"/>
  <c r="AF829" i="1" s="1"/>
  <c r="AF830" i="1" s="1"/>
  <c r="AF831" i="1" s="1"/>
  <c r="AF832" i="1" s="1"/>
  <c r="AF833" i="1" s="1"/>
  <c r="AF834" i="1" s="1"/>
  <c r="AF835" i="1" s="1"/>
  <c r="AF836" i="1" s="1"/>
  <c r="AF837" i="1" s="1"/>
  <c r="AF838" i="1" s="1"/>
  <c r="AF839" i="1" s="1"/>
  <c r="AF840" i="1" s="1"/>
  <c r="AF841" i="1" s="1"/>
  <c r="AF842" i="1" s="1"/>
  <c r="AF843" i="1" s="1"/>
  <c r="AF844" i="1" s="1"/>
  <c r="AF845" i="1" s="1"/>
  <c r="AF846" i="1" s="1"/>
  <c r="AF847" i="1" s="1"/>
  <c r="AF848" i="1" s="1"/>
  <c r="AF849" i="1" s="1"/>
  <c r="AF850" i="1" s="1"/>
  <c r="AF851" i="1" s="1"/>
  <c r="AF852" i="1" s="1"/>
  <c r="AF853" i="1" s="1"/>
  <c r="AF854" i="1" s="1"/>
  <c r="AF855" i="1" s="1"/>
  <c r="AF856" i="1" s="1"/>
  <c r="AF857" i="1" s="1"/>
  <c r="AF858" i="1" s="1"/>
  <c r="AF859" i="1" s="1"/>
  <c r="AF860" i="1" s="1"/>
  <c r="AF861" i="1" s="1"/>
  <c r="AF862" i="1" s="1"/>
  <c r="AF863" i="1" s="1"/>
  <c r="AF864" i="1" s="1"/>
  <c r="AF865" i="1" s="1"/>
  <c r="AF866" i="1" s="1"/>
  <c r="AF867" i="1" s="1"/>
  <c r="AF868" i="1" s="1"/>
  <c r="AF869" i="1" s="1"/>
  <c r="AF870" i="1" s="1"/>
  <c r="AF871" i="1" s="1"/>
  <c r="AF872" i="1" s="1"/>
  <c r="AF873" i="1" s="1"/>
  <c r="AF874" i="1" s="1"/>
  <c r="AF875" i="1" s="1"/>
  <c r="AF876" i="1" s="1"/>
  <c r="AF877" i="1" s="1"/>
  <c r="AF878" i="1" s="1"/>
  <c r="AF879" i="1" s="1"/>
  <c r="AF880" i="1" s="1"/>
  <c r="AF881" i="1" s="1"/>
  <c r="AF882" i="1" s="1"/>
  <c r="AF883" i="1" s="1"/>
  <c r="AF884" i="1" s="1"/>
  <c r="AF885" i="1" s="1"/>
  <c r="AF886" i="1" s="1"/>
  <c r="AF887" i="1" s="1"/>
  <c r="AF888" i="1" s="1"/>
  <c r="AF889" i="1" s="1"/>
  <c r="AF890" i="1" s="1"/>
  <c r="AF891" i="1" s="1"/>
  <c r="AF892" i="1" s="1"/>
  <c r="AF893" i="1" s="1"/>
  <c r="AF894" i="1" s="1"/>
  <c r="AF895" i="1" s="1"/>
  <c r="AF896" i="1" s="1"/>
  <c r="AF897" i="1" s="1"/>
  <c r="AF898" i="1" s="1"/>
  <c r="AF899" i="1" s="1"/>
  <c r="AF900" i="1" s="1"/>
  <c r="AF901" i="1" s="1"/>
  <c r="AF902" i="1" s="1"/>
  <c r="AF903" i="1" s="1"/>
  <c r="AF904" i="1" s="1"/>
  <c r="AF905" i="1" s="1"/>
  <c r="AF906" i="1" s="1"/>
  <c r="AF907" i="1" s="1"/>
  <c r="AF908" i="1" s="1"/>
  <c r="AF909" i="1" s="1"/>
  <c r="AF910" i="1" s="1"/>
  <c r="AF911" i="1" s="1"/>
  <c r="AF912" i="1" s="1"/>
  <c r="AF913" i="1" s="1"/>
  <c r="AF914" i="1" s="1"/>
  <c r="AF915" i="1" s="1"/>
  <c r="AF916" i="1" s="1"/>
  <c r="AF917" i="1" s="1"/>
  <c r="AF918" i="1" s="1"/>
  <c r="AF919" i="1" s="1"/>
  <c r="AF920" i="1" s="1"/>
  <c r="AF921" i="1" s="1"/>
  <c r="AF922" i="1" s="1"/>
  <c r="AF923" i="1" s="1"/>
  <c r="AF924" i="1" s="1"/>
  <c r="AF925" i="1" s="1"/>
  <c r="AF926" i="1" s="1"/>
  <c r="AF927" i="1" s="1"/>
  <c r="AF928" i="1" s="1"/>
  <c r="AF929" i="1" s="1"/>
  <c r="AF930" i="1" s="1"/>
  <c r="AF931" i="1" s="1"/>
  <c r="AF932" i="1" s="1"/>
  <c r="AF933" i="1" s="1"/>
  <c r="AF934" i="1" s="1"/>
  <c r="AF935" i="1" s="1"/>
  <c r="AF936" i="1" s="1"/>
  <c r="AF937" i="1" s="1"/>
  <c r="AF938" i="1" s="1"/>
  <c r="AF939" i="1" s="1"/>
  <c r="AF940" i="1" s="1"/>
  <c r="AF941" i="1" s="1"/>
  <c r="AF942" i="1" s="1"/>
  <c r="AF943" i="1" s="1"/>
  <c r="AF944" i="1" s="1"/>
  <c r="AF945" i="1" s="1"/>
  <c r="AF946" i="1" s="1"/>
  <c r="AF947" i="1" s="1"/>
  <c r="AF948" i="1" s="1"/>
  <c r="AF949" i="1" s="1"/>
  <c r="AF950" i="1" s="1"/>
  <c r="AF951" i="1" s="1"/>
  <c r="AF952" i="1" s="1"/>
  <c r="AF953" i="1" s="1"/>
  <c r="AF954" i="1" s="1"/>
  <c r="AF955" i="1" s="1"/>
  <c r="AF956" i="1" s="1"/>
  <c r="AF957" i="1" s="1"/>
  <c r="AF958" i="1" s="1"/>
  <c r="AF959" i="1" s="1"/>
  <c r="AF960" i="1" s="1"/>
  <c r="AF961" i="1" s="1"/>
  <c r="AF962" i="1" s="1"/>
  <c r="AF963" i="1" s="1"/>
  <c r="AF964" i="1" s="1"/>
  <c r="AF965" i="1" s="1"/>
  <c r="AF966" i="1" s="1"/>
  <c r="AG205" i="1"/>
  <c r="AG206" i="1" s="1"/>
  <c r="AG207" i="1" s="1"/>
  <c r="AG208" i="1" s="1"/>
  <c r="AG209" i="1" s="1"/>
  <c r="AG210" i="1" s="1"/>
  <c r="AG211" i="1" s="1"/>
  <c r="AG212" i="1" s="1"/>
  <c r="AG213" i="1" s="1"/>
  <c r="AG214" i="1" s="1"/>
  <c r="AG215" i="1" s="1"/>
  <c r="AG216" i="1" s="1"/>
  <c r="AG217" i="1" s="1"/>
  <c r="AG218" i="1" s="1"/>
  <c r="AG219" i="1" s="1"/>
  <c r="AG220" i="1" s="1"/>
  <c r="AG221" i="1" s="1"/>
  <c r="AG222" i="1" s="1"/>
  <c r="AG223" i="1" s="1"/>
  <c r="AG224" i="1" s="1"/>
  <c r="AG225" i="1" s="1"/>
  <c r="AG226" i="1" s="1"/>
  <c r="AG227" i="1" s="1"/>
  <c r="AG228" i="1" s="1"/>
  <c r="AG229" i="1" s="1"/>
  <c r="AG230" i="1" s="1"/>
  <c r="AG231" i="1" s="1"/>
  <c r="AG232" i="1" s="1"/>
  <c r="AG233" i="1" s="1"/>
  <c r="AG234" i="1" s="1"/>
  <c r="AG235" i="1" s="1"/>
  <c r="AG236" i="1" s="1"/>
  <c r="AG237" i="1" s="1"/>
  <c r="AG238" i="1" s="1"/>
  <c r="AG239" i="1" s="1"/>
  <c r="AG240" i="1" s="1"/>
  <c r="AG241" i="1" s="1"/>
  <c r="AG242" i="1" s="1"/>
  <c r="AG243" i="1" s="1"/>
  <c r="AG244" i="1" s="1"/>
  <c r="AG245" i="1" s="1"/>
  <c r="AG246" i="1" s="1"/>
  <c r="AG247" i="1" s="1"/>
  <c r="AG248" i="1" s="1"/>
  <c r="AG249" i="1" s="1"/>
  <c r="AG250" i="1" s="1"/>
  <c r="AG251" i="1" s="1"/>
  <c r="AG252" i="1" s="1"/>
  <c r="AG253" i="1" s="1"/>
  <c r="AG254" i="1" s="1"/>
  <c r="AG255" i="1" s="1"/>
  <c r="AG256" i="1" s="1"/>
  <c r="AG257" i="1" s="1"/>
  <c r="AG258" i="1" s="1"/>
  <c r="AG259" i="1" s="1"/>
  <c r="AG260" i="1" s="1"/>
  <c r="AG261" i="1" s="1"/>
  <c r="AG262" i="1" s="1"/>
  <c r="AG263" i="1" s="1"/>
  <c r="AG264" i="1" s="1"/>
  <c r="AG265" i="1" s="1"/>
  <c r="AG266" i="1" s="1"/>
  <c r="AG267" i="1" s="1"/>
  <c r="AG268" i="1" s="1"/>
  <c r="AG269" i="1" s="1"/>
  <c r="AG270" i="1" s="1"/>
  <c r="AG271" i="1" s="1"/>
  <c r="AG272" i="1" s="1"/>
  <c r="AG273" i="1" s="1"/>
  <c r="AG274" i="1" s="1"/>
  <c r="AG275" i="1" s="1"/>
  <c r="AG276" i="1" s="1"/>
  <c r="AG277" i="1" s="1"/>
  <c r="AG278" i="1" s="1"/>
  <c r="AG279" i="1" s="1"/>
  <c r="AG280" i="1" s="1"/>
  <c r="AG281" i="1" s="1"/>
  <c r="AG282" i="1" s="1"/>
  <c r="AG283" i="1" s="1"/>
  <c r="AG284" i="1" s="1"/>
  <c r="AG285" i="1" s="1"/>
  <c r="AG286" i="1" s="1"/>
  <c r="AG287" i="1" s="1"/>
  <c r="AG288" i="1" s="1"/>
  <c r="AG289" i="1" s="1"/>
  <c r="AG290" i="1" s="1"/>
  <c r="AG291" i="1" s="1"/>
  <c r="AG292" i="1" s="1"/>
  <c r="AG293" i="1" s="1"/>
  <c r="AG294" i="1" s="1"/>
  <c r="AG295" i="1" s="1"/>
  <c r="AG296" i="1" s="1"/>
  <c r="AG297" i="1" s="1"/>
  <c r="AG298" i="1" s="1"/>
  <c r="AG299" i="1" s="1"/>
  <c r="AG300" i="1" s="1"/>
  <c r="AG301" i="1" s="1"/>
  <c r="AG302" i="1" s="1"/>
  <c r="AG303" i="1" s="1"/>
  <c r="AG304" i="1" s="1"/>
  <c r="AG305" i="1" s="1"/>
  <c r="AG306" i="1" s="1"/>
  <c r="AG307" i="1" s="1"/>
  <c r="AG308" i="1" s="1"/>
  <c r="AG309" i="1" s="1"/>
  <c r="AG310" i="1" s="1"/>
  <c r="AG311" i="1" s="1"/>
  <c r="AG312" i="1" s="1"/>
  <c r="AG313" i="1" s="1"/>
  <c r="AG314" i="1" s="1"/>
  <c r="AG315" i="1" s="1"/>
  <c r="AG316" i="1" s="1"/>
  <c r="AG317" i="1" s="1"/>
  <c r="AG318" i="1" s="1"/>
  <c r="AG319" i="1" s="1"/>
  <c r="AG320" i="1" s="1"/>
  <c r="AG321" i="1" s="1"/>
  <c r="AG322" i="1" s="1"/>
  <c r="AG323" i="1" s="1"/>
  <c r="AG324" i="1" s="1"/>
  <c r="AG325" i="1" s="1"/>
  <c r="AG326" i="1" s="1"/>
  <c r="AG327" i="1" s="1"/>
  <c r="AG328" i="1" s="1"/>
  <c r="AG329" i="1" s="1"/>
  <c r="AG330" i="1" s="1"/>
  <c r="AG331" i="1" s="1"/>
  <c r="AG332" i="1" s="1"/>
  <c r="AG333" i="1" s="1"/>
  <c r="AG334" i="1" s="1"/>
  <c r="AG335" i="1" s="1"/>
  <c r="AG336" i="1" s="1"/>
  <c r="AG337" i="1" s="1"/>
  <c r="AG338" i="1" s="1"/>
  <c r="AG339" i="1" s="1"/>
  <c r="AG340" i="1" s="1"/>
  <c r="AG341" i="1" s="1"/>
  <c r="AG342" i="1" s="1"/>
  <c r="AG343" i="1" s="1"/>
  <c r="AG344" i="1" s="1"/>
  <c r="AG345" i="1" s="1"/>
  <c r="AG346" i="1" s="1"/>
  <c r="AG347" i="1" s="1"/>
  <c r="AG348" i="1" s="1"/>
  <c r="AG349" i="1" s="1"/>
  <c r="AG350" i="1" s="1"/>
  <c r="AG351" i="1" s="1"/>
  <c r="AG352" i="1" s="1"/>
  <c r="AG353" i="1" s="1"/>
  <c r="AG354" i="1" s="1"/>
  <c r="AG355" i="1" s="1"/>
  <c r="AG356" i="1" s="1"/>
  <c r="AG357" i="1" s="1"/>
  <c r="AG358" i="1" s="1"/>
  <c r="AG359" i="1" s="1"/>
  <c r="AG360" i="1" s="1"/>
  <c r="AG361" i="1" s="1"/>
  <c r="AG362" i="1" s="1"/>
  <c r="AG363" i="1" s="1"/>
  <c r="AG364" i="1" s="1"/>
  <c r="AG365" i="1" s="1"/>
  <c r="AG366" i="1" s="1"/>
  <c r="AG367" i="1" s="1"/>
  <c r="AG368" i="1" s="1"/>
  <c r="AG369" i="1" s="1"/>
  <c r="AG370" i="1" s="1"/>
  <c r="AG371" i="1" s="1"/>
  <c r="AG372" i="1" s="1"/>
  <c r="AG373" i="1" s="1"/>
  <c r="AG374" i="1" s="1"/>
  <c r="AG375" i="1" s="1"/>
  <c r="AG376" i="1" s="1"/>
  <c r="AG377" i="1" s="1"/>
  <c r="AG378" i="1" s="1"/>
  <c r="AG379" i="1" s="1"/>
  <c r="AG380" i="1" s="1"/>
  <c r="AG381" i="1" s="1"/>
  <c r="AG382" i="1" s="1"/>
  <c r="AG383" i="1" s="1"/>
  <c r="AG384" i="1" s="1"/>
  <c r="AG385" i="1" s="1"/>
  <c r="AG386" i="1" s="1"/>
  <c r="AG387" i="1" s="1"/>
  <c r="AG388" i="1" s="1"/>
  <c r="AG389" i="1" s="1"/>
  <c r="AG390" i="1" s="1"/>
  <c r="AG391" i="1" s="1"/>
  <c r="AG392" i="1" s="1"/>
  <c r="AG393" i="1" s="1"/>
  <c r="AG394" i="1" s="1"/>
  <c r="AG395" i="1" s="1"/>
  <c r="AG396" i="1" s="1"/>
  <c r="AG397" i="1" s="1"/>
  <c r="AG398" i="1" s="1"/>
  <c r="AG399" i="1" s="1"/>
  <c r="AG400" i="1" s="1"/>
  <c r="AG401" i="1" s="1"/>
  <c r="AG402" i="1" s="1"/>
  <c r="AG403" i="1" s="1"/>
  <c r="AG404" i="1" s="1"/>
  <c r="AG405" i="1" s="1"/>
  <c r="AG406" i="1" s="1"/>
  <c r="AG407" i="1" s="1"/>
  <c r="AG408" i="1" s="1"/>
  <c r="AG409" i="1" s="1"/>
  <c r="AG410" i="1" s="1"/>
  <c r="AG411" i="1" s="1"/>
  <c r="AG412" i="1" s="1"/>
  <c r="AG413" i="1" s="1"/>
  <c r="AG414" i="1" s="1"/>
  <c r="AG415" i="1" s="1"/>
  <c r="AG416" i="1" s="1"/>
  <c r="AG417" i="1" s="1"/>
  <c r="AG418" i="1" s="1"/>
  <c r="AG419" i="1" s="1"/>
  <c r="AG420" i="1" s="1"/>
  <c r="AG421" i="1" s="1"/>
  <c r="AG422" i="1" s="1"/>
  <c r="AG423" i="1" s="1"/>
  <c r="AG424" i="1" s="1"/>
  <c r="AG425" i="1" s="1"/>
  <c r="AG426" i="1" s="1"/>
  <c r="AG427" i="1" s="1"/>
  <c r="AG428" i="1" s="1"/>
  <c r="AG429" i="1" s="1"/>
  <c r="AG430" i="1" s="1"/>
  <c r="AG431" i="1" s="1"/>
  <c r="AG432" i="1" s="1"/>
  <c r="AG433" i="1" s="1"/>
  <c r="AG434" i="1" s="1"/>
  <c r="AG435" i="1" s="1"/>
  <c r="AG436" i="1" s="1"/>
  <c r="AG437" i="1" s="1"/>
  <c r="AG438" i="1" s="1"/>
  <c r="AG439" i="1" s="1"/>
  <c r="AG440" i="1" s="1"/>
  <c r="AG441" i="1" s="1"/>
  <c r="AG442" i="1" s="1"/>
  <c r="AG443" i="1" s="1"/>
  <c r="AG444" i="1" s="1"/>
  <c r="AG445" i="1" s="1"/>
  <c r="AG446" i="1" s="1"/>
  <c r="AG447" i="1" s="1"/>
  <c r="AG448" i="1" s="1"/>
  <c r="AG449" i="1" s="1"/>
  <c r="AG450" i="1" s="1"/>
  <c r="AG451" i="1" s="1"/>
  <c r="AG452" i="1" s="1"/>
  <c r="AG453" i="1" s="1"/>
  <c r="AG454" i="1" s="1"/>
  <c r="AG455" i="1" s="1"/>
  <c r="AG456" i="1" s="1"/>
  <c r="AG457" i="1" s="1"/>
  <c r="AG458" i="1" s="1"/>
  <c r="AG459" i="1" s="1"/>
  <c r="AG460" i="1" s="1"/>
  <c r="AG461" i="1" s="1"/>
  <c r="AG462" i="1" s="1"/>
  <c r="AG463" i="1" s="1"/>
  <c r="AG464" i="1" s="1"/>
  <c r="AG465" i="1" s="1"/>
  <c r="AG466" i="1" s="1"/>
  <c r="AG467" i="1" s="1"/>
  <c r="AG468" i="1" s="1"/>
  <c r="AG469" i="1" s="1"/>
  <c r="AG470" i="1" s="1"/>
  <c r="AG471" i="1" s="1"/>
  <c r="AG472" i="1" s="1"/>
  <c r="AG473" i="1" s="1"/>
  <c r="AG474" i="1" s="1"/>
  <c r="AG475" i="1" s="1"/>
  <c r="AG476" i="1" s="1"/>
  <c r="AG477" i="1" s="1"/>
  <c r="AG478" i="1" s="1"/>
  <c r="AG479" i="1" s="1"/>
  <c r="AG480" i="1" s="1"/>
  <c r="AG481" i="1" s="1"/>
  <c r="AG482" i="1" s="1"/>
  <c r="AG483" i="1" s="1"/>
  <c r="AG484" i="1" s="1"/>
  <c r="AG485" i="1" s="1"/>
  <c r="AG486" i="1" s="1"/>
  <c r="AG487" i="1" s="1"/>
  <c r="AG488" i="1" s="1"/>
  <c r="AG489" i="1" s="1"/>
  <c r="AG490" i="1" s="1"/>
  <c r="AG491" i="1" s="1"/>
  <c r="AG492" i="1" s="1"/>
  <c r="AG493" i="1" s="1"/>
  <c r="AG494" i="1" s="1"/>
  <c r="AG495" i="1" s="1"/>
  <c r="AG496" i="1" s="1"/>
  <c r="AG497" i="1" s="1"/>
  <c r="AG498" i="1" s="1"/>
  <c r="AG499" i="1" s="1"/>
  <c r="AG500" i="1" s="1"/>
  <c r="AG501" i="1" s="1"/>
  <c r="AG502" i="1" s="1"/>
  <c r="AG503" i="1" s="1"/>
  <c r="AG504" i="1" s="1"/>
  <c r="AG505" i="1" s="1"/>
  <c r="AG506" i="1" s="1"/>
  <c r="AG507" i="1" s="1"/>
  <c r="AG508" i="1" s="1"/>
  <c r="AG509" i="1" s="1"/>
  <c r="AG510" i="1" s="1"/>
  <c r="AG511" i="1" s="1"/>
  <c r="AG512" i="1" s="1"/>
  <c r="AG513" i="1" s="1"/>
  <c r="AG514" i="1" s="1"/>
  <c r="AG515" i="1" s="1"/>
  <c r="AG516" i="1" s="1"/>
  <c r="AG517" i="1" s="1"/>
  <c r="AG518" i="1" s="1"/>
  <c r="AG519" i="1" s="1"/>
  <c r="AG520" i="1" s="1"/>
  <c r="AG521" i="1" s="1"/>
  <c r="AG522" i="1" s="1"/>
  <c r="AG523" i="1" s="1"/>
  <c r="AG524" i="1" s="1"/>
  <c r="AG525" i="1" s="1"/>
  <c r="AG526" i="1" s="1"/>
  <c r="AG527" i="1" s="1"/>
  <c r="AG528" i="1" s="1"/>
  <c r="AG529" i="1" s="1"/>
  <c r="AG530" i="1" s="1"/>
  <c r="AG531" i="1" s="1"/>
  <c r="AG532" i="1" s="1"/>
  <c r="AG533" i="1" s="1"/>
  <c r="AG534" i="1" s="1"/>
  <c r="AG535" i="1" s="1"/>
  <c r="AG536" i="1" s="1"/>
  <c r="AG537" i="1" s="1"/>
  <c r="AG538" i="1" s="1"/>
  <c r="AG539" i="1" s="1"/>
  <c r="AG540" i="1" s="1"/>
  <c r="AG541" i="1" s="1"/>
  <c r="AG542" i="1" s="1"/>
  <c r="AG543" i="1" s="1"/>
  <c r="AG544" i="1" s="1"/>
  <c r="AG545" i="1" s="1"/>
  <c r="AG546" i="1" s="1"/>
  <c r="AG547" i="1" s="1"/>
  <c r="AG548" i="1" s="1"/>
  <c r="AG549" i="1" s="1"/>
  <c r="AG550" i="1" s="1"/>
  <c r="AG551" i="1" s="1"/>
  <c r="AG552" i="1" s="1"/>
  <c r="AG553" i="1" s="1"/>
  <c r="AG554" i="1" s="1"/>
  <c r="AG555" i="1" s="1"/>
  <c r="AG556" i="1" s="1"/>
  <c r="AG557" i="1" s="1"/>
  <c r="AG558" i="1" s="1"/>
  <c r="AG559" i="1" s="1"/>
  <c r="AG560" i="1" s="1"/>
  <c r="AG561" i="1" s="1"/>
  <c r="AG562" i="1" s="1"/>
  <c r="AG563" i="1" s="1"/>
  <c r="AG564" i="1" s="1"/>
  <c r="AG565" i="1" s="1"/>
  <c r="AG566" i="1" s="1"/>
  <c r="AG567" i="1" s="1"/>
  <c r="AG568" i="1" s="1"/>
  <c r="AG569" i="1" s="1"/>
  <c r="AG570" i="1" s="1"/>
  <c r="AG571" i="1" s="1"/>
  <c r="AG572" i="1" s="1"/>
  <c r="AG573" i="1" s="1"/>
  <c r="AG574" i="1" s="1"/>
  <c r="AG575" i="1" s="1"/>
  <c r="AG576" i="1" s="1"/>
  <c r="AG577" i="1" s="1"/>
  <c r="AG578" i="1" s="1"/>
  <c r="AG579" i="1" s="1"/>
  <c r="AG580" i="1" s="1"/>
  <c r="AG581" i="1" s="1"/>
  <c r="AG582" i="1" s="1"/>
  <c r="AG583" i="1" s="1"/>
  <c r="AG584" i="1" s="1"/>
  <c r="AG585" i="1" s="1"/>
  <c r="AG586" i="1" s="1"/>
  <c r="AG587" i="1" s="1"/>
  <c r="AG588" i="1" s="1"/>
  <c r="AG589" i="1" s="1"/>
  <c r="AG590" i="1" s="1"/>
  <c r="AG591" i="1" s="1"/>
  <c r="AG592" i="1" s="1"/>
  <c r="AG593" i="1" s="1"/>
  <c r="AG594" i="1" s="1"/>
  <c r="AG595" i="1" s="1"/>
  <c r="AG596" i="1" s="1"/>
  <c r="AG597" i="1" s="1"/>
  <c r="AG598" i="1" s="1"/>
  <c r="AG599" i="1" s="1"/>
  <c r="AG600" i="1" s="1"/>
  <c r="AG601" i="1" s="1"/>
  <c r="AG602" i="1" s="1"/>
  <c r="AG603" i="1" s="1"/>
  <c r="AG604" i="1" s="1"/>
  <c r="AG605" i="1" s="1"/>
  <c r="AG606" i="1" s="1"/>
  <c r="AG607" i="1" s="1"/>
  <c r="AG608" i="1" s="1"/>
  <c r="AG609" i="1" s="1"/>
  <c r="AG610" i="1" s="1"/>
  <c r="AG611" i="1" s="1"/>
  <c r="AG612" i="1" s="1"/>
  <c r="AG613" i="1" s="1"/>
  <c r="AG614" i="1" s="1"/>
  <c r="AG615" i="1" s="1"/>
  <c r="AG616" i="1" s="1"/>
  <c r="AG617" i="1" s="1"/>
  <c r="AG618" i="1" s="1"/>
  <c r="AG619" i="1" s="1"/>
  <c r="AG620" i="1" s="1"/>
  <c r="AG621" i="1" s="1"/>
  <c r="AG622" i="1" s="1"/>
  <c r="AG623" i="1" s="1"/>
  <c r="AG624" i="1" s="1"/>
  <c r="AG625" i="1" s="1"/>
  <c r="AG626" i="1" s="1"/>
  <c r="AG627" i="1" s="1"/>
  <c r="AG628" i="1" s="1"/>
  <c r="AG629" i="1" s="1"/>
  <c r="AG630" i="1" s="1"/>
  <c r="AG631" i="1" s="1"/>
  <c r="AG632" i="1" s="1"/>
  <c r="AG633" i="1" s="1"/>
  <c r="AG634" i="1" s="1"/>
  <c r="AG635" i="1" s="1"/>
  <c r="AG636" i="1" s="1"/>
  <c r="AG637" i="1" s="1"/>
  <c r="AG638" i="1" s="1"/>
  <c r="AG639" i="1" s="1"/>
  <c r="AG640" i="1" s="1"/>
  <c r="AG641" i="1" s="1"/>
  <c r="AG642" i="1" s="1"/>
  <c r="AG643" i="1" s="1"/>
  <c r="AG644" i="1" s="1"/>
  <c r="AG645" i="1" s="1"/>
  <c r="AG646" i="1" s="1"/>
  <c r="AG647" i="1" s="1"/>
  <c r="AG648" i="1" s="1"/>
  <c r="AG649" i="1" s="1"/>
  <c r="AG650" i="1" s="1"/>
  <c r="AG651" i="1" s="1"/>
  <c r="AG652" i="1" s="1"/>
  <c r="AG653" i="1" s="1"/>
  <c r="AG654" i="1" s="1"/>
  <c r="AG655" i="1" s="1"/>
  <c r="AG656" i="1" s="1"/>
  <c r="AG657" i="1" s="1"/>
  <c r="AG658" i="1" s="1"/>
  <c r="AG659" i="1" s="1"/>
  <c r="AG660" i="1" s="1"/>
  <c r="AG661" i="1" s="1"/>
  <c r="AG662" i="1" s="1"/>
  <c r="AG663" i="1" s="1"/>
  <c r="AG664" i="1" s="1"/>
  <c r="AG665" i="1" s="1"/>
  <c r="AG666" i="1" s="1"/>
  <c r="AG667" i="1" s="1"/>
  <c r="AG668" i="1" s="1"/>
  <c r="AG669" i="1" s="1"/>
  <c r="AG670" i="1" s="1"/>
  <c r="AG671" i="1" s="1"/>
  <c r="AG672" i="1" s="1"/>
  <c r="AG673" i="1" s="1"/>
  <c r="AG674" i="1" s="1"/>
  <c r="AG675" i="1" s="1"/>
  <c r="AG676" i="1" s="1"/>
  <c r="AG677" i="1" s="1"/>
  <c r="AG678" i="1" s="1"/>
  <c r="AG679" i="1" s="1"/>
  <c r="AG680" i="1" s="1"/>
  <c r="AG681" i="1" s="1"/>
  <c r="AG682" i="1" s="1"/>
  <c r="AG683" i="1" s="1"/>
  <c r="AG684" i="1" s="1"/>
  <c r="AG685" i="1" s="1"/>
  <c r="AG686" i="1" s="1"/>
  <c r="AG687" i="1" s="1"/>
  <c r="AG688" i="1" s="1"/>
  <c r="AG689" i="1" s="1"/>
  <c r="AG690" i="1" s="1"/>
  <c r="AG691" i="1" s="1"/>
  <c r="AG692" i="1" s="1"/>
  <c r="AG693" i="1" s="1"/>
  <c r="AG694" i="1" s="1"/>
  <c r="AG695" i="1" s="1"/>
  <c r="AG696" i="1" s="1"/>
  <c r="AG697" i="1" s="1"/>
  <c r="AG698" i="1" s="1"/>
  <c r="AG699" i="1" s="1"/>
  <c r="AG700" i="1" s="1"/>
  <c r="AG701" i="1" s="1"/>
  <c r="AG702" i="1" s="1"/>
  <c r="AG703" i="1" s="1"/>
  <c r="AG704" i="1" s="1"/>
  <c r="AG705" i="1" s="1"/>
  <c r="AG706" i="1" s="1"/>
  <c r="AG707" i="1" s="1"/>
  <c r="AG708" i="1" s="1"/>
  <c r="AG709" i="1" s="1"/>
  <c r="AG710" i="1" s="1"/>
  <c r="AG711" i="1" s="1"/>
  <c r="AG712" i="1" s="1"/>
  <c r="AG713" i="1" s="1"/>
  <c r="AG714" i="1" s="1"/>
  <c r="AG715" i="1" s="1"/>
  <c r="AG716" i="1" s="1"/>
  <c r="AG717" i="1" s="1"/>
  <c r="AG718" i="1" s="1"/>
  <c r="AG719" i="1" s="1"/>
  <c r="AG720" i="1" s="1"/>
  <c r="AG721" i="1" s="1"/>
  <c r="AG722" i="1" s="1"/>
  <c r="AG723" i="1" s="1"/>
  <c r="AG724" i="1" s="1"/>
  <c r="AG725" i="1" s="1"/>
  <c r="AG726" i="1" s="1"/>
  <c r="AG727" i="1" s="1"/>
  <c r="AG728" i="1" s="1"/>
  <c r="AG729" i="1" s="1"/>
  <c r="AG730" i="1" s="1"/>
  <c r="AG731" i="1" s="1"/>
  <c r="AG732" i="1" s="1"/>
  <c r="AG733" i="1" s="1"/>
  <c r="AG734" i="1" s="1"/>
  <c r="AG735" i="1" s="1"/>
  <c r="AG736" i="1" s="1"/>
  <c r="AG737" i="1" s="1"/>
  <c r="AG738" i="1" s="1"/>
  <c r="AG739" i="1" s="1"/>
  <c r="AG740" i="1" s="1"/>
  <c r="AG741" i="1" s="1"/>
  <c r="AG742" i="1" s="1"/>
  <c r="AG743" i="1" s="1"/>
  <c r="AG744" i="1" s="1"/>
  <c r="AG745" i="1" s="1"/>
  <c r="AG746" i="1" s="1"/>
  <c r="AG747" i="1" s="1"/>
  <c r="AG748" i="1" s="1"/>
  <c r="AG749" i="1" s="1"/>
  <c r="AG750" i="1" s="1"/>
  <c r="AG751" i="1" s="1"/>
  <c r="AG752" i="1" s="1"/>
  <c r="AG753" i="1" s="1"/>
  <c r="AG754" i="1" s="1"/>
  <c r="AG755" i="1" s="1"/>
  <c r="AG756" i="1" s="1"/>
  <c r="AG757" i="1" s="1"/>
  <c r="AG758" i="1" s="1"/>
  <c r="AG759" i="1" s="1"/>
  <c r="AG760" i="1" s="1"/>
  <c r="AG761" i="1" s="1"/>
  <c r="AG762" i="1" s="1"/>
  <c r="AG763" i="1" s="1"/>
  <c r="AG764" i="1" s="1"/>
  <c r="AG765" i="1" s="1"/>
  <c r="AG766" i="1" s="1"/>
  <c r="AG767" i="1" s="1"/>
  <c r="AG768" i="1" s="1"/>
  <c r="AG769" i="1" s="1"/>
  <c r="AG770" i="1" s="1"/>
  <c r="AG771" i="1" s="1"/>
  <c r="AG772" i="1" s="1"/>
  <c r="AG773" i="1" s="1"/>
  <c r="AG774" i="1" s="1"/>
  <c r="AG775" i="1" s="1"/>
  <c r="AG776" i="1" s="1"/>
  <c r="AG777" i="1" s="1"/>
  <c r="AG778" i="1" s="1"/>
  <c r="AG779" i="1" s="1"/>
  <c r="AG780" i="1" s="1"/>
  <c r="AG781" i="1" s="1"/>
  <c r="AG782" i="1" s="1"/>
  <c r="AG783" i="1" s="1"/>
  <c r="AG784" i="1" s="1"/>
  <c r="AG785" i="1" s="1"/>
  <c r="AG786" i="1" s="1"/>
  <c r="AG787" i="1" s="1"/>
  <c r="AG788" i="1" s="1"/>
  <c r="AG789" i="1" s="1"/>
  <c r="AG790" i="1" s="1"/>
  <c r="AG791" i="1" s="1"/>
  <c r="AG792" i="1" s="1"/>
  <c r="AG793" i="1" s="1"/>
  <c r="AG794" i="1" s="1"/>
  <c r="AG795" i="1" s="1"/>
  <c r="AG796" i="1" s="1"/>
  <c r="AG797" i="1" s="1"/>
  <c r="AG798" i="1" s="1"/>
  <c r="AG799" i="1" s="1"/>
  <c r="AG800" i="1" s="1"/>
  <c r="AG801" i="1" s="1"/>
  <c r="AG802" i="1" s="1"/>
  <c r="AG803" i="1" s="1"/>
  <c r="AG804" i="1" s="1"/>
  <c r="AG805" i="1" s="1"/>
  <c r="AG806" i="1" s="1"/>
  <c r="AG807" i="1" s="1"/>
  <c r="AG808" i="1" s="1"/>
  <c r="AG809" i="1" s="1"/>
  <c r="AG810" i="1" s="1"/>
  <c r="AG811" i="1" s="1"/>
  <c r="AG812" i="1" s="1"/>
  <c r="AG813" i="1" s="1"/>
  <c r="AG814" i="1" s="1"/>
  <c r="AG815" i="1" s="1"/>
  <c r="AG816" i="1" s="1"/>
  <c r="AG817" i="1" s="1"/>
  <c r="AG818" i="1" s="1"/>
  <c r="AG819" i="1" s="1"/>
  <c r="AG820" i="1" s="1"/>
  <c r="AG821" i="1" s="1"/>
  <c r="AG822" i="1" s="1"/>
  <c r="AG823" i="1" s="1"/>
  <c r="AG824" i="1" s="1"/>
  <c r="AG825" i="1" s="1"/>
  <c r="AG826" i="1" s="1"/>
  <c r="AG827" i="1" s="1"/>
  <c r="AG828" i="1" s="1"/>
  <c r="AG829" i="1" s="1"/>
  <c r="AG830" i="1" s="1"/>
  <c r="AG831" i="1" s="1"/>
  <c r="AG832" i="1" s="1"/>
  <c r="AG833" i="1" s="1"/>
  <c r="AG834" i="1" s="1"/>
  <c r="AG835" i="1" s="1"/>
  <c r="AG836" i="1" s="1"/>
  <c r="AG837" i="1" s="1"/>
  <c r="AG838" i="1" s="1"/>
  <c r="AG839" i="1" s="1"/>
  <c r="AG840" i="1" s="1"/>
  <c r="AG841" i="1" s="1"/>
  <c r="AG842" i="1" s="1"/>
  <c r="AG843" i="1" s="1"/>
  <c r="AG844" i="1" s="1"/>
  <c r="AG845" i="1" s="1"/>
  <c r="AG846" i="1" s="1"/>
  <c r="AG847" i="1" s="1"/>
  <c r="AG848" i="1" s="1"/>
  <c r="AG849" i="1" s="1"/>
  <c r="AG850" i="1" s="1"/>
  <c r="AG851" i="1" s="1"/>
  <c r="AG852" i="1" s="1"/>
  <c r="AG853" i="1" s="1"/>
  <c r="AG854" i="1" s="1"/>
  <c r="AG855" i="1" s="1"/>
  <c r="AG856" i="1" s="1"/>
  <c r="AG857" i="1" s="1"/>
  <c r="AG858" i="1" s="1"/>
  <c r="AG859" i="1" s="1"/>
  <c r="AG860" i="1" s="1"/>
  <c r="AG861" i="1" s="1"/>
  <c r="AG862" i="1" s="1"/>
  <c r="AG863" i="1" s="1"/>
  <c r="AG864" i="1" s="1"/>
  <c r="AG865" i="1" s="1"/>
  <c r="AG866" i="1" s="1"/>
  <c r="AG867" i="1" s="1"/>
  <c r="AG868" i="1" s="1"/>
  <c r="AG869" i="1" s="1"/>
  <c r="AG870" i="1" s="1"/>
  <c r="AG871" i="1" s="1"/>
  <c r="AG872" i="1" s="1"/>
  <c r="AG873" i="1" s="1"/>
  <c r="AG874" i="1" s="1"/>
  <c r="AG875" i="1" s="1"/>
  <c r="AG876" i="1" s="1"/>
  <c r="AG877" i="1" s="1"/>
  <c r="AG878" i="1" s="1"/>
  <c r="AG879" i="1" s="1"/>
  <c r="AG880" i="1" s="1"/>
  <c r="AG881" i="1" s="1"/>
  <c r="AG882" i="1" s="1"/>
  <c r="AG883" i="1" s="1"/>
  <c r="AG884" i="1" s="1"/>
  <c r="AG885" i="1" s="1"/>
  <c r="AG886" i="1" s="1"/>
  <c r="AG887" i="1" s="1"/>
  <c r="AG888" i="1" s="1"/>
  <c r="AG889" i="1" s="1"/>
  <c r="AG890" i="1" s="1"/>
  <c r="AG891" i="1" s="1"/>
  <c r="AG892" i="1" s="1"/>
  <c r="AG893" i="1" s="1"/>
  <c r="AG894" i="1" s="1"/>
  <c r="AG895" i="1" s="1"/>
  <c r="AG896" i="1" s="1"/>
  <c r="AG897" i="1" s="1"/>
  <c r="AG898" i="1" s="1"/>
  <c r="AG899" i="1" s="1"/>
  <c r="AG900" i="1" s="1"/>
  <c r="AG901" i="1" s="1"/>
  <c r="AG902" i="1" s="1"/>
  <c r="AG903" i="1" s="1"/>
  <c r="AG904" i="1" s="1"/>
  <c r="AG905" i="1" s="1"/>
  <c r="AG906" i="1" s="1"/>
  <c r="AG907" i="1" s="1"/>
  <c r="AG908" i="1" s="1"/>
  <c r="AG909" i="1" s="1"/>
  <c r="AG910" i="1" s="1"/>
  <c r="AG911" i="1" s="1"/>
  <c r="AG912" i="1" s="1"/>
  <c r="AG913" i="1" s="1"/>
  <c r="AG914" i="1" s="1"/>
  <c r="AG915" i="1" s="1"/>
  <c r="AG916" i="1" s="1"/>
  <c r="AG917" i="1" s="1"/>
  <c r="AG918" i="1" s="1"/>
  <c r="AG919" i="1" s="1"/>
  <c r="AG920" i="1" s="1"/>
  <c r="AG921" i="1" s="1"/>
  <c r="AG922" i="1" s="1"/>
  <c r="AG923" i="1" s="1"/>
  <c r="AG924" i="1" s="1"/>
  <c r="AG925" i="1" s="1"/>
  <c r="AG926" i="1" s="1"/>
  <c r="AG927" i="1" s="1"/>
  <c r="AG928" i="1" s="1"/>
  <c r="AG929" i="1" s="1"/>
  <c r="AG930" i="1" s="1"/>
  <c r="AG931" i="1" s="1"/>
  <c r="AG932" i="1" s="1"/>
  <c r="AG933" i="1" s="1"/>
  <c r="AG934" i="1" s="1"/>
  <c r="AG935" i="1" s="1"/>
  <c r="AG936" i="1" s="1"/>
  <c r="AG937" i="1" s="1"/>
  <c r="AG938" i="1" s="1"/>
  <c r="AG939" i="1" s="1"/>
  <c r="AG940" i="1" s="1"/>
  <c r="AG941" i="1" s="1"/>
  <c r="AG942" i="1" s="1"/>
  <c r="AG943" i="1" s="1"/>
  <c r="AG944" i="1" s="1"/>
  <c r="AG945" i="1" s="1"/>
  <c r="AG946" i="1" s="1"/>
  <c r="AG947" i="1" s="1"/>
  <c r="AG948" i="1" s="1"/>
  <c r="AG949" i="1" s="1"/>
  <c r="AG950" i="1" s="1"/>
  <c r="AG951" i="1" s="1"/>
  <c r="AG952" i="1" s="1"/>
  <c r="AG953" i="1" s="1"/>
  <c r="AG954" i="1" s="1"/>
  <c r="AG955" i="1" s="1"/>
  <c r="AG956" i="1" s="1"/>
  <c r="AG957" i="1" s="1"/>
  <c r="AG958" i="1" s="1"/>
  <c r="AG959" i="1" s="1"/>
  <c r="AG960" i="1" s="1"/>
  <c r="AG961" i="1" s="1"/>
  <c r="AG962" i="1" s="1"/>
  <c r="AG963" i="1" s="1"/>
  <c r="AG964" i="1" s="1"/>
  <c r="AG965" i="1" s="1"/>
  <c r="AG966" i="1" s="1"/>
  <c r="AF967" i="1" l="1"/>
  <c r="M967" i="1"/>
  <c r="AG967" i="1" s="1"/>
  <c r="N967" i="1"/>
  <c r="AI967" i="1" s="1"/>
  <c r="AB967" i="1"/>
  <c r="L968" i="1"/>
  <c r="AF968" i="1" s="1"/>
  <c r="AA967" i="1"/>
  <c r="AB968" i="1" l="1"/>
  <c r="N968" i="1"/>
  <c r="AI968" i="1" s="1"/>
  <c r="AA968" i="1"/>
  <c r="M968" i="1"/>
  <c r="AG968" i="1" s="1"/>
  <c r="L969" i="1"/>
  <c r="M969" i="1" l="1"/>
  <c r="AG969" i="1" s="1"/>
  <c r="AB969" i="1"/>
  <c r="N969" i="1"/>
  <c r="AI969" i="1" s="1"/>
  <c r="L970" i="1"/>
  <c r="AA969" i="1"/>
  <c r="AF969" i="1"/>
  <c r="AF970" i="1" l="1"/>
  <c r="AA970" i="1"/>
  <c r="AB970" i="1"/>
  <c r="M970" i="1"/>
  <c r="AG970" i="1" s="1"/>
  <c r="N970" i="1"/>
  <c r="AI970" i="1" s="1"/>
  <c r="L971" i="1"/>
  <c r="AA971" i="1" l="1"/>
  <c r="M971" i="1"/>
  <c r="AG971" i="1" s="1"/>
  <c r="N971" i="1"/>
  <c r="AI971" i="1" s="1"/>
  <c r="L972" i="1"/>
  <c r="AB971" i="1"/>
  <c r="AF971" i="1"/>
  <c r="AF972" i="1" l="1"/>
  <c r="AA972" i="1"/>
  <c r="N972" i="1"/>
  <c r="AI972" i="1" s="1"/>
  <c r="AB972" i="1"/>
  <c r="L973" i="1"/>
  <c r="M972" i="1"/>
  <c r="AG972" i="1" s="1"/>
  <c r="M973" i="1" l="1"/>
  <c r="AG973" i="1" s="1"/>
  <c r="AA973" i="1"/>
  <c r="L974" i="1"/>
  <c r="N973" i="1"/>
  <c r="AI973" i="1" s="1"/>
  <c r="AB973" i="1"/>
  <c r="AF973" i="1"/>
  <c r="AF974" i="1" l="1"/>
  <c r="AA974" i="1"/>
  <c r="N974" i="1"/>
  <c r="AI974" i="1" s="1"/>
  <c r="L975" i="1"/>
  <c r="M974" i="1"/>
  <c r="AG974" i="1" s="1"/>
  <c r="AB974" i="1"/>
  <c r="AF975" i="1" l="1"/>
  <c r="AB975" i="1"/>
  <c r="L976" i="1"/>
  <c r="AA975" i="1"/>
  <c r="M975" i="1"/>
  <c r="AG975" i="1" s="1"/>
  <c r="N975" i="1"/>
  <c r="AI975" i="1" s="1"/>
  <c r="AA976" i="1" l="1"/>
  <c r="N976" i="1"/>
  <c r="AI976" i="1" s="1"/>
  <c r="L977" i="1"/>
  <c r="M976" i="1"/>
  <c r="AG976" i="1" s="1"/>
  <c r="AB976" i="1"/>
  <c r="AF976" i="1"/>
  <c r="AF977" i="1" l="1"/>
  <c r="AA977" i="1"/>
  <c r="M977" i="1"/>
  <c r="AG977" i="1" s="1"/>
  <c r="AB977" i="1"/>
  <c r="L978" i="1"/>
  <c r="AF978" i="1" s="1"/>
  <c r="N977" i="1"/>
  <c r="AI977" i="1" s="1"/>
  <c r="AB978" i="1" l="1"/>
  <c r="N978" i="1"/>
  <c r="AI978" i="1" s="1"/>
  <c r="L979" i="1"/>
  <c r="AF979" i="1" s="1"/>
  <c r="M978" i="1"/>
  <c r="AG978" i="1" s="1"/>
  <c r="AA978" i="1"/>
  <c r="AA979" i="1" l="1"/>
  <c r="M979" i="1"/>
  <c r="AG979" i="1" s="1"/>
  <c r="L980" i="1"/>
  <c r="AF980" i="1" s="1"/>
  <c r="AB979" i="1"/>
  <c r="N979" i="1"/>
  <c r="AI979" i="1" s="1"/>
  <c r="N980" i="1" l="1"/>
  <c r="AI980" i="1" s="1"/>
  <c r="L981" i="1"/>
  <c r="AB980" i="1"/>
  <c r="M980" i="1"/>
  <c r="AG980" i="1" s="1"/>
  <c r="AA980" i="1"/>
  <c r="M981" i="1" l="1"/>
  <c r="AG981" i="1" s="1"/>
  <c r="AB981" i="1"/>
  <c r="N981" i="1"/>
  <c r="AI981" i="1" s="1"/>
  <c r="AA981" i="1"/>
  <c r="L982" i="1"/>
  <c r="AF981" i="1"/>
  <c r="AF982" i="1" l="1"/>
  <c r="AA982" i="1"/>
  <c r="N982" i="1"/>
  <c r="AI982" i="1" s="1"/>
  <c r="AB982" i="1"/>
  <c r="M982" i="1"/>
  <c r="AG982" i="1" s="1"/>
  <c r="L983" i="1"/>
  <c r="AB983" i="1" l="1"/>
  <c r="M983" i="1"/>
  <c r="AG983" i="1" s="1"/>
  <c r="N983" i="1"/>
  <c r="AI983" i="1" s="1"/>
  <c r="L984" i="1"/>
  <c r="AA983" i="1"/>
  <c r="AF983" i="1"/>
  <c r="AF984" i="1" l="1"/>
  <c r="N984" i="1"/>
  <c r="AI984" i="1" s="1"/>
  <c r="L985" i="1"/>
  <c r="AB984" i="1"/>
  <c r="M984" i="1"/>
  <c r="AG984" i="1" s="1"/>
  <c r="AA984" i="1"/>
  <c r="AF985" i="1" l="1"/>
  <c r="AA985" i="1"/>
  <c r="L986" i="1"/>
  <c r="N985" i="1"/>
  <c r="AI985" i="1" s="1"/>
  <c r="M985" i="1"/>
  <c r="AG985" i="1" s="1"/>
  <c r="AB985" i="1"/>
  <c r="AF986" i="1" l="1"/>
  <c r="AA986" i="1"/>
  <c r="N986" i="1"/>
  <c r="AI986" i="1" s="1"/>
  <c r="AB986" i="1"/>
  <c r="L987" i="1"/>
  <c r="AF987" i="1" s="1"/>
  <c r="M986" i="1"/>
  <c r="AG986" i="1" s="1"/>
  <c r="AA987" i="1" l="1"/>
  <c r="M987" i="1"/>
  <c r="AG987" i="1" s="1"/>
  <c r="N987" i="1"/>
  <c r="AI987" i="1" s="1"/>
  <c r="L988" i="1"/>
  <c r="AB987" i="1"/>
  <c r="M988" i="1" l="1"/>
  <c r="AG988" i="1" s="1"/>
  <c r="AA988" i="1"/>
  <c r="L989" i="1"/>
  <c r="AB988" i="1"/>
  <c r="N988" i="1"/>
  <c r="AI988" i="1" s="1"/>
  <c r="AF988" i="1"/>
  <c r="M989" i="1" l="1"/>
  <c r="AG989" i="1" s="1"/>
  <c r="AA989" i="1"/>
  <c r="N989" i="1"/>
  <c r="AI989" i="1" s="1"/>
  <c r="AB989" i="1"/>
  <c r="L990" i="1"/>
  <c r="AF989" i="1"/>
  <c r="AF990" i="1" l="1"/>
  <c r="N990" i="1"/>
  <c r="AI990" i="1" s="1"/>
  <c r="AB990" i="1"/>
  <c r="M990" i="1"/>
  <c r="AG990" i="1" s="1"/>
  <c r="AA990" i="1"/>
  <c r="L991" i="1"/>
  <c r="AF991" i="1" l="1"/>
  <c r="AA991" i="1"/>
  <c r="L992" i="1"/>
  <c r="AB991" i="1"/>
  <c r="M991" i="1"/>
  <c r="AG991" i="1" s="1"/>
  <c r="N991" i="1"/>
  <c r="AI991" i="1" s="1"/>
  <c r="AB992" i="1" l="1"/>
  <c r="M992" i="1"/>
  <c r="AG992" i="1" s="1"/>
  <c r="AA992" i="1"/>
  <c r="N992" i="1"/>
  <c r="AI992" i="1" s="1"/>
  <c r="L993" i="1"/>
  <c r="AF992" i="1"/>
  <c r="AF993" i="1" l="1"/>
  <c r="L994" i="1"/>
  <c r="AA993" i="1"/>
  <c r="N993" i="1"/>
  <c r="AI993" i="1" s="1"/>
  <c r="M993" i="1"/>
  <c r="AG993" i="1" s="1"/>
  <c r="AB993" i="1"/>
  <c r="AA994" i="1" l="1"/>
  <c r="L995" i="1"/>
  <c r="M994" i="1"/>
  <c r="AG994" i="1" s="1"/>
  <c r="N994" i="1"/>
  <c r="AI994" i="1" s="1"/>
  <c r="AB994" i="1"/>
  <c r="AF994" i="1"/>
  <c r="AF995" i="1" l="1"/>
  <c r="M995" i="1"/>
  <c r="AG995" i="1" s="1"/>
  <c r="AA995" i="1"/>
  <c r="N995" i="1"/>
  <c r="AI995" i="1" s="1"/>
  <c r="L996" i="1"/>
  <c r="AB995" i="1"/>
  <c r="AA996" i="1" l="1"/>
  <c r="L997" i="1"/>
  <c r="M996" i="1"/>
  <c r="AG996" i="1" s="1"/>
  <c r="AB996" i="1"/>
  <c r="N996" i="1"/>
  <c r="AI996" i="1" s="1"/>
  <c r="AF996" i="1"/>
  <c r="AF997" i="1" l="1"/>
  <c r="M997" i="1"/>
  <c r="AG997" i="1" s="1"/>
  <c r="AA997" i="1"/>
  <c r="AB997" i="1"/>
  <c r="L998" i="1"/>
  <c r="N997" i="1"/>
  <c r="AI997" i="1" s="1"/>
  <c r="AF998" i="1" l="1"/>
  <c r="AA998" i="1"/>
  <c r="L999" i="1"/>
  <c r="M998" i="1"/>
  <c r="AG998" i="1" s="1"/>
  <c r="N998" i="1"/>
  <c r="AI998" i="1" s="1"/>
  <c r="AB998" i="1"/>
  <c r="AA999" i="1" l="1"/>
  <c r="N999" i="1"/>
  <c r="AB999" i="1"/>
  <c r="M999" i="1"/>
  <c r="Q4" i="1" s="1"/>
  <c r="Q11" i="1"/>
  <c r="AF999" i="1"/>
  <c r="AI999" i="1" l="1"/>
  <c r="Q8" i="1"/>
  <c r="V12" i="1"/>
  <c r="V15" i="1" s="1"/>
  <c r="V23" i="1" s="1"/>
  <c r="V24" i="1" s="1"/>
  <c r="R9" i="1"/>
  <c r="Q5" i="1"/>
  <c r="Q6" i="1" s="1"/>
  <c r="Q7" i="1" s="1"/>
  <c r="AG999" i="1"/>
  <c r="R10" i="1" l="1"/>
  <c r="V14" i="1" s="1"/>
  <c r="Q9" i="1"/>
  <c r="Q13" i="1"/>
  <c r="R24" i="1"/>
  <c r="W14" i="1"/>
  <c r="R7" i="1" l="1"/>
  <c r="R13" i="1" s="1"/>
  <c r="Y34" i="1" s="1"/>
  <c r="R12" i="1"/>
  <c r="W15" i="1"/>
  <c r="W22" i="1"/>
  <c r="Q16" i="1"/>
  <c r="Q26" i="1" s="1"/>
  <c r="F17" i="35"/>
  <c r="F18" i="35" s="1"/>
  <c r="Q24" i="1"/>
  <c r="Q10" i="1"/>
  <c r="W11" i="1"/>
  <c r="W12" i="1" s="1"/>
  <c r="R16" i="1"/>
  <c r="V13" i="1"/>
  <c r="V22" i="1"/>
  <c r="F13" i="35" l="1"/>
  <c r="F13" i="34" s="1"/>
  <c r="R25" i="1"/>
  <c r="R29" i="1" s="1"/>
  <c r="W23" i="1" s="1"/>
  <c r="V11" i="1"/>
  <c r="V10" i="1" s="1"/>
  <c r="Q12" i="1"/>
  <c r="Q25" i="1" s="1"/>
  <c r="Q29" i="1" s="1"/>
  <c r="Q30" i="1" s="1"/>
  <c r="Q31" i="1" s="1"/>
  <c r="W20" i="1"/>
  <c r="V20" i="1" s="1"/>
  <c r="R26" i="1"/>
  <c r="V36" i="1" s="1"/>
  <c r="F12" i="35" l="1"/>
  <c r="F14" i="35" s="1"/>
  <c r="Q27" i="1"/>
  <c r="Q28" i="1" s="1"/>
  <c r="R27" i="1"/>
  <c r="R28" i="1" s="1"/>
  <c r="O168" i="1"/>
  <c r="O181" i="1"/>
  <c r="O204" i="1"/>
  <c r="O207" i="1"/>
  <c r="O245" i="1"/>
  <c r="O336" i="1"/>
  <c r="O282" i="1"/>
  <c r="O250" i="1"/>
  <c r="O237" i="1"/>
  <c r="O289" i="1"/>
  <c r="O329" i="1"/>
  <c r="O345" i="1"/>
  <c r="O364" i="1"/>
  <c r="O384" i="1"/>
  <c r="O382" i="1"/>
  <c r="O303" i="1"/>
  <c r="O430" i="1"/>
  <c r="O402" i="1"/>
  <c r="O409" i="1"/>
  <c r="O504" i="1"/>
  <c r="O456" i="1"/>
  <c r="O495" i="1"/>
  <c r="O474" i="1"/>
  <c r="O167" i="1"/>
  <c r="O185" i="1"/>
  <c r="O206" i="1"/>
  <c r="O208" i="1"/>
  <c r="O371" i="1"/>
  <c r="O368" i="1"/>
  <c r="O258" i="1"/>
  <c r="O279" i="1"/>
  <c r="O259" i="1"/>
  <c r="O292" i="1"/>
  <c r="O313" i="1"/>
  <c r="O400" i="1"/>
  <c r="O391" i="1"/>
  <c r="O287" i="1"/>
  <c r="O256" i="1"/>
  <c r="O434" i="1"/>
  <c r="O413" i="1"/>
  <c r="O513" i="1"/>
  <c r="O443" i="1"/>
  <c r="O483" i="1"/>
  <c r="O457" i="1"/>
  <c r="O184" i="1"/>
  <c r="O220" i="1"/>
  <c r="O339" i="1"/>
  <c r="O314" i="1"/>
  <c r="O228" i="1"/>
  <c r="O328" i="1"/>
  <c r="O436" i="1"/>
  <c r="O379" i="1"/>
  <c r="O414" i="1"/>
  <c r="O516" i="1"/>
  <c r="O459" i="1"/>
  <c r="O506" i="1"/>
  <c r="O450" i="1"/>
  <c r="O5" i="1"/>
  <c r="O92" i="1"/>
  <c r="O153" i="1"/>
  <c r="O148" i="1"/>
  <c r="O134" i="1"/>
  <c r="O137" i="1"/>
  <c r="O17" i="1"/>
  <c r="O126" i="1"/>
  <c r="O147" i="1"/>
  <c r="O58" i="1"/>
  <c r="O179" i="1"/>
  <c r="O241" i="1"/>
  <c r="O306" i="1"/>
  <c r="O308" i="1"/>
  <c r="O350" i="1"/>
  <c r="O421" i="1"/>
  <c r="O272" i="1"/>
  <c r="O452" i="1"/>
  <c r="O510" i="1"/>
  <c r="O94" i="1"/>
  <c r="O80" i="1"/>
  <c r="O76" i="1"/>
  <c r="O81" i="1"/>
  <c r="O159" i="1"/>
  <c r="O28" i="1"/>
  <c r="O113" i="1"/>
  <c r="O123" i="1"/>
  <c r="O130" i="1"/>
  <c r="O10" i="1"/>
  <c r="O193" i="1"/>
  <c r="O219" i="1"/>
  <c r="O253" i="1"/>
  <c r="O437" i="1"/>
  <c r="O468" i="1"/>
  <c r="O470" i="1"/>
  <c r="O106" i="1"/>
  <c r="O43" i="1"/>
  <c r="O74" i="1"/>
  <c r="O44" i="1"/>
  <c r="O173" i="1"/>
  <c r="O211" i="1"/>
  <c r="O244" i="1"/>
  <c r="O321" i="1"/>
  <c r="O263" i="1"/>
  <c r="O496" i="1"/>
  <c r="O142" i="1"/>
  <c r="O82" i="1"/>
  <c r="O95" i="1"/>
  <c r="O151" i="1"/>
  <c r="O140" i="1"/>
  <c r="O212" i="1"/>
  <c r="O318" i="1"/>
  <c r="O520" i="1"/>
  <c r="O453" i="1"/>
  <c r="O482" i="1"/>
  <c r="O39" i="1"/>
  <c r="O63" i="1"/>
  <c r="O386" i="1"/>
  <c r="O161" i="1"/>
  <c r="O230" i="1"/>
  <c r="O374" i="1"/>
  <c r="O518" i="1"/>
  <c r="O112" i="1"/>
  <c r="O117" i="1"/>
  <c r="O200" i="1"/>
  <c r="O304" i="1"/>
  <c r="O522" i="1"/>
  <c r="O52" i="1"/>
  <c r="O355" i="1"/>
  <c r="O156" i="1"/>
  <c r="O60" i="1"/>
  <c r="O34" i="1"/>
  <c r="O393" i="1"/>
  <c r="O526" i="1"/>
  <c r="O530" i="1"/>
  <c r="O534" i="1"/>
  <c r="O538" i="1"/>
  <c r="O542" i="1"/>
  <c r="O546" i="1"/>
  <c r="O550" i="1"/>
  <c r="O554" i="1"/>
  <c r="O558" i="1"/>
  <c r="O562" i="1"/>
  <c r="O566" i="1"/>
  <c r="O570" i="1"/>
  <c r="O574" i="1"/>
  <c r="O578" i="1"/>
  <c r="O582" i="1"/>
  <c r="O586" i="1"/>
  <c r="O590" i="1"/>
  <c r="O594" i="1"/>
  <c r="O598" i="1"/>
  <c r="O602" i="1"/>
  <c r="O606" i="1"/>
  <c r="O610" i="1"/>
  <c r="O614" i="1"/>
  <c r="O618" i="1"/>
  <c r="O622" i="1"/>
  <c r="O626" i="1"/>
  <c r="O630" i="1"/>
  <c r="O634" i="1"/>
  <c r="O638" i="1"/>
  <c r="O642" i="1"/>
  <c r="O646" i="1"/>
  <c r="O650" i="1"/>
  <c r="O654" i="1"/>
  <c r="O658" i="1"/>
  <c r="O662" i="1"/>
  <c r="O666" i="1"/>
  <c r="O670" i="1"/>
  <c r="O674" i="1"/>
  <c r="O678" i="1"/>
  <c r="O682" i="1"/>
  <c r="O686" i="1"/>
  <c r="O690" i="1"/>
  <c r="O694" i="1"/>
  <c r="O698" i="1"/>
  <c r="O702" i="1"/>
  <c r="O706" i="1"/>
  <c r="O710" i="1"/>
  <c r="O714" i="1"/>
  <c r="O718" i="1"/>
  <c r="O722" i="1"/>
  <c r="O726" i="1"/>
  <c r="O730" i="1"/>
  <c r="O734" i="1"/>
  <c r="O738" i="1"/>
  <c r="O742" i="1"/>
  <c r="O746" i="1"/>
  <c r="O750" i="1"/>
  <c r="O754" i="1"/>
  <c r="O758" i="1"/>
  <c r="O762" i="1"/>
  <c r="O766" i="1"/>
  <c r="O770" i="1"/>
  <c r="O774" i="1"/>
  <c r="O778" i="1"/>
  <c r="O782" i="1"/>
  <c r="O786" i="1"/>
  <c r="O790" i="1"/>
  <c r="O794" i="1"/>
  <c r="O798" i="1"/>
  <c r="O802" i="1"/>
  <c r="O806" i="1"/>
  <c r="O810" i="1"/>
  <c r="O814" i="1"/>
  <c r="O818" i="1"/>
  <c r="O822" i="1"/>
  <c r="O826" i="1"/>
  <c r="O830" i="1"/>
  <c r="O834" i="1"/>
  <c r="O838" i="1"/>
  <c r="O842" i="1"/>
  <c r="O846" i="1"/>
  <c r="O850" i="1"/>
  <c r="O854" i="1"/>
  <c r="O858" i="1"/>
  <c r="O862" i="1"/>
  <c r="O866" i="1"/>
  <c r="O870" i="1"/>
  <c r="O874" i="1"/>
  <c r="O878" i="1"/>
  <c r="O882" i="1"/>
  <c r="O886" i="1"/>
  <c r="O890" i="1"/>
  <c r="O894" i="1"/>
  <c r="O898" i="1"/>
  <c r="O902" i="1"/>
  <c r="O906" i="1"/>
  <c r="O910" i="1"/>
  <c r="O914" i="1"/>
  <c r="O918" i="1"/>
  <c r="O922" i="1"/>
  <c r="O926" i="1"/>
  <c r="O930" i="1"/>
  <c r="O934" i="1"/>
  <c r="O938" i="1"/>
  <c r="O942" i="1"/>
  <c r="O946" i="1"/>
  <c r="O950" i="1"/>
  <c r="O954" i="1"/>
  <c r="O958" i="1"/>
  <c r="O962" i="1"/>
  <c r="O266" i="1"/>
  <c r="O296" i="1"/>
  <c r="O373" i="1"/>
  <c r="O358" i="1"/>
  <c r="O236" i="1"/>
  <c r="O471" i="1"/>
  <c r="O493" i="1"/>
  <c r="O227" i="1"/>
  <c r="O351" i="1"/>
  <c r="O235" i="1"/>
  <c r="O309" i="1"/>
  <c r="O370" i="1"/>
  <c r="O415" i="1"/>
  <c r="O442" i="1"/>
  <c r="O295" i="1"/>
  <c r="O210" i="1"/>
  <c r="O269" i="1"/>
  <c r="O420" i="1"/>
  <c r="O417" i="1"/>
  <c r="O491" i="1"/>
  <c r="O69" i="1"/>
  <c r="O160" i="1"/>
  <c r="O27" i="1"/>
  <c r="O118" i="1"/>
  <c r="O145" i="1"/>
  <c r="O315" i="1"/>
  <c r="O317" i="1"/>
  <c r="O399" i="1"/>
  <c r="O486" i="1"/>
  <c r="O56" i="1"/>
  <c r="O54" i="1"/>
  <c r="O105" i="1"/>
  <c r="O115" i="1"/>
  <c r="O423" i="1"/>
  <c r="O162" i="1"/>
  <c r="O61" i="1"/>
  <c r="O133" i="1"/>
  <c r="O240" i="1"/>
  <c r="O404" i="1"/>
  <c r="O514" i="1"/>
  <c r="O155" i="1"/>
  <c r="O149" i="1"/>
  <c r="O507" i="1"/>
  <c r="O67" i="1"/>
  <c r="O23" i="1"/>
  <c r="O294" i="1"/>
  <c r="O26" i="1"/>
  <c r="O48" i="1"/>
  <c r="O86" i="1"/>
  <c r="O127" i="1"/>
  <c r="O223" i="1"/>
  <c r="O532" i="1"/>
  <c r="O540" i="1"/>
  <c r="O548" i="1"/>
  <c r="O560" i="1"/>
  <c r="O568" i="1"/>
  <c r="O580" i="1"/>
  <c r="O596" i="1"/>
  <c r="O604" i="1"/>
  <c r="O616" i="1"/>
  <c r="O624" i="1"/>
  <c r="O636" i="1"/>
  <c r="O644" i="1"/>
  <c r="O656" i="1"/>
  <c r="O664" i="1"/>
  <c r="O676" i="1"/>
  <c r="O688" i="1"/>
  <c r="O696" i="1"/>
  <c r="O708" i="1"/>
  <c r="O716" i="1"/>
  <c r="O728" i="1"/>
  <c r="O736" i="1"/>
  <c r="O744" i="1"/>
  <c r="O752" i="1"/>
  <c r="O760" i="1"/>
  <c r="O772" i="1"/>
  <c r="O780" i="1"/>
  <c r="O792" i="1"/>
  <c r="O800" i="1"/>
  <c r="O808" i="1"/>
  <c r="O816" i="1"/>
  <c r="O828" i="1"/>
  <c r="O836" i="1"/>
  <c r="O848" i="1"/>
  <c r="O856" i="1"/>
  <c r="O864" i="1"/>
  <c r="O876" i="1"/>
  <c r="O888" i="1"/>
  <c r="O900" i="1"/>
  <c r="O912" i="1"/>
  <c r="O920" i="1"/>
  <c r="O932" i="1"/>
  <c r="O940" i="1"/>
  <c r="O948" i="1"/>
  <c r="O960" i="1"/>
  <c r="O357" i="1"/>
  <c r="O262" i="1"/>
  <c r="O288" i="1"/>
  <c r="O340" i="1"/>
  <c r="O388" i="1"/>
  <c r="O342" i="1"/>
  <c r="O438" i="1"/>
  <c r="O460" i="1"/>
  <c r="O501" i="1"/>
  <c r="O183" i="1"/>
  <c r="O182" i="1"/>
  <c r="O335" i="1"/>
  <c r="O267" i="1"/>
  <c r="O312" i="1"/>
  <c r="O383" i="1"/>
  <c r="O435" i="1"/>
  <c r="O251" i="1"/>
  <c r="O464" i="1"/>
  <c r="O385" i="1"/>
  <c r="O171" i="1"/>
  <c r="O231" i="1"/>
  <c r="O222" i="1"/>
  <c r="O372" i="1"/>
  <c r="O407" i="1"/>
  <c r="O515" i="1"/>
  <c r="O124" i="1"/>
  <c r="O75" i="1"/>
  <c r="O88" i="1"/>
  <c r="O20" i="1"/>
  <c r="O55" i="1"/>
  <c r="O189" i="1"/>
  <c r="O362" i="1"/>
  <c r="O300" i="1"/>
  <c r="O389" i="1"/>
  <c r="O505" i="1"/>
  <c r="O111" i="1"/>
  <c r="O19" i="1"/>
  <c r="O158" i="1"/>
  <c r="O96" i="1"/>
  <c r="O177" i="1"/>
  <c r="O310" i="1"/>
  <c r="O427" i="1"/>
  <c r="O9" i="1"/>
  <c r="V21" i="1"/>
  <c r="O157" i="1"/>
  <c r="O194" i="1"/>
  <c r="O261" i="1"/>
  <c r="O422" i="1"/>
  <c r="O93" i="1"/>
  <c r="O77" i="1"/>
  <c r="O30" i="1"/>
  <c r="O397" i="1"/>
  <c r="O489" i="1"/>
  <c r="O107" i="1"/>
  <c r="O319" i="1"/>
  <c r="O213" i="1"/>
  <c r="O418" i="1"/>
  <c r="O102" i="1"/>
  <c r="O330" i="1"/>
  <c r="O21" i="1"/>
  <c r="O84" i="1"/>
  <c r="O238" i="1"/>
  <c r="O525" i="1"/>
  <c r="O533" i="1"/>
  <c r="O541" i="1"/>
  <c r="O549" i="1"/>
  <c r="O557" i="1"/>
  <c r="O565" i="1"/>
  <c r="O573" i="1"/>
  <c r="O581" i="1"/>
  <c r="O589" i="1"/>
  <c r="O597" i="1"/>
  <c r="O601" i="1"/>
  <c r="O613" i="1"/>
  <c r="O621" i="1"/>
  <c r="O629" i="1"/>
  <c r="O637" i="1"/>
  <c r="O645" i="1"/>
  <c r="O653" i="1"/>
  <c r="O661" i="1"/>
  <c r="O669" i="1"/>
  <c r="O677" i="1"/>
  <c r="O685" i="1"/>
  <c r="O693" i="1"/>
  <c r="O701" i="1"/>
  <c r="O709" i="1"/>
  <c r="O713" i="1"/>
  <c r="O725" i="1"/>
  <c r="O733" i="1"/>
  <c r="O741" i="1"/>
  <c r="O749" i="1"/>
  <c r="O757" i="1"/>
  <c r="O765" i="1"/>
  <c r="O773" i="1"/>
  <c r="O781" i="1"/>
  <c r="O789" i="1"/>
  <c r="O797" i="1"/>
  <c r="O805" i="1"/>
  <c r="O813" i="1"/>
  <c r="O821" i="1"/>
  <c r="O829" i="1"/>
  <c r="O837" i="1"/>
  <c r="O845" i="1"/>
  <c r="O853" i="1"/>
  <c r="O861" i="1"/>
  <c r="O869" i="1"/>
  <c r="O877" i="1"/>
  <c r="O885" i="1"/>
  <c r="O889" i="1"/>
  <c r="O897" i="1"/>
  <c r="O905" i="1"/>
  <c r="O913" i="1"/>
  <c r="O921" i="1"/>
  <c r="O929" i="1"/>
  <c r="O933" i="1"/>
  <c r="O941" i="1"/>
  <c r="O949" i="1"/>
  <c r="O961" i="1"/>
  <c r="O164" i="1"/>
  <c r="O170" i="1"/>
  <c r="O196" i="1"/>
  <c r="O205" i="1"/>
  <c r="O214" i="1"/>
  <c r="O343" i="1"/>
  <c r="O325" i="1"/>
  <c r="O278" i="1"/>
  <c r="O257" i="1"/>
  <c r="O273" i="1"/>
  <c r="O293" i="1"/>
  <c r="O333" i="1"/>
  <c r="O348" i="1"/>
  <c r="O365" i="1"/>
  <c r="O376" i="1"/>
  <c r="O387" i="1"/>
  <c r="O260" i="1"/>
  <c r="O425" i="1"/>
  <c r="O406" i="1"/>
  <c r="O381" i="1"/>
  <c r="O500" i="1"/>
  <c r="O455" i="1"/>
  <c r="O511" i="1"/>
  <c r="O458" i="1"/>
  <c r="O172" i="1"/>
  <c r="O186" i="1"/>
  <c r="O221" i="1"/>
  <c r="O217" i="1"/>
  <c r="O363" i="1"/>
  <c r="O352" i="1"/>
  <c r="O254" i="1"/>
  <c r="O280" i="1"/>
  <c r="O276" i="1"/>
  <c r="O301" i="1"/>
  <c r="O349" i="1"/>
  <c r="O392" i="1"/>
  <c r="O394" i="1"/>
  <c r="O246" i="1"/>
  <c r="O426" i="1"/>
  <c r="O401" i="1"/>
  <c r="O429" i="1"/>
  <c r="O492" i="1"/>
  <c r="O451" i="1"/>
  <c r="O490" i="1"/>
  <c r="O497" i="1"/>
  <c r="O187" i="1"/>
  <c r="O199" i="1"/>
  <c r="O248" i="1"/>
  <c r="O286" i="1"/>
  <c r="O264" i="1"/>
  <c r="O332" i="1"/>
  <c r="O428" i="1"/>
  <c r="O390" i="1"/>
  <c r="O366" i="1"/>
  <c r="O508" i="1"/>
  <c r="O487" i="1"/>
  <c r="O469" i="1"/>
  <c r="O462" i="1"/>
  <c r="O70" i="1"/>
  <c r="O87" i="1"/>
  <c r="O83" i="1"/>
  <c r="O131" i="1"/>
  <c r="O47" i="1"/>
  <c r="O25" i="1"/>
  <c r="O136" i="1"/>
  <c r="O32" i="1"/>
  <c r="O121" i="1"/>
  <c r="O108" i="1"/>
  <c r="O197" i="1"/>
  <c r="O359" i="1"/>
  <c r="O274" i="1"/>
  <c r="O316" i="1"/>
  <c r="O255" i="1"/>
  <c r="O405" i="1"/>
  <c r="O517" i="1"/>
  <c r="O465" i="1"/>
  <c r="O454" i="1"/>
  <c r="O33" i="1"/>
  <c r="O109" i="1"/>
  <c r="O36" i="1"/>
  <c r="O15" i="1"/>
  <c r="O59" i="1"/>
  <c r="O7" i="1"/>
  <c r="O129" i="1"/>
  <c r="O49" i="1"/>
  <c r="O16" i="1"/>
  <c r="O40" i="1"/>
  <c r="O202" i="1"/>
  <c r="O224" i="1"/>
  <c r="O229" i="1"/>
  <c r="O411" i="1"/>
  <c r="O448" i="1"/>
  <c r="O502" i="1"/>
  <c r="O78" i="1"/>
  <c r="O35" i="1"/>
  <c r="O46" i="1"/>
  <c r="O45" i="1"/>
  <c r="O180" i="1"/>
  <c r="O209" i="1"/>
  <c r="O367" i="1"/>
  <c r="O412" i="1"/>
  <c r="O431" i="1"/>
  <c r="O498" i="1"/>
  <c r="O138" i="1"/>
  <c r="O42" i="1"/>
  <c r="O8" i="1"/>
  <c r="O22" i="1"/>
  <c r="O53" i="1"/>
  <c r="O216" i="1"/>
  <c r="O265" i="1"/>
  <c r="O499" i="1"/>
  <c r="O477" i="1"/>
  <c r="O65" i="1"/>
  <c r="O125" i="1"/>
  <c r="O97" i="1"/>
  <c r="O403" i="1"/>
  <c r="O57" i="1"/>
  <c r="O302" i="1"/>
  <c r="O326" i="1"/>
  <c r="O478" i="1"/>
  <c r="O101" i="1"/>
  <c r="O90" i="1"/>
  <c r="O331" i="1"/>
  <c r="O463" i="1"/>
  <c r="O128" i="1"/>
  <c r="O144" i="1"/>
  <c r="O51" i="1"/>
  <c r="O29" i="1"/>
  <c r="O64" i="1"/>
  <c r="O120" i="1"/>
  <c r="O523" i="1"/>
  <c r="O527" i="1"/>
  <c r="O531" i="1"/>
  <c r="O535" i="1"/>
  <c r="O539" i="1"/>
  <c r="O543" i="1"/>
  <c r="O547" i="1"/>
  <c r="O551" i="1"/>
  <c r="O555" i="1"/>
  <c r="O559" i="1"/>
  <c r="O563" i="1"/>
  <c r="O567" i="1"/>
  <c r="O571" i="1"/>
  <c r="O575" i="1"/>
  <c r="O579" i="1"/>
  <c r="O583" i="1"/>
  <c r="O587" i="1"/>
  <c r="O591" i="1"/>
  <c r="O595" i="1"/>
  <c r="O599" i="1"/>
  <c r="O603" i="1"/>
  <c r="O607" i="1"/>
  <c r="O611" i="1"/>
  <c r="O615" i="1"/>
  <c r="O619" i="1"/>
  <c r="O623" i="1"/>
  <c r="O627" i="1"/>
  <c r="O631" i="1"/>
  <c r="O635" i="1"/>
  <c r="O639" i="1"/>
  <c r="O643" i="1"/>
  <c r="O647" i="1"/>
  <c r="O651" i="1"/>
  <c r="O655" i="1"/>
  <c r="O659" i="1"/>
  <c r="O663" i="1"/>
  <c r="O667" i="1"/>
  <c r="O671" i="1"/>
  <c r="O675" i="1"/>
  <c r="O679" i="1"/>
  <c r="O683" i="1"/>
  <c r="O687" i="1"/>
  <c r="O691" i="1"/>
  <c r="O695" i="1"/>
  <c r="O699" i="1"/>
  <c r="O703" i="1"/>
  <c r="O707" i="1"/>
  <c r="O711" i="1"/>
  <c r="O715" i="1"/>
  <c r="O719" i="1"/>
  <c r="O723" i="1"/>
  <c r="O727" i="1"/>
  <c r="O731" i="1"/>
  <c r="O735" i="1"/>
  <c r="O739" i="1"/>
  <c r="O743" i="1"/>
  <c r="O747" i="1"/>
  <c r="O751" i="1"/>
  <c r="O755" i="1"/>
  <c r="O759" i="1"/>
  <c r="O763" i="1"/>
  <c r="O767" i="1"/>
  <c r="O771" i="1"/>
  <c r="O775" i="1"/>
  <c r="O779" i="1"/>
  <c r="O783" i="1"/>
  <c r="O787" i="1"/>
  <c r="O791" i="1"/>
  <c r="O795" i="1"/>
  <c r="O799" i="1"/>
  <c r="O803" i="1"/>
  <c r="O807" i="1"/>
  <c r="O811" i="1"/>
  <c r="O815" i="1"/>
  <c r="O819" i="1"/>
  <c r="O823" i="1"/>
  <c r="O827" i="1"/>
  <c r="O831" i="1"/>
  <c r="O835" i="1"/>
  <c r="O839" i="1"/>
  <c r="O843" i="1"/>
  <c r="O847" i="1"/>
  <c r="O851" i="1"/>
  <c r="O855" i="1"/>
  <c r="O859" i="1"/>
  <c r="O863" i="1"/>
  <c r="O867" i="1"/>
  <c r="O871" i="1"/>
  <c r="O875" i="1"/>
  <c r="O879" i="1"/>
  <c r="O883" i="1"/>
  <c r="O887" i="1"/>
  <c r="O891" i="1"/>
  <c r="O895" i="1"/>
  <c r="O899" i="1"/>
  <c r="O903" i="1"/>
  <c r="O907" i="1"/>
  <c r="O911" i="1"/>
  <c r="O915" i="1"/>
  <c r="O919" i="1"/>
  <c r="O923" i="1"/>
  <c r="O927" i="1"/>
  <c r="O931" i="1"/>
  <c r="O935" i="1"/>
  <c r="O939" i="1"/>
  <c r="O943" i="1"/>
  <c r="O947" i="1"/>
  <c r="O951" i="1"/>
  <c r="O955" i="1"/>
  <c r="O959" i="1"/>
  <c r="O963" i="1"/>
  <c r="O165" i="1"/>
  <c r="O175" i="1"/>
  <c r="O201" i="1"/>
  <c r="O215" i="1"/>
  <c r="O232" i="1"/>
  <c r="O323" i="1"/>
  <c r="O298" i="1"/>
  <c r="O271" i="1"/>
  <c r="O281" i="1"/>
  <c r="O337" i="1"/>
  <c r="O353" i="1"/>
  <c r="O375" i="1"/>
  <c r="O354" i="1"/>
  <c r="O291" i="1"/>
  <c r="O377" i="1"/>
  <c r="O488" i="1"/>
  <c r="O519" i="1"/>
  <c r="O176" i="1"/>
  <c r="O192" i="1"/>
  <c r="O239" i="1"/>
  <c r="O346" i="1"/>
  <c r="O252" i="1"/>
  <c r="O284" i="1"/>
  <c r="O432" i="1"/>
  <c r="O380" i="1"/>
  <c r="O441" i="1"/>
  <c r="O338" i="1"/>
  <c r="O484" i="1"/>
  <c r="O467" i="1"/>
  <c r="O509" i="1"/>
  <c r="O195" i="1"/>
  <c r="O341" i="1"/>
  <c r="O249" i="1"/>
  <c r="O344" i="1"/>
  <c r="O398" i="1"/>
  <c r="O480" i="1"/>
  <c r="O445" i="1"/>
  <c r="O146" i="1"/>
  <c r="O72" i="1"/>
  <c r="O13" i="1"/>
  <c r="O139" i="1"/>
  <c r="O150" i="1"/>
  <c r="O166" i="1"/>
  <c r="O226" i="1"/>
  <c r="O297" i="1"/>
  <c r="O334" i="1"/>
  <c r="O512" i="1"/>
  <c r="O473" i="1"/>
  <c r="O85" i="1"/>
  <c r="O11" i="1"/>
  <c r="O89" i="1"/>
  <c r="O143" i="1"/>
  <c r="O122" i="1"/>
  <c r="O71" i="1"/>
  <c r="O191" i="1"/>
  <c r="O190" i="1"/>
  <c r="O396" i="1"/>
  <c r="O444" i="1"/>
  <c r="O99" i="1"/>
  <c r="O68" i="1"/>
  <c r="O188" i="1"/>
  <c r="O347" i="1"/>
  <c r="O410" i="1"/>
  <c r="O12" i="1"/>
  <c r="O37" i="1"/>
  <c r="O98" i="1"/>
  <c r="O369" i="1"/>
  <c r="O307" i="1"/>
  <c r="O481" i="1"/>
  <c r="O116" i="1"/>
  <c r="O476" i="1"/>
  <c r="O152" i="1"/>
  <c r="O419" i="1"/>
  <c r="O18" i="1"/>
  <c r="O327" i="1"/>
  <c r="O503" i="1"/>
  <c r="O132" i="1"/>
  <c r="O91" i="1"/>
  <c r="O141" i="1"/>
  <c r="O524" i="1"/>
  <c r="O528" i="1"/>
  <c r="O536" i="1"/>
  <c r="O544" i="1"/>
  <c r="O552" i="1"/>
  <c r="O556" i="1"/>
  <c r="O564" i="1"/>
  <c r="O572" i="1"/>
  <c r="O576" i="1"/>
  <c r="O584" i="1"/>
  <c r="O588" i="1"/>
  <c r="O592" i="1"/>
  <c r="O600" i="1"/>
  <c r="O608" i="1"/>
  <c r="O612" i="1"/>
  <c r="O620" i="1"/>
  <c r="O628" i="1"/>
  <c r="O632" i="1"/>
  <c r="O640" i="1"/>
  <c r="O648" i="1"/>
  <c r="O652" i="1"/>
  <c r="O660" i="1"/>
  <c r="O668" i="1"/>
  <c r="O672" i="1"/>
  <c r="O680" i="1"/>
  <c r="O684" i="1"/>
  <c r="O692" i="1"/>
  <c r="O700" i="1"/>
  <c r="O704" i="1"/>
  <c r="O712" i="1"/>
  <c r="O720" i="1"/>
  <c r="O724" i="1"/>
  <c r="O732" i="1"/>
  <c r="O740" i="1"/>
  <c r="O748" i="1"/>
  <c r="O756" i="1"/>
  <c r="O764" i="1"/>
  <c r="O768" i="1"/>
  <c r="O776" i="1"/>
  <c r="O784" i="1"/>
  <c r="O788" i="1"/>
  <c r="O796" i="1"/>
  <c r="O804" i="1"/>
  <c r="O812" i="1"/>
  <c r="O820" i="1"/>
  <c r="O824" i="1"/>
  <c r="O832" i="1"/>
  <c r="O840" i="1"/>
  <c r="O844" i="1"/>
  <c r="O852" i="1"/>
  <c r="O860" i="1"/>
  <c r="O868" i="1"/>
  <c r="O872" i="1"/>
  <c r="O880" i="1"/>
  <c r="O884" i="1"/>
  <c r="O892" i="1"/>
  <c r="O896" i="1"/>
  <c r="O904" i="1"/>
  <c r="O908" i="1"/>
  <c r="O916" i="1"/>
  <c r="O924" i="1"/>
  <c r="O928" i="1"/>
  <c r="O936" i="1"/>
  <c r="O944" i="1"/>
  <c r="O952" i="1"/>
  <c r="O956" i="1"/>
  <c r="O163" i="1"/>
  <c r="O178" i="1"/>
  <c r="O174" i="1"/>
  <c r="O225" i="1"/>
  <c r="O233" i="1"/>
  <c r="O290" i="1"/>
  <c r="O275" i="1"/>
  <c r="O324" i="1"/>
  <c r="O361" i="1"/>
  <c r="O378" i="1"/>
  <c r="O268" i="1"/>
  <c r="O277" i="1"/>
  <c r="O433" i="1"/>
  <c r="O475" i="1"/>
  <c r="O466" i="1"/>
  <c r="O198" i="1"/>
  <c r="O247" i="1"/>
  <c r="O270" i="1"/>
  <c r="O242" i="1"/>
  <c r="O285" i="1"/>
  <c r="O408" i="1"/>
  <c r="O322" i="1"/>
  <c r="O395" i="1"/>
  <c r="O521" i="1"/>
  <c r="O479" i="1"/>
  <c r="O218" i="1"/>
  <c r="O320" i="1"/>
  <c r="O305" i="1"/>
  <c r="O416" i="1"/>
  <c r="O439" i="1"/>
  <c r="O447" i="1"/>
  <c r="O461" i="1"/>
  <c r="O119" i="1"/>
  <c r="O66" i="1"/>
  <c r="O100" i="1"/>
  <c r="O41" i="1"/>
  <c r="O62" i="1"/>
  <c r="O234" i="1"/>
  <c r="O356" i="1"/>
  <c r="O299" i="1"/>
  <c r="O472" i="1"/>
  <c r="O50" i="1"/>
  <c r="O14" i="1"/>
  <c r="O31" i="1"/>
  <c r="O6" i="1"/>
  <c r="O104" i="1"/>
  <c r="O154" i="1"/>
  <c r="O203" i="1"/>
  <c r="O311" i="1"/>
  <c r="O446" i="1"/>
  <c r="O110" i="1"/>
  <c r="O4" i="1"/>
  <c r="O243" i="1"/>
  <c r="O283" i="1"/>
  <c r="O494" i="1"/>
  <c r="O73" i="1"/>
  <c r="O135" i="1"/>
  <c r="O424" i="1"/>
  <c r="O485" i="1"/>
  <c r="O38" i="1"/>
  <c r="O24" i="1"/>
  <c r="O440" i="1"/>
  <c r="O79" i="1"/>
  <c r="O114" i="1"/>
  <c r="O449" i="1"/>
  <c r="O103" i="1"/>
  <c r="O169" i="1"/>
  <c r="O360" i="1"/>
  <c r="O529" i="1"/>
  <c r="O537" i="1"/>
  <c r="O545" i="1"/>
  <c r="O553" i="1"/>
  <c r="O561" i="1"/>
  <c r="O569" i="1"/>
  <c r="O577" i="1"/>
  <c r="O585" i="1"/>
  <c r="O593" i="1"/>
  <c r="O605" i="1"/>
  <c r="O609" i="1"/>
  <c r="O617" i="1"/>
  <c r="O625" i="1"/>
  <c r="O633" i="1"/>
  <c r="O641" i="1"/>
  <c r="O649" i="1"/>
  <c r="O657" i="1"/>
  <c r="O665" i="1"/>
  <c r="O673" i="1"/>
  <c r="O681" i="1"/>
  <c r="O689" i="1"/>
  <c r="O697" i="1"/>
  <c r="O705" i="1"/>
  <c r="O717" i="1"/>
  <c r="O721" i="1"/>
  <c r="O729" i="1"/>
  <c r="O737" i="1"/>
  <c r="O745" i="1"/>
  <c r="O753" i="1"/>
  <c r="O761" i="1"/>
  <c r="O769" i="1"/>
  <c r="O777" i="1"/>
  <c r="O785" i="1"/>
  <c r="O793" i="1"/>
  <c r="O801" i="1"/>
  <c r="O809" i="1"/>
  <c r="O817" i="1"/>
  <c r="O825" i="1"/>
  <c r="O833" i="1"/>
  <c r="O841" i="1"/>
  <c r="O849" i="1"/>
  <c r="O857" i="1"/>
  <c r="O865" i="1"/>
  <c r="O873" i="1"/>
  <c r="O881" i="1"/>
  <c r="O893" i="1"/>
  <c r="O901" i="1"/>
  <c r="O909" i="1"/>
  <c r="O917" i="1"/>
  <c r="O925" i="1"/>
  <c r="O937" i="1"/>
  <c r="O945" i="1"/>
  <c r="O953" i="1"/>
  <c r="O957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F12" i="34"/>
  <c r="R30" i="1" s="1"/>
  <c r="B21" i="34" s="1"/>
  <c r="B22" i="34" s="1"/>
  <c r="R31" i="1" l="1"/>
  <c r="B20" i="34"/>
  <c r="J188" i="34" l="1"/>
  <c r="J165" i="34"/>
  <c r="J172" i="34"/>
  <c r="J62" i="34"/>
  <c r="J78" i="34"/>
  <c r="J133" i="34"/>
  <c r="J100" i="34"/>
  <c r="J114" i="34"/>
  <c r="J68" i="34"/>
  <c r="J91" i="34"/>
  <c r="J61" i="34"/>
  <c r="J96" i="34"/>
  <c r="J70" i="34"/>
  <c r="J90" i="34"/>
  <c r="J111" i="34"/>
  <c r="J46" i="34"/>
  <c r="F14" i="34"/>
  <c r="J171" i="34"/>
  <c r="J187" i="34"/>
  <c r="J178" i="34"/>
  <c r="J22" i="34"/>
  <c r="J63" i="34"/>
  <c r="J161" i="34"/>
  <c r="J34" i="34"/>
  <c r="J98" i="34"/>
  <c r="J88" i="34"/>
  <c r="J8" i="34"/>
  <c r="J119" i="34"/>
  <c r="J144" i="34"/>
  <c r="J55" i="34"/>
  <c r="J4" i="34"/>
  <c r="J151" i="34"/>
  <c r="J85" i="34"/>
  <c r="J127" i="34"/>
  <c r="J104" i="34"/>
  <c r="J180" i="34"/>
  <c r="J139" i="34"/>
  <c r="J125" i="34"/>
  <c r="J130" i="34"/>
  <c r="J19" i="34"/>
  <c r="J40" i="34"/>
  <c r="J123" i="34"/>
  <c r="J17" i="34"/>
  <c r="J186" i="34"/>
  <c r="J67" i="34"/>
  <c r="J58" i="34"/>
  <c r="J29" i="34"/>
  <c r="J49" i="34"/>
  <c r="J155" i="34"/>
  <c r="J2" i="34"/>
  <c r="J79" i="34"/>
  <c r="J103" i="34"/>
  <c r="J25" i="34"/>
  <c r="J28" i="34"/>
  <c r="J166" i="34"/>
  <c r="J181" i="34"/>
  <c r="J141" i="34"/>
  <c r="J36" i="34"/>
  <c r="J45" i="34"/>
  <c r="J72" i="34"/>
  <c r="J66" i="34"/>
  <c r="J65" i="34"/>
  <c r="J102" i="34"/>
  <c r="J140" i="34"/>
  <c r="J142" i="34"/>
  <c r="J38" i="34"/>
  <c r="J77" i="34"/>
  <c r="J94" i="34"/>
  <c r="J15" i="34"/>
  <c r="J148" i="34"/>
  <c r="J76" i="34"/>
  <c r="J173" i="34"/>
  <c r="J71" i="34"/>
  <c r="J39" i="34"/>
  <c r="J92" i="34"/>
  <c r="J137" i="34"/>
  <c r="J129" i="34"/>
  <c r="J185" i="34"/>
  <c r="J108" i="34"/>
  <c r="J106" i="34"/>
  <c r="J115" i="34"/>
  <c r="J110" i="34"/>
  <c r="J56" i="34"/>
  <c r="J147" i="34"/>
  <c r="J74" i="34"/>
  <c r="J152" i="34"/>
  <c r="J145" i="34"/>
  <c r="J143" i="34"/>
  <c r="J23" i="34"/>
  <c r="J97" i="34"/>
  <c r="J156" i="34"/>
  <c r="J109" i="34"/>
  <c r="J120" i="34"/>
  <c r="J158" i="34"/>
  <c r="J157" i="34"/>
  <c r="J179" i="34"/>
  <c r="J174" i="34"/>
  <c r="J118" i="34"/>
  <c r="J153" i="34"/>
  <c r="J175" i="34"/>
  <c r="J182" i="34"/>
  <c r="J89" i="34"/>
  <c r="J81" i="34"/>
  <c r="J6" i="34"/>
  <c r="J33" i="34"/>
  <c r="J113" i="34"/>
  <c r="J53" i="34"/>
  <c r="J13" i="34"/>
  <c r="J86" i="34"/>
  <c r="J11" i="34"/>
  <c r="J27" i="34"/>
  <c r="J3" i="34"/>
  <c r="J170" i="34"/>
  <c r="J101" i="34"/>
  <c r="J107" i="34"/>
  <c r="J87" i="34"/>
  <c r="J20" i="34"/>
  <c r="J57" i="34"/>
  <c r="J47" i="34"/>
  <c r="J80" i="34"/>
  <c r="J48" i="34"/>
  <c r="J42" i="34"/>
  <c r="J132" i="34"/>
  <c r="J121" i="34"/>
  <c r="J128" i="34"/>
  <c r="J112" i="34"/>
  <c r="J54" i="34"/>
  <c r="J146" i="34"/>
  <c r="J10" i="34"/>
  <c r="J9" i="34"/>
  <c r="J95" i="34"/>
  <c r="J105" i="34"/>
  <c r="J138" i="34"/>
  <c r="J41" i="34"/>
  <c r="J184" i="34"/>
  <c r="J124" i="34"/>
  <c r="J136" i="34"/>
  <c r="J169" i="34"/>
  <c r="J126" i="34"/>
  <c r="J35" i="34"/>
  <c r="J59" i="34"/>
  <c r="J32" i="34"/>
  <c r="J168" i="34"/>
  <c r="J12" i="34"/>
  <c r="J30" i="34"/>
  <c r="J183" i="34"/>
  <c r="J75" i="34"/>
  <c r="J51" i="34"/>
  <c r="J117" i="34"/>
  <c r="J160" i="34"/>
  <c r="J177" i="34"/>
  <c r="J43" i="34"/>
  <c r="J93" i="34"/>
  <c r="J135" i="34"/>
  <c r="J134" i="34"/>
  <c r="J14" i="34"/>
  <c r="J99" i="34"/>
  <c r="J83" i="34"/>
  <c r="J73" i="34"/>
  <c r="J16" i="34"/>
  <c r="J31" i="34"/>
  <c r="J84" i="34"/>
  <c r="J163" i="34"/>
  <c r="J37" i="34"/>
  <c r="J5" i="34"/>
  <c r="J18" i="34"/>
  <c r="J82" i="34"/>
  <c r="J64" i="34"/>
  <c r="J159" i="34"/>
  <c r="J154" i="34"/>
  <c r="J122" i="34"/>
  <c r="J150" i="34"/>
  <c r="J50" i="34"/>
  <c r="J167" i="34"/>
  <c r="J44" i="34"/>
  <c r="J131" i="34"/>
  <c r="J164" i="34"/>
  <c r="J26" i="34"/>
  <c r="J69" i="34"/>
  <c r="J149" i="34"/>
  <c r="J21" i="34"/>
  <c r="J116" i="34"/>
  <c r="J162" i="34"/>
  <c r="J52" i="34"/>
  <c r="J60" i="34"/>
  <c r="J24" i="34"/>
  <c r="J7" i="34"/>
  <c r="J176" i="34"/>
  <c r="G162" i="12" l="1"/>
  <c r="K162" i="34"/>
  <c r="F162" i="12" s="1"/>
  <c r="G44" i="12"/>
  <c r="K44" i="34"/>
  <c r="F44" i="12" s="1"/>
  <c r="K82" i="34"/>
  <c r="F82" i="12" s="1"/>
  <c r="G82" i="12"/>
  <c r="G73" i="12"/>
  <c r="K73" i="34"/>
  <c r="F73" i="12" s="1"/>
  <c r="K177" i="34"/>
  <c r="F177" i="12" s="1"/>
  <c r="G177" i="12"/>
  <c r="G168" i="12"/>
  <c r="K168" i="34"/>
  <c r="F168" i="12" s="1"/>
  <c r="G184" i="12"/>
  <c r="K184" i="34"/>
  <c r="F184" i="12" s="1"/>
  <c r="K95" i="34"/>
  <c r="F95" i="12" s="1"/>
  <c r="G95" i="12"/>
  <c r="G132" i="12"/>
  <c r="K132" i="34"/>
  <c r="F132" i="12" s="1"/>
  <c r="G107" i="12"/>
  <c r="K107" i="34"/>
  <c r="F107" i="12" s="1"/>
  <c r="G53" i="12"/>
  <c r="K53" i="34"/>
  <c r="F53" i="12" s="1"/>
  <c r="G153" i="12"/>
  <c r="K153" i="34"/>
  <c r="F153" i="12" s="1"/>
  <c r="K156" i="34"/>
  <c r="F156" i="12" s="1"/>
  <c r="G156" i="12"/>
  <c r="G145" i="12"/>
  <c r="K145" i="34"/>
  <c r="F145" i="12" s="1"/>
  <c r="G108" i="12"/>
  <c r="K108" i="34"/>
  <c r="F108" i="12" s="1"/>
  <c r="G76" i="12"/>
  <c r="K76" i="34"/>
  <c r="F76" i="12" s="1"/>
  <c r="G102" i="12"/>
  <c r="K102" i="34"/>
  <c r="F102" i="12" s="1"/>
  <c r="G166" i="12"/>
  <c r="K166" i="34"/>
  <c r="F166" i="12" s="1"/>
  <c r="K29" i="34"/>
  <c r="F29" i="12" s="1"/>
  <c r="G29" i="12"/>
  <c r="G130" i="12"/>
  <c r="K130" i="34"/>
  <c r="F130" i="12" s="1"/>
  <c r="G4" i="12"/>
  <c r="K4" i="34"/>
  <c r="F4" i="12" s="1"/>
  <c r="K161" i="34"/>
  <c r="F161" i="12" s="1"/>
  <c r="G161" i="12"/>
  <c r="G111" i="12"/>
  <c r="K111" i="34"/>
  <c r="F111" i="12" s="1"/>
  <c r="K100" i="34"/>
  <c r="F100" i="12" s="1"/>
  <c r="G100" i="12"/>
  <c r="G24" i="12"/>
  <c r="K24" i="34"/>
  <c r="F24" i="12" s="1"/>
  <c r="G116" i="12"/>
  <c r="K116" i="34"/>
  <c r="F116" i="12" s="1"/>
  <c r="K167" i="34"/>
  <c r="F167" i="12" s="1"/>
  <c r="G167" i="12"/>
  <c r="K18" i="34"/>
  <c r="F18" i="12" s="1"/>
  <c r="G18" i="12"/>
  <c r="G83" i="12"/>
  <c r="K83" i="34"/>
  <c r="F83" i="12" s="1"/>
  <c r="K160" i="34"/>
  <c r="F160" i="12" s="1"/>
  <c r="G160" i="12"/>
  <c r="G32" i="12"/>
  <c r="K32" i="34"/>
  <c r="F32" i="12" s="1"/>
  <c r="G41" i="12"/>
  <c r="K41" i="34"/>
  <c r="F41" i="12" s="1"/>
  <c r="G112" i="12"/>
  <c r="K112" i="34"/>
  <c r="F112" i="12" s="1"/>
  <c r="G57" i="12"/>
  <c r="K57" i="34"/>
  <c r="F57" i="12" s="1"/>
  <c r="G101" i="12"/>
  <c r="K101" i="34"/>
  <c r="F101" i="12" s="1"/>
  <c r="G113" i="12"/>
  <c r="K113" i="34"/>
  <c r="F113" i="12" s="1"/>
  <c r="G118" i="12"/>
  <c r="K118" i="34"/>
  <c r="F118" i="12" s="1"/>
  <c r="G97" i="12"/>
  <c r="K97" i="34"/>
  <c r="F97" i="12" s="1"/>
  <c r="G110" i="12"/>
  <c r="K110" i="34"/>
  <c r="F110" i="12" s="1"/>
  <c r="K39" i="34"/>
  <c r="F39" i="12" s="1"/>
  <c r="G39" i="12"/>
  <c r="G148" i="12"/>
  <c r="K148" i="34"/>
  <c r="F148" i="12" s="1"/>
  <c r="K36" i="34"/>
  <c r="F36" i="12" s="1"/>
  <c r="G36" i="12"/>
  <c r="G28" i="12"/>
  <c r="K28" i="34"/>
  <c r="F28" i="12" s="1"/>
  <c r="G58" i="12"/>
  <c r="K58" i="34"/>
  <c r="F58" i="12" s="1"/>
  <c r="K125" i="34"/>
  <c r="F125" i="12" s="1"/>
  <c r="G125" i="12"/>
  <c r="K55" i="34"/>
  <c r="F55" i="12" s="1"/>
  <c r="G55" i="12"/>
  <c r="G63" i="12"/>
  <c r="K63" i="34"/>
  <c r="F63" i="12" s="1"/>
  <c r="G90" i="12"/>
  <c r="K90" i="34"/>
  <c r="F90" i="12" s="1"/>
  <c r="G165" i="12"/>
  <c r="K165" i="34"/>
  <c r="F165" i="12" s="1"/>
  <c r="K21" i="34"/>
  <c r="F21" i="12" s="1"/>
  <c r="G21" i="12"/>
  <c r="G50" i="12"/>
  <c r="K50" i="34"/>
  <c r="F50" i="12" s="1"/>
  <c r="K5" i="34"/>
  <c r="F5" i="12" s="1"/>
  <c r="G5" i="12"/>
  <c r="G99" i="12"/>
  <c r="K99" i="34"/>
  <c r="F99" i="12" s="1"/>
  <c r="K117" i="34"/>
  <c r="F117" i="12" s="1"/>
  <c r="G117" i="12"/>
  <c r="G59" i="12"/>
  <c r="K59" i="34"/>
  <c r="F59" i="12" s="1"/>
  <c r="G176" i="12"/>
  <c r="K176" i="34"/>
  <c r="F176" i="12" s="1"/>
  <c r="K52" i="34"/>
  <c r="F52" i="12" s="1"/>
  <c r="G52" i="12"/>
  <c r="G149" i="12"/>
  <c r="K149" i="34"/>
  <c r="F149" i="12" s="1"/>
  <c r="G131" i="12"/>
  <c r="K131" i="34"/>
  <c r="F131" i="12" s="1"/>
  <c r="K150" i="34"/>
  <c r="F150" i="12" s="1"/>
  <c r="G150" i="12"/>
  <c r="G64" i="12"/>
  <c r="K64" i="34"/>
  <c r="F64" i="12" s="1"/>
  <c r="K37" i="34"/>
  <c r="F37" i="12" s="1"/>
  <c r="G37" i="12"/>
  <c r="G16" i="12"/>
  <c r="K16" i="34"/>
  <c r="F16" i="12" s="1"/>
  <c r="G14" i="12"/>
  <c r="K14" i="34"/>
  <c r="F14" i="12" s="1"/>
  <c r="G43" i="12"/>
  <c r="K43" i="34"/>
  <c r="F43" i="12" s="1"/>
  <c r="G51" i="12"/>
  <c r="K51" i="34"/>
  <c r="F51" i="12" s="1"/>
  <c r="G12" i="12"/>
  <c r="K12" i="34"/>
  <c r="F12" i="12" s="1"/>
  <c r="G35" i="12"/>
  <c r="K35" i="34"/>
  <c r="F35" i="12" s="1"/>
  <c r="G124" i="12"/>
  <c r="K124" i="34"/>
  <c r="F124" i="12" s="1"/>
  <c r="K105" i="34"/>
  <c r="F105" i="12" s="1"/>
  <c r="G105" i="12"/>
  <c r="G146" i="12"/>
  <c r="K146" i="34"/>
  <c r="F146" i="12" s="1"/>
  <c r="G121" i="12"/>
  <c r="K121" i="34"/>
  <c r="F121" i="12" s="1"/>
  <c r="G80" i="12"/>
  <c r="K80" i="34"/>
  <c r="F80" i="12" s="1"/>
  <c r="G87" i="12"/>
  <c r="K87" i="34"/>
  <c r="F87" i="12" s="1"/>
  <c r="G3" i="12"/>
  <c r="K3" i="34"/>
  <c r="F3" i="12" s="1"/>
  <c r="G13" i="12"/>
  <c r="K13" i="34"/>
  <c r="F13" i="12" s="1"/>
  <c r="G6" i="12"/>
  <c r="K6" i="34"/>
  <c r="F6" i="12" s="1"/>
  <c r="G175" i="12"/>
  <c r="K175" i="34"/>
  <c r="F175" i="12" s="1"/>
  <c r="K179" i="34"/>
  <c r="F179" i="12" s="1"/>
  <c r="G179" i="12"/>
  <c r="G109" i="12"/>
  <c r="K109" i="34"/>
  <c r="F109" i="12" s="1"/>
  <c r="G143" i="12"/>
  <c r="K143" i="34"/>
  <c r="F143" i="12" s="1"/>
  <c r="G147" i="12"/>
  <c r="K147" i="34"/>
  <c r="F147" i="12" s="1"/>
  <c r="G106" i="12"/>
  <c r="K106" i="34"/>
  <c r="F106" i="12" s="1"/>
  <c r="K137" i="34"/>
  <c r="F137" i="12" s="1"/>
  <c r="G137" i="12"/>
  <c r="K173" i="34"/>
  <c r="F173" i="12" s="1"/>
  <c r="G173" i="12"/>
  <c r="K94" i="34"/>
  <c r="F94" i="12" s="1"/>
  <c r="G94" i="12"/>
  <c r="G140" i="12"/>
  <c r="K140" i="34"/>
  <c r="F140" i="12" s="1"/>
  <c r="G72" i="12"/>
  <c r="K72" i="34"/>
  <c r="F72" i="12" s="1"/>
  <c r="G181" i="12"/>
  <c r="K181" i="34"/>
  <c r="F181" i="12" s="1"/>
  <c r="G103" i="12"/>
  <c r="K103" i="34"/>
  <c r="F103" i="12" s="1"/>
  <c r="K49" i="34"/>
  <c r="F49" i="12" s="1"/>
  <c r="G49" i="12"/>
  <c r="K186" i="34"/>
  <c r="F186" i="12" s="1"/>
  <c r="G186" i="12"/>
  <c r="G19" i="12"/>
  <c r="K19" i="34"/>
  <c r="F19" i="12" s="1"/>
  <c r="K180" i="34"/>
  <c r="F180" i="12" s="1"/>
  <c r="G180" i="12"/>
  <c r="G151" i="12"/>
  <c r="K151" i="34"/>
  <c r="F151" i="12" s="1"/>
  <c r="G119" i="12"/>
  <c r="K119" i="34"/>
  <c r="F119" i="12" s="1"/>
  <c r="G34" i="12"/>
  <c r="K34" i="34"/>
  <c r="F34" i="12" s="1"/>
  <c r="K178" i="34"/>
  <c r="F178" i="12" s="1"/>
  <c r="G178" i="12"/>
  <c r="G46" i="12"/>
  <c r="K46" i="34"/>
  <c r="F46" i="12" s="1"/>
  <c r="K96" i="34"/>
  <c r="F96" i="12" s="1"/>
  <c r="G96" i="12"/>
  <c r="K114" i="34"/>
  <c r="F114" i="12" s="1"/>
  <c r="G114" i="12"/>
  <c r="G62" i="12"/>
  <c r="K62" i="34"/>
  <c r="F62" i="12" s="1"/>
  <c r="G7" i="12"/>
  <c r="K7" i="34"/>
  <c r="F7" i="12" s="1"/>
  <c r="G69" i="12"/>
  <c r="K69" i="34"/>
  <c r="F69" i="12" s="1"/>
  <c r="G122" i="12"/>
  <c r="K122" i="34"/>
  <c r="F122" i="12" s="1"/>
  <c r="G163" i="12"/>
  <c r="K163" i="34"/>
  <c r="F163" i="12" s="1"/>
  <c r="G134" i="12"/>
  <c r="K134" i="34"/>
  <c r="F134" i="12" s="1"/>
  <c r="G75" i="12"/>
  <c r="K75" i="34"/>
  <c r="F75" i="12" s="1"/>
  <c r="G126" i="12"/>
  <c r="K126" i="34"/>
  <c r="F126" i="12" s="1"/>
  <c r="K54" i="34"/>
  <c r="F54" i="12" s="1"/>
  <c r="G54" i="12"/>
  <c r="G47" i="12"/>
  <c r="K47" i="34"/>
  <c r="F47" i="12" s="1"/>
  <c r="G27" i="12"/>
  <c r="K27" i="34"/>
  <c r="F27" i="12" s="1"/>
  <c r="K81" i="34"/>
  <c r="F81" i="12" s="1"/>
  <c r="G81" i="12"/>
  <c r="G157" i="12"/>
  <c r="K157" i="34"/>
  <c r="F157" i="12" s="1"/>
  <c r="G56" i="12"/>
  <c r="K56" i="34"/>
  <c r="F56" i="12" s="1"/>
  <c r="G92" i="12"/>
  <c r="K92" i="34"/>
  <c r="F92" i="12" s="1"/>
  <c r="K77" i="34"/>
  <c r="F77" i="12" s="1"/>
  <c r="G77" i="12"/>
  <c r="G45" i="12"/>
  <c r="K45" i="34"/>
  <c r="F45" i="12" s="1"/>
  <c r="G79" i="12"/>
  <c r="K79" i="34"/>
  <c r="F79" i="12" s="1"/>
  <c r="G17" i="12"/>
  <c r="K17" i="34"/>
  <c r="F17" i="12" s="1"/>
  <c r="K104" i="34"/>
  <c r="F104" i="12" s="1"/>
  <c r="G104" i="12"/>
  <c r="G8" i="12"/>
  <c r="K8" i="34"/>
  <c r="F8" i="12" s="1"/>
  <c r="K187" i="34"/>
  <c r="F187" i="12" s="1"/>
  <c r="G187" i="12"/>
  <c r="G61" i="12"/>
  <c r="K61" i="34"/>
  <c r="F61" i="12" s="1"/>
  <c r="K172" i="34"/>
  <c r="F172" i="12" s="1"/>
  <c r="G172" i="12"/>
  <c r="G26" i="12"/>
  <c r="K26" i="34"/>
  <c r="F26" i="12" s="1"/>
  <c r="G154" i="12"/>
  <c r="K154" i="34"/>
  <c r="F154" i="12" s="1"/>
  <c r="G84" i="12"/>
  <c r="K84" i="34"/>
  <c r="F84" i="12" s="1"/>
  <c r="G135" i="12"/>
  <c r="K135" i="34"/>
  <c r="F135" i="12" s="1"/>
  <c r="K183" i="34"/>
  <c r="F183" i="12" s="1"/>
  <c r="G183" i="12"/>
  <c r="G169" i="12"/>
  <c r="K169" i="34"/>
  <c r="F169" i="12" s="1"/>
  <c r="G9" i="12"/>
  <c r="K9" i="34"/>
  <c r="F9" i="12" s="1"/>
  <c r="G42" i="12"/>
  <c r="K42" i="34"/>
  <c r="F42" i="12" s="1"/>
  <c r="G11" i="12"/>
  <c r="K11" i="34"/>
  <c r="F11" i="12" s="1"/>
  <c r="K89" i="34"/>
  <c r="F89" i="12" s="1"/>
  <c r="G89" i="12"/>
  <c r="G158" i="12"/>
  <c r="K158" i="34"/>
  <c r="F158" i="12" s="1"/>
  <c r="G152" i="12"/>
  <c r="K152" i="34"/>
  <c r="F152" i="12" s="1"/>
  <c r="G185" i="12"/>
  <c r="K185" i="34"/>
  <c r="F185" i="12" s="1"/>
  <c r="K38" i="34"/>
  <c r="F38" i="12" s="1"/>
  <c r="G38" i="12"/>
  <c r="G65" i="12"/>
  <c r="K65" i="34"/>
  <c r="F65" i="12" s="1"/>
  <c r="K2" i="34"/>
  <c r="F2" i="12" s="1"/>
  <c r="G2" i="12"/>
  <c r="K123" i="34"/>
  <c r="F123" i="12" s="1"/>
  <c r="G123" i="12"/>
  <c r="K127" i="34"/>
  <c r="F127" i="12" s="1"/>
  <c r="G127" i="12"/>
  <c r="G88" i="12"/>
  <c r="K88" i="34"/>
  <c r="F88" i="12" s="1"/>
  <c r="G171" i="12"/>
  <c r="K171" i="34"/>
  <c r="F171" i="12" s="1"/>
  <c r="K91" i="34"/>
  <c r="F91" i="12" s="1"/>
  <c r="G91" i="12"/>
  <c r="G133" i="12"/>
  <c r="K133" i="34"/>
  <c r="F133" i="12" s="1"/>
  <c r="G60" i="12"/>
  <c r="K60" i="34"/>
  <c r="F60" i="12" s="1"/>
  <c r="G164" i="12"/>
  <c r="K164" i="34"/>
  <c r="F164" i="12" s="1"/>
  <c r="G159" i="12"/>
  <c r="K159" i="34"/>
  <c r="F159" i="12" s="1"/>
  <c r="K31" i="34"/>
  <c r="F31" i="12" s="1"/>
  <c r="G31" i="12"/>
  <c r="G93" i="12"/>
  <c r="K93" i="34"/>
  <c r="F93" i="12" s="1"/>
  <c r="G30" i="12"/>
  <c r="K30" i="34"/>
  <c r="F30" i="12" s="1"/>
  <c r="G136" i="12"/>
  <c r="K136" i="34"/>
  <c r="F136" i="12" s="1"/>
  <c r="G138" i="12"/>
  <c r="K138" i="34"/>
  <c r="F138" i="12" s="1"/>
  <c r="G10" i="12"/>
  <c r="K10" i="34"/>
  <c r="F10" i="12" s="1"/>
  <c r="K128" i="34"/>
  <c r="F128" i="12" s="1"/>
  <c r="G128" i="12"/>
  <c r="G48" i="12"/>
  <c r="K48" i="34"/>
  <c r="F48" i="12" s="1"/>
  <c r="G20" i="12"/>
  <c r="K20" i="34"/>
  <c r="F20" i="12" s="1"/>
  <c r="G170" i="12"/>
  <c r="K170" i="34"/>
  <c r="F170" i="12" s="1"/>
  <c r="G86" i="12"/>
  <c r="K86" i="34"/>
  <c r="F86" i="12" s="1"/>
  <c r="G33" i="12"/>
  <c r="K33" i="34"/>
  <c r="F33" i="12" s="1"/>
  <c r="G182" i="12"/>
  <c r="K182" i="34"/>
  <c r="F182" i="12" s="1"/>
  <c r="G174" i="12"/>
  <c r="K174" i="34"/>
  <c r="F174" i="12" s="1"/>
  <c r="K120" i="34"/>
  <c r="F120" i="12" s="1"/>
  <c r="G120" i="12"/>
  <c r="G23" i="12"/>
  <c r="K23" i="34"/>
  <c r="F23" i="12" s="1"/>
  <c r="G74" i="12"/>
  <c r="K74" i="34"/>
  <c r="F74" i="12" s="1"/>
  <c r="G115" i="12"/>
  <c r="K115" i="34"/>
  <c r="F115" i="12" s="1"/>
  <c r="G129" i="12"/>
  <c r="K129" i="34"/>
  <c r="F129" i="12" s="1"/>
  <c r="G71" i="12"/>
  <c r="K71" i="34"/>
  <c r="F71" i="12" s="1"/>
  <c r="K15" i="34"/>
  <c r="F15" i="12" s="1"/>
  <c r="G15" i="12"/>
  <c r="G142" i="12"/>
  <c r="K142" i="34"/>
  <c r="F142" i="12" s="1"/>
  <c r="K66" i="34"/>
  <c r="F66" i="12" s="1"/>
  <c r="G66" i="12"/>
  <c r="G141" i="12"/>
  <c r="K141" i="34"/>
  <c r="F141" i="12" s="1"/>
  <c r="G25" i="12"/>
  <c r="K25" i="34"/>
  <c r="F25" i="12" s="1"/>
  <c r="K155" i="34"/>
  <c r="F155" i="12" s="1"/>
  <c r="G155" i="12"/>
  <c r="K67" i="34"/>
  <c r="F67" i="12" s="1"/>
  <c r="G67" i="12"/>
  <c r="K40" i="34"/>
  <c r="F40" i="12" s="1"/>
  <c r="G40" i="12"/>
  <c r="K139" i="34"/>
  <c r="F139" i="12" s="1"/>
  <c r="G139" i="12"/>
  <c r="G85" i="12"/>
  <c r="K85" i="34"/>
  <c r="F85" i="12" s="1"/>
  <c r="K144" i="34"/>
  <c r="F144" i="12" s="1"/>
  <c r="G144" i="12"/>
  <c r="G98" i="12"/>
  <c r="K98" i="34"/>
  <c r="F98" i="12" s="1"/>
  <c r="K22" i="34"/>
  <c r="F22" i="12" s="1"/>
  <c r="G22" i="12"/>
  <c r="G70" i="12"/>
  <c r="K70" i="34"/>
  <c r="F70" i="12" s="1"/>
  <c r="K68" i="34"/>
  <c r="F68" i="12" s="1"/>
  <c r="G68" i="12"/>
  <c r="G78" i="12"/>
  <c r="K78" i="34"/>
  <c r="F78" i="12" s="1"/>
  <c r="K188" i="34"/>
  <c r="F188" i="12" s="1"/>
  <c r="G188" i="12"/>
</calcChain>
</file>

<file path=xl/comments1.xml><?xml version="1.0" encoding="utf-8"?>
<comments xmlns="http://schemas.openxmlformats.org/spreadsheetml/2006/main">
  <authors>
    <author>Fernando Gómez Martínez</author>
  </authors>
  <commentList>
    <comment ref="A1" authorId="0">
      <text>
        <r>
          <rPr>
            <sz val="9"/>
            <color indexed="81"/>
            <rFont val="Tahoma"/>
            <family val="2"/>
          </rPr>
          <t>Participation factor</t>
        </r>
      </text>
    </comment>
    <comment ref="D1" authorId="0">
      <text>
        <r>
          <rPr>
            <sz val="9"/>
            <color indexed="81"/>
            <rFont val="Tahoma"/>
            <family val="2"/>
          </rPr>
          <t>Participating mass</t>
        </r>
      </text>
    </comment>
    <comment ref="G1" authorId="0">
      <text>
        <r>
          <rPr>
            <sz val="9"/>
            <color indexed="81"/>
            <rFont val="Tahoma"/>
            <family val="2"/>
          </rPr>
          <t>Behaviour factor of design</t>
        </r>
      </text>
    </comment>
    <comment ref="P4" authorId="0">
      <text>
        <r>
          <rPr>
            <sz val="9"/>
            <color indexed="81"/>
            <rFont val="Tahoma"/>
            <family val="2"/>
          </rPr>
          <t>Maximum spectral acceleration (at ULS point)</t>
        </r>
      </text>
    </comment>
    <comment ref="P7" authorId="0">
      <text>
        <r>
          <rPr>
            <sz val="9"/>
            <color indexed="81"/>
            <rFont val="Tahoma"/>
            <family val="2"/>
          </rPr>
          <t>Effective angular velocity</t>
        </r>
      </text>
    </comment>
    <comment ref="P8" authorId="0">
      <text>
        <r>
          <rPr>
            <sz val="9"/>
            <color indexed="81"/>
            <rFont val="Tahoma"/>
            <family val="2"/>
          </rPr>
          <t>Area under the capacity curve</t>
        </r>
      </text>
    </comment>
    <comment ref="P9" authorId="0">
      <text>
        <r>
          <rPr>
            <sz val="9"/>
            <color indexed="81"/>
            <rFont val="Tahoma"/>
            <family val="2"/>
          </rPr>
          <t>Spectral acceleration capacity of the bilinearised capacity curve</t>
        </r>
      </text>
    </comment>
    <comment ref="P10" authorId="0">
      <text>
        <r>
          <rPr>
            <sz val="9"/>
            <color indexed="81"/>
            <rFont val="Tahoma"/>
            <family val="2"/>
          </rPr>
          <t>Spectral displacement at yielding of the bilinearised capacity curve</t>
        </r>
      </text>
    </comment>
    <comment ref="P11" authorId="0">
      <text>
        <r>
          <rPr>
            <sz val="9"/>
            <color indexed="81"/>
            <rFont val="Tahoma"/>
            <family val="2"/>
          </rPr>
          <t>Spectral ultimate (ULS) displacement of the bilinearised capacity curve</t>
        </r>
      </text>
    </comment>
    <comment ref="P12" authorId="0">
      <text>
        <r>
          <rPr>
            <sz val="9"/>
            <color indexed="81"/>
            <rFont val="Tahoma"/>
            <family val="2"/>
          </rPr>
          <t>Displacement ductility of the bilinearised capacity curve</t>
        </r>
      </text>
    </comment>
    <comment ref="P13" authorId="0">
      <text>
        <r>
          <rPr>
            <sz val="9"/>
            <color indexed="81"/>
            <rFont val="Tahoma"/>
            <family val="2"/>
          </rPr>
          <t>Effective period</t>
        </r>
      </text>
    </comment>
    <comment ref="P14" authorId="0">
      <text>
        <r>
          <rPr>
            <sz val="9"/>
            <color indexed="81"/>
            <rFont val="Tahoma"/>
            <family val="2"/>
          </rPr>
          <t>Design period (considering some degradation from the uncracked stiffness)</t>
        </r>
      </text>
    </comment>
    <comment ref="P15" authorId="0">
      <text>
        <r>
          <rPr>
            <sz val="9"/>
            <color indexed="81"/>
            <rFont val="Tahoma"/>
            <family val="2"/>
          </rPr>
          <t>Initial elastic period</t>
        </r>
      </text>
    </comment>
    <comment ref="P16" authorId="0">
      <text>
        <r>
          <rPr>
            <sz val="9"/>
            <color indexed="81"/>
            <rFont val="Tahoma"/>
            <family val="2"/>
          </rPr>
          <t>Elastic effective spectral acceleration demand</t>
        </r>
      </text>
    </comment>
    <comment ref="P17" authorId="0">
      <text>
        <r>
          <rPr>
            <sz val="9"/>
            <color indexed="81"/>
            <rFont val="Tahoma"/>
            <family val="2"/>
          </rPr>
          <t>Elastic design spectral acceleration demand</t>
        </r>
      </text>
    </comment>
    <comment ref="P18" authorId="0">
      <text>
        <r>
          <rPr>
            <sz val="9"/>
            <color indexed="81"/>
            <rFont val="Tahoma"/>
            <family val="2"/>
          </rPr>
          <t>Equivalent elastic design spectral acceleration, accounting with the amplification due to eccentricity of masses and 2nd order effects</t>
        </r>
      </text>
    </comment>
    <comment ref="P19" authorId="0">
      <text>
        <r>
          <rPr>
            <sz val="9"/>
            <color indexed="81"/>
            <rFont val="Tahoma"/>
            <family val="2"/>
          </rPr>
          <t>Design spectral acceleration</t>
        </r>
      </text>
    </comment>
    <comment ref="P20" authorId="0">
      <text>
        <r>
          <rPr>
            <sz val="9"/>
            <color indexed="81"/>
            <rFont val="Tahoma"/>
            <family val="2"/>
          </rPr>
          <t>Spectral acceleration at 1st yielding of the bilinearised capacity curve</t>
        </r>
      </text>
    </comment>
    <comment ref="P21" authorId="0">
      <text>
        <r>
          <rPr>
            <sz val="9"/>
            <color indexed="81"/>
            <rFont val="Tahoma"/>
            <family val="2"/>
          </rPr>
          <t>Equivalent amplification factor due to eccentricity of masses</t>
        </r>
      </text>
    </comment>
    <comment ref="P22" authorId="0">
      <text>
        <r>
          <rPr>
            <sz val="9"/>
            <color indexed="81"/>
            <rFont val="Tahoma"/>
            <family val="2"/>
          </rPr>
          <t>Global amplification factor due to 2nd order effects</t>
        </r>
      </text>
    </comment>
    <comment ref="P23" authorId="0">
      <text>
        <r>
          <rPr>
            <sz val="9"/>
            <color indexed="81"/>
            <rFont val="Tahoma"/>
            <family val="2"/>
          </rPr>
          <t>Overstrength until 1st yielding</t>
        </r>
      </text>
    </comment>
    <comment ref="P24" authorId="0">
      <text>
        <r>
          <rPr>
            <sz val="9"/>
            <color indexed="81"/>
            <rFont val="Tahoma"/>
            <family val="2"/>
          </rPr>
          <t>Overstrength from 1st yielding until maximum capacity</t>
        </r>
      </text>
    </comment>
    <comment ref="P25" authorId="0">
      <text>
        <r>
          <rPr>
            <sz val="9"/>
            <color indexed="81"/>
            <rFont val="Tahoma"/>
            <family val="2"/>
          </rPr>
          <t xml:space="preserve">Ductility-based strength reduction factor </t>
        </r>
      </text>
    </comment>
    <comment ref="P26" authorId="0">
      <text>
        <r>
          <rPr>
            <sz val="9"/>
            <color indexed="81"/>
            <rFont val="Tahoma"/>
            <family val="2"/>
          </rPr>
          <t>Contribution of period elongation to the strength reduction factor</t>
        </r>
      </text>
    </comment>
    <comment ref="P27" authorId="0">
      <text>
        <r>
          <rPr>
            <sz val="9"/>
            <color indexed="81"/>
            <rFont val="Tahoma"/>
            <family val="2"/>
          </rPr>
          <t>Strength reduction factor (behaviour factor of capacity)</t>
        </r>
      </text>
    </comment>
    <comment ref="P28" authorId="0">
      <text>
        <r>
          <rPr>
            <sz val="9"/>
            <color indexed="81"/>
            <rFont val="Tahoma"/>
            <family val="2"/>
          </rPr>
          <t>Global safety factor in terms of spectral acceleration</t>
        </r>
      </text>
    </comment>
    <comment ref="P29" authorId="0">
      <text>
        <r>
          <rPr>
            <sz val="9"/>
            <color indexed="81"/>
            <rFont val="Tahoma"/>
            <family val="2"/>
          </rPr>
          <t>Capacity spectral acceleration</t>
        </r>
      </text>
    </comment>
    <comment ref="P30" authorId="0">
      <text>
        <r>
          <rPr>
            <sz val="9"/>
            <color indexed="81"/>
            <rFont val="Tahoma"/>
            <family val="2"/>
          </rPr>
          <t>Capacity PGA in soil</t>
        </r>
      </text>
    </comment>
    <comment ref="P31" authorId="0">
      <text>
        <r>
          <rPr>
            <sz val="9"/>
            <color indexed="81"/>
            <rFont val="Tahoma"/>
            <family val="2"/>
          </rPr>
          <t>Safety factor in PGA on site</t>
        </r>
      </text>
    </comment>
  </commentList>
</comments>
</file>

<file path=xl/comments2.xml><?xml version="1.0" encoding="utf-8"?>
<comments xmlns="http://schemas.openxmlformats.org/spreadsheetml/2006/main">
  <authors>
    <author>Fernando Gómez Martínez</author>
  </authors>
  <commentList>
    <comment ref="A4" authorId="0">
      <text>
        <r>
          <rPr>
            <sz val="9"/>
            <color indexed="81"/>
            <rFont val="Tahoma"/>
            <family val="2"/>
          </rPr>
          <t>Joints should be in order from top to bottom storeys</t>
        </r>
      </text>
    </comment>
  </commentList>
</comments>
</file>

<file path=xl/sharedStrings.xml><?xml version="1.0" encoding="utf-8"?>
<sst xmlns="http://schemas.openxmlformats.org/spreadsheetml/2006/main" count="2318" uniqueCount="177">
  <si>
    <t>Step</t>
  </si>
  <si>
    <t>Displacement</t>
  </si>
  <si>
    <t>BaseForce</t>
  </si>
  <si>
    <t>AtoB</t>
  </si>
  <si>
    <t>BtoIO</t>
  </si>
  <si>
    <t>IOtoLS</t>
  </si>
  <si>
    <t>CtoD</t>
  </si>
  <si>
    <t>DtoE</t>
  </si>
  <si>
    <t>BeyondE</t>
  </si>
  <si>
    <t>Total</t>
  </si>
  <si>
    <t>KN</t>
  </si>
  <si>
    <t>No yielding</t>
  </si>
  <si>
    <t>Yielding</t>
  </si>
  <si>
    <t>cm</t>
  </si>
  <si>
    <t>Cs [g]</t>
  </si>
  <si>
    <t>Sa,max [g]</t>
  </si>
  <si>
    <t>0.6·Sa,max [g]</t>
  </si>
  <si>
    <t>Sd|0.6·Sa,max* [cm]</t>
  </si>
  <si>
    <t>Sdy [cm]</t>
  </si>
  <si>
    <t>Sa(T) [g]</t>
  </si>
  <si>
    <t>Sd(T) [cm]</t>
  </si>
  <si>
    <r>
      <t>R</t>
    </r>
    <r>
      <rPr>
        <sz val="11"/>
        <color theme="1"/>
        <rFont val="Calibri"/>
        <family val="2"/>
      </rPr>
      <t>ω</t>
    </r>
  </si>
  <si>
    <r>
      <t>R</t>
    </r>
    <r>
      <rPr>
        <sz val="11"/>
        <color theme="1"/>
        <rFont val="Calibri"/>
        <family val="2"/>
      </rPr>
      <t>α</t>
    </r>
  </si>
  <si>
    <r>
      <t>R</t>
    </r>
    <r>
      <rPr>
        <sz val="11"/>
        <color theme="1"/>
        <rFont val="Calibri"/>
        <family val="2"/>
      </rPr>
      <t>μ</t>
    </r>
  </si>
  <si>
    <t>Sad(T) [g]</t>
  </si>
  <si>
    <t>Sa1(T) [g]</t>
  </si>
  <si>
    <t>Sd1 [cm]</t>
  </si>
  <si>
    <t>μ</t>
  </si>
  <si>
    <t>T [s]</t>
  </si>
  <si>
    <t>demand</t>
  </si>
  <si>
    <t>Re</t>
  </si>
  <si>
    <t>capacity</t>
  </si>
  <si>
    <t>Sac(Teff) [g]</t>
  </si>
  <si>
    <t>Sd(Teff)</t>
  </si>
  <si>
    <t>NTC 60%</t>
  </si>
  <si>
    <t>EC8</t>
  </si>
  <si>
    <t>m</t>
  </si>
  <si>
    <t>CPtoC</t>
  </si>
  <si>
    <t>LStoCP</t>
  </si>
  <si>
    <t>BtoC</t>
  </si>
  <si>
    <t>Sd*</t>
  </si>
  <si>
    <t>Sa*</t>
  </si>
  <si>
    <t>Ai</t>
  </si>
  <si>
    <t>[cmg]</t>
  </si>
  <si>
    <t>[g]</t>
  </si>
  <si>
    <t>[cm]</t>
  </si>
  <si>
    <t>Sdu [cm]</t>
  </si>
  <si>
    <t>Sae'(T) [g]</t>
  </si>
  <si>
    <t>Sae(T) [g]</t>
  </si>
  <si>
    <r>
      <t>μ</t>
    </r>
    <r>
      <rPr>
        <sz val="11"/>
        <color theme="1"/>
        <rFont val="Calibri"/>
        <family val="2"/>
      </rPr>
      <t>Δ</t>
    </r>
  </si>
  <si>
    <t>qR</t>
  </si>
  <si>
    <t>Rd</t>
  </si>
  <si>
    <t>Teff [s]</t>
  </si>
  <si>
    <t>Sde' [cm]</t>
  </si>
  <si>
    <r>
      <t>ω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eff [rad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/s</t>
    </r>
    <r>
      <rPr>
        <vertAlign val="superscript"/>
        <sz val="11"/>
        <color theme="1"/>
        <rFont val="Calibri"/>
        <family val="2"/>
      </rPr>
      <t>2</t>
    </r>
    <r>
      <rPr>
        <sz val="11"/>
        <color theme="1"/>
        <rFont val="Calibri"/>
        <family val="2"/>
      </rPr>
      <t>]</t>
    </r>
  </si>
  <si>
    <t>CC NTC</t>
  </si>
  <si>
    <t>CC EC8</t>
  </si>
  <si>
    <t>elastic demand</t>
  </si>
  <si>
    <t>design acc</t>
  </si>
  <si>
    <t>IN2</t>
  </si>
  <si>
    <t>HAZARD</t>
  </si>
  <si>
    <t>DIRECTION</t>
  </si>
  <si>
    <t>ab [g]</t>
  </si>
  <si>
    <t>direction</t>
  </si>
  <si>
    <t>horizontal</t>
  </si>
  <si>
    <t>K</t>
  </si>
  <si>
    <t>factor</t>
  </si>
  <si>
    <t>IMPORTANCE</t>
  </si>
  <si>
    <t>CORNER PERIODS</t>
  </si>
  <si>
    <t>life span [years]</t>
  </si>
  <si>
    <t>no</t>
  </si>
  <si>
    <t>Ta [s]</t>
  </si>
  <si>
    <t>ρ</t>
  </si>
  <si>
    <t>Tb [s]</t>
  </si>
  <si>
    <t>SOIL</t>
  </si>
  <si>
    <t>composed</t>
  </si>
  <si>
    <t>SPECTRAL AMPLIFICATION</t>
  </si>
  <si>
    <t>soil type</t>
  </si>
  <si>
    <t>III</t>
  </si>
  <si>
    <t>α(Ta)</t>
  </si>
  <si>
    <t>Csimple</t>
  </si>
  <si>
    <t>α(T)</t>
  </si>
  <si>
    <t>type</t>
  </si>
  <si>
    <t>d [m]</t>
  </si>
  <si>
    <t>Ci</t>
  </si>
  <si>
    <t>II</t>
  </si>
  <si>
    <t>I</t>
  </si>
  <si>
    <t>Ccomposed</t>
  </si>
  <si>
    <t>C</t>
  </si>
  <si>
    <t>S</t>
  </si>
  <si>
    <t>ac [g]</t>
  </si>
  <si>
    <t>DAMPING</t>
  </si>
  <si>
    <t>Ω [%]</t>
  </si>
  <si>
    <t>ν</t>
  </si>
  <si>
    <t>BEHAVIOUR FACTOR</t>
  </si>
  <si>
    <t>β</t>
  </si>
  <si>
    <t>(For NTC)</t>
  </si>
  <si>
    <t>Sae(Teff)</t>
  </si>
  <si>
    <t>PUSHOVER</t>
  </si>
  <si>
    <t>1st Y</t>
  </si>
  <si>
    <t>ULS</t>
  </si>
  <si>
    <t>MEC</t>
  </si>
  <si>
    <t>D [cm]</t>
  </si>
  <si>
    <t>V [kN]</t>
  </si>
  <si>
    <t>for bilinear</t>
  </si>
  <si>
    <t>for pushover</t>
  </si>
  <si>
    <t>Sd [cm]</t>
  </si>
  <si>
    <t>Sa [g]</t>
  </si>
  <si>
    <t>Vb [kN]</t>
  </si>
  <si>
    <t>after ULS</t>
  </si>
  <si>
    <t>before ULS</t>
  </si>
  <si>
    <t>Tel [s]</t>
  </si>
  <si>
    <t>Atot [cmg]</t>
  </si>
  <si>
    <t>TABLE:  Joint Displacements</t>
  </si>
  <si>
    <t>Joint</t>
  </si>
  <si>
    <t>OutputCase</t>
  </si>
  <si>
    <t>CaseType</t>
  </si>
  <si>
    <t>StepType</t>
  </si>
  <si>
    <t>StepNum</t>
  </si>
  <si>
    <t>U1</t>
  </si>
  <si>
    <t>U2</t>
  </si>
  <si>
    <t>U3</t>
  </si>
  <si>
    <t>R1</t>
  </si>
  <si>
    <t>R2</t>
  </si>
  <si>
    <t>R3</t>
  </si>
  <si>
    <t>Text</t>
  </si>
  <si>
    <t>Unitless</t>
  </si>
  <si>
    <t>Radians</t>
  </si>
  <si>
    <t>146</t>
  </si>
  <si>
    <t>PUSH_MODE X</t>
  </si>
  <si>
    <t>NonStatic</t>
  </si>
  <si>
    <t>147</t>
  </si>
  <si>
    <t>148</t>
  </si>
  <si>
    <t>149</t>
  </si>
  <si>
    <t>MASTER</t>
  </si>
  <si>
    <t>for bilinear DLS</t>
  </si>
  <si>
    <t>A,accumulated [cmg]</t>
  </si>
  <si>
    <t>DLS</t>
  </si>
  <si>
    <t>yielding in DLS?</t>
  </si>
  <si>
    <t>ass. T</t>
  </si>
  <si>
    <t>ass. Teff,DLS</t>
  </si>
  <si>
    <t>ass. Teff,ULS</t>
  </si>
  <si>
    <t>SIGN</t>
  </si>
  <si>
    <t>POINTS</t>
  </si>
  <si>
    <t>demand eff</t>
  </si>
  <si>
    <t>Recc</t>
  </si>
  <si>
    <r>
      <t>Rp-</t>
    </r>
    <r>
      <rPr>
        <sz val="11"/>
        <color theme="1"/>
        <rFont val="Calibri"/>
        <family val="2"/>
      </rPr>
      <t>Δ</t>
    </r>
  </si>
  <si>
    <t>Demand ULS</t>
  </si>
  <si>
    <t>Demand DLS</t>
  </si>
  <si>
    <t>Capacity ULS</t>
  </si>
  <si>
    <t>PGAd soil [g]</t>
  </si>
  <si>
    <t>PGAd rock [g]</t>
  </si>
  <si>
    <t>Factor demand DLS/ULS</t>
  </si>
  <si>
    <t>PGAc soil[g]</t>
  </si>
  <si>
    <t>Keff,DLS/Kel</t>
  </si>
  <si>
    <t>Keff,ULS/Kel</t>
  </si>
  <si>
    <t>FS_Sa(T)</t>
  </si>
  <si>
    <t>FS_PGA soil</t>
  </si>
  <si>
    <t>Sae(Teff) [g]</t>
  </si>
  <si>
    <t>total steps</t>
  </si>
  <si>
    <t>sign</t>
  </si>
  <si>
    <r>
      <t>IDRmax [</t>
    </r>
    <r>
      <rPr>
        <sz val="11"/>
        <color theme="1"/>
        <rFont val="Calibri"/>
        <family val="2"/>
      </rPr>
      <t>‰</t>
    </r>
    <r>
      <rPr>
        <sz val="9.35"/>
        <color theme="1"/>
        <rFont val="Calibri"/>
        <family val="2"/>
      </rPr>
      <t>]</t>
    </r>
  </si>
  <si>
    <t>critical step</t>
  </si>
  <si>
    <t>node ID</t>
  </si>
  <si>
    <t>A</t>
  </si>
  <si>
    <t>node ID text</t>
  </si>
  <si>
    <t>hi [m]</t>
  </si>
  <si>
    <t>TABLE:  Pushover Curve</t>
  </si>
  <si>
    <t>T0 [s]</t>
  </si>
  <si>
    <t>ab·S [g]</t>
  </si>
  <si>
    <t>+</t>
  </si>
  <si>
    <t>-</t>
  </si>
  <si>
    <r>
      <t>storey (</t>
    </r>
    <r>
      <rPr>
        <sz val="11"/>
        <color theme="1"/>
        <rFont val="Calibri"/>
        <family val="2"/>
      </rPr>
      <t>≤10)</t>
    </r>
  </si>
  <si>
    <t>Td [s]</t>
  </si>
  <si>
    <t>Г</t>
  </si>
  <si>
    <t>m* [T]</t>
  </si>
  <si>
    <t>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</si>
</sst>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#,##0.000"/>
    <numFmt numFmtId="167" formatCode="0.0"/>
    <numFmt numFmtId="168" formatCode="0.00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vertAlign val="superscript"/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9.35"/>
      <color theme="1"/>
      <name val="Calibri"/>
      <family val="2"/>
    </font>
    <font>
      <sz val="9"/>
      <color indexed="81"/>
      <name val="Tahoma"/>
      <family val="2"/>
    </font>
  </fonts>
  <fills count="1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0" borderId="0" xfId="0" applyFill="1"/>
    <xf numFmtId="0" fontId="1" fillId="0" borderId="2" xfId="0" applyFont="1" applyFill="1" applyBorder="1" applyAlignment="1">
      <alignment horizontal="center"/>
    </xf>
    <xf numFmtId="0" fontId="0" fillId="4" borderId="0" xfId="0" applyFill="1"/>
    <xf numFmtId="0" fontId="0" fillId="0" borderId="3" xfId="0" applyBorder="1"/>
    <xf numFmtId="0" fontId="0" fillId="0" borderId="0" xfId="0" applyBorder="1"/>
    <xf numFmtId="0" fontId="0" fillId="0" borderId="0" xfId="0" applyFill="1" applyBorder="1"/>
    <xf numFmtId="164" fontId="0" fillId="0" borderId="4" xfId="0" applyNumberFormat="1" applyBorder="1"/>
    <xf numFmtId="165" fontId="0" fillId="0" borderId="0" xfId="0" applyNumberFormat="1"/>
    <xf numFmtId="164" fontId="0" fillId="0" borderId="0" xfId="0" applyNumberFormat="1" applyFill="1"/>
    <xf numFmtId="0" fontId="2" fillId="0" borderId="0" xfId="0" applyFont="1" applyFill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8" xfId="0" applyFill="1" applyBorder="1"/>
    <xf numFmtId="164" fontId="0" fillId="0" borderId="0" xfId="0" applyNumberFormat="1" applyBorder="1"/>
    <xf numFmtId="0" fontId="0" fillId="0" borderId="9" xfId="0" applyFill="1" applyBorder="1"/>
    <xf numFmtId="164" fontId="0" fillId="0" borderId="11" xfId="0" applyNumberFormat="1" applyBorder="1"/>
    <xf numFmtId="0" fontId="0" fillId="0" borderId="10" xfId="0" applyBorder="1"/>
    <xf numFmtId="0" fontId="0" fillId="0" borderId="12" xfId="0" applyBorder="1"/>
    <xf numFmtId="11" fontId="0" fillId="0" borderId="0" xfId="0" applyNumberFormat="1" applyBorder="1"/>
    <xf numFmtId="164" fontId="0" fillId="0" borderId="6" xfId="0" applyNumberFormat="1" applyBorder="1"/>
    <xf numFmtId="0" fontId="0" fillId="0" borderId="13" xfId="0" applyBorder="1"/>
    <xf numFmtId="11" fontId="0" fillId="0" borderId="0" xfId="0" applyNumberFormat="1"/>
    <xf numFmtId="0" fontId="1" fillId="0" borderId="15" xfId="0" applyFont="1" applyFill="1" applyBorder="1" applyAlignment="1">
      <alignment horizontal="center"/>
    </xf>
    <xf numFmtId="0" fontId="0" fillId="0" borderId="0" xfId="0"/>
    <xf numFmtId="164" fontId="0" fillId="0" borderId="10" xfId="0" applyNumberFormat="1" applyBorder="1"/>
    <xf numFmtId="2" fontId="0" fillId="0" borderId="0" xfId="0" applyNumberFormat="1" applyBorder="1"/>
    <xf numFmtId="164" fontId="0" fillId="0" borderId="0" xfId="0" applyNumberFormat="1" applyFill="1" applyBorder="1"/>
    <xf numFmtId="4" fontId="0" fillId="0" borderId="0" xfId="0" applyNumberFormat="1" applyFill="1" applyBorder="1"/>
    <xf numFmtId="2" fontId="0" fillId="0" borderId="0" xfId="0" applyNumberFormat="1"/>
    <xf numFmtId="2" fontId="0" fillId="0" borderId="0" xfId="0" applyNumberFormat="1" applyFill="1" applyBorder="1"/>
    <xf numFmtId="0" fontId="0" fillId="0" borderId="7" xfId="0" applyFill="1" applyBorder="1"/>
    <xf numFmtId="164" fontId="0" fillId="0" borderId="9" xfId="0" applyNumberFormat="1" applyBorder="1"/>
    <xf numFmtId="0" fontId="1" fillId="0" borderId="6" xfId="0" applyFont="1" applyFill="1" applyBorder="1" applyAlignment="1">
      <alignment horizontal="center"/>
    </xf>
    <xf numFmtId="164" fontId="0" fillId="0" borderId="10" xfId="0" applyNumberFormat="1" applyFill="1" applyBorder="1"/>
    <xf numFmtId="0" fontId="0" fillId="0" borderId="12" xfId="0" applyFill="1" applyBorder="1"/>
    <xf numFmtId="0" fontId="0" fillId="0" borderId="18" xfId="0" applyFill="1" applyBorder="1"/>
    <xf numFmtId="0" fontId="0" fillId="0" borderId="18" xfId="0" applyBorder="1"/>
    <xf numFmtId="0" fontId="0" fillId="0" borderId="19" xfId="0" applyBorder="1"/>
    <xf numFmtId="0" fontId="0" fillId="0" borderId="22" xfId="0" applyFill="1" applyBorder="1"/>
    <xf numFmtId="0" fontId="0" fillId="0" borderId="24" xfId="0" applyFill="1" applyBorder="1"/>
    <xf numFmtId="0" fontId="0" fillId="0" borderId="25" xfId="0" applyFill="1" applyBorder="1"/>
    <xf numFmtId="0" fontId="0" fillId="0" borderId="20" xfId="0" applyBorder="1"/>
    <xf numFmtId="0" fontId="0" fillId="0" borderId="21" xfId="0" applyBorder="1"/>
    <xf numFmtId="2" fontId="0" fillId="0" borderId="0" xfId="0" applyNumberFormat="1" applyFill="1"/>
    <xf numFmtId="166" fontId="0" fillId="0" borderId="0" xfId="0" applyNumberFormat="1" applyBorder="1"/>
    <xf numFmtId="2" fontId="0" fillId="7" borderId="0" xfId="0" applyNumberFormat="1" applyFill="1" applyBorder="1"/>
    <xf numFmtId="0" fontId="0" fillId="0" borderId="4" xfId="0" applyBorder="1"/>
    <xf numFmtId="1" fontId="0" fillId="0" borderId="9" xfId="0" applyNumberFormat="1" applyBorder="1"/>
    <xf numFmtId="2" fontId="0" fillId="0" borderId="11" xfId="0" applyNumberFormat="1" applyBorder="1"/>
    <xf numFmtId="1" fontId="0" fillId="0" borderId="12" xfId="0" applyNumberFormat="1" applyBorder="1"/>
    <xf numFmtId="0" fontId="0" fillId="0" borderId="3" xfId="0" applyFill="1" applyBorder="1"/>
    <xf numFmtId="2" fontId="0" fillId="0" borderId="13" xfId="0" applyNumberFormat="1" applyBorder="1"/>
    <xf numFmtId="1" fontId="0" fillId="0" borderId="0" xfId="0" applyNumberFormat="1" applyBorder="1"/>
    <xf numFmtId="11" fontId="0" fillId="0" borderId="0" xfId="0" applyNumberFormat="1"/>
    <xf numFmtId="0" fontId="0" fillId="0" borderId="0" xfId="0"/>
    <xf numFmtId="0" fontId="1" fillId="10" borderId="2" xfId="0" applyFont="1" applyFill="1" applyBorder="1" applyAlignment="1">
      <alignment horizontal="center"/>
    </xf>
    <xf numFmtId="164" fontId="0" fillId="0" borderId="12" xfId="0" applyNumberFormat="1" applyBorder="1"/>
    <xf numFmtId="2" fontId="0" fillId="0" borderId="14" xfId="0" applyNumberFormat="1" applyFill="1" applyBorder="1"/>
    <xf numFmtId="0" fontId="0" fillId="0" borderId="1" xfId="0" applyFill="1" applyBorder="1" applyAlignment="1">
      <alignment horizontal="center"/>
    </xf>
    <xf numFmtId="0" fontId="0" fillId="0" borderId="14" xfId="0" applyFill="1" applyBorder="1"/>
    <xf numFmtId="1" fontId="0" fillId="0" borderId="14" xfId="0" applyNumberFormat="1" applyFill="1" applyBorder="1"/>
    <xf numFmtId="0" fontId="0" fillId="3" borderId="2" xfId="0" applyFill="1" applyBorder="1" applyAlignment="1">
      <alignment horizontal="center"/>
    </xf>
    <xf numFmtId="11" fontId="0" fillId="0" borderId="26" xfId="0" applyNumberFormat="1" applyBorder="1"/>
    <xf numFmtId="0" fontId="0" fillId="0" borderId="26" xfId="0" applyBorder="1"/>
    <xf numFmtId="0" fontId="1" fillId="0" borderId="0" xfId="0" applyFont="1" applyFill="1" applyBorder="1" applyAlignment="1">
      <alignment horizontal="center"/>
    </xf>
    <xf numFmtId="0" fontId="1" fillId="10" borderId="27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67" fontId="0" fillId="0" borderId="0" xfId="0" applyNumberFormat="1" applyFill="1" applyBorder="1"/>
    <xf numFmtId="0" fontId="0" fillId="4" borderId="0" xfId="0" applyFill="1" applyBorder="1"/>
    <xf numFmtId="0" fontId="0" fillId="10" borderId="2" xfId="0" applyFill="1" applyBorder="1" applyAlignment="1">
      <alignment horizontal="center"/>
    </xf>
    <xf numFmtId="0" fontId="0" fillId="10" borderId="27" xfId="0" applyFill="1" applyBorder="1" applyAlignment="1">
      <alignment horizontal="center"/>
    </xf>
    <xf numFmtId="0" fontId="0" fillId="0" borderId="17" xfId="0" applyFill="1" applyBorder="1"/>
    <xf numFmtId="2" fontId="0" fillId="0" borderId="16" xfId="0" applyNumberFormat="1" applyFill="1" applyBorder="1"/>
    <xf numFmtId="0" fontId="2" fillId="0" borderId="0" xfId="0" applyFont="1" applyFill="1" applyBorder="1"/>
    <xf numFmtId="0" fontId="0" fillId="5" borderId="0" xfId="0" applyFill="1" applyBorder="1"/>
    <xf numFmtId="2" fontId="5" fillId="0" borderId="0" xfId="0" applyNumberFormat="1" applyFont="1" applyFill="1"/>
    <xf numFmtId="0" fontId="6" fillId="0" borderId="0" xfId="0" applyFont="1" applyFill="1"/>
    <xf numFmtId="0" fontId="0" fillId="0" borderId="19" xfId="0" applyFill="1" applyBorder="1"/>
    <xf numFmtId="165" fontId="0" fillId="0" borderId="0" xfId="0" applyNumberFormat="1" applyFill="1"/>
    <xf numFmtId="165" fontId="6" fillId="0" borderId="0" xfId="0" applyNumberFormat="1" applyFont="1" applyFill="1"/>
    <xf numFmtId="0" fontId="0" fillId="0" borderId="20" xfId="0" applyFill="1" applyBorder="1"/>
    <xf numFmtId="0" fontId="0" fillId="0" borderId="21" xfId="0" applyFill="1" applyBorder="1"/>
    <xf numFmtId="0" fontId="0" fillId="0" borderId="23" xfId="0" applyFill="1" applyBorder="1"/>
    <xf numFmtId="2" fontId="2" fillId="0" borderId="0" xfId="0" applyNumberFormat="1" applyFont="1" applyFill="1"/>
    <xf numFmtId="0" fontId="2" fillId="0" borderId="24" xfId="0" applyFont="1" applyFill="1" applyBorder="1"/>
    <xf numFmtId="167" fontId="0" fillId="0" borderId="25" xfId="0" applyNumberFormat="1" applyFill="1" applyBorder="1"/>
    <xf numFmtId="0" fontId="0" fillId="0" borderId="14" xfId="0" applyBorder="1"/>
    <xf numFmtId="165" fontId="0" fillId="0" borderId="0" xfId="0" applyNumberFormat="1" applyFill="1" applyBorder="1"/>
    <xf numFmtId="2" fontId="5" fillId="0" borderId="0" xfId="0" applyNumberFormat="1" applyFont="1" applyFill="1" applyBorder="1"/>
    <xf numFmtId="0" fontId="6" fillId="0" borderId="0" xfId="0" applyFont="1" applyFill="1" applyBorder="1"/>
    <xf numFmtId="165" fontId="6" fillId="0" borderId="0" xfId="0" applyNumberFormat="1" applyFont="1" applyFill="1" applyBorder="1"/>
    <xf numFmtId="2" fontId="2" fillId="0" borderId="0" xfId="0" applyNumberFormat="1" applyFont="1" applyFill="1" applyBorder="1"/>
    <xf numFmtId="164" fontId="0" fillId="5" borderId="0" xfId="0" applyNumberFormat="1" applyFill="1" applyBorder="1"/>
    <xf numFmtId="2" fontId="0" fillId="4" borderId="0" xfId="0" applyNumberFormat="1" applyFill="1" applyBorder="1"/>
    <xf numFmtId="165" fontId="0" fillId="4" borderId="0" xfId="0" applyNumberFormat="1" applyFill="1"/>
    <xf numFmtId="165" fontId="0" fillId="4" borderId="0" xfId="0" applyNumberFormat="1" applyFill="1" applyBorder="1"/>
    <xf numFmtId="168" fontId="0" fillId="0" borderId="0" xfId="0" applyNumberFormat="1" applyFill="1" applyBorder="1"/>
    <xf numFmtId="164" fontId="4" fillId="8" borderId="0" xfId="0" applyNumberFormat="1" applyFont="1" applyFill="1" applyBorder="1"/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/>
    <xf numFmtId="2" fontId="5" fillId="0" borderId="0" xfId="0" applyNumberFormat="1" applyFont="1" applyBorder="1"/>
    <xf numFmtId="1" fontId="5" fillId="0" borderId="0" xfId="0" applyNumberFormat="1" applyFont="1" applyBorder="1"/>
    <xf numFmtId="164" fontId="5" fillId="0" borderId="0" xfId="0" applyNumberFormat="1" applyFont="1" applyBorder="1"/>
    <xf numFmtId="165" fontId="5" fillId="0" borderId="0" xfId="0" applyNumberFormat="1" applyFont="1"/>
    <xf numFmtId="2" fontId="0" fillId="6" borderId="0" xfId="0" applyNumberFormat="1" applyFill="1"/>
    <xf numFmtId="1" fontId="0" fillId="6" borderId="0" xfId="0" applyNumberFormat="1" applyFill="1"/>
    <xf numFmtId="164" fontId="0" fillId="6" borderId="0" xfId="0" applyNumberFormat="1" applyFill="1"/>
    <xf numFmtId="0" fontId="0" fillId="0" borderId="5" xfId="0" applyFont="1" applyFill="1" applyBorder="1"/>
    <xf numFmtId="2" fontId="0" fillId="0" borderId="5" xfId="0" applyNumberFormat="1" applyBorder="1"/>
    <xf numFmtId="2" fontId="0" fillId="0" borderId="7" xfId="0" applyNumberFormat="1" applyBorder="1"/>
    <xf numFmtId="2" fontId="0" fillId="6" borderId="10" xfId="0" applyNumberFormat="1" applyFill="1" applyBorder="1"/>
    <xf numFmtId="2" fontId="0" fillId="6" borderId="12" xfId="0" applyNumberFormat="1" applyFill="1" applyBorder="1"/>
    <xf numFmtId="2" fontId="0" fillId="0" borderId="9" xfId="0" applyNumberFormat="1" applyBorder="1"/>
    <xf numFmtId="0" fontId="0" fillId="0" borderId="10" xfId="0" applyFill="1" applyBorder="1"/>
    <xf numFmtId="2" fontId="0" fillId="0" borderId="12" xfId="0" applyNumberFormat="1" applyBorder="1"/>
    <xf numFmtId="0" fontId="0" fillId="0" borderId="5" xfId="0" applyFill="1" applyBorder="1"/>
    <xf numFmtId="0" fontId="0" fillId="0" borderId="6" xfId="0" applyBorder="1"/>
    <xf numFmtId="0" fontId="2" fillId="0" borderId="8" xfId="0" applyFont="1" applyFill="1" applyBorder="1"/>
    <xf numFmtId="0" fontId="0" fillId="0" borderId="8" xfId="0" applyFont="1" applyFill="1" applyBorder="1"/>
    <xf numFmtId="2" fontId="0" fillId="0" borderId="0" xfId="0" applyNumberFormat="1" applyFont="1" applyFill="1" applyBorder="1"/>
    <xf numFmtId="0" fontId="0" fillId="7" borderId="8" xfId="0" applyFill="1" applyBorder="1"/>
    <xf numFmtId="0" fontId="4" fillId="8" borderId="8" xfId="0" applyFont="1" applyFill="1" applyBorder="1"/>
    <xf numFmtId="0" fontId="0" fillId="11" borderId="10" xfId="0" applyFill="1" applyBorder="1"/>
    <xf numFmtId="4" fontId="0" fillId="11" borderId="11" xfId="0" applyNumberFormat="1" applyFill="1" applyBorder="1"/>
    <xf numFmtId="0" fontId="0" fillId="0" borderId="13" xfId="0" applyFill="1" applyBorder="1"/>
    <xf numFmtId="164" fontId="0" fillId="0" borderId="6" xfId="0" applyNumberFormat="1" applyFill="1" applyBorder="1"/>
    <xf numFmtId="0" fontId="0" fillId="0" borderId="10" xfId="0" applyFont="1" applyFill="1" applyBorder="1"/>
    <xf numFmtId="2" fontId="0" fillId="0" borderId="11" xfId="0" applyNumberFormat="1" applyFill="1" applyBorder="1"/>
    <xf numFmtId="164" fontId="0" fillId="0" borderId="7" xfId="0" applyNumberFormat="1" applyBorder="1"/>
    <xf numFmtId="0" fontId="0" fillId="0" borderId="28" xfId="0" applyFill="1" applyBorder="1"/>
    <xf numFmtId="0" fontId="0" fillId="0" borderId="11" xfId="0" applyFill="1" applyBorder="1"/>
    <xf numFmtId="0" fontId="2" fillId="0" borderId="5" xfId="0" applyFont="1" applyFill="1" applyBorder="1"/>
    <xf numFmtId="2" fontId="0" fillId="0" borderId="29" xfId="0" applyNumberFormat="1" applyFill="1" applyBorder="1"/>
    <xf numFmtId="0" fontId="0" fillId="9" borderId="10" xfId="0" applyFill="1" applyBorder="1"/>
    <xf numFmtId="2" fontId="0" fillId="9" borderId="11" xfId="0" applyNumberFormat="1" applyFill="1" applyBorder="1"/>
    <xf numFmtId="0" fontId="0" fillId="12" borderId="0" xfId="0" applyFill="1"/>
    <xf numFmtId="0" fontId="0" fillId="12" borderId="0" xfId="0" applyFill="1" applyBorder="1"/>
    <xf numFmtId="0" fontId="1" fillId="10" borderId="15" xfId="0" applyFont="1" applyFill="1" applyBorder="1" applyAlignment="1">
      <alignment horizontal="center"/>
    </xf>
    <xf numFmtId="0" fontId="0" fillId="4" borderId="14" xfId="0" applyFill="1" applyBorder="1"/>
    <xf numFmtId="0" fontId="0" fillId="0" borderId="0" xfId="0" applyFill="1" applyBorder="1" applyAlignment="1"/>
    <xf numFmtId="0" fontId="0" fillId="0" borderId="0" xfId="0" applyAlignment="1"/>
    <xf numFmtId="0" fontId="0" fillId="0" borderId="30" xfId="0" applyFill="1" applyBorder="1"/>
    <xf numFmtId="0" fontId="0" fillId="0" borderId="24" xfId="0" applyBorder="1"/>
    <xf numFmtId="0" fontId="0" fillId="0" borderId="30" xfId="0" applyBorder="1"/>
    <xf numFmtId="0" fontId="0" fillId="0" borderId="25" xfId="0" applyBorder="1"/>
    <xf numFmtId="0" fontId="1" fillId="0" borderId="4" xfId="0" applyFont="1" applyFill="1" applyBorder="1" applyAlignment="1">
      <alignment horizontal="center"/>
    </xf>
  </cellXfs>
  <cellStyles count="1">
    <cellStyle name="Normal" xfId="0" builtinId="0"/>
  </cellStyles>
  <dxfs count="9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ill>
        <patternFill>
          <bgColor theme="7" tint="0.39994506668294322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CC99FF"/>
      <color rgb="FF9966FF"/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613188976377952"/>
          <c:y val="4.0740740740740744E-2"/>
          <c:w val="0.81942366579177606"/>
          <c:h val="0.82957392825896759"/>
        </c:manualLayout>
      </c:layout>
      <c:scatterChart>
        <c:scatterStyle val="lineMarker"/>
        <c:varyColors val="0"/>
        <c:ser>
          <c:idx val="0"/>
          <c:order val="0"/>
          <c:tx>
            <c:v>MODE X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'N2'!$AF$4:$AF$124</c:f>
              <c:numCache>
                <c:formatCode>0.000</c:formatCode>
                <c:ptCount val="121"/>
                <c:pt idx="0">
                  <c:v>3.2367647058823525E-17</c:v>
                </c:pt>
                <c:pt idx="1">
                  <c:v>0.58823529411764708</c:v>
                </c:pt>
                <c:pt idx="2">
                  <c:v>1.1764705882352942</c:v>
                </c:pt>
                <c:pt idx="3">
                  <c:v>1.4705882352941175</c:v>
                </c:pt>
                <c:pt idx="4">
                  <c:v>2.0588235294117649</c:v>
                </c:pt>
                <c:pt idx="5">
                  <c:v>2.6470588235294112</c:v>
                </c:pt>
                <c:pt idx="6">
                  <c:v>3.235294117647058</c:v>
                </c:pt>
                <c:pt idx="7">
                  <c:v>3.8235294117647056</c:v>
                </c:pt>
                <c:pt idx="8">
                  <c:v>4.4117647058823524</c:v>
                </c:pt>
                <c:pt idx="9">
                  <c:v>5</c:v>
                </c:pt>
                <c:pt idx="10">
                  <c:v>5.5882352941176467</c:v>
                </c:pt>
                <c:pt idx="11">
                  <c:v>6.1764705882352944</c:v>
                </c:pt>
                <c:pt idx="12">
                  <c:v>6.7647058823529402</c:v>
                </c:pt>
                <c:pt idx="13">
                  <c:v>7.3529411764705879</c:v>
                </c:pt>
                <c:pt idx="14">
                  <c:v>7.9411764705882355</c:v>
                </c:pt>
                <c:pt idx="15">
                  <c:v>8.5294117647058822</c:v>
                </c:pt>
                <c:pt idx="16">
                  <c:v>9.117647058823529</c:v>
                </c:pt>
                <c:pt idx="17">
                  <c:v>9.7058823529411757</c:v>
                </c:pt>
                <c:pt idx="18">
                  <c:v>10.294117647058824</c:v>
                </c:pt>
                <c:pt idx="19">
                  <c:v>10.882352941176469</c:v>
                </c:pt>
                <c:pt idx="20">
                  <c:v>11.470588235294116</c:v>
                </c:pt>
                <c:pt idx="21">
                  <c:v>12.058823529411766</c:v>
                </c:pt>
                <c:pt idx="22">
                  <c:v>12.647058823529409</c:v>
                </c:pt>
                <c:pt idx="23">
                  <c:v>13.235294117647058</c:v>
                </c:pt>
                <c:pt idx="24">
                  <c:v>13.823529411764705</c:v>
                </c:pt>
                <c:pt idx="25">
                  <c:v>14.411764705882353</c:v>
                </c:pt>
                <c:pt idx="26">
                  <c:v>14.999999999999998</c:v>
                </c:pt>
                <c:pt idx="27">
                  <c:v>15.588235294117645</c:v>
                </c:pt>
                <c:pt idx="28">
                  <c:v>16.176470588235293</c:v>
                </c:pt>
                <c:pt idx="29">
                  <c:v>16.764705882352942</c:v>
                </c:pt>
                <c:pt idx="30">
                  <c:v>17.352941176470587</c:v>
                </c:pt>
                <c:pt idx="31">
                  <c:v>17.941176470588232</c:v>
                </c:pt>
                <c:pt idx="32">
                  <c:v>18.52941176470588</c:v>
                </c:pt>
                <c:pt idx="33">
                  <c:v>19.117647058823529</c:v>
                </c:pt>
                <c:pt idx="34">
                  <c:v>19.705882352941174</c:v>
                </c:pt>
                <c:pt idx="35">
                  <c:v>20.294117647058822</c:v>
                </c:pt>
                <c:pt idx="36">
                  <c:v>20.588235294117649</c:v>
                </c:pt>
                <c:pt idx="37">
                  <c:v>20.735294117647054</c:v>
                </c:pt>
                <c:pt idx="38">
                  <c:v>21.323529411764703</c:v>
                </c:pt>
                <c:pt idx="39">
                  <c:v>21.911764705882348</c:v>
                </c:pt>
                <c:pt idx="40">
                  <c:v>22.499999999999996</c:v>
                </c:pt>
                <c:pt idx="41">
                  <c:v>23.088235294117645</c:v>
                </c:pt>
                <c:pt idx="42">
                  <c:v>23.676470588235293</c:v>
                </c:pt>
                <c:pt idx="43">
                  <c:v>24.264705882352938</c:v>
                </c:pt>
                <c:pt idx="44">
                  <c:v>24.852941176470591</c:v>
                </c:pt>
                <c:pt idx="45">
                  <c:v>25.441176470588228</c:v>
                </c:pt>
                <c:pt idx="46">
                  <c:v>26.02941176470588</c:v>
                </c:pt>
                <c:pt idx="47">
                  <c:v>26.617647058823525</c:v>
                </c:pt>
                <c:pt idx="48">
                  <c:v>27.205882352941174</c:v>
                </c:pt>
                <c:pt idx="49">
                  <c:v>27.794117647058819</c:v>
                </c:pt>
                <c:pt idx="50">
                  <c:v>28.382352941176471</c:v>
                </c:pt>
                <c:pt idx="51">
                  <c:v>28.970588235294116</c:v>
                </c:pt>
                <c:pt idx="52">
                  <c:v>29.558823529411764</c:v>
                </c:pt>
                <c:pt idx="53">
                  <c:v>30.147058823529409</c:v>
                </c:pt>
                <c:pt idx="54">
                  <c:v>30.735294117647054</c:v>
                </c:pt>
                <c:pt idx="55">
                  <c:v>31.323529411764703</c:v>
                </c:pt>
                <c:pt idx="56">
                  <c:v>31.911764705882348</c:v>
                </c:pt>
                <c:pt idx="57">
                  <c:v>32.5</c:v>
                </c:pt>
                <c:pt idx="58">
                  <c:v>33.088235294117645</c:v>
                </c:pt>
                <c:pt idx="59">
                  <c:v>33.676470588235297</c:v>
                </c:pt>
                <c:pt idx="60">
                  <c:v>33.676470588235297</c:v>
                </c:pt>
                <c:pt idx="61">
                  <c:v>33.676470588235297</c:v>
                </c:pt>
                <c:pt idx="62">
                  <c:v>33.676470588235297</c:v>
                </c:pt>
                <c:pt idx="63">
                  <c:v>33.676470588235297</c:v>
                </c:pt>
                <c:pt idx="64">
                  <c:v>33.676470588235297</c:v>
                </c:pt>
                <c:pt idx="65">
                  <c:v>33.676470588235297</c:v>
                </c:pt>
                <c:pt idx="66">
                  <c:v>33.676470588235297</c:v>
                </c:pt>
                <c:pt idx="67">
                  <c:v>33.676470588235297</c:v>
                </c:pt>
                <c:pt idx="68">
                  <c:v>33.676470588235297</c:v>
                </c:pt>
                <c:pt idx="69">
                  <c:v>33.676470588235297</c:v>
                </c:pt>
                <c:pt idx="70">
                  <c:v>33.676470588235297</c:v>
                </c:pt>
                <c:pt idx="71">
                  <c:v>33.676470588235297</c:v>
                </c:pt>
                <c:pt idx="72">
                  <c:v>33.676470588235297</c:v>
                </c:pt>
                <c:pt idx="73">
                  <c:v>33.676470588235297</c:v>
                </c:pt>
                <c:pt idx="74">
                  <c:v>33.676470588235297</c:v>
                </c:pt>
                <c:pt idx="75">
                  <c:v>33.676470588235297</c:v>
                </c:pt>
                <c:pt idx="76">
                  <c:v>33.676470588235297</c:v>
                </c:pt>
                <c:pt idx="77">
                  <c:v>33.676470588235297</c:v>
                </c:pt>
                <c:pt idx="78">
                  <c:v>33.676470588235297</c:v>
                </c:pt>
                <c:pt idx="79">
                  <c:v>33.676470588235297</c:v>
                </c:pt>
                <c:pt idx="80">
                  <c:v>33.676470588235297</c:v>
                </c:pt>
                <c:pt idx="81">
                  <c:v>33.676470588235297</c:v>
                </c:pt>
                <c:pt idx="82">
                  <c:v>33.676470588235297</c:v>
                </c:pt>
                <c:pt idx="83">
                  <c:v>33.676470588235297</c:v>
                </c:pt>
                <c:pt idx="84">
                  <c:v>33.676470588235297</c:v>
                </c:pt>
                <c:pt idx="85">
                  <c:v>33.676470588235297</c:v>
                </c:pt>
                <c:pt idx="86">
                  <c:v>33.676470588235297</c:v>
                </c:pt>
                <c:pt idx="87">
                  <c:v>33.676470588235297</c:v>
                </c:pt>
                <c:pt idx="88">
                  <c:v>33.676470588235297</c:v>
                </c:pt>
                <c:pt idx="89">
                  <c:v>33.676470588235297</c:v>
                </c:pt>
                <c:pt idx="90">
                  <c:v>33.676470588235297</c:v>
                </c:pt>
                <c:pt idx="91">
                  <c:v>33.676470588235297</c:v>
                </c:pt>
                <c:pt idx="92">
                  <c:v>33.676470588235297</c:v>
                </c:pt>
                <c:pt idx="93">
                  <c:v>33.676470588235297</c:v>
                </c:pt>
                <c:pt idx="94">
                  <c:v>33.676470588235297</c:v>
                </c:pt>
                <c:pt idx="95">
                  <c:v>33.676470588235297</c:v>
                </c:pt>
                <c:pt idx="96">
                  <c:v>33.676470588235297</c:v>
                </c:pt>
                <c:pt idx="97">
                  <c:v>33.676470588235297</c:v>
                </c:pt>
                <c:pt idx="98">
                  <c:v>33.676470588235297</c:v>
                </c:pt>
                <c:pt idx="99">
                  <c:v>33.676470588235297</c:v>
                </c:pt>
                <c:pt idx="100">
                  <c:v>33.676470588235297</c:v>
                </c:pt>
                <c:pt idx="101">
                  <c:v>33.676470588235297</c:v>
                </c:pt>
                <c:pt idx="102">
                  <c:v>33.676470588235297</c:v>
                </c:pt>
                <c:pt idx="103">
                  <c:v>33.676470588235297</c:v>
                </c:pt>
                <c:pt idx="104">
                  <c:v>33.676470588235297</c:v>
                </c:pt>
                <c:pt idx="105">
                  <c:v>33.676470588235297</c:v>
                </c:pt>
                <c:pt idx="106">
                  <c:v>33.676470588235297</c:v>
                </c:pt>
                <c:pt idx="107">
                  <c:v>33.676470588235297</c:v>
                </c:pt>
                <c:pt idx="108">
                  <c:v>33.676470588235297</c:v>
                </c:pt>
                <c:pt idx="109">
                  <c:v>33.676470588235297</c:v>
                </c:pt>
                <c:pt idx="110">
                  <c:v>33.676470588235297</c:v>
                </c:pt>
                <c:pt idx="111">
                  <c:v>33.676470588235297</c:v>
                </c:pt>
                <c:pt idx="112">
                  <c:v>33.676470588235297</c:v>
                </c:pt>
                <c:pt idx="113">
                  <c:v>33.676470588235297</c:v>
                </c:pt>
                <c:pt idx="114">
                  <c:v>33.676470588235297</c:v>
                </c:pt>
                <c:pt idx="115">
                  <c:v>33.676470588235297</c:v>
                </c:pt>
                <c:pt idx="116">
                  <c:v>33.676470588235297</c:v>
                </c:pt>
                <c:pt idx="117">
                  <c:v>33.676470588235297</c:v>
                </c:pt>
                <c:pt idx="118">
                  <c:v>33.676470588235297</c:v>
                </c:pt>
                <c:pt idx="119">
                  <c:v>33.676470588235297</c:v>
                </c:pt>
                <c:pt idx="120">
                  <c:v>33.676470588235297</c:v>
                </c:pt>
              </c:numCache>
            </c:numRef>
          </c:xVal>
          <c:yVal>
            <c:numRef>
              <c:f>'N2'!$AG$4:$AG$124</c:f>
              <c:numCache>
                <c:formatCode>0.000</c:formatCode>
                <c:ptCount val="121"/>
                <c:pt idx="0">
                  <c:v>0</c:v>
                </c:pt>
                <c:pt idx="1">
                  <c:v>3.7555897499684014E-2</c:v>
                </c:pt>
                <c:pt idx="2">
                  <c:v>6.6681821768644692E-2</c:v>
                </c:pt>
                <c:pt idx="3">
                  <c:v>7.6791144137474912E-2</c:v>
                </c:pt>
                <c:pt idx="4">
                  <c:v>8.8413120668159706E-2</c:v>
                </c:pt>
                <c:pt idx="5">
                  <c:v>9.7180663416191249E-2</c:v>
                </c:pt>
                <c:pt idx="6">
                  <c:v>0.10529744792429435</c:v>
                </c:pt>
                <c:pt idx="7">
                  <c:v>0.11290606701168693</c:v>
                </c:pt>
                <c:pt idx="8">
                  <c:v>0.12016172185141122</c:v>
                </c:pt>
                <c:pt idx="9">
                  <c:v>0.12719787987953043</c:v>
                </c:pt>
                <c:pt idx="10">
                  <c:v>0.13397177021622056</c:v>
                </c:pt>
                <c:pt idx="11">
                  <c:v>0.14071375654157617</c:v>
                </c:pt>
                <c:pt idx="12">
                  <c:v>0.14742989922456251</c:v>
                </c:pt>
                <c:pt idx="13">
                  <c:v>0.15409052335507373</c:v>
                </c:pt>
                <c:pt idx="14">
                  <c:v>0.16073157319042114</c:v>
                </c:pt>
                <c:pt idx="15">
                  <c:v>0.1673475456369467</c:v>
                </c:pt>
                <c:pt idx="16">
                  <c:v>0.1739147564940963</c:v>
                </c:pt>
                <c:pt idx="17">
                  <c:v>0.18048997818378623</c:v>
                </c:pt>
                <c:pt idx="18">
                  <c:v>0.18702263797189234</c:v>
                </c:pt>
                <c:pt idx="19">
                  <c:v>0.19350221728699207</c:v>
                </c:pt>
                <c:pt idx="20">
                  <c:v>0.19983154124740055</c:v>
                </c:pt>
                <c:pt idx="21">
                  <c:v>0.20587749071412154</c:v>
                </c:pt>
                <c:pt idx="22">
                  <c:v>0.21150576233813098</c:v>
                </c:pt>
                <c:pt idx="23">
                  <c:v>0.21664495522069993</c:v>
                </c:pt>
                <c:pt idx="24">
                  <c:v>0.22147437269190495</c:v>
                </c:pt>
                <c:pt idx="25">
                  <c:v>0.22583414639800645</c:v>
                </c:pt>
                <c:pt idx="26">
                  <c:v>0.22969933826900923</c:v>
                </c:pt>
                <c:pt idx="27">
                  <c:v>0.23241988665911889</c:v>
                </c:pt>
                <c:pt idx="28">
                  <c:v>0.23453885635515639</c:v>
                </c:pt>
                <c:pt idx="29">
                  <c:v>0.23624662653392811</c:v>
                </c:pt>
                <c:pt idx="30">
                  <c:v>0.23783688128230382</c:v>
                </c:pt>
                <c:pt idx="31">
                  <c:v>0.2393271051130455</c:v>
                </c:pt>
                <c:pt idx="32">
                  <c:v>0.24075226705167699</c:v>
                </c:pt>
                <c:pt idx="33">
                  <c:v>0.24215597389098306</c:v>
                </c:pt>
                <c:pt idx="34">
                  <c:v>0.24342788512014737</c:v>
                </c:pt>
                <c:pt idx="35">
                  <c:v>0.24467875920646667</c:v>
                </c:pt>
                <c:pt idx="36">
                  <c:v>0.24528382087120851</c:v>
                </c:pt>
                <c:pt idx="37">
                  <c:v>0.24543609634888819</c:v>
                </c:pt>
                <c:pt idx="38">
                  <c:v>0.24581204820297656</c:v>
                </c:pt>
                <c:pt idx="39">
                  <c:v>0.24608392889345401</c:v>
                </c:pt>
                <c:pt idx="40">
                  <c:v>0.24641864237481306</c:v>
                </c:pt>
                <c:pt idx="41">
                  <c:v>0.24671009736045429</c:v>
                </c:pt>
                <c:pt idx="42">
                  <c:v>0.24700148268668215</c:v>
                </c:pt>
                <c:pt idx="43">
                  <c:v>0.24725852592210668</c:v>
                </c:pt>
                <c:pt idx="44">
                  <c:v>0.24750776730323104</c:v>
                </c:pt>
                <c:pt idx="45">
                  <c:v>0.24775707834376881</c:v>
                </c:pt>
                <c:pt idx="46">
                  <c:v>0.24800638938430661</c:v>
                </c:pt>
                <c:pt idx="47">
                  <c:v>0.24823138928956981</c:v>
                </c:pt>
                <c:pt idx="48">
                  <c:v>0.24842936134243604</c:v>
                </c:pt>
                <c:pt idx="49">
                  <c:v>0.24855063838115529</c:v>
                </c:pt>
                <c:pt idx="50">
                  <c:v>0.24868522036783286</c:v>
                </c:pt>
                <c:pt idx="51">
                  <c:v>0.24881931473861665</c:v>
                </c:pt>
                <c:pt idx="52">
                  <c:v>0.24895041375462448</c:v>
                </c:pt>
                <c:pt idx="53">
                  <c:v>0.24908151277063234</c:v>
                </c:pt>
                <c:pt idx="54">
                  <c:v>0.24920878051890352</c:v>
                </c:pt>
                <c:pt idx="55">
                  <c:v>0.2493311721082371</c:v>
                </c:pt>
                <c:pt idx="56">
                  <c:v>0.24944708537212498</c:v>
                </c:pt>
                <c:pt idx="57">
                  <c:v>0.24956278965777273</c:v>
                </c:pt>
                <c:pt idx="58">
                  <c:v>0.24964338559906982</c:v>
                </c:pt>
                <c:pt idx="59">
                  <c:v>0.24973721682891176</c:v>
                </c:pt>
                <c:pt idx="60">
                  <c:v>0.24973721682891176</c:v>
                </c:pt>
                <c:pt idx="61">
                  <c:v>0.24973721682891176</c:v>
                </c:pt>
                <c:pt idx="62">
                  <c:v>0.24973721682891176</c:v>
                </c:pt>
                <c:pt idx="63">
                  <c:v>0.24973721682891176</c:v>
                </c:pt>
                <c:pt idx="64">
                  <c:v>0.24973721682891176</c:v>
                </c:pt>
                <c:pt idx="65">
                  <c:v>0.24973721682891176</c:v>
                </c:pt>
                <c:pt idx="66">
                  <c:v>0.24973721682891176</c:v>
                </c:pt>
                <c:pt idx="67">
                  <c:v>0.24973721682891176</c:v>
                </c:pt>
                <c:pt idx="68">
                  <c:v>0.24973721682891176</c:v>
                </c:pt>
                <c:pt idx="69">
                  <c:v>0.24973721682891176</c:v>
                </c:pt>
                <c:pt idx="70">
                  <c:v>0.24973721682891176</c:v>
                </c:pt>
                <c:pt idx="71">
                  <c:v>0.24973721682891176</c:v>
                </c:pt>
                <c:pt idx="72">
                  <c:v>0.24973721682891176</c:v>
                </c:pt>
                <c:pt idx="73">
                  <c:v>0.24973721682891176</c:v>
                </c:pt>
                <c:pt idx="74">
                  <c:v>0.24973721682891176</c:v>
                </c:pt>
                <c:pt idx="75">
                  <c:v>0.24973721682891176</c:v>
                </c:pt>
                <c:pt idx="76">
                  <c:v>0.24973721682891176</c:v>
                </c:pt>
                <c:pt idx="77">
                  <c:v>0.24973721682891176</c:v>
                </c:pt>
                <c:pt idx="78">
                  <c:v>0.24973721682891176</c:v>
                </c:pt>
                <c:pt idx="79">
                  <c:v>0.24973721682891176</c:v>
                </c:pt>
                <c:pt idx="80">
                  <c:v>0.24973721682891176</c:v>
                </c:pt>
                <c:pt idx="81">
                  <c:v>0.24973721682891176</c:v>
                </c:pt>
                <c:pt idx="82">
                  <c:v>0.24973721682891176</c:v>
                </c:pt>
                <c:pt idx="83">
                  <c:v>0.24973721682891176</c:v>
                </c:pt>
                <c:pt idx="84">
                  <c:v>0.24973721682891176</c:v>
                </c:pt>
                <c:pt idx="85">
                  <c:v>0.24973721682891176</c:v>
                </c:pt>
                <c:pt idx="86">
                  <c:v>0.24973721682891176</c:v>
                </c:pt>
                <c:pt idx="87">
                  <c:v>0.24973721682891176</c:v>
                </c:pt>
                <c:pt idx="88">
                  <c:v>0.24973721682891176</c:v>
                </c:pt>
                <c:pt idx="89">
                  <c:v>0.24973721682891176</c:v>
                </c:pt>
                <c:pt idx="90">
                  <c:v>0.24973721682891176</c:v>
                </c:pt>
                <c:pt idx="91">
                  <c:v>0.24973721682891176</c:v>
                </c:pt>
                <c:pt idx="92">
                  <c:v>0.24973721682891176</c:v>
                </c:pt>
                <c:pt idx="93">
                  <c:v>0.24973721682891176</c:v>
                </c:pt>
                <c:pt idx="94">
                  <c:v>0.24973721682891176</c:v>
                </c:pt>
                <c:pt idx="95">
                  <c:v>0.24973721682891176</c:v>
                </c:pt>
                <c:pt idx="96">
                  <c:v>0.24973721682891176</c:v>
                </c:pt>
                <c:pt idx="97">
                  <c:v>0.24973721682891176</c:v>
                </c:pt>
                <c:pt idx="98">
                  <c:v>0.24973721682891176</c:v>
                </c:pt>
                <c:pt idx="99">
                  <c:v>0.24973721682891176</c:v>
                </c:pt>
                <c:pt idx="100">
                  <c:v>0.24973721682891176</c:v>
                </c:pt>
                <c:pt idx="101">
                  <c:v>0.24973721682891176</c:v>
                </c:pt>
                <c:pt idx="102">
                  <c:v>0.24973721682891176</c:v>
                </c:pt>
                <c:pt idx="103">
                  <c:v>0.24973721682891176</c:v>
                </c:pt>
                <c:pt idx="104">
                  <c:v>0.24973721682891176</c:v>
                </c:pt>
                <c:pt idx="105">
                  <c:v>0.24973721682891176</c:v>
                </c:pt>
                <c:pt idx="106">
                  <c:v>0.24973721682891176</c:v>
                </c:pt>
                <c:pt idx="107">
                  <c:v>0.24973721682891176</c:v>
                </c:pt>
                <c:pt idx="108">
                  <c:v>0.24973721682891176</c:v>
                </c:pt>
                <c:pt idx="109">
                  <c:v>0.24973721682891176</c:v>
                </c:pt>
                <c:pt idx="110">
                  <c:v>0.24973721682891176</c:v>
                </c:pt>
                <c:pt idx="111">
                  <c:v>0.24973721682891176</c:v>
                </c:pt>
                <c:pt idx="112">
                  <c:v>0.24973721682891176</c:v>
                </c:pt>
                <c:pt idx="113">
                  <c:v>0.24973721682891176</c:v>
                </c:pt>
                <c:pt idx="114">
                  <c:v>0.24973721682891176</c:v>
                </c:pt>
                <c:pt idx="115">
                  <c:v>0.24973721682891176</c:v>
                </c:pt>
                <c:pt idx="116">
                  <c:v>0.24973721682891176</c:v>
                </c:pt>
                <c:pt idx="117">
                  <c:v>0.24973721682891176</c:v>
                </c:pt>
                <c:pt idx="118">
                  <c:v>0.24973721682891176</c:v>
                </c:pt>
                <c:pt idx="119">
                  <c:v>0.24973721682891176</c:v>
                </c:pt>
                <c:pt idx="120">
                  <c:v>0.24973721682891176</c:v>
                </c:pt>
              </c:numCache>
            </c:numRef>
          </c:yVal>
          <c:smooth val="0"/>
        </c:ser>
        <c:ser>
          <c:idx val="1"/>
          <c:order val="1"/>
          <c:tx>
            <c:v>MODE X NTC</c:v>
          </c:tx>
          <c:spPr>
            <a:ln w="12700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xVal>
            <c:numRef>
              <c:f>('N2'!$AF$1,'N2'!$V$11:$V$12)</c:f>
              <c:numCache>
                <c:formatCode>0.000</c:formatCode>
                <c:ptCount val="3"/>
                <c:pt idx="0">
                  <c:v>0</c:v>
                </c:pt>
                <c:pt idx="1">
                  <c:v>11.36848400179599</c:v>
                </c:pt>
                <c:pt idx="2">
                  <c:v>33.676470588235297</c:v>
                </c:pt>
              </c:numCache>
            </c:numRef>
          </c:xVal>
          <c:yVal>
            <c:numRef>
              <c:f>('N2'!$AG$1,'N2'!$W$11:$W$12)</c:f>
              <c:numCache>
                <c:formatCode>0.000</c:formatCode>
                <c:ptCount val="3"/>
                <c:pt idx="0">
                  <c:v>0</c:v>
                </c:pt>
                <c:pt idx="1">
                  <c:v>0.24412992149836457</c:v>
                </c:pt>
                <c:pt idx="2">
                  <c:v>0.24412992149836457</c:v>
                </c:pt>
              </c:numCache>
            </c:numRef>
          </c:yVal>
          <c:smooth val="0"/>
        </c:ser>
        <c:ser>
          <c:idx val="3"/>
          <c:order val="2"/>
          <c:tx>
            <c:v>MODE X EC8</c:v>
          </c:tx>
          <c:spPr>
            <a:ln w="12700"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xVal>
            <c:numRef>
              <c:f>('N2'!$AF$1,'N2'!$V$14:$V$15)</c:f>
              <c:numCache>
                <c:formatCode>0.000</c:formatCode>
                <c:ptCount val="3"/>
                <c:pt idx="0">
                  <c:v>0</c:v>
                </c:pt>
                <c:pt idx="1">
                  <c:v>12.625490823946286</c:v>
                </c:pt>
                <c:pt idx="2">
                  <c:v>33.676470588235297</c:v>
                </c:pt>
              </c:numCache>
            </c:numRef>
          </c:xVal>
          <c:yVal>
            <c:numRef>
              <c:f>('N2'!$AG$1,'N2'!$W$14:$W$15)</c:f>
              <c:numCache>
                <c:formatCode>0.000</c:formatCode>
                <c:ptCount val="3"/>
                <c:pt idx="0">
                  <c:v>0</c:v>
                </c:pt>
                <c:pt idx="1">
                  <c:v>0.24973721682891176</c:v>
                </c:pt>
                <c:pt idx="2">
                  <c:v>0.24973721682891176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675328"/>
        <c:axId val="182677504"/>
      </c:scatterChart>
      <c:valAx>
        <c:axId val="182675328"/>
        <c:scaling>
          <c:orientation val="minMax"/>
          <c:max val="60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 [cm]</a:t>
                </a:r>
              </a:p>
            </c:rich>
          </c:tx>
          <c:layout>
            <c:manualLayout>
              <c:xMode val="edge"/>
              <c:yMode val="edge"/>
              <c:x val="0.46223950131233593"/>
              <c:y val="0.946296296296296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2677504"/>
        <c:crosses val="autoZero"/>
        <c:crossBetween val="midCat"/>
        <c:majorUnit val="15"/>
      </c:valAx>
      <c:valAx>
        <c:axId val="182677504"/>
        <c:scaling>
          <c:orientation val="minMax"/>
          <c:max val="0.4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 [g]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4072776319626713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2675328"/>
        <c:crosses val="autoZero"/>
        <c:crossBetween val="midCat"/>
        <c:majorUnit val="0.1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5800524934384"/>
          <c:y val="0.45555555555555555"/>
          <c:w val="0.30865485564304468"/>
          <c:h val="0.41475911344415284"/>
        </c:manualLayout>
      </c:layout>
      <c:scatterChart>
        <c:scatterStyle val="lineMarker"/>
        <c:varyColors val="0"/>
        <c:ser>
          <c:idx val="1"/>
          <c:order val="0"/>
          <c:tx>
            <c:v>MODE X</c:v>
          </c:tx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xVal>
            <c:numRef>
              <c:f>('N2'!$AF$1,'N2'!$V$27:$V$28)</c:f>
              <c:numCache>
                <c:formatCode>0.000</c:formatCode>
                <c:ptCount val="3"/>
                <c:pt idx="0">
                  <c:v>0</c:v>
                </c:pt>
                <c:pt idx="1">
                  <c:v>3.5953878993414286</c:v>
                </c:pt>
                <c:pt idx="2">
                  <c:v>5.5882352941176467</c:v>
                </c:pt>
              </c:numCache>
            </c:numRef>
          </c:xVal>
          <c:yVal>
            <c:numRef>
              <c:f>('N2'!$AG$1,'N2'!$W$27:$W$28)</c:f>
              <c:numCache>
                <c:formatCode>0.000</c:formatCode>
                <c:ptCount val="3"/>
                <c:pt idx="0">
                  <c:v>0</c:v>
                </c:pt>
                <c:pt idx="1">
                  <c:v>0.13397177021622056</c:v>
                </c:pt>
                <c:pt idx="2">
                  <c:v>0.13397177021622056</c:v>
                </c:pt>
              </c:numCache>
            </c:numRef>
          </c:yVal>
          <c:smooth val="0"/>
        </c:ser>
        <c:ser>
          <c:idx val="6"/>
          <c:order val="1"/>
          <c:tx>
            <c:v>MODE Y</c:v>
          </c:tx>
          <c:spPr>
            <a:ln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none"/>
          </c:marker>
          <c:xVal>
            <c:numRef>
              <c:f>(#REF!,#REF!)</c:f>
            </c:numRef>
          </c:xVal>
          <c:y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0"/>
          <c:order val="2"/>
          <c:tx>
            <c:v>demand</c:v>
          </c:tx>
          <c:spPr>
            <a:ln w="3175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0"/>
            <c:bubble3D val="0"/>
          </c:dPt>
          <c:xVal>
            <c:numRef>
              <c:f>'ADRS spectra'!$J$2:$J$999</c:f>
              <c:numCache>
                <c:formatCode>0.000</c:formatCode>
                <c:ptCount val="998"/>
                <c:pt idx="0">
                  <c:v>0</c:v>
                </c:pt>
                <c:pt idx="1">
                  <c:v>2.7321503873622881E-3</c:v>
                </c:pt>
                <c:pt idx="2">
                  <c:v>1.3003652476559751E-2</c:v>
                </c:pt>
                <c:pt idx="3">
                  <c:v>3.3927082658258279E-2</c:v>
                </c:pt>
                <c:pt idx="4">
                  <c:v>6.8615017323123778E-2</c:v>
                </c:pt>
                <c:pt idx="5">
                  <c:v>0.12018003286182213</c:v>
                </c:pt>
                <c:pt idx="6">
                  <c:v>0.19173470566501924</c:v>
                </c:pt>
                <c:pt idx="7">
                  <c:v>0.27113998780911808</c:v>
                </c:pt>
                <c:pt idx="8">
                  <c:v>0.35414202489354207</c:v>
                </c:pt>
                <c:pt idx="9">
                  <c:v>0.44821100025588911</c:v>
                </c:pt>
                <c:pt idx="10">
                  <c:v>0.55334691389615942</c:v>
                </c:pt>
                <c:pt idx="11">
                  <c:v>0.66954976581435299</c:v>
                </c:pt>
                <c:pt idx="12">
                  <c:v>0.79681955601046961</c:v>
                </c:pt>
                <c:pt idx="13">
                  <c:v>0.93515628448450949</c:v>
                </c:pt>
                <c:pt idx="14">
                  <c:v>1.0845599512364723</c:v>
                </c:pt>
                <c:pt idx="15">
                  <c:v>1.2450305562663588</c:v>
                </c:pt>
                <c:pt idx="16">
                  <c:v>1.4165680995741683</c:v>
                </c:pt>
                <c:pt idx="17">
                  <c:v>1.5991725811599005</c:v>
                </c:pt>
                <c:pt idx="18">
                  <c:v>1.7928440010235565</c:v>
                </c:pt>
                <c:pt idx="19">
                  <c:v>1.9975823591651354</c:v>
                </c:pt>
                <c:pt idx="20">
                  <c:v>2.2133876555846377</c:v>
                </c:pt>
                <c:pt idx="21">
                  <c:v>2.4402598902820634</c:v>
                </c:pt>
                <c:pt idx="22">
                  <c:v>2.678199063257412</c:v>
                </c:pt>
                <c:pt idx="23">
                  <c:v>2.9272051745106831</c:v>
                </c:pt>
                <c:pt idx="24">
                  <c:v>3.1872782240418784</c:v>
                </c:pt>
                <c:pt idx="25">
                  <c:v>3.4584182118509967</c:v>
                </c:pt>
                <c:pt idx="26">
                  <c:v>3.6830770588928385</c:v>
                </c:pt>
                <c:pt idx="27">
                  <c:v>3.8247338688502546</c:v>
                </c:pt>
                <c:pt idx="28">
                  <c:v>3.966390678807671</c:v>
                </c:pt>
                <c:pt idx="29">
                  <c:v>4.108047488765088</c:v>
                </c:pt>
                <c:pt idx="30">
                  <c:v>4.2497042987225049</c:v>
                </c:pt>
                <c:pt idx="31">
                  <c:v>4.3913611086799218</c:v>
                </c:pt>
                <c:pt idx="32">
                  <c:v>4.5330179186373396</c:v>
                </c:pt>
                <c:pt idx="33">
                  <c:v>4.6746747285947556</c:v>
                </c:pt>
                <c:pt idx="34">
                  <c:v>4.8163315385521717</c:v>
                </c:pt>
                <c:pt idx="35">
                  <c:v>4.9579883485095895</c:v>
                </c:pt>
                <c:pt idx="36">
                  <c:v>5.0996451584670064</c:v>
                </c:pt>
                <c:pt idx="37">
                  <c:v>5.2413019684244233</c:v>
                </c:pt>
                <c:pt idx="38">
                  <c:v>5.3829587783818402</c:v>
                </c:pt>
                <c:pt idx="39">
                  <c:v>5.5246155883392563</c:v>
                </c:pt>
                <c:pt idx="40">
                  <c:v>5.6662723982966732</c:v>
                </c:pt>
                <c:pt idx="41">
                  <c:v>5.8079292082540901</c:v>
                </c:pt>
                <c:pt idx="42">
                  <c:v>5.949586018211507</c:v>
                </c:pt>
                <c:pt idx="43">
                  <c:v>6.0912428281689239</c:v>
                </c:pt>
                <c:pt idx="44">
                  <c:v>6.2328996381263417</c:v>
                </c:pt>
                <c:pt idx="45">
                  <c:v>6.3745564480837569</c:v>
                </c:pt>
                <c:pt idx="46">
                  <c:v>6.5162132580411729</c:v>
                </c:pt>
                <c:pt idx="47">
                  <c:v>6.6578700679985925</c:v>
                </c:pt>
                <c:pt idx="48">
                  <c:v>6.7995268779560076</c:v>
                </c:pt>
                <c:pt idx="49">
                  <c:v>6.9411836879134254</c:v>
                </c:pt>
                <c:pt idx="50">
                  <c:v>7.0828404978708415</c:v>
                </c:pt>
                <c:pt idx="51">
                  <c:v>7.2244973078282602</c:v>
                </c:pt>
                <c:pt idx="52">
                  <c:v>7.3661541177856771</c:v>
                </c:pt>
                <c:pt idx="53">
                  <c:v>7.5078109277430931</c:v>
                </c:pt>
                <c:pt idx="54">
                  <c:v>7.6494677377005091</c:v>
                </c:pt>
                <c:pt idx="55">
                  <c:v>7.7911245476579269</c:v>
                </c:pt>
                <c:pt idx="56">
                  <c:v>7.9327813576153421</c:v>
                </c:pt>
                <c:pt idx="57">
                  <c:v>8.0744381675727581</c:v>
                </c:pt>
                <c:pt idx="58">
                  <c:v>8.2160949775301759</c:v>
                </c:pt>
                <c:pt idx="59">
                  <c:v>8.3577517874875937</c:v>
                </c:pt>
                <c:pt idx="60">
                  <c:v>8.4994085974450098</c:v>
                </c:pt>
                <c:pt idx="61">
                  <c:v>8.641065407402424</c:v>
                </c:pt>
                <c:pt idx="62">
                  <c:v>8.7827222173598436</c:v>
                </c:pt>
                <c:pt idx="63">
                  <c:v>8.9243790273172614</c:v>
                </c:pt>
                <c:pt idx="64">
                  <c:v>9.0660358372746792</c:v>
                </c:pt>
                <c:pt idx="65">
                  <c:v>9.2076926472320935</c:v>
                </c:pt>
                <c:pt idx="66">
                  <c:v>9.3493494571895113</c:v>
                </c:pt>
                <c:pt idx="67">
                  <c:v>9.4910062671469273</c:v>
                </c:pt>
                <c:pt idx="68">
                  <c:v>9.6326630771043433</c:v>
                </c:pt>
                <c:pt idx="69">
                  <c:v>9.7743198870617629</c:v>
                </c:pt>
                <c:pt idx="70">
                  <c:v>9.9159766970191789</c:v>
                </c:pt>
                <c:pt idx="71">
                  <c:v>10.057633506976595</c:v>
                </c:pt>
                <c:pt idx="72">
                  <c:v>10.199290316934013</c:v>
                </c:pt>
                <c:pt idx="73">
                  <c:v>10.340947126891429</c:v>
                </c:pt>
                <c:pt idx="74">
                  <c:v>10.482603936848847</c:v>
                </c:pt>
                <c:pt idx="75">
                  <c:v>10.624260746806263</c:v>
                </c:pt>
                <c:pt idx="76">
                  <c:v>10.76591755676368</c:v>
                </c:pt>
                <c:pt idx="77">
                  <c:v>10.907574366721098</c:v>
                </c:pt>
                <c:pt idx="78">
                  <c:v>11.049231176678513</c:v>
                </c:pt>
                <c:pt idx="79">
                  <c:v>11.19088798663593</c:v>
                </c:pt>
                <c:pt idx="80">
                  <c:v>11.332544796593346</c:v>
                </c:pt>
                <c:pt idx="81">
                  <c:v>11.474201606550764</c:v>
                </c:pt>
                <c:pt idx="82">
                  <c:v>11.61585841650818</c:v>
                </c:pt>
                <c:pt idx="83">
                  <c:v>11.757515226465598</c:v>
                </c:pt>
                <c:pt idx="84">
                  <c:v>11.899172036423014</c:v>
                </c:pt>
                <c:pt idx="85">
                  <c:v>12.040828846380432</c:v>
                </c:pt>
                <c:pt idx="86">
                  <c:v>12.182485656337848</c:v>
                </c:pt>
                <c:pt idx="87">
                  <c:v>12.324142466295264</c:v>
                </c:pt>
                <c:pt idx="88">
                  <c:v>12.465799276252683</c:v>
                </c:pt>
                <c:pt idx="89">
                  <c:v>12.607456086210098</c:v>
                </c:pt>
                <c:pt idx="90">
                  <c:v>12.749112896167514</c:v>
                </c:pt>
                <c:pt idx="91">
                  <c:v>12.890769706124932</c:v>
                </c:pt>
                <c:pt idx="92">
                  <c:v>13.032426516082346</c:v>
                </c:pt>
                <c:pt idx="93">
                  <c:v>13.174083326039764</c:v>
                </c:pt>
                <c:pt idx="94">
                  <c:v>13.315740135997185</c:v>
                </c:pt>
                <c:pt idx="95">
                  <c:v>13.457396945954599</c:v>
                </c:pt>
                <c:pt idx="96">
                  <c:v>13.599053755912015</c:v>
                </c:pt>
                <c:pt idx="97">
                  <c:v>13.740710565869433</c:v>
                </c:pt>
                <c:pt idx="98">
                  <c:v>13.882367375826851</c:v>
                </c:pt>
                <c:pt idx="99">
                  <c:v>14.024024185784269</c:v>
                </c:pt>
                <c:pt idx="100">
                  <c:v>14.165680995741683</c:v>
                </c:pt>
                <c:pt idx="101">
                  <c:v>14.307337805699097</c:v>
                </c:pt>
                <c:pt idx="102">
                  <c:v>14.44899461565652</c:v>
                </c:pt>
                <c:pt idx="103">
                  <c:v>14.590651425613935</c:v>
                </c:pt>
                <c:pt idx="104">
                  <c:v>14.732308235571354</c:v>
                </c:pt>
                <c:pt idx="105">
                  <c:v>14.873965045528768</c:v>
                </c:pt>
                <c:pt idx="106">
                  <c:v>15.015621855486186</c:v>
                </c:pt>
                <c:pt idx="107">
                  <c:v>15.1572786654436</c:v>
                </c:pt>
                <c:pt idx="108">
                  <c:v>15.298935475401018</c:v>
                </c:pt>
                <c:pt idx="109">
                  <c:v>15.440592285358436</c:v>
                </c:pt>
                <c:pt idx="110">
                  <c:v>15.582249095315854</c:v>
                </c:pt>
                <c:pt idx="111">
                  <c:v>15.723905905273268</c:v>
                </c:pt>
                <c:pt idx="112">
                  <c:v>15.865562715230684</c:v>
                </c:pt>
                <c:pt idx="113">
                  <c:v>16.007219525188106</c:v>
                </c:pt>
                <c:pt idx="114">
                  <c:v>16.148876335145516</c:v>
                </c:pt>
                <c:pt idx="115">
                  <c:v>16.290533145102934</c:v>
                </c:pt>
                <c:pt idx="116">
                  <c:v>16.432189955060352</c:v>
                </c:pt>
                <c:pt idx="117">
                  <c:v>16.57384676501777</c:v>
                </c:pt>
                <c:pt idx="118">
                  <c:v>16.715503574975187</c:v>
                </c:pt>
                <c:pt idx="119">
                  <c:v>16.857160384932602</c:v>
                </c:pt>
                <c:pt idx="120">
                  <c:v>16.99881719489002</c:v>
                </c:pt>
                <c:pt idx="121">
                  <c:v>17.140474004847434</c:v>
                </c:pt>
                <c:pt idx="122">
                  <c:v>17.282130814804848</c:v>
                </c:pt>
                <c:pt idx="123">
                  <c:v>17.423787624762273</c:v>
                </c:pt>
                <c:pt idx="124">
                  <c:v>17.565444434719687</c:v>
                </c:pt>
                <c:pt idx="125">
                  <c:v>17.707101244677109</c:v>
                </c:pt>
                <c:pt idx="126">
                  <c:v>17.848758054634523</c:v>
                </c:pt>
                <c:pt idx="127">
                  <c:v>17.990414864591941</c:v>
                </c:pt>
                <c:pt idx="128">
                  <c:v>18.132071674549358</c:v>
                </c:pt>
                <c:pt idx="129">
                  <c:v>18.273728484506773</c:v>
                </c:pt>
                <c:pt idx="130">
                  <c:v>18.415385294464187</c:v>
                </c:pt>
                <c:pt idx="131">
                  <c:v>18.557042104421605</c:v>
                </c:pt>
                <c:pt idx="132">
                  <c:v>18.698698914379023</c:v>
                </c:pt>
                <c:pt idx="133">
                  <c:v>18.84035572433644</c:v>
                </c:pt>
                <c:pt idx="134">
                  <c:v>18.982012534293855</c:v>
                </c:pt>
                <c:pt idx="135">
                  <c:v>19.123669344251269</c:v>
                </c:pt>
                <c:pt idx="136">
                  <c:v>19.265326154208687</c:v>
                </c:pt>
                <c:pt idx="137">
                  <c:v>19.406982964166104</c:v>
                </c:pt>
                <c:pt idx="138">
                  <c:v>19.548639774123526</c:v>
                </c:pt>
                <c:pt idx="139">
                  <c:v>19.690296584080944</c:v>
                </c:pt>
                <c:pt idx="140">
                  <c:v>19.831953394038358</c:v>
                </c:pt>
                <c:pt idx="141">
                  <c:v>19.973610203995772</c:v>
                </c:pt>
                <c:pt idx="142">
                  <c:v>20.11526701395319</c:v>
                </c:pt>
                <c:pt idx="143">
                  <c:v>20.256923823910604</c:v>
                </c:pt>
                <c:pt idx="144">
                  <c:v>20.398580633868026</c:v>
                </c:pt>
                <c:pt idx="145">
                  <c:v>20.54023744382544</c:v>
                </c:pt>
                <c:pt idx="146">
                  <c:v>20.681894253782858</c:v>
                </c:pt>
                <c:pt idx="147">
                  <c:v>20.823551063740272</c:v>
                </c:pt>
                <c:pt idx="148">
                  <c:v>20.965207873697693</c:v>
                </c:pt>
                <c:pt idx="149">
                  <c:v>21.106864683655111</c:v>
                </c:pt>
                <c:pt idx="150">
                  <c:v>21.248521493612525</c:v>
                </c:pt>
                <c:pt idx="151">
                  <c:v>21.390178303569943</c:v>
                </c:pt>
                <c:pt idx="152">
                  <c:v>21.531835113527361</c:v>
                </c:pt>
                <c:pt idx="153">
                  <c:v>21.673491923484775</c:v>
                </c:pt>
                <c:pt idx="154">
                  <c:v>21.815148733442197</c:v>
                </c:pt>
                <c:pt idx="155">
                  <c:v>21.956805543399607</c:v>
                </c:pt>
                <c:pt idx="156">
                  <c:v>22.098462353357025</c:v>
                </c:pt>
                <c:pt idx="157">
                  <c:v>22.240119163314443</c:v>
                </c:pt>
                <c:pt idx="158">
                  <c:v>22.381775973271861</c:v>
                </c:pt>
                <c:pt idx="159">
                  <c:v>22.523432783229278</c:v>
                </c:pt>
                <c:pt idx="160">
                  <c:v>22.665089593186693</c:v>
                </c:pt>
                <c:pt idx="161">
                  <c:v>28.331361991483366</c:v>
                </c:pt>
                <c:pt idx="162">
                  <c:v>33.997634389780039</c:v>
                </c:pt>
                <c:pt idx="163">
                  <c:v>39.663906788076716</c:v>
                </c:pt>
                <c:pt idx="164">
                  <c:v>45.330179186373385</c:v>
                </c:pt>
                <c:pt idx="165">
                  <c:v>50.996451584670055</c:v>
                </c:pt>
                <c:pt idx="166">
                  <c:v>56.662723982966732</c:v>
                </c:pt>
                <c:pt idx="167">
                  <c:v>62.328996381263416</c:v>
                </c:pt>
                <c:pt idx="168">
                  <c:v>67.995268779560078</c:v>
                </c:pt>
                <c:pt idx="169">
                  <c:v>73.661541177856748</c:v>
                </c:pt>
                <c:pt idx="170">
                  <c:v>79.327813576153432</c:v>
                </c:pt>
                <c:pt idx="171">
                  <c:v>84.994085974450101</c:v>
                </c:pt>
                <c:pt idx="172">
                  <c:v>90.660358372746771</c:v>
                </c:pt>
                <c:pt idx="173">
                  <c:v>96.326630771043455</c:v>
                </c:pt>
                <c:pt idx="174">
                  <c:v>101.99290316934011</c:v>
                </c:pt>
                <c:pt idx="175">
                  <c:v>107.65917556763679</c:v>
                </c:pt>
                <c:pt idx="176">
                  <c:v>113.32544796593346</c:v>
                </c:pt>
                <c:pt idx="177">
                  <c:v>118.99172036423015</c:v>
                </c:pt>
                <c:pt idx="178">
                  <c:v>124.65799276252683</c:v>
                </c:pt>
                <c:pt idx="179">
                  <c:v>130.32426516082347</c:v>
                </c:pt>
                <c:pt idx="180">
                  <c:v>135.99053755912016</c:v>
                </c:pt>
                <c:pt idx="181">
                  <c:v>141.65680995741687</c:v>
                </c:pt>
                <c:pt idx="182">
                  <c:v>147.3230823557135</c:v>
                </c:pt>
                <c:pt idx="183">
                  <c:v>152.98935475401015</c:v>
                </c:pt>
                <c:pt idx="184">
                  <c:v>158.65562715230686</c:v>
                </c:pt>
                <c:pt idx="185">
                  <c:v>164.32189955060352</c:v>
                </c:pt>
                <c:pt idx="186">
                  <c:v>169.9881719489002</c:v>
                </c:pt>
                <c:pt idx="187">
                  <c:v>500000</c:v>
                </c:pt>
                <c:pt idx="188">
                  <c:v>500000</c:v>
                </c:pt>
                <c:pt idx="189">
                  <c:v>500000</c:v>
                </c:pt>
                <c:pt idx="190">
                  <c:v>500000</c:v>
                </c:pt>
                <c:pt idx="191">
                  <c:v>500000</c:v>
                </c:pt>
                <c:pt idx="192">
                  <c:v>500000</c:v>
                </c:pt>
                <c:pt idx="193">
                  <c:v>500000</c:v>
                </c:pt>
                <c:pt idx="194">
                  <c:v>500000</c:v>
                </c:pt>
                <c:pt idx="195">
                  <c:v>500000</c:v>
                </c:pt>
                <c:pt idx="196">
                  <c:v>500000</c:v>
                </c:pt>
                <c:pt idx="197">
                  <c:v>500000</c:v>
                </c:pt>
                <c:pt idx="198">
                  <c:v>500000</c:v>
                </c:pt>
                <c:pt idx="199">
                  <c:v>500000</c:v>
                </c:pt>
                <c:pt idx="200">
                  <c:v>500000</c:v>
                </c:pt>
                <c:pt idx="201">
                  <c:v>500000</c:v>
                </c:pt>
                <c:pt idx="202">
                  <c:v>500000</c:v>
                </c:pt>
                <c:pt idx="203">
                  <c:v>500000</c:v>
                </c:pt>
                <c:pt idx="204">
                  <c:v>500000</c:v>
                </c:pt>
                <c:pt idx="205">
                  <c:v>500000</c:v>
                </c:pt>
                <c:pt idx="206">
                  <c:v>500000</c:v>
                </c:pt>
                <c:pt idx="207">
                  <c:v>500000</c:v>
                </c:pt>
                <c:pt idx="208">
                  <c:v>500000</c:v>
                </c:pt>
                <c:pt idx="209">
                  <c:v>500000</c:v>
                </c:pt>
                <c:pt idx="210">
                  <c:v>500000</c:v>
                </c:pt>
                <c:pt idx="211">
                  <c:v>500000</c:v>
                </c:pt>
                <c:pt idx="212">
                  <c:v>500000</c:v>
                </c:pt>
                <c:pt idx="213">
                  <c:v>500000</c:v>
                </c:pt>
                <c:pt idx="214">
                  <c:v>500000</c:v>
                </c:pt>
                <c:pt idx="215">
                  <c:v>500000</c:v>
                </c:pt>
                <c:pt idx="216">
                  <c:v>500000</c:v>
                </c:pt>
                <c:pt idx="217">
                  <c:v>500000</c:v>
                </c:pt>
                <c:pt idx="218">
                  <c:v>500000</c:v>
                </c:pt>
                <c:pt idx="219">
                  <c:v>500000</c:v>
                </c:pt>
                <c:pt idx="220">
                  <c:v>500000</c:v>
                </c:pt>
                <c:pt idx="221">
                  <c:v>500000</c:v>
                </c:pt>
                <c:pt idx="222">
                  <c:v>500000</c:v>
                </c:pt>
                <c:pt idx="223">
                  <c:v>500000</c:v>
                </c:pt>
                <c:pt idx="224">
                  <c:v>500000</c:v>
                </c:pt>
                <c:pt idx="225">
                  <c:v>500000</c:v>
                </c:pt>
                <c:pt idx="226">
                  <c:v>500000</c:v>
                </c:pt>
                <c:pt idx="227">
                  <c:v>500000</c:v>
                </c:pt>
                <c:pt idx="228">
                  <c:v>500000</c:v>
                </c:pt>
                <c:pt idx="229">
                  <c:v>500000</c:v>
                </c:pt>
                <c:pt idx="230">
                  <c:v>500000</c:v>
                </c:pt>
                <c:pt idx="231">
                  <c:v>500000</c:v>
                </c:pt>
                <c:pt idx="232">
                  <c:v>500000</c:v>
                </c:pt>
                <c:pt idx="233">
                  <c:v>500000</c:v>
                </c:pt>
                <c:pt idx="234">
                  <c:v>500000</c:v>
                </c:pt>
                <c:pt idx="235">
                  <c:v>500000</c:v>
                </c:pt>
                <c:pt idx="236">
                  <c:v>500000</c:v>
                </c:pt>
                <c:pt idx="237">
                  <c:v>500000</c:v>
                </c:pt>
                <c:pt idx="238">
                  <c:v>500000</c:v>
                </c:pt>
                <c:pt idx="239">
                  <c:v>500000</c:v>
                </c:pt>
                <c:pt idx="240">
                  <c:v>500000</c:v>
                </c:pt>
                <c:pt idx="241">
                  <c:v>500000</c:v>
                </c:pt>
                <c:pt idx="242">
                  <c:v>500000</c:v>
                </c:pt>
                <c:pt idx="243">
                  <c:v>500000</c:v>
                </c:pt>
                <c:pt idx="244">
                  <c:v>500000</c:v>
                </c:pt>
                <c:pt idx="245">
                  <c:v>500000</c:v>
                </c:pt>
                <c:pt idx="246">
                  <c:v>500000</c:v>
                </c:pt>
                <c:pt idx="247">
                  <c:v>500000</c:v>
                </c:pt>
                <c:pt idx="248">
                  <c:v>500000</c:v>
                </c:pt>
                <c:pt idx="249">
                  <c:v>500000</c:v>
                </c:pt>
                <c:pt idx="250">
                  <c:v>500000</c:v>
                </c:pt>
                <c:pt idx="251">
                  <c:v>500000</c:v>
                </c:pt>
                <c:pt idx="252">
                  <c:v>500000</c:v>
                </c:pt>
                <c:pt idx="253">
                  <c:v>500000</c:v>
                </c:pt>
                <c:pt idx="254">
                  <c:v>500000</c:v>
                </c:pt>
                <c:pt idx="255">
                  <c:v>500000</c:v>
                </c:pt>
                <c:pt idx="256">
                  <c:v>500000</c:v>
                </c:pt>
                <c:pt idx="257">
                  <c:v>500000</c:v>
                </c:pt>
                <c:pt idx="258">
                  <c:v>500000</c:v>
                </c:pt>
                <c:pt idx="259">
                  <c:v>500000</c:v>
                </c:pt>
                <c:pt idx="260">
                  <c:v>500000</c:v>
                </c:pt>
                <c:pt idx="261">
                  <c:v>500000</c:v>
                </c:pt>
                <c:pt idx="262">
                  <c:v>500000</c:v>
                </c:pt>
                <c:pt idx="263">
                  <c:v>500000</c:v>
                </c:pt>
                <c:pt idx="264">
                  <c:v>500000</c:v>
                </c:pt>
                <c:pt idx="265">
                  <c:v>500000</c:v>
                </c:pt>
                <c:pt idx="266">
                  <c:v>500000</c:v>
                </c:pt>
                <c:pt idx="267">
                  <c:v>500000</c:v>
                </c:pt>
                <c:pt idx="268">
                  <c:v>500000</c:v>
                </c:pt>
                <c:pt idx="269">
                  <c:v>500000</c:v>
                </c:pt>
                <c:pt idx="270">
                  <c:v>500000</c:v>
                </c:pt>
                <c:pt idx="271">
                  <c:v>500000</c:v>
                </c:pt>
                <c:pt idx="272">
                  <c:v>500000</c:v>
                </c:pt>
                <c:pt idx="273">
                  <c:v>500000</c:v>
                </c:pt>
                <c:pt idx="274">
                  <c:v>500000</c:v>
                </c:pt>
                <c:pt idx="275">
                  <c:v>500000</c:v>
                </c:pt>
                <c:pt idx="276">
                  <c:v>500000</c:v>
                </c:pt>
                <c:pt idx="277">
                  <c:v>500000</c:v>
                </c:pt>
                <c:pt idx="278">
                  <c:v>500000</c:v>
                </c:pt>
                <c:pt idx="279">
                  <c:v>500000</c:v>
                </c:pt>
                <c:pt idx="280">
                  <c:v>500000</c:v>
                </c:pt>
                <c:pt idx="281">
                  <c:v>500000</c:v>
                </c:pt>
                <c:pt idx="282">
                  <c:v>500000</c:v>
                </c:pt>
                <c:pt idx="283">
                  <c:v>500000</c:v>
                </c:pt>
                <c:pt idx="284">
                  <c:v>500000</c:v>
                </c:pt>
                <c:pt idx="285">
                  <c:v>500000</c:v>
                </c:pt>
                <c:pt idx="286">
                  <c:v>500000</c:v>
                </c:pt>
                <c:pt idx="287">
                  <c:v>500000</c:v>
                </c:pt>
                <c:pt idx="288">
                  <c:v>500000</c:v>
                </c:pt>
                <c:pt idx="289">
                  <c:v>500000</c:v>
                </c:pt>
                <c:pt idx="290">
                  <c:v>500000</c:v>
                </c:pt>
                <c:pt idx="291">
                  <c:v>500000</c:v>
                </c:pt>
                <c:pt idx="292">
                  <c:v>500000</c:v>
                </c:pt>
                <c:pt idx="293">
                  <c:v>500000</c:v>
                </c:pt>
                <c:pt idx="294">
                  <c:v>500000</c:v>
                </c:pt>
                <c:pt idx="295">
                  <c:v>500000</c:v>
                </c:pt>
                <c:pt idx="296">
                  <c:v>500000</c:v>
                </c:pt>
                <c:pt idx="297">
                  <c:v>500000</c:v>
                </c:pt>
                <c:pt idx="298">
                  <c:v>500000</c:v>
                </c:pt>
                <c:pt idx="299">
                  <c:v>500000</c:v>
                </c:pt>
                <c:pt idx="300">
                  <c:v>500000</c:v>
                </c:pt>
                <c:pt idx="301">
                  <c:v>500000</c:v>
                </c:pt>
                <c:pt idx="302">
                  <c:v>500000</c:v>
                </c:pt>
                <c:pt idx="303">
                  <c:v>500000</c:v>
                </c:pt>
                <c:pt idx="304">
                  <c:v>500000</c:v>
                </c:pt>
                <c:pt idx="305">
                  <c:v>500000</c:v>
                </c:pt>
                <c:pt idx="306">
                  <c:v>500000</c:v>
                </c:pt>
                <c:pt idx="307">
                  <c:v>500000</c:v>
                </c:pt>
                <c:pt idx="308">
                  <c:v>500000</c:v>
                </c:pt>
                <c:pt idx="309">
                  <c:v>500000</c:v>
                </c:pt>
                <c:pt idx="310">
                  <c:v>500000</c:v>
                </c:pt>
                <c:pt idx="311">
                  <c:v>500000</c:v>
                </c:pt>
                <c:pt idx="312">
                  <c:v>500000</c:v>
                </c:pt>
                <c:pt idx="313">
                  <c:v>500000</c:v>
                </c:pt>
                <c:pt idx="314">
                  <c:v>500000</c:v>
                </c:pt>
                <c:pt idx="315">
                  <c:v>500000</c:v>
                </c:pt>
                <c:pt idx="316">
                  <c:v>500000</c:v>
                </c:pt>
                <c:pt idx="317">
                  <c:v>500000</c:v>
                </c:pt>
                <c:pt idx="318">
                  <c:v>500000</c:v>
                </c:pt>
                <c:pt idx="319">
                  <c:v>500000</c:v>
                </c:pt>
                <c:pt idx="320">
                  <c:v>500000</c:v>
                </c:pt>
                <c:pt idx="321">
                  <c:v>500000</c:v>
                </c:pt>
                <c:pt idx="322">
                  <c:v>500000</c:v>
                </c:pt>
                <c:pt idx="323">
                  <c:v>500000</c:v>
                </c:pt>
                <c:pt idx="324">
                  <c:v>500000</c:v>
                </c:pt>
                <c:pt idx="325">
                  <c:v>500000</c:v>
                </c:pt>
                <c:pt idx="326">
                  <c:v>500000</c:v>
                </c:pt>
                <c:pt idx="327">
                  <c:v>500000</c:v>
                </c:pt>
                <c:pt idx="328">
                  <c:v>500000</c:v>
                </c:pt>
                <c:pt idx="329">
                  <c:v>500000</c:v>
                </c:pt>
                <c:pt idx="330">
                  <c:v>500000</c:v>
                </c:pt>
                <c:pt idx="331">
                  <c:v>500000</c:v>
                </c:pt>
                <c:pt idx="332">
                  <c:v>500000</c:v>
                </c:pt>
                <c:pt idx="333">
                  <c:v>500000</c:v>
                </c:pt>
                <c:pt idx="334">
                  <c:v>500000</c:v>
                </c:pt>
                <c:pt idx="335">
                  <c:v>500000</c:v>
                </c:pt>
                <c:pt idx="336">
                  <c:v>500000</c:v>
                </c:pt>
                <c:pt idx="337">
                  <c:v>500000</c:v>
                </c:pt>
                <c:pt idx="338">
                  <c:v>500000</c:v>
                </c:pt>
                <c:pt idx="339">
                  <c:v>500000</c:v>
                </c:pt>
                <c:pt idx="340">
                  <c:v>500000</c:v>
                </c:pt>
                <c:pt idx="341">
                  <c:v>500000</c:v>
                </c:pt>
                <c:pt idx="342">
                  <c:v>500000</c:v>
                </c:pt>
                <c:pt idx="343">
                  <c:v>500000</c:v>
                </c:pt>
                <c:pt idx="344">
                  <c:v>500000</c:v>
                </c:pt>
                <c:pt idx="345">
                  <c:v>500000</c:v>
                </c:pt>
                <c:pt idx="346">
                  <c:v>500000</c:v>
                </c:pt>
                <c:pt idx="347">
                  <c:v>500000</c:v>
                </c:pt>
                <c:pt idx="348">
                  <c:v>500000</c:v>
                </c:pt>
                <c:pt idx="349">
                  <c:v>500000</c:v>
                </c:pt>
                <c:pt idx="350">
                  <c:v>500000</c:v>
                </c:pt>
                <c:pt idx="351">
                  <c:v>500000</c:v>
                </c:pt>
                <c:pt idx="352">
                  <c:v>500000</c:v>
                </c:pt>
                <c:pt idx="353">
                  <c:v>500000</c:v>
                </c:pt>
                <c:pt idx="354">
                  <c:v>500000</c:v>
                </c:pt>
                <c:pt idx="355">
                  <c:v>500000</c:v>
                </c:pt>
                <c:pt idx="356">
                  <c:v>500000</c:v>
                </c:pt>
                <c:pt idx="357">
                  <c:v>500000</c:v>
                </c:pt>
                <c:pt idx="358">
                  <c:v>500000</c:v>
                </c:pt>
                <c:pt idx="359">
                  <c:v>500000</c:v>
                </c:pt>
                <c:pt idx="360">
                  <c:v>500000</c:v>
                </c:pt>
                <c:pt idx="361">
                  <c:v>500000</c:v>
                </c:pt>
                <c:pt idx="362">
                  <c:v>500000</c:v>
                </c:pt>
                <c:pt idx="363">
                  <c:v>500000</c:v>
                </c:pt>
                <c:pt idx="364">
                  <c:v>500000</c:v>
                </c:pt>
                <c:pt idx="365">
                  <c:v>500000</c:v>
                </c:pt>
                <c:pt idx="366">
                  <c:v>500000</c:v>
                </c:pt>
                <c:pt idx="367">
                  <c:v>500000</c:v>
                </c:pt>
                <c:pt idx="368">
                  <c:v>500000</c:v>
                </c:pt>
                <c:pt idx="369">
                  <c:v>500000</c:v>
                </c:pt>
                <c:pt idx="370">
                  <c:v>500000</c:v>
                </c:pt>
                <c:pt idx="371">
                  <c:v>500000</c:v>
                </c:pt>
                <c:pt idx="372">
                  <c:v>500000</c:v>
                </c:pt>
                <c:pt idx="373">
                  <c:v>500000</c:v>
                </c:pt>
                <c:pt idx="374">
                  <c:v>500000</c:v>
                </c:pt>
                <c:pt idx="375">
                  <c:v>500000</c:v>
                </c:pt>
                <c:pt idx="376">
                  <c:v>500000</c:v>
                </c:pt>
                <c:pt idx="377">
                  <c:v>500000</c:v>
                </c:pt>
                <c:pt idx="378">
                  <c:v>500000</c:v>
                </c:pt>
                <c:pt idx="379">
                  <c:v>500000</c:v>
                </c:pt>
                <c:pt idx="380">
                  <c:v>500000</c:v>
                </c:pt>
                <c:pt idx="381">
                  <c:v>500000</c:v>
                </c:pt>
                <c:pt idx="382">
                  <c:v>500000</c:v>
                </c:pt>
                <c:pt idx="383">
                  <c:v>500000</c:v>
                </c:pt>
                <c:pt idx="384">
                  <c:v>500000</c:v>
                </c:pt>
                <c:pt idx="385">
                  <c:v>500000</c:v>
                </c:pt>
                <c:pt idx="386">
                  <c:v>500000</c:v>
                </c:pt>
                <c:pt idx="387">
                  <c:v>500000</c:v>
                </c:pt>
                <c:pt idx="388">
                  <c:v>500000</c:v>
                </c:pt>
                <c:pt idx="389">
                  <c:v>500000</c:v>
                </c:pt>
                <c:pt idx="390">
                  <c:v>500000</c:v>
                </c:pt>
                <c:pt idx="391">
                  <c:v>500000</c:v>
                </c:pt>
                <c:pt idx="392">
                  <c:v>500000</c:v>
                </c:pt>
                <c:pt idx="393">
                  <c:v>500000</c:v>
                </c:pt>
                <c:pt idx="394">
                  <c:v>500000</c:v>
                </c:pt>
                <c:pt idx="395">
                  <c:v>500000</c:v>
                </c:pt>
                <c:pt idx="396">
                  <c:v>500000</c:v>
                </c:pt>
                <c:pt idx="397">
                  <c:v>500000</c:v>
                </c:pt>
                <c:pt idx="398">
                  <c:v>500000</c:v>
                </c:pt>
                <c:pt idx="399">
                  <c:v>500000</c:v>
                </c:pt>
                <c:pt idx="400">
                  <c:v>500000</c:v>
                </c:pt>
                <c:pt idx="401">
                  <c:v>500000</c:v>
                </c:pt>
                <c:pt idx="402">
                  <c:v>500000</c:v>
                </c:pt>
                <c:pt idx="403">
                  <c:v>500000</c:v>
                </c:pt>
                <c:pt idx="404">
                  <c:v>500000</c:v>
                </c:pt>
                <c:pt idx="405">
                  <c:v>500000</c:v>
                </c:pt>
                <c:pt idx="406">
                  <c:v>500000</c:v>
                </c:pt>
                <c:pt idx="407">
                  <c:v>500000</c:v>
                </c:pt>
                <c:pt idx="408">
                  <c:v>500000</c:v>
                </c:pt>
                <c:pt idx="409">
                  <c:v>500000</c:v>
                </c:pt>
                <c:pt idx="410">
                  <c:v>500000</c:v>
                </c:pt>
                <c:pt idx="411">
                  <c:v>500000</c:v>
                </c:pt>
                <c:pt idx="412">
                  <c:v>500000</c:v>
                </c:pt>
                <c:pt idx="413">
                  <c:v>500000</c:v>
                </c:pt>
                <c:pt idx="414">
                  <c:v>500000</c:v>
                </c:pt>
                <c:pt idx="415">
                  <c:v>500000</c:v>
                </c:pt>
                <c:pt idx="416">
                  <c:v>500000</c:v>
                </c:pt>
                <c:pt idx="417">
                  <c:v>500000</c:v>
                </c:pt>
                <c:pt idx="418">
                  <c:v>500000</c:v>
                </c:pt>
                <c:pt idx="419">
                  <c:v>500000</c:v>
                </c:pt>
                <c:pt idx="420">
                  <c:v>500000</c:v>
                </c:pt>
                <c:pt idx="421">
                  <c:v>500000</c:v>
                </c:pt>
                <c:pt idx="422">
                  <c:v>500000</c:v>
                </c:pt>
                <c:pt idx="423">
                  <c:v>500000</c:v>
                </c:pt>
                <c:pt idx="424">
                  <c:v>500000</c:v>
                </c:pt>
                <c:pt idx="425">
                  <c:v>500000</c:v>
                </c:pt>
                <c:pt idx="426">
                  <c:v>500000</c:v>
                </c:pt>
                <c:pt idx="427">
                  <c:v>500000</c:v>
                </c:pt>
                <c:pt idx="428">
                  <c:v>500000</c:v>
                </c:pt>
                <c:pt idx="429">
                  <c:v>500000</c:v>
                </c:pt>
                <c:pt idx="430">
                  <c:v>500000</c:v>
                </c:pt>
                <c:pt idx="431">
                  <c:v>500000</c:v>
                </c:pt>
                <c:pt idx="432">
                  <c:v>500000</c:v>
                </c:pt>
                <c:pt idx="433">
                  <c:v>500000</c:v>
                </c:pt>
                <c:pt idx="434">
                  <c:v>500000</c:v>
                </c:pt>
                <c:pt idx="435">
                  <c:v>500000</c:v>
                </c:pt>
                <c:pt idx="436">
                  <c:v>500000</c:v>
                </c:pt>
                <c:pt idx="437">
                  <c:v>500000</c:v>
                </c:pt>
                <c:pt idx="438">
                  <c:v>500000</c:v>
                </c:pt>
                <c:pt idx="439">
                  <c:v>500000</c:v>
                </c:pt>
                <c:pt idx="440">
                  <c:v>500000</c:v>
                </c:pt>
                <c:pt idx="441">
                  <c:v>500000</c:v>
                </c:pt>
                <c:pt idx="442">
                  <c:v>500000</c:v>
                </c:pt>
                <c:pt idx="443">
                  <c:v>500000</c:v>
                </c:pt>
                <c:pt idx="444">
                  <c:v>500000</c:v>
                </c:pt>
                <c:pt idx="445">
                  <c:v>500000</c:v>
                </c:pt>
                <c:pt idx="446">
                  <c:v>500000</c:v>
                </c:pt>
                <c:pt idx="447">
                  <c:v>500000</c:v>
                </c:pt>
                <c:pt idx="448">
                  <c:v>500000</c:v>
                </c:pt>
                <c:pt idx="449">
                  <c:v>500000</c:v>
                </c:pt>
                <c:pt idx="450">
                  <c:v>500000</c:v>
                </c:pt>
                <c:pt idx="451">
                  <c:v>500000</c:v>
                </c:pt>
                <c:pt idx="452">
                  <c:v>500000</c:v>
                </c:pt>
                <c:pt idx="453">
                  <c:v>500000</c:v>
                </c:pt>
                <c:pt idx="454">
                  <c:v>500000</c:v>
                </c:pt>
                <c:pt idx="455">
                  <c:v>500000</c:v>
                </c:pt>
                <c:pt idx="456">
                  <c:v>500000</c:v>
                </c:pt>
                <c:pt idx="457">
                  <c:v>500000</c:v>
                </c:pt>
                <c:pt idx="458">
                  <c:v>500000</c:v>
                </c:pt>
                <c:pt idx="459">
                  <c:v>500000</c:v>
                </c:pt>
                <c:pt idx="460">
                  <c:v>500000</c:v>
                </c:pt>
                <c:pt idx="461">
                  <c:v>500000</c:v>
                </c:pt>
                <c:pt idx="462">
                  <c:v>500000</c:v>
                </c:pt>
                <c:pt idx="463">
                  <c:v>500000</c:v>
                </c:pt>
                <c:pt idx="464">
                  <c:v>500000</c:v>
                </c:pt>
                <c:pt idx="465">
                  <c:v>500000</c:v>
                </c:pt>
                <c:pt idx="466">
                  <c:v>500000</c:v>
                </c:pt>
                <c:pt idx="467">
                  <c:v>500000</c:v>
                </c:pt>
                <c:pt idx="468">
                  <c:v>500000</c:v>
                </c:pt>
                <c:pt idx="469">
                  <c:v>500000</c:v>
                </c:pt>
                <c:pt idx="470">
                  <c:v>500000</c:v>
                </c:pt>
                <c:pt idx="471">
                  <c:v>500000</c:v>
                </c:pt>
                <c:pt idx="472">
                  <c:v>500000</c:v>
                </c:pt>
                <c:pt idx="473">
                  <c:v>500000</c:v>
                </c:pt>
                <c:pt idx="474">
                  <c:v>500000</c:v>
                </c:pt>
                <c:pt idx="475">
                  <c:v>500000</c:v>
                </c:pt>
                <c:pt idx="476">
                  <c:v>500000</c:v>
                </c:pt>
                <c:pt idx="477">
                  <c:v>500000</c:v>
                </c:pt>
                <c:pt idx="478">
                  <c:v>500000</c:v>
                </c:pt>
                <c:pt idx="479">
                  <c:v>500000</c:v>
                </c:pt>
                <c:pt idx="480">
                  <c:v>500000</c:v>
                </c:pt>
                <c:pt idx="481">
                  <c:v>500000</c:v>
                </c:pt>
                <c:pt idx="482">
                  <c:v>500000</c:v>
                </c:pt>
                <c:pt idx="483">
                  <c:v>500000</c:v>
                </c:pt>
                <c:pt idx="484">
                  <c:v>500000</c:v>
                </c:pt>
                <c:pt idx="485">
                  <c:v>500000</c:v>
                </c:pt>
                <c:pt idx="486">
                  <c:v>500000</c:v>
                </c:pt>
                <c:pt idx="487">
                  <c:v>500000</c:v>
                </c:pt>
                <c:pt idx="488">
                  <c:v>500000</c:v>
                </c:pt>
                <c:pt idx="489">
                  <c:v>500000</c:v>
                </c:pt>
                <c:pt idx="490">
                  <c:v>500000</c:v>
                </c:pt>
                <c:pt idx="491">
                  <c:v>500000</c:v>
                </c:pt>
                <c:pt idx="492">
                  <c:v>500000</c:v>
                </c:pt>
                <c:pt idx="493">
                  <c:v>500000</c:v>
                </c:pt>
                <c:pt idx="494">
                  <c:v>500000</c:v>
                </c:pt>
                <c:pt idx="495">
                  <c:v>500000</c:v>
                </c:pt>
                <c:pt idx="496">
                  <c:v>500000</c:v>
                </c:pt>
                <c:pt idx="497">
                  <c:v>500000</c:v>
                </c:pt>
                <c:pt idx="498">
                  <c:v>500000</c:v>
                </c:pt>
                <c:pt idx="499">
                  <c:v>500000</c:v>
                </c:pt>
                <c:pt idx="500">
                  <c:v>500000</c:v>
                </c:pt>
                <c:pt idx="501">
                  <c:v>500000</c:v>
                </c:pt>
                <c:pt idx="502">
                  <c:v>500000</c:v>
                </c:pt>
                <c:pt idx="503">
                  <c:v>500000</c:v>
                </c:pt>
                <c:pt idx="504">
                  <c:v>500000</c:v>
                </c:pt>
                <c:pt idx="505">
                  <c:v>500000</c:v>
                </c:pt>
                <c:pt idx="506">
                  <c:v>500000</c:v>
                </c:pt>
                <c:pt idx="507">
                  <c:v>500000</c:v>
                </c:pt>
                <c:pt idx="508">
                  <c:v>500000</c:v>
                </c:pt>
                <c:pt idx="509">
                  <c:v>500000</c:v>
                </c:pt>
                <c:pt idx="510">
                  <c:v>500000</c:v>
                </c:pt>
                <c:pt idx="511">
                  <c:v>500000</c:v>
                </c:pt>
                <c:pt idx="512">
                  <c:v>500000</c:v>
                </c:pt>
                <c:pt idx="513">
                  <c:v>500000</c:v>
                </c:pt>
                <c:pt idx="514">
                  <c:v>500000</c:v>
                </c:pt>
                <c:pt idx="515">
                  <c:v>500000</c:v>
                </c:pt>
                <c:pt idx="516">
                  <c:v>500000</c:v>
                </c:pt>
                <c:pt idx="517">
                  <c:v>500000</c:v>
                </c:pt>
                <c:pt idx="518">
                  <c:v>500000</c:v>
                </c:pt>
                <c:pt idx="519">
                  <c:v>500000</c:v>
                </c:pt>
                <c:pt idx="520">
                  <c:v>500000</c:v>
                </c:pt>
                <c:pt idx="521">
                  <c:v>500000</c:v>
                </c:pt>
                <c:pt idx="522">
                  <c:v>500000</c:v>
                </c:pt>
                <c:pt idx="523">
                  <c:v>500000</c:v>
                </c:pt>
                <c:pt idx="524">
                  <c:v>500000</c:v>
                </c:pt>
                <c:pt idx="525">
                  <c:v>500000</c:v>
                </c:pt>
                <c:pt idx="526">
                  <c:v>500000</c:v>
                </c:pt>
                <c:pt idx="527">
                  <c:v>500000</c:v>
                </c:pt>
                <c:pt idx="528">
                  <c:v>500000</c:v>
                </c:pt>
                <c:pt idx="529">
                  <c:v>500000</c:v>
                </c:pt>
                <c:pt idx="530">
                  <c:v>500000</c:v>
                </c:pt>
                <c:pt idx="531">
                  <c:v>500000</c:v>
                </c:pt>
                <c:pt idx="532">
                  <c:v>500000</c:v>
                </c:pt>
                <c:pt idx="533">
                  <c:v>500000</c:v>
                </c:pt>
                <c:pt idx="534">
                  <c:v>500000</c:v>
                </c:pt>
                <c:pt idx="535">
                  <c:v>500000</c:v>
                </c:pt>
                <c:pt idx="536">
                  <c:v>500000</c:v>
                </c:pt>
                <c:pt idx="537">
                  <c:v>500000</c:v>
                </c:pt>
                <c:pt idx="538">
                  <c:v>500000</c:v>
                </c:pt>
                <c:pt idx="539">
                  <c:v>500000</c:v>
                </c:pt>
                <c:pt idx="540">
                  <c:v>500000</c:v>
                </c:pt>
                <c:pt idx="541">
                  <c:v>500000</c:v>
                </c:pt>
                <c:pt idx="542">
                  <c:v>500000</c:v>
                </c:pt>
                <c:pt idx="543">
                  <c:v>500000</c:v>
                </c:pt>
                <c:pt idx="544">
                  <c:v>500000</c:v>
                </c:pt>
                <c:pt idx="545">
                  <c:v>500000</c:v>
                </c:pt>
                <c:pt idx="546">
                  <c:v>500000</c:v>
                </c:pt>
                <c:pt idx="547">
                  <c:v>500000</c:v>
                </c:pt>
                <c:pt idx="548">
                  <c:v>500000</c:v>
                </c:pt>
                <c:pt idx="549">
                  <c:v>500000</c:v>
                </c:pt>
                <c:pt idx="550">
                  <c:v>500000</c:v>
                </c:pt>
                <c:pt idx="551">
                  <c:v>500000</c:v>
                </c:pt>
                <c:pt idx="552">
                  <c:v>500000</c:v>
                </c:pt>
                <c:pt idx="553">
                  <c:v>500000</c:v>
                </c:pt>
                <c:pt idx="554">
                  <c:v>500000</c:v>
                </c:pt>
                <c:pt idx="555">
                  <c:v>500000</c:v>
                </c:pt>
                <c:pt idx="556">
                  <c:v>500000</c:v>
                </c:pt>
                <c:pt idx="557">
                  <c:v>500000</c:v>
                </c:pt>
                <c:pt idx="558">
                  <c:v>500000</c:v>
                </c:pt>
                <c:pt idx="559">
                  <c:v>500000</c:v>
                </c:pt>
                <c:pt idx="560">
                  <c:v>500000</c:v>
                </c:pt>
                <c:pt idx="561">
                  <c:v>500000</c:v>
                </c:pt>
                <c:pt idx="562">
                  <c:v>500000</c:v>
                </c:pt>
                <c:pt idx="563">
                  <c:v>500000</c:v>
                </c:pt>
                <c:pt idx="564">
                  <c:v>500000</c:v>
                </c:pt>
                <c:pt idx="565">
                  <c:v>500000</c:v>
                </c:pt>
                <c:pt idx="566">
                  <c:v>500000</c:v>
                </c:pt>
                <c:pt idx="567">
                  <c:v>500000</c:v>
                </c:pt>
                <c:pt idx="568">
                  <c:v>500000</c:v>
                </c:pt>
                <c:pt idx="569">
                  <c:v>500000</c:v>
                </c:pt>
                <c:pt idx="570">
                  <c:v>500000</c:v>
                </c:pt>
                <c:pt idx="571">
                  <c:v>500000</c:v>
                </c:pt>
                <c:pt idx="572">
                  <c:v>500000</c:v>
                </c:pt>
                <c:pt idx="573">
                  <c:v>500000</c:v>
                </c:pt>
                <c:pt idx="574">
                  <c:v>500000</c:v>
                </c:pt>
                <c:pt idx="575">
                  <c:v>500000</c:v>
                </c:pt>
                <c:pt idx="576">
                  <c:v>500000</c:v>
                </c:pt>
                <c:pt idx="577">
                  <c:v>500000</c:v>
                </c:pt>
                <c:pt idx="578">
                  <c:v>500000</c:v>
                </c:pt>
                <c:pt idx="579">
                  <c:v>500000</c:v>
                </c:pt>
                <c:pt idx="580">
                  <c:v>500000</c:v>
                </c:pt>
                <c:pt idx="581">
                  <c:v>500000</c:v>
                </c:pt>
                <c:pt idx="582">
                  <c:v>500000</c:v>
                </c:pt>
                <c:pt idx="583">
                  <c:v>500000</c:v>
                </c:pt>
                <c:pt idx="584">
                  <c:v>500000</c:v>
                </c:pt>
                <c:pt idx="585">
                  <c:v>500000</c:v>
                </c:pt>
                <c:pt idx="586">
                  <c:v>500000</c:v>
                </c:pt>
                <c:pt idx="587">
                  <c:v>500000</c:v>
                </c:pt>
                <c:pt idx="588">
                  <c:v>500000</c:v>
                </c:pt>
                <c:pt idx="589">
                  <c:v>500000</c:v>
                </c:pt>
                <c:pt idx="590">
                  <c:v>500000</c:v>
                </c:pt>
                <c:pt idx="591">
                  <c:v>500000</c:v>
                </c:pt>
                <c:pt idx="592">
                  <c:v>500000</c:v>
                </c:pt>
                <c:pt idx="593">
                  <c:v>500000</c:v>
                </c:pt>
                <c:pt idx="594">
                  <c:v>500000</c:v>
                </c:pt>
                <c:pt idx="595">
                  <c:v>500000</c:v>
                </c:pt>
                <c:pt idx="596">
                  <c:v>500000</c:v>
                </c:pt>
                <c:pt idx="597">
                  <c:v>500000</c:v>
                </c:pt>
                <c:pt idx="598">
                  <c:v>500000</c:v>
                </c:pt>
                <c:pt idx="599">
                  <c:v>500000</c:v>
                </c:pt>
                <c:pt idx="600">
                  <c:v>500000</c:v>
                </c:pt>
                <c:pt idx="601">
                  <c:v>500000</c:v>
                </c:pt>
                <c:pt idx="602">
                  <c:v>500000</c:v>
                </c:pt>
                <c:pt idx="603">
                  <c:v>500000</c:v>
                </c:pt>
                <c:pt idx="604">
                  <c:v>500000</c:v>
                </c:pt>
                <c:pt idx="605">
                  <c:v>500000</c:v>
                </c:pt>
                <c:pt idx="606">
                  <c:v>500000</c:v>
                </c:pt>
                <c:pt idx="607">
                  <c:v>500000</c:v>
                </c:pt>
                <c:pt idx="608">
                  <c:v>500000</c:v>
                </c:pt>
                <c:pt idx="609">
                  <c:v>500000</c:v>
                </c:pt>
                <c:pt idx="610">
                  <c:v>500000</c:v>
                </c:pt>
                <c:pt idx="611">
                  <c:v>500000</c:v>
                </c:pt>
                <c:pt idx="612">
                  <c:v>500000</c:v>
                </c:pt>
                <c:pt idx="613">
                  <c:v>500000</c:v>
                </c:pt>
                <c:pt idx="614">
                  <c:v>500000</c:v>
                </c:pt>
                <c:pt idx="615">
                  <c:v>500000</c:v>
                </c:pt>
                <c:pt idx="616">
                  <c:v>500000</c:v>
                </c:pt>
                <c:pt idx="617">
                  <c:v>500000</c:v>
                </c:pt>
                <c:pt idx="618">
                  <c:v>500000</c:v>
                </c:pt>
                <c:pt idx="619">
                  <c:v>500000</c:v>
                </c:pt>
                <c:pt idx="620">
                  <c:v>500000</c:v>
                </c:pt>
                <c:pt idx="621">
                  <c:v>500000</c:v>
                </c:pt>
                <c:pt idx="622">
                  <c:v>500000</c:v>
                </c:pt>
                <c:pt idx="623">
                  <c:v>500000</c:v>
                </c:pt>
                <c:pt idx="624">
                  <c:v>500000</c:v>
                </c:pt>
                <c:pt idx="625">
                  <c:v>500000</c:v>
                </c:pt>
                <c:pt idx="626">
                  <c:v>500000</c:v>
                </c:pt>
                <c:pt idx="627">
                  <c:v>500000</c:v>
                </c:pt>
                <c:pt idx="628">
                  <c:v>500000</c:v>
                </c:pt>
                <c:pt idx="629">
                  <c:v>500000</c:v>
                </c:pt>
                <c:pt idx="630">
                  <c:v>500000</c:v>
                </c:pt>
                <c:pt idx="631">
                  <c:v>500000</c:v>
                </c:pt>
                <c:pt idx="632">
                  <c:v>500000</c:v>
                </c:pt>
                <c:pt idx="633">
                  <c:v>500000</c:v>
                </c:pt>
                <c:pt idx="634">
                  <c:v>500000</c:v>
                </c:pt>
                <c:pt idx="635">
                  <c:v>500000</c:v>
                </c:pt>
                <c:pt idx="636">
                  <c:v>500000</c:v>
                </c:pt>
                <c:pt idx="637">
                  <c:v>500000</c:v>
                </c:pt>
                <c:pt idx="638">
                  <c:v>500000</c:v>
                </c:pt>
                <c:pt idx="639">
                  <c:v>500000</c:v>
                </c:pt>
                <c:pt idx="640">
                  <c:v>500000</c:v>
                </c:pt>
                <c:pt idx="641">
                  <c:v>500000</c:v>
                </c:pt>
                <c:pt idx="642">
                  <c:v>500000</c:v>
                </c:pt>
                <c:pt idx="643">
                  <c:v>500000</c:v>
                </c:pt>
                <c:pt idx="644">
                  <c:v>500000</c:v>
                </c:pt>
                <c:pt idx="645">
                  <c:v>500000</c:v>
                </c:pt>
                <c:pt idx="646">
                  <c:v>500000</c:v>
                </c:pt>
                <c:pt idx="647">
                  <c:v>500000</c:v>
                </c:pt>
                <c:pt idx="648">
                  <c:v>500000</c:v>
                </c:pt>
                <c:pt idx="649">
                  <c:v>500000</c:v>
                </c:pt>
                <c:pt idx="650">
                  <c:v>500000</c:v>
                </c:pt>
                <c:pt idx="651">
                  <c:v>500000</c:v>
                </c:pt>
                <c:pt idx="652">
                  <c:v>500000</c:v>
                </c:pt>
                <c:pt idx="653">
                  <c:v>500000</c:v>
                </c:pt>
                <c:pt idx="654">
                  <c:v>500000</c:v>
                </c:pt>
                <c:pt idx="655">
                  <c:v>500000</c:v>
                </c:pt>
                <c:pt idx="656">
                  <c:v>500000</c:v>
                </c:pt>
                <c:pt idx="657">
                  <c:v>500000</c:v>
                </c:pt>
                <c:pt idx="658">
                  <c:v>500000</c:v>
                </c:pt>
                <c:pt idx="659">
                  <c:v>500000</c:v>
                </c:pt>
                <c:pt idx="660">
                  <c:v>500000</c:v>
                </c:pt>
                <c:pt idx="661">
                  <c:v>500000</c:v>
                </c:pt>
                <c:pt idx="662">
                  <c:v>500000</c:v>
                </c:pt>
                <c:pt idx="663">
                  <c:v>500000</c:v>
                </c:pt>
                <c:pt idx="664">
                  <c:v>500000</c:v>
                </c:pt>
                <c:pt idx="665">
                  <c:v>500000</c:v>
                </c:pt>
                <c:pt idx="666">
                  <c:v>500000</c:v>
                </c:pt>
                <c:pt idx="667">
                  <c:v>500000</c:v>
                </c:pt>
                <c:pt idx="668">
                  <c:v>500000</c:v>
                </c:pt>
                <c:pt idx="669">
                  <c:v>500000</c:v>
                </c:pt>
                <c:pt idx="670">
                  <c:v>500000</c:v>
                </c:pt>
                <c:pt idx="671">
                  <c:v>500000</c:v>
                </c:pt>
                <c:pt idx="672">
                  <c:v>500000</c:v>
                </c:pt>
                <c:pt idx="673">
                  <c:v>500000</c:v>
                </c:pt>
                <c:pt idx="674">
                  <c:v>500000</c:v>
                </c:pt>
                <c:pt idx="675">
                  <c:v>500000</c:v>
                </c:pt>
                <c:pt idx="676">
                  <c:v>500000</c:v>
                </c:pt>
                <c:pt idx="677">
                  <c:v>500000</c:v>
                </c:pt>
                <c:pt idx="678">
                  <c:v>500000</c:v>
                </c:pt>
                <c:pt idx="679">
                  <c:v>500000</c:v>
                </c:pt>
                <c:pt idx="680">
                  <c:v>500000</c:v>
                </c:pt>
                <c:pt idx="681">
                  <c:v>500000</c:v>
                </c:pt>
                <c:pt idx="682">
                  <c:v>500000</c:v>
                </c:pt>
                <c:pt idx="683">
                  <c:v>500000</c:v>
                </c:pt>
                <c:pt idx="684">
                  <c:v>500000</c:v>
                </c:pt>
                <c:pt idx="685">
                  <c:v>500000</c:v>
                </c:pt>
                <c:pt idx="686">
                  <c:v>500000</c:v>
                </c:pt>
                <c:pt idx="687">
                  <c:v>500000</c:v>
                </c:pt>
                <c:pt idx="688">
                  <c:v>500000</c:v>
                </c:pt>
                <c:pt idx="689">
                  <c:v>500000</c:v>
                </c:pt>
                <c:pt idx="690">
                  <c:v>500000</c:v>
                </c:pt>
                <c:pt idx="691">
                  <c:v>500000</c:v>
                </c:pt>
                <c:pt idx="692">
                  <c:v>500000</c:v>
                </c:pt>
                <c:pt idx="693">
                  <c:v>500000</c:v>
                </c:pt>
                <c:pt idx="694">
                  <c:v>500000</c:v>
                </c:pt>
                <c:pt idx="695">
                  <c:v>500000</c:v>
                </c:pt>
                <c:pt idx="696">
                  <c:v>500000</c:v>
                </c:pt>
                <c:pt idx="697">
                  <c:v>500000</c:v>
                </c:pt>
                <c:pt idx="698">
                  <c:v>500000</c:v>
                </c:pt>
                <c:pt idx="699">
                  <c:v>500000</c:v>
                </c:pt>
                <c:pt idx="700">
                  <c:v>500000</c:v>
                </c:pt>
                <c:pt idx="701">
                  <c:v>500000</c:v>
                </c:pt>
                <c:pt idx="702">
                  <c:v>500000</c:v>
                </c:pt>
                <c:pt idx="703">
                  <c:v>500000</c:v>
                </c:pt>
                <c:pt idx="704">
                  <c:v>500000</c:v>
                </c:pt>
                <c:pt idx="705">
                  <c:v>500000</c:v>
                </c:pt>
                <c:pt idx="706">
                  <c:v>500000</c:v>
                </c:pt>
                <c:pt idx="707">
                  <c:v>500000</c:v>
                </c:pt>
                <c:pt idx="708">
                  <c:v>500000</c:v>
                </c:pt>
                <c:pt idx="709">
                  <c:v>500000</c:v>
                </c:pt>
                <c:pt idx="710">
                  <c:v>500000</c:v>
                </c:pt>
                <c:pt idx="711">
                  <c:v>500000</c:v>
                </c:pt>
                <c:pt idx="712">
                  <c:v>500000</c:v>
                </c:pt>
                <c:pt idx="713">
                  <c:v>500000</c:v>
                </c:pt>
                <c:pt idx="714">
                  <c:v>500000</c:v>
                </c:pt>
                <c:pt idx="715">
                  <c:v>500000</c:v>
                </c:pt>
                <c:pt idx="716">
                  <c:v>500000</c:v>
                </c:pt>
                <c:pt idx="717">
                  <c:v>500000</c:v>
                </c:pt>
                <c:pt idx="718">
                  <c:v>500000</c:v>
                </c:pt>
                <c:pt idx="719">
                  <c:v>500000</c:v>
                </c:pt>
                <c:pt idx="720">
                  <c:v>500000</c:v>
                </c:pt>
                <c:pt idx="721">
                  <c:v>500000</c:v>
                </c:pt>
                <c:pt idx="722">
                  <c:v>500000</c:v>
                </c:pt>
                <c:pt idx="723">
                  <c:v>500000</c:v>
                </c:pt>
                <c:pt idx="724">
                  <c:v>500000</c:v>
                </c:pt>
                <c:pt idx="725">
                  <c:v>500000</c:v>
                </c:pt>
                <c:pt idx="726">
                  <c:v>500000</c:v>
                </c:pt>
                <c:pt idx="727">
                  <c:v>500000</c:v>
                </c:pt>
                <c:pt idx="728">
                  <c:v>500000</c:v>
                </c:pt>
                <c:pt idx="729">
                  <c:v>500000</c:v>
                </c:pt>
                <c:pt idx="730">
                  <c:v>500000</c:v>
                </c:pt>
                <c:pt idx="731">
                  <c:v>500000</c:v>
                </c:pt>
                <c:pt idx="732">
                  <c:v>500000</c:v>
                </c:pt>
                <c:pt idx="733">
                  <c:v>500000</c:v>
                </c:pt>
                <c:pt idx="734">
                  <c:v>500000</c:v>
                </c:pt>
                <c:pt idx="735">
                  <c:v>500000</c:v>
                </c:pt>
                <c:pt idx="736">
                  <c:v>500000</c:v>
                </c:pt>
                <c:pt idx="737">
                  <c:v>500000</c:v>
                </c:pt>
                <c:pt idx="738">
                  <c:v>500000</c:v>
                </c:pt>
                <c:pt idx="739">
                  <c:v>500000</c:v>
                </c:pt>
                <c:pt idx="740">
                  <c:v>500000</c:v>
                </c:pt>
                <c:pt idx="741">
                  <c:v>500000</c:v>
                </c:pt>
                <c:pt idx="742">
                  <c:v>500000</c:v>
                </c:pt>
                <c:pt idx="743">
                  <c:v>500000</c:v>
                </c:pt>
                <c:pt idx="744">
                  <c:v>500000</c:v>
                </c:pt>
                <c:pt idx="745">
                  <c:v>500000</c:v>
                </c:pt>
                <c:pt idx="746">
                  <c:v>500000</c:v>
                </c:pt>
                <c:pt idx="747">
                  <c:v>500000</c:v>
                </c:pt>
                <c:pt idx="748">
                  <c:v>500000</c:v>
                </c:pt>
                <c:pt idx="749">
                  <c:v>500000</c:v>
                </c:pt>
                <c:pt idx="750">
                  <c:v>500000</c:v>
                </c:pt>
                <c:pt idx="751">
                  <c:v>500000</c:v>
                </c:pt>
                <c:pt idx="752">
                  <c:v>500000</c:v>
                </c:pt>
                <c:pt idx="753">
                  <c:v>500000</c:v>
                </c:pt>
                <c:pt idx="754">
                  <c:v>500000</c:v>
                </c:pt>
                <c:pt idx="755">
                  <c:v>500000</c:v>
                </c:pt>
                <c:pt idx="756">
                  <c:v>500000</c:v>
                </c:pt>
                <c:pt idx="757">
                  <c:v>500000</c:v>
                </c:pt>
                <c:pt idx="758">
                  <c:v>500000</c:v>
                </c:pt>
                <c:pt idx="759">
                  <c:v>500000</c:v>
                </c:pt>
                <c:pt idx="760">
                  <c:v>500000</c:v>
                </c:pt>
                <c:pt idx="761">
                  <c:v>500000</c:v>
                </c:pt>
                <c:pt idx="762">
                  <c:v>500000</c:v>
                </c:pt>
                <c:pt idx="763">
                  <c:v>500000</c:v>
                </c:pt>
                <c:pt idx="764">
                  <c:v>500000</c:v>
                </c:pt>
                <c:pt idx="765">
                  <c:v>500000</c:v>
                </c:pt>
                <c:pt idx="766">
                  <c:v>500000</c:v>
                </c:pt>
                <c:pt idx="767">
                  <c:v>500000</c:v>
                </c:pt>
                <c:pt idx="768">
                  <c:v>500000</c:v>
                </c:pt>
                <c:pt idx="769">
                  <c:v>500000</c:v>
                </c:pt>
                <c:pt idx="770">
                  <c:v>500000</c:v>
                </c:pt>
                <c:pt idx="771">
                  <c:v>500000</c:v>
                </c:pt>
                <c:pt idx="772">
                  <c:v>500000</c:v>
                </c:pt>
                <c:pt idx="773">
                  <c:v>500000</c:v>
                </c:pt>
                <c:pt idx="774">
                  <c:v>500000</c:v>
                </c:pt>
                <c:pt idx="775">
                  <c:v>500000</c:v>
                </c:pt>
                <c:pt idx="776">
                  <c:v>500000</c:v>
                </c:pt>
                <c:pt idx="777">
                  <c:v>500000</c:v>
                </c:pt>
                <c:pt idx="778">
                  <c:v>500000</c:v>
                </c:pt>
                <c:pt idx="779">
                  <c:v>500000</c:v>
                </c:pt>
                <c:pt idx="780">
                  <c:v>500000</c:v>
                </c:pt>
                <c:pt idx="781">
                  <c:v>500000</c:v>
                </c:pt>
                <c:pt idx="782">
                  <c:v>500000</c:v>
                </c:pt>
                <c:pt idx="783">
                  <c:v>500000</c:v>
                </c:pt>
                <c:pt idx="784">
                  <c:v>500000</c:v>
                </c:pt>
                <c:pt idx="785">
                  <c:v>500000</c:v>
                </c:pt>
                <c:pt idx="786">
                  <c:v>500000</c:v>
                </c:pt>
                <c:pt idx="787">
                  <c:v>500000</c:v>
                </c:pt>
                <c:pt idx="788">
                  <c:v>500000</c:v>
                </c:pt>
                <c:pt idx="789">
                  <c:v>500000</c:v>
                </c:pt>
                <c:pt idx="790">
                  <c:v>500000</c:v>
                </c:pt>
                <c:pt idx="791">
                  <c:v>500000</c:v>
                </c:pt>
                <c:pt idx="792">
                  <c:v>500000</c:v>
                </c:pt>
                <c:pt idx="793">
                  <c:v>500000</c:v>
                </c:pt>
                <c:pt idx="794">
                  <c:v>500000</c:v>
                </c:pt>
                <c:pt idx="795">
                  <c:v>500000</c:v>
                </c:pt>
                <c:pt idx="796">
                  <c:v>500000</c:v>
                </c:pt>
                <c:pt idx="797">
                  <c:v>500000</c:v>
                </c:pt>
                <c:pt idx="798">
                  <c:v>500000</c:v>
                </c:pt>
                <c:pt idx="799">
                  <c:v>500000</c:v>
                </c:pt>
                <c:pt idx="800">
                  <c:v>500000</c:v>
                </c:pt>
                <c:pt idx="801">
                  <c:v>500000</c:v>
                </c:pt>
                <c:pt idx="802">
                  <c:v>500000</c:v>
                </c:pt>
                <c:pt idx="803">
                  <c:v>500000</c:v>
                </c:pt>
                <c:pt idx="804">
                  <c:v>500000</c:v>
                </c:pt>
                <c:pt idx="805">
                  <c:v>500000</c:v>
                </c:pt>
                <c:pt idx="806">
                  <c:v>500000</c:v>
                </c:pt>
                <c:pt idx="807">
                  <c:v>500000</c:v>
                </c:pt>
                <c:pt idx="808">
                  <c:v>500000</c:v>
                </c:pt>
                <c:pt idx="809">
                  <c:v>500000</c:v>
                </c:pt>
                <c:pt idx="810">
                  <c:v>500000</c:v>
                </c:pt>
                <c:pt idx="811">
                  <c:v>500000</c:v>
                </c:pt>
                <c:pt idx="812">
                  <c:v>500000</c:v>
                </c:pt>
                <c:pt idx="813">
                  <c:v>500000</c:v>
                </c:pt>
                <c:pt idx="814">
                  <c:v>500000</c:v>
                </c:pt>
                <c:pt idx="815">
                  <c:v>500000</c:v>
                </c:pt>
                <c:pt idx="816">
                  <c:v>500000</c:v>
                </c:pt>
                <c:pt idx="817">
                  <c:v>500000</c:v>
                </c:pt>
                <c:pt idx="818">
                  <c:v>500000</c:v>
                </c:pt>
                <c:pt idx="819">
                  <c:v>500000</c:v>
                </c:pt>
                <c:pt idx="820">
                  <c:v>500000</c:v>
                </c:pt>
                <c:pt idx="821">
                  <c:v>500000</c:v>
                </c:pt>
                <c:pt idx="822">
                  <c:v>500000</c:v>
                </c:pt>
                <c:pt idx="823">
                  <c:v>500000</c:v>
                </c:pt>
                <c:pt idx="824">
                  <c:v>500000</c:v>
                </c:pt>
                <c:pt idx="825">
                  <c:v>500000</c:v>
                </c:pt>
                <c:pt idx="826">
                  <c:v>500000</c:v>
                </c:pt>
                <c:pt idx="827">
                  <c:v>500000</c:v>
                </c:pt>
                <c:pt idx="828">
                  <c:v>500000</c:v>
                </c:pt>
                <c:pt idx="829">
                  <c:v>500000</c:v>
                </c:pt>
                <c:pt idx="830">
                  <c:v>500000</c:v>
                </c:pt>
                <c:pt idx="831">
                  <c:v>500000</c:v>
                </c:pt>
                <c:pt idx="832">
                  <c:v>500000</c:v>
                </c:pt>
                <c:pt idx="833">
                  <c:v>500000</c:v>
                </c:pt>
                <c:pt idx="834">
                  <c:v>500000</c:v>
                </c:pt>
                <c:pt idx="835">
                  <c:v>500000</c:v>
                </c:pt>
                <c:pt idx="836">
                  <c:v>500000</c:v>
                </c:pt>
                <c:pt idx="837">
                  <c:v>500000</c:v>
                </c:pt>
                <c:pt idx="838">
                  <c:v>500000</c:v>
                </c:pt>
                <c:pt idx="839">
                  <c:v>500000</c:v>
                </c:pt>
                <c:pt idx="840">
                  <c:v>500000</c:v>
                </c:pt>
                <c:pt idx="841">
                  <c:v>500000</c:v>
                </c:pt>
                <c:pt idx="842">
                  <c:v>500000</c:v>
                </c:pt>
                <c:pt idx="843">
                  <c:v>500000</c:v>
                </c:pt>
                <c:pt idx="844">
                  <c:v>500000</c:v>
                </c:pt>
                <c:pt idx="845">
                  <c:v>500000</c:v>
                </c:pt>
                <c:pt idx="846">
                  <c:v>500000</c:v>
                </c:pt>
                <c:pt idx="847">
                  <c:v>500000</c:v>
                </c:pt>
                <c:pt idx="848">
                  <c:v>500000</c:v>
                </c:pt>
                <c:pt idx="849">
                  <c:v>500000</c:v>
                </c:pt>
                <c:pt idx="850">
                  <c:v>500000</c:v>
                </c:pt>
                <c:pt idx="851">
                  <c:v>500000</c:v>
                </c:pt>
                <c:pt idx="852">
                  <c:v>500000</c:v>
                </c:pt>
                <c:pt idx="853">
                  <c:v>500000</c:v>
                </c:pt>
                <c:pt idx="854">
                  <c:v>500000</c:v>
                </c:pt>
                <c:pt idx="855">
                  <c:v>500000</c:v>
                </c:pt>
                <c:pt idx="856">
                  <c:v>500000</c:v>
                </c:pt>
                <c:pt idx="857">
                  <c:v>500000</c:v>
                </c:pt>
                <c:pt idx="858">
                  <c:v>500000</c:v>
                </c:pt>
                <c:pt idx="859">
                  <c:v>500000</c:v>
                </c:pt>
                <c:pt idx="860">
                  <c:v>500000</c:v>
                </c:pt>
                <c:pt idx="861">
                  <c:v>500000</c:v>
                </c:pt>
                <c:pt idx="862">
                  <c:v>500000</c:v>
                </c:pt>
                <c:pt idx="863">
                  <c:v>500000</c:v>
                </c:pt>
                <c:pt idx="864">
                  <c:v>500000</c:v>
                </c:pt>
                <c:pt idx="865">
                  <c:v>500000</c:v>
                </c:pt>
                <c:pt idx="866">
                  <c:v>500000</c:v>
                </c:pt>
                <c:pt idx="867">
                  <c:v>500000</c:v>
                </c:pt>
                <c:pt idx="868">
                  <c:v>500000</c:v>
                </c:pt>
                <c:pt idx="869">
                  <c:v>500000</c:v>
                </c:pt>
                <c:pt idx="870">
                  <c:v>500000</c:v>
                </c:pt>
                <c:pt idx="871">
                  <c:v>500000</c:v>
                </c:pt>
                <c:pt idx="872">
                  <c:v>500000</c:v>
                </c:pt>
                <c:pt idx="873">
                  <c:v>500000</c:v>
                </c:pt>
                <c:pt idx="874">
                  <c:v>500000</c:v>
                </c:pt>
                <c:pt idx="875">
                  <c:v>500000</c:v>
                </c:pt>
                <c:pt idx="876">
                  <c:v>500000</c:v>
                </c:pt>
                <c:pt idx="877">
                  <c:v>500000</c:v>
                </c:pt>
                <c:pt idx="878">
                  <c:v>500000</c:v>
                </c:pt>
                <c:pt idx="879">
                  <c:v>500000</c:v>
                </c:pt>
                <c:pt idx="880">
                  <c:v>500000</c:v>
                </c:pt>
                <c:pt idx="881">
                  <c:v>500000</c:v>
                </c:pt>
                <c:pt idx="882">
                  <c:v>500000</c:v>
                </c:pt>
                <c:pt idx="883">
                  <c:v>500000</c:v>
                </c:pt>
                <c:pt idx="884">
                  <c:v>500000</c:v>
                </c:pt>
                <c:pt idx="885">
                  <c:v>500000</c:v>
                </c:pt>
                <c:pt idx="886">
                  <c:v>500000</c:v>
                </c:pt>
                <c:pt idx="887">
                  <c:v>500000</c:v>
                </c:pt>
                <c:pt idx="888">
                  <c:v>500000</c:v>
                </c:pt>
                <c:pt idx="889">
                  <c:v>500000</c:v>
                </c:pt>
                <c:pt idx="890">
                  <c:v>500000</c:v>
                </c:pt>
                <c:pt idx="891">
                  <c:v>500000</c:v>
                </c:pt>
                <c:pt idx="892">
                  <c:v>500000</c:v>
                </c:pt>
                <c:pt idx="893">
                  <c:v>500000</c:v>
                </c:pt>
                <c:pt idx="894">
                  <c:v>500000</c:v>
                </c:pt>
                <c:pt idx="895">
                  <c:v>500000</c:v>
                </c:pt>
                <c:pt idx="896">
                  <c:v>500000</c:v>
                </c:pt>
                <c:pt idx="897">
                  <c:v>500000</c:v>
                </c:pt>
                <c:pt idx="898">
                  <c:v>500000</c:v>
                </c:pt>
                <c:pt idx="899">
                  <c:v>500000</c:v>
                </c:pt>
                <c:pt idx="900">
                  <c:v>500000</c:v>
                </c:pt>
                <c:pt idx="901">
                  <c:v>500000</c:v>
                </c:pt>
                <c:pt idx="902">
                  <c:v>500000</c:v>
                </c:pt>
                <c:pt idx="903">
                  <c:v>500000</c:v>
                </c:pt>
                <c:pt idx="904">
                  <c:v>500000</c:v>
                </c:pt>
                <c:pt idx="905">
                  <c:v>500000</c:v>
                </c:pt>
                <c:pt idx="906">
                  <c:v>500000</c:v>
                </c:pt>
                <c:pt idx="907">
                  <c:v>500000</c:v>
                </c:pt>
                <c:pt idx="908">
                  <c:v>500000</c:v>
                </c:pt>
                <c:pt idx="909">
                  <c:v>500000</c:v>
                </c:pt>
                <c:pt idx="910">
                  <c:v>500000</c:v>
                </c:pt>
                <c:pt idx="911">
                  <c:v>500000</c:v>
                </c:pt>
                <c:pt idx="912">
                  <c:v>500000</c:v>
                </c:pt>
                <c:pt idx="913">
                  <c:v>500000</c:v>
                </c:pt>
                <c:pt idx="914">
                  <c:v>500000</c:v>
                </c:pt>
                <c:pt idx="915">
                  <c:v>500000</c:v>
                </c:pt>
                <c:pt idx="916">
                  <c:v>500000</c:v>
                </c:pt>
                <c:pt idx="917">
                  <c:v>500000</c:v>
                </c:pt>
                <c:pt idx="918">
                  <c:v>500000</c:v>
                </c:pt>
                <c:pt idx="919">
                  <c:v>500000</c:v>
                </c:pt>
                <c:pt idx="920">
                  <c:v>500000</c:v>
                </c:pt>
                <c:pt idx="921">
                  <c:v>500000</c:v>
                </c:pt>
                <c:pt idx="922">
                  <c:v>500000</c:v>
                </c:pt>
                <c:pt idx="923">
                  <c:v>500000</c:v>
                </c:pt>
                <c:pt idx="924">
                  <c:v>500000</c:v>
                </c:pt>
                <c:pt idx="925">
                  <c:v>500000</c:v>
                </c:pt>
                <c:pt idx="926">
                  <c:v>500000</c:v>
                </c:pt>
                <c:pt idx="927">
                  <c:v>500000</c:v>
                </c:pt>
                <c:pt idx="928">
                  <c:v>500000</c:v>
                </c:pt>
                <c:pt idx="929">
                  <c:v>500000</c:v>
                </c:pt>
                <c:pt idx="930">
                  <c:v>500000</c:v>
                </c:pt>
                <c:pt idx="931">
                  <c:v>500000</c:v>
                </c:pt>
                <c:pt idx="932">
                  <c:v>500000</c:v>
                </c:pt>
                <c:pt idx="933">
                  <c:v>500000</c:v>
                </c:pt>
                <c:pt idx="934">
                  <c:v>500000</c:v>
                </c:pt>
                <c:pt idx="935">
                  <c:v>500000</c:v>
                </c:pt>
                <c:pt idx="936">
                  <c:v>500000</c:v>
                </c:pt>
                <c:pt idx="937">
                  <c:v>500000</c:v>
                </c:pt>
                <c:pt idx="938">
                  <c:v>500000</c:v>
                </c:pt>
                <c:pt idx="939">
                  <c:v>500000</c:v>
                </c:pt>
                <c:pt idx="940">
                  <c:v>500000</c:v>
                </c:pt>
                <c:pt idx="941">
                  <c:v>500000</c:v>
                </c:pt>
                <c:pt idx="942">
                  <c:v>500000</c:v>
                </c:pt>
                <c:pt idx="943">
                  <c:v>500000</c:v>
                </c:pt>
                <c:pt idx="944">
                  <c:v>500000</c:v>
                </c:pt>
                <c:pt idx="945">
                  <c:v>500000</c:v>
                </c:pt>
                <c:pt idx="946">
                  <c:v>500000</c:v>
                </c:pt>
                <c:pt idx="947">
                  <c:v>500000</c:v>
                </c:pt>
                <c:pt idx="948">
                  <c:v>500000</c:v>
                </c:pt>
                <c:pt idx="949">
                  <c:v>500000</c:v>
                </c:pt>
                <c:pt idx="950">
                  <c:v>500000</c:v>
                </c:pt>
                <c:pt idx="951">
                  <c:v>500000</c:v>
                </c:pt>
                <c:pt idx="952">
                  <c:v>500000</c:v>
                </c:pt>
                <c:pt idx="953">
                  <c:v>500000</c:v>
                </c:pt>
                <c:pt idx="954">
                  <c:v>500000</c:v>
                </c:pt>
                <c:pt idx="955">
                  <c:v>500000</c:v>
                </c:pt>
                <c:pt idx="956">
                  <c:v>500000</c:v>
                </c:pt>
                <c:pt idx="957">
                  <c:v>500000</c:v>
                </c:pt>
                <c:pt idx="958">
                  <c:v>500000</c:v>
                </c:pt>
                <c:pt idx="959">
                  <c:v>500000</c:v>
                </c:pt>
                <c:pt idx="960">
                  <c:v>500000</c:v>
                </c:pt>
                <c:pt idx="961">
                  <c:v>500000</c:v>
                </c:pt>
                <c:pt idx="962">
                  <c:v>500000</c:v>
                </c:pt>
                <c:pt idx="963">
                  <c:v>500000</c:v>
                </c:pt>
                <c:pt idx="964">
                  <c:v>500000</c:v>
                </c:pt>
                <c:pt idx="965">
                  <c:v>500000</c:v>
                </c:pt>
                <c:pt idx="966">
                  <c:v>500000</c:v>
                </c:pt>
                <c:pt idx="967">
                  <c:v>500000</c:v>
                </c:pt>
                <c:pt idx="968">
                  <c:v>500000</c:v>
                </c:pt>
                <c:pt idx="969">
                  <c:v>500000</c:v>
                </c:pt>
                <c:pt idx="970">
                  <c:v>500000</c:v>
                </c:pt>
                <c:pt idx="971">
                  <c:v>500000</c:v>
                </c:pt>
                <c:pt idx="972">
                  <c:v>500000</c:v>
                </c:pt>
                <c:pt idx="973">
                  <c:v>500000</c:v>
                </c:pt>
                <c:pt idx="974">
                  <c:v>500000</c:v>
                </c:pt>
                <c:pt idx="975">
                  <c:v>500000</c:v>
                </c:pt>
                <c:pt idx="976">
                  <c:v>500000</c:v>
                </c:pt>
                <c:pt idx="977">
                  <c:v>500000</c:v>
                </c:pt>
                <c:pt idx="978">
                  <c:v>500000</c:v>
                </c:pt>
                <c:pt idx="979">
                  <c:v>500000</c:v>
                </c:pt>
                <c:pt idx="980">
                  <c:v>500000</c:v>
                </c:pt>
                <c:pt idx="981">
                  <c:v>500000</c:v>
                </c:pt>
                <c:pt idx="982">
                  <c:v>500000</c:v>
                </c:pt>
                <c:pt idx="983">
                  <c:v>500000</c:v>
                </c:pt>
                <c:pt idx="984">
                  <c:v>500000</c:v>
                </c:pt>
                <c:pt idx="985">
                  <c:v>500000</c:v>
                </c:pt>
                <c:pt idx="986">
                  <c:v>500000</c:v>
                </c:pt>
                <c:pt idx="987">
                  <c:v>500000</c:v>
                </c:pt>
                <c:pt idx="988">
                  <c:v>500000</c:v>
                </c:pt>
                <c:pt idx="989">
                  <c:v>500000</c:v>
                </c:pt>
                <c:pt idx="990">
                  <c:v>500000</c:v>
                </c:pt>
                <c:pt idx="991">
                  <c:v>500000</c:v>
                </c:pt>
                <c:pt idx="992">
                  <c:v>500000</c:v>
                </c:pt>
                <c:pt idx="993">
                  <c:v>500000</c:v>
                </c:pt>
                <c:pt idx="994">
                  <c:v>500000</c:v>
                </c:pt>
                <c:pt idx="995">
                  <c:v>500000</c:v>
                </c:pt>
                <c:pt idx="996">
                  <c:v>500000</c:v>
                </c:pt>
                <c:pt idx="997">
                  <c:v>500000</c:v>
                </c:pt>
              </c:numCache>
            </c:numRef>
          </c:xVal>
          <c:yVal>
            <c:numRef>
              <c:f>'ADRS spectra'!$K$2:$K$999</c:f>
              <c:numCache>
                <c:formatCode>0.000</c:formatCode>
                <c:ptCount val="998"/>
                <c:pt idx="0">
                  <c:v>0.14251749999999999</c:v>
                </c:pt>
                <c:pt idx="1">
                  <c:v>0.17592003906249998</c:v>
                </c:pt>
                <c:pt idx="2">
                  <c:v>0.20932257812499999</c:v>
                </c:pt>
                <c:pt idx="3">
                  <c:v>0.24272511718749998</c:v>
                </c:pt>
                <c:pt idx="4">
                  <c:v>0.27612765624999996</c:v>
                </c:pt>
                <c:pt idx="5">
                  <c:v>0.30953019531249998</c:v>
                </c:pt>
                <c:pt idx="6">
                  <c:v>0.34293273437499999</c:v>
                </c:pt>
                <c:pt idx="7">
                  <c:v>0.35629374999999996</c:v>
                </c:pt>
                <c:pt idx="8">
                  <c:v>0.35629374999999996</c:v>
                </c:pt>
                <c:pt idx="9">
                  <c:v>0.35629374999999996</c:v>
                </c:pt>
                <c:pt idx="10">
                  <c:v>0.35629374999999996</c:v>
                </c:pt>
                <c:pt idx="11">
                  <c:v>0.35629374999999996</c:v>
                </c:pt>
                <c:pt idx="12">
                  <c:v>0.35629374999999996</c:v>
                </c:pt>
                <c:pt idx="13">
                  <c:v>0.35629374999999996</c:v>
                </c:pt>
                <c:pt idx="14">
                  <c:v>0.35629374999999996</c:v>
                </c:pt>
                <c:pt idx="15">
                  <c:v>0.35629374999999996</c:v>
                </c:pt>
                <c:pt idx="16">
                  <c:v>0.35629374999999996</c:v>
                </c:pt>
                <c:pt idx="17">
                  <c:v>0.35629374999999996</c:v>
                </c:pt>
                <c:pt idx="18">
                  <c:v>0.35629374999999996</c:v>
                </c:pt>
                <c:pt idx="19">
                  <c:v>0.35629374999999996</c:v>
                </c:pt>
                <c:pt idx="20">
                  <c:v>0.35629374999999996</c:v>
                </c:pt>
                <c:pt idx="21">
                  <c:v>0.35629374999999996</c:v>
                </c:pt>
                <c:pt idx="22">
                  <c:v>0.35629374999999996</c:v>
                </c:pt>
                <c:pt idx="23">
                  <c:v>0.35629374999999996</c:v>
                </c:pt>
                <c:pt idx="24">
                  <c:v>0.35629374999999996</c:v>
                </c:pt>
                <c:pt idx="25">
                  <c:v>0.35629374999999996</c:v>
                </c:pt>
                <c:pt idx="26">
                  <c:v>0.3508123076923077</c:v>
                </c:pt>
                <c:pt idx="27">
                  <c:v>0.33781925925925921</c:v>
                </c:pt>
                <c:pt idx="28">
                  <c:v>0.32575428571428572</c:v>
                </c:pt>
                <c:pt idx="29">
                  <c:v>0.3145213793103448</c:v>
                </c:pt>
                <c:pt idx="30">
                  <c:v>0.30403733333333333</c:v>
                </c:pt>
                <c:pt idx="31">
                  <c:v>0.2942296774193548</c:v>
                </c:pt>
                <c:pt idx="32">
                  <c:v>0.28503499999999998</c:v>
                </c:pt>
                <c:pt idx="33">
                  <c:v>0.27639757575757579</c:v>
                </c:pt>
                <c:pt idx="34">
                  <c:v>0.26826823529411764</c:v>
                </c:pt>
                <c:pt idx="35">
                  <c:v>0.2606034285714286</c:v>
                </c:pt>
                <c:pt idx="36">
                  <c:v>0.25336444444444445</c:v>
                </c:pt>
                <c:pt idx="37">
                  <c:v>0.24651675675675674</c:v>
                </c:pt>
                <c:pt idx="38">
                  <c:v>0.24002947368421054</c:v>
                </c:pt>
                <c:pt idx="39">
                  <c:v>0.23387487179487179</c:v>
                </c:pt>
                <c:pt idx="40">
                  <c:v>0.22802800000000001</c:v>
                </c:pt>
                <c:pt idx="41">
                  <c:v>0.22246634146341465</c:v>
                </c:pt>
                <c:pt idx="42">
                  <c:v>0.21716952380952378</c:v>
                </c:pt>
                <c:pt idx="43">
                  <c:v>0.21211906976744188</c:v>
                </c:pt>
                <c:pt idx="44">
                  <c:v>0.2072981818181818</c:v>
                </c:pt>
                <c:pt idx="45">
                  <c:v>0.20269155555555554</c:v>
                </c:pt>
                <c:pt idx="46">
                  <c:v>0.19828521739130436</c:v>
                </c:pt>
                <c:pt idx="47">
                  <c:v>0.19406638297872339</c:v>
                </c:pt>
                <c:pt idx="48">
                  <c:v>0.19002333333333335</c:v>
                </c:pt>
                <c:pt idx="49">
                  <c:v>0.18614530612244895</c:v>
                </c:pt>
                <c:pt idx="50">
                  <c:v>0.18242239999999998</c:v>
                </c:pt>
                <c:pt idx="51">
                  <c:v>0.17884549019607845</c:v>
                </c:pt>
                <c:pt idx="52">
                  <c:v>0.17540615384615385</c:v>
                </c:pt>
                <c:pt idx="53">
                  <c:v>0.17209660377358493</c:v>
                </c:pt>
                <c:pt idx="54">
                  <c:v>0.1689096296296296</c:v>
                </c:pt>
                <c:pt idx="55">
                  <c:v>0.16583854545454546</c:v>
                </c:pt>
                <c:pt idx="56">
                  <c:v>0.16287714285714286</c:v>
                </c:pt>
                <c:pt idx="57">
                  <c:v>0.160019649122807</c:v>
                </c:pt>
                <c:pt idx="58">
                  <c:v>0.1572606896551724</c:v>
                </c:pt>
                <c:pt idx="59">
                  <c:v>0.15459525423728812</c:v>
                </c:pt>
                <c:pt idx="60">
                  <c:v>0.15201866666666666</c:v>
                </c:pt>
                <c:pt idx="61">
                  <c:v>0.14952655737704917</c:v>
                </c:pt>
                <c:pt idx="62">
                  <c:v>0.1471148387096774</c:v>
                </c:pt>
                <c:pt idx="63">
                  <c:v>0.14477968253968254</c:v>
                </c:pt>
                <c:pt idx="64">
                  <c:v>0.14251749999999999</c:v>
                </c:pt>
                <c:pt idx="65">
                  <c:v>0.14032492307692307</c:v>
                </c:pt>
                <c:pt idx="66">
                  <c:v>0.13819878787878789</c:v>
                </c:pt>
                <c:pt idx="67">
                  <c:v>0.13613611940298506</c:v>
                </c:pt>
                <c:pt idx="68">
                  <c:v>0.13413411764705882</c:v>
                </c:pt>
                <c:pt idx="69">
                  <c:v>0.13219014492753622</c:v>
                </c:pt>
                <c:pt idx="70">
                  <c:v>0.1303017142857143</c:v>
                </c:pt>
                <c:pt idx="71">
                  <c:v>0.12846647887323945</c:v>
                </c:pt>
                <c:pt idx="72">
                  <c:v>0.12668222222222222</c:v>
                </c:pt>
                <c:pt idx="73">
                  <c:v>0.1249468493150685</c:v>
                </c:pt>
                <c:pt idx="74">
                  <c:v>0.12325837837837837</c:v>
                </c:pt>
                <c:pt idx="75">
                  <c:v>0.12161493333333333</c:v>
                </c:pt>
                <c:pt idx="76">
                  <c:v>0.12001473684210527</c:v>
                </c:pt>
                <c:pt idx="77">
                  <c:v>0.11845610389610389</c:v>
                </c:pt>
                <c:pt idx="78">
                  <c:v>0.1169374358974359</c:v>
                </c:pt>
                <c:pt idx="79">
                  <c:v>0.11545721518987341</c:v>
                </c:pt>
                <c:pt idx="80">
                  <c:v>0.114014</c:v>
                </c:pt>
                <c:pt idx="81">
                  <c:v>0.11260641975308643</c:v>
                </c:pt>
                <c:pt idx="82">
                  <c:v>0.11123317073170733</c:v>
                </c:pt>
                <c:pt idx="83">
                  <c:v>0.10989301204819275</c:v>
                </c:pt>
                <c:pt idx="84">
                  <c:v>0.10858476190476189</c:v>
                </c:pt>
                <c:pt idx="85">
                  <c:v>0.10730729411764706</c:v>
                </c:pt>
                <c:pt idx="86">
                  <c:v>0.10605953488372094</c:v>
                </c:pt>
                <c:pt idx="87">
                  <c:v>0.10484045977011495</c:v>
                </c:pt>
                <c:pt idx="88">
                  <c:v>0.1036490909090909</c:v>
                </c:pt>
                <c:pt idx="89">
                  <c:v>0.10248449438202246</c:v>
                </c:pt>
                <c:pt idx="90">
                  <c:v>0.10134577777777777</c:v>
                </c:pt>
                <c:pt idx="91">
                  <c:v>0.10023208791208792</c:v>
                </c:pt>
                <c:pt idx="92">
                  <c:v>9.9142608695652182E-2</c:v>
                </c:pt>
                <c:pt idx="93">
                  <c:v>9.8076559139784927E-2</c:v>
                </c:pt>
                <c:pt idx="94">
                  <c:v>9.7033191489361695E-2</c:v>
                </c:pt>
                <c:pt idx="95">
                  <c:v>9.6011789473684203E-2</c:v>
                </c:pt>
                <c:pt idx="96">
                  <c:v>9.5011666666666675E-2</c:v>
                </c:pt>
                <c:pt idx="97">
                  <c:v>9.4032164948453623E-2</c:v>
                </c:pt>
                <c:pt idx="98">
                  <c:v>9.3072653061224475E-2</c:v>
                </c:pt>
                <c:pt idx="99">
                  <c:v>9.2132525252525257E-2</c:v>
                </c:pt>
                <c:pt idx="100">
                  <c:v>9.1211199999999992E-2</c:v>
                </c:pt>
                <c:pt idx="101">
                  <c:v>9.030811881188118E-2</c:v>
                </c:pt>
                <c:pt idx="102">
                  <c:v>8.9422745098039227E-2</c:v>
                </c:pt>
                <c:pt idx="103">
                  <c:v>8.8554563106796103E-2</c:v>
                </c:pt>
                <c:pt idx="104">
                  <c:v>8.7703076923076925E-2</c:v>
                </c:pt>
                <c:pt idx="105">
                  <c:v>8.6867809523809528E-2</c:v>
                </c:pt>
                <c:pt idx="106">
                  <c:v>8.6048301886792466E-2</c:v>
                </c:pt>
                <c:pt idx="107">
                  <c:v>8.5244112149532716E-2</c:v>
                </c:pt>
                <c:pt idx="108">
                  <c:v>8.4454814814814802E-2</c:v>
                </c:pt>
                <c:pt idx="109">
                  <c:v>8.3680000000000004E-2</c:v>
                </c:pt>
                <c:pt idx="110">
                  <c:v>8.291927272727273E-2</c:v>
                </c:pt>
                <c:pt idx="111">
                  <c:v>8.2172252252252248E-2</c:v>
                </c:pt>
                <c:pt idx="112">
                  <c:v>8.143857142857143E-2</c:v>
                </c:pt>
                <c:pt idx="113">
                  <c:v>8.0717876106194686E-2</c:v>
                </c:pt>
                <c:pt idx="114">
                  <c:v>8.00098245614035E-2</c:v>
                </c:pt>
                <c:pt idx="115">
                  <c:v>7.9314086956521729E-2</c:v>
                </c:pt>
                <c:pt idx="116">
                  <c:v>7.8630344827586199E-2</c:v>
                </c:pt>
                <c:pt idx="117">
                  <c:v>7.7958290598290597E-2</c:v>
                </c:pt>
                <c:pt idx="118">
                  <c:v>7.7297627118644061E-2</c:v>
                </c:pt>
                <c:pt idx="119">
                  <c:v>7.6648067226890743E-2</c:v>
                </c:pt>
                <c:pt idx="120">
                  <c:v>7.6009333333333332E-2</c:v>
                </c:pt>
                <c:pt idx="121">
                  <c:v>7.538115702479338E-2</c:v>
                </c:pt>
                <c:pt idx="122">
                  <c:v>7.4763278688524587E-2</c:v>
                </c:pt>
                <c:pt idx="123">
                  <c:v>7.4155447154471532E-2</c:v>
                </c:pt>
                <c:pt idx="124">
                  <c:v>7.3557419354838699E-2</c:v>
                </c:pt>
                <c:pt idx="125">
                  <c:v>7.2968959999999999E-2</c:v>
                </c:pt>
                <c:pt idx="126">
                  <c:v>7.2389841269841271E-2</c:v>
                </c:pt>
                <c:pt idx="127">
                  <c:v>7.1819842519685054E-2</c:v>
                </c:pt>
                <c:pt idx="128">
                  <c:v>7.1258749999999996E-2</c:v>
                </c:pt>
                <c:pt idx="129">
                  <c:v>7.0706356589147284E-2</c:v>
                </c:pt>
                <c:pt idx="130">
                  <c:v>7.0162461538461535E-2</c:v>
                </c:pt>
                <c:pt idx="131">
                  <c:v>6.962687022900764E-2</c:v>
                </c:pt>
                <c:pt idx="132">
                  <c:v>6.9099393939393947E-2</c:v>
                </c:pt>
                <c:pt idx="133">
                  <c:v>6.8579849624060149E-2</c:v>
                </c:pt>
                <c:pt idx="134">
                  <c:v>6.8068059701492531E-2</c:v>
                </c:pt>
                <c:pt idx="135">
                  <c:v>6.7563851851851847E-2</c:v>
                </c:pt>
                <c:pt idx="136">
                  <c:v>6.706705882352941E-2</c:v>
                </c:pt>
                <c:pt idx="137">
                  <c:v>6.6577518248175191E-2</c:v>
                </c:pt>
                <c:pt idx="138">
                  <c:v>6.6095072463768112E-2</c:v>
                </c:pt>
                <c:pt idx="139">
                  <c:v>6.5619568345323745E-2</c:v>
                </c:pt>
                <c:pt idx="140">
                  <c:v>6.5150857142857149E-2</c:v>
                </c:pt>
                <c:pt idx="141">
                  <c:v>6.4688794326241139E-2</c:v>
                </c:pt>
                <c:pt idx="142">
                  <c:v>6.4233239436619724E-2</c:v>
                </c:pt>
                <c:pt idx="143">
                  <c:v>6.3784055944055937E-2</c:v>
                </c:pt>
                <c:pt idx="144">
                  <c:v>6.3341111111111112E-2</c:v>
                </c:pt>
                <c:pt idx="145">
                  <c:v>6.2904275862068967E-2</c:v>
                </c:pt>
                <c:pt idx="146">
                  <c:v>6.2473424657534249E-2</c:v>
                </c:pt>
                <c:pt idx="147">
                  <c:v>6.2048435374149662E-2</c:v>
                </c:pt>
                <c:pt idx="148">
                  <c:v>6.1629189189189186E-2</c:v>
                </c:pt>
                <c:pt idx="149">
                  <c:v>6.1215570469798655E-2</c:v>
                </c:pt>
                <c:pt idx="150">
                  <c:v>6.0807466666666664E-2</c:v>
                </c:pt>
                <c:pt idx="151">
                  <c:v>6.0404768211920534E-2</c:v>
                </c:pt>
                <c:pt idx="152">
                  <c:v>6.0007368421052636E-2</c:v>
                </c:pt>
                <c:pt idx="153">
                  <c:v>5.9615163398692807E-2</c:v>
                </c:pt>
                <c:pt idx="154">
                  <c:v>5.9228051948051946E-2</c:v>
                </c:pt>
                <c:pt idx="155">
                  <c:v>5.8845935483870966E-2</c:v>
                </c:pt>
                <c:pt idx="156">
                  <c:v>5.8468717948717948E-2</c:v>
                </c:pt>
                <c:pt idx="157">
                  <c:v>5.8096305732484074E-2</c:v>
                </c:pt>
                <c:pt idx="158">
                  <c:v>5.7728607594936705E-2</c:v>
                </c:pt>
                <c:pt idx="159">
                  <c:v>5.7365534591194971E-2</c:v>
                </c:pt>
                <c:pt idx="160">
                  <c:v>5.7007000000000002E-2</c:v>
                </c:pt>
                <c:pt idx="161">
                  <c:v>4.5605599999999996E-2</c:v>
                </c:pt>
                <c:pt idx="162">
                  <c:v>3.8004666666666666E-2</c:v>
                </c:pt>
                <c:pt idx="163">
                  <c:v>3.2575428571428575E-2</c:v>
                </c:pt>
                <c:pt idx="164">
                  <c:v>2.8503500000000001E-2</c:v>
                </c:pt>
                <c:pt idx="165">
                  <c:v>2.5336444444444443E-2</c:v>
                </c:pt>
                <c:pt idx="166">
                  <c:v>2.2802799999999998E-2</c:v>
                </c:pt>
                <c:pt idx="167">
                  <c:v>2.0729818181818183E-2</c:v>
                </c:pt>
                <c:pt idx="168">
                  <c:v>1.9002333333333333E-2</c:v>
                </c:pt>
                <c:pt idx="169">
                  <c:v>1.7540615384615384E-2</c:v>
                </c:pt>
                <c:pt idx="170">
                  <c:v>1.6287714285714287E-2</c:v>
                </c:pt>
                <c:pt idx="171">
                  <c:v>1.5201866666666666E-2</c:v>
                </c:pt>
                <c:pt idx="172">
                  <c:v>1.4251750000000001E-2</c:v>
                </c:pt>
                <c:pt idx="173">
                  <c:v>1.3413411764705882E-2</c:v>
                </c:pt>
                <c:pt idx="174">
                  <c:v>1.2668222222222221E-2</c:v>
                </c:pt>
                <c:pt idx="175">
                  <c:v>1.2001473684210525E-2</c:v>
                </c:pt>
                <c:pt idx="176">
                  <c:v>1.1401399999999999E-2</c:v>
                </c:pt>
                <c:pt idx="177">
                  <c:v>1.0858476190476191E-2</c:v>
                </c:pt>
                <c:pt idx="178">
                  <c:v>1.0364909090909091E-2</c:v>
                </c:pt>
                <c:pt idx="179">
                  <c:v>9.9142608695652161E-3</c:v>
                </c:pt>
                <c:pt idx="180">
                  <c:v>9.5011666666666664E-3</c:v>
                </c:pt>
                <c:pt idx="181">
                  <c:v>9.1211199999999999E-3</c:v>
                </c:pt>
                <c:pt idx="182">
                  <c:v>8.7703076923076918E-3</c:v>
                </c:pt>
                <c:pt idx="183">
                  <c:v>8.4454814814814809E-3</c:v>
                </c:pt>
                <c:pt idx="184">
                  <c:v>8.1438571428571437E-3</c:v>
                </c:pt>
                <c:pt idx="185">
                  <c:v>7.8630344827586209E-3</c:v>
                </c:pt>
                <c:pt idx="186">
                  <c:v>7.600933333333333E-3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</c:numCache>
            </c:numRef>
          </c:yVal>
          <c:smooth val="0"/>
        </c:ser>
        <c:ser>
          <c:idx val="10"/>
          <c:order val="3"/>
          <c:tx>
            <c:v>X capacity</c:v>
          </c:tx>
          <c:spPr>
            <a:ln w="317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('N2'!$V$27,'N2'!$V$29,'N2'!$V$29)</c:f>
              <c:numCache>
                <c:formatCode>0.000</c:formatCode>
                <c:ptCount val="3"/>
                <c:pt idx="0">
                  <c:v>3.5953878993414286</c:v>
                </c:pt>
                <c:pt idx="1">
                  <c:v>5.8893976779359862</c:v>
                </c:pt>
                <c:pt idx="2">
                  <c:v>5.8893976779359862</c:v>
                </c:pt>
              </c:numCache>
            </c:numRef>
          </c:xVal>
          <c:yVal>
            <c:numRef>
              <c:f>('N2'!$W$27,'N2'!$W$29,'N2'!$W$30)</c:f>
              <c:numCache>
                <c:formatCode>0.000</c:formatCode>
                <c:ptCount val="3"/>
                <c:pt idx="0">
                  <c:v>0.13397177021622056</c:v>
                </c:pt>
                <c:pt idx="1">
                  <c:v>0.21945143459066194</c:v>
                </c:pt>
                <c:pt idx="2">
                  <c:v>0</c:v>
                </c:pt>
              </c:numCache>
            </c:numRef>
          </c:yVal>
          <c:smooth val="0"/>
        </c:ser>
        <c:ser>
          <c:idx val="14"/>
          <c:order val="4"/>
          <c:tx>
            <c:v>Y capacity</c:v>
          </c:tx>
          <c:spPr>
            <a:ln w="3175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xVal>
            <c:numRef>
              <c:f>(#REF!,#REF!,#REF!)</c:f>
            </c:numRef>
          </c:xVal>
          <c:yVal>
            <c:numRef>
              <c:f>(#REF!,#REF!,#REF!)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2"/>
          <c:order val="5"/>
          <c:tx>
            <c:v>X Sae(T)</c:v>
          </c:tx>
          <c:spPr>
            <a:ln w="952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dPt>
            <c:idx val="1"/>
            <c:marker>
              <c:symbol val="circle"/>
              <c:size val="7"/>
              <c:spPr>
                <a:noFill/>
                <a:ln w="9525">
                  <a:solidFill>
                    <a:sysClr val="windowText" lastClr="000000"/>
                  </a:solidFill>
                  <a:prstDash val="sysDash"/>
                </a:ln>
              </c:spPr>
            </c:marker>
            <c:bubble3D val="0"/>
          </c:dPt>
          <c:xVal>
            <c:numRef>
              <c:f>'N2'!$V$30:$V$31</c:f>
              <c:numCache>
                <c:formatCode>0.000</c:formatCode>
                <c:ptCount val="2"/>
                <c:pt idx="0">
                  <c:v>0</c:v>
                </c:pt>
                <c:pt idx="1">
                  <c:v>5.5419895302015973</c:v>
                </c:pt>
              </c:numCache>
            </c:numRef>
          </c:xVal>
          <c:yVal>
            <c:numRef>
              <c:f>'N2'!$W$30:$W$31</c:f>
              <c:numCache>
                <c:formatCode>0.000</c:formatCode>
                <c:ptCount val="2"/>
                <c:pt idx="0">
                  <c:v>0</c:v>
                </c:pt>
                <c:pt idx="1">
                  <c:v>0.23317324717948718</c:v>
                </c:pt>
              </c:numCache>
            </c:numRef>
          </c:yVal>
          <c:smooth val="0"/>
        </c:ser>
        <c:ser>
          <c:idx val="3"/>
          <c:order val="6"/>
          <c:tx>
            <c:v>Y Sae(T)</c:v>
          </c:tx>
          <c:spPr>
            <a:ln w="9525">
              <a:solidFill>
                <a:schemeClr val="bg1">
                  <a:lumMod val="50000"/>
                </a:schemeClr>
              </a:solidFill>
              <a:prstDash val="sysDash"/>
            </a:ln>
          </c:spPr>
          <c:marker>
            <c:symbol val="none"/>
          </c:marker>
          <c:dPt>
            <c:idx val="1"/>
            <c:marker>
              <c:symbol val="circle"/>
              <c:size val="7"/>
              <c:spPr>
                <a:noFill/>
                <a:ln w="9525">
                  <a:solidFill>
                    <a:schemeClr val="bg1">
                      <a:lumMod val="50000"/>
                    </a:schemeClr>
                  </a:solidFill>
                  <a:prstDash val="sysDash"/>
                </a:ln>
              </c:spPr>
            </c:marker>
            <c:bubble3D val="0"/>
          </c:dPt>
          <c:xVal>
            <c:numRef>
              <c:f>(#REF!,#REF!)</c:f>
            </c:numRef>
          </c:xVal>
          <c:yVal>
            <c:numRef>
              <c:f>(#REF!,#REF!)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2739712"/>
        <c:axId val="182741632"/>
      </c:scatterChart>
      <c:valAx>
        <c:axId val="182739712"/>
        <c:scaling>
          <c:orientation val="minMax"/>
          <c:max val="20"/>
          <c:min val="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 [cm]</a:t>
                </a:r>
              </a:p>
            </c:rich>
          </c:tx>
          <c:layout>
            <c:manualLayout>
              <c:xMode val="edge"/>
              <c:yMode val="edge"/>
              <c:x val="0.21529899387576557"/>
              <c:y val="0.93777777777777782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2741632"/>
        <c:crosses val="autoZero"/>
        <c:crossBetween val="midCat"/>
        <c:majorUnit val="10"/>
      </c:valAx>
      <c:valAx>
        <c:axId val="182741632"/>
        <c:scaling>
          <c:orientation val="minMax"/>
          <c:max val="0.60000000000000009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 [g]</a:t>
                </a:r>
              </a:p>
            </c:rich>
          </c:tx>
          <c:layout>
            <c:manualLayout>
              <c:xMode val="edge"/>
              <c:yMode val="edge"/>
              <c:x val="2.3748906386701664E-3"/>
              <c:y val="0.61838874307378255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82739712"/>
        <c:crosses val="autoZero"/>
        <c:crossBetween val="midCat"/>
        <c:majorUnit val="0.4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418744531933509"/>
          <c:y val="4.0740740740740744E-2"/>
          <c:w val="0.80136811023622045"/>
          <c:h val="0.82957392825896759"/>
        </c:manualLayout>
      </c:layout>
      <c:scatterChart>
        <c:scatterStyle val="lineMarker"/>
        <c:varyColors val="0"/>
        <c:ser>
          <c:idx val="0"/>
          <c:order val="0"/>
          <c:tx>
            <c:v>MODE X</c:v>
          </c:tx>
          <c:spPr>
            <a:ln>
              <a:solidFill>
                <a:sysClr val="windowText" lastClr="000000"/>
              </a:solidFill>
            </a:ln>
          </c:spPr>
          <c:marker>
            <c:symbol val="none"/>
          </c:marker>
          <c:xVal>
            <c:numRef>
              <c:f>'N2'!$AA$4:$AA$124</c:f>
              <c:numCache>
                <c:formatCode>0.00</c:formatCode>
                <c:ptCount val="121"/>
                <c:pt idx="0">
                  <c:v>4.4019999999999998E-17</c:v>
                </c:pt>
                <c:pt idx="1">
                  <c:v>0.8</c:v>
                </c:pt>
                <c:pt idx="2">
                  <c:v>1.6</c:v>
                </c:pt>
                <c:pt idx="3">
                  <c:v>2</c:v>
                </c:pt>
                <c:pt idx="4">
                  <c:v>2.8000000000000003</c:v>
                </c:pt>
                <c:pt idx="5">
                  <c:v>3.5999999999999996</c:v>
                </c:pt>
                <c:pt idx="6">
                  <c:v>4.3999999999999995</c:v>
                </c:pt>
                <c:pt idx="7">
                  <c:v>5.2</c:v>
                </c:pt>
                <c:pt idx="8">
                  <c:v>6</c:v>
                </c:pt>
                <c:pt idx="9">
                  <c:v>6.8000000000000007</c:v>
                </c:pt>
                <c:pt idx="10">
                  <c:v>7.6</c:v>
                </c:pt>
                <c:pt idx="11">
                  <c:v>8.4</c:v>
                </c:pt>
                <c:pt idx="12">
                  <c:v>9.1999999999999993</c:v>
                </c:pt>
                <c:pt idx="13">
                  <c:v>10</c:v>
                </c:pt>
                <c:pt idx="14">
                  <c:v>10.8</c:v>
                </c:pt>
                <c:pt idx="15">
                  <c:v>11.600000000000001</c:v>
                </c:pt>
                <c:pt idx="16">
                  <c:v>12.4</c:v>
                </c:pt>
                <c:pt idx="17">
                  <c:v>13.200000000000001</c:v>
                </c:pt>
                <c:pt idx="18">
                  <c:v>14.000000000000002</c:v>
                </c:pt>
                <c:pt idx="19">
                  <c:v>14.799999999999999</c:v>
                </c:pt>
                <c:pt idx="20">
                  <c:v>15.6</c:v>
                </c:pt>
                <c:pt idx="21">
                  <c:v>16.400000000000002</c:v>
                </c:pt>
                <c:pt idx="22">
                  <c:v>17.2</c:v>
                </c:pt>
                <c:pt idx="23">
                  <c:v>18</c:v>
                </c:pt>
                <c:pt idx="24">
                  <c:v>18.8</c:v>
                </c:pt>
                <c:pt idx="25">
                  <c:v>19.600000000000001</c:v>
                </c:pt>
                <c:pt idx="26">
                  <c:v>20.399999999999999</c:v>
                </c:pt>
                <c:pt idx="27">
                  <c:v>21.2</c:v>
                </c:pt>
                <c:pt idx="28">
                  <c:v>22</c:v>
                </c:pt>
                <c:pt idx="29">
                  <c:v>22.8</c:v>
                </c:pt>
                <c:pt idx="30">
                  <c:v>23.599999999999998</c:v>
                </c:pt>
                <c:pt idx="31">
                  <c:v>24.4</c:v>
                </c:pt>
                <c:pt idx="32">
                  <c:v>25.2</c:v>
                </c:pt>
                <c:pt idx="33">
                  <c:v>26</c:v>
                </c:pt>
                <c:pt idx="34">
                  <c:v>26.8</c:v>
                </c:pt>
                <c:pt idx="35">
                  <c:v>27.6</c:v>
                </c:pt>
                <c:pt idx="36">
                  <c:v>28.000000000000004</c:v>
                </c:pt>
                <c:pt idx="37">
                  <c:v>28.199999999999996</c:v>
                </c:pt>
                <c:pt idx="38">
                  <c:v>28.999999999999996</c:v>
                </c:pt>
                <c:pt idx="39">
                  <c:v>29.799999999999997</c:v>
                </c:pt>
                <c:pt idx="40">
                  <c:v>30.599999999999998</c:v>
                </c:pt>
                <c:pt idx="41">
                  <c:v>31.4</c:v>
                </c:pt>
                <c:pt idx="42">
                  <c:v>32.200000000000003</c:v>
                </c:pt>
                <c:pt idx="43">
                  <c:v>33</c:v>
                </c:pt>
                <c:pt idx="44">
                  <c:v>33.800000000000004</c:v>
                </c:pt>
                <c:pt idx="45">
                  <c:v>34.599999999999994</c:v>
                </c:pt>
                <c:pt idx="46">
                  <c:v>35.4</c:v>
                </c:pt>
                <c:pt idx="47">
                  <c:v>36.199999999999996</c:v>
                </c:pt>
                <c:pt idx="48">
                  <c:v>37</c:v>
                </c:pt>
                <c:pt idx="49">
                  <c:v>37.799999999999997</c:v>
                </c:pt>
                <c:pt idx="50">
                  <c:v>38.6</c:v>
                </c:pt>
                <c:pt idx="51">
                  <c:v>39.4</c:v>
                </c:pt>
                <c:pt idx="52">
                  <c:v>40.200000000000003</c:v>
                </c:pt>
                <c:pt idx="53">
                  <c:v>41</c:v>
                </c:pt>
                <c:pt idx="54">
                  <c:v>41.8</c:v>
                </c:pt>
                <c:pt idx="55">
                  <c:v>42.6</c:v>
                </c:pt>
                <c:pt idx="56">
                  <c:v>43.4</c:v>
                </c:pt>
                <c:pt idx="57">
                  <c:v>44.2</c:v>
                </c:pt>
                <c:pt idx="58">
                  <c:v>45</c:v>
                </c:pt>
                <c:pt idx="59">
                  <c:v>45.800000000000004</c:v>
                </c:pt>
                <c:pt idx="60">
                  <c:v>45.800000000000004</c:v>
                </c:pt>
                <c:pt idx="61">
                  <c:v>45.800000000000004</c:v>
                </c:pt>
                <c:pt idx="62">
                  <c:v>45.800000000000004</c:v>
                </c:pt>
                <c:pt idx="63">
                  <c:v>45.800000000000004</c:v>
                </c:pt>
                <c:pt idx="64">
                  <c:v>45.800000000000004</c:v>
                </c:pt>
                <c:pt idx="65">
                  <c:v>45.800000000000004</c:v>
                </c:pt>
                <c:pt idx="66">
                  <c:v>45.800000000000004</c:v>
                </c:pt>
                <c:pt idx="67">
                  <c:v>45.800000000000004</c:v>
                </c:pt>
                <c:pt idx="68">
                  <c:v>45.800000000000004</c:v>
                </c:pt>
                <c:pt idx="69">
                  <c:v>45.800000000000004</c:v>
                </c:pt>
                <c:pt idx="70">
                  <c:v>45.800000000000004</c:v>
                </c:pt>
                <c:pt idx="71">
                  <c:v>45.800000000000004</c:v>
                </c:pt>
                <c:pt idx="72">
                  <c:v>45.800000000000004</c:v>
                </c:pt>
                <c:pt idx="73">
                  <c:v>45.800000000000004</c:v>
                </c:pt>
                <c:pt idx="74">
                  <c:v>45.800000000000004</c:v>
                </c:pt>
                <c:pt idx="75">
                  <c:v>45.800000000000004</c:v>
                </c:pt>
                <c:pt idx="76">
                  <c:v>45.800000000000004</c:v>
                </c:pt>
                <c:pt idx="77">
                  <c:v>45.800000000000004</c:v>
                </c:pt>
                <c:pt idx="78">
                  <c:v>45.800000000000004</c:v>
                </c:pt>
                <c:pt idx="79">
                  <c:v>45.800000000000004</c:v>
                </c:pt>
                <c:pt idx="80">
                  <c:v>45.800000000000004</c:v>
                </c:pt>
                <c:pt idx="81">
                  <c:v>45.800000000000004</c:v>
                </c:pt>
                <c:pt idx="82">
                  <c:v>45.800000000000004</c:v>
                </c:pt>
                <c:pt idx="83">
                  <c:v>45.800000000000004</c:v>
                </c:pt>
                <c:pt idx="84">
                  <c:v>45.800000000000004</c:v>
                </c:pt>
                <c:pt idx="85">
                  <c:v>45.800000000000004</c:v>
                </c:pt>
                <c:pt idx="86">
                  <c:v>45.800000000000004</c:v>
                </c:pt>
                <c:pt idx="87">
                  <c:v>45.800000000000004</c:v>
                </c:pt>
                <c:pt idx="88">
                  <c:v>45.800000000000004</c:v>
                </c:pt>
                <c:pt idx="89">
                  <c:v>45.800000000000004</c:v>
                </c:pt>
                <c:pt idx="90">
                  <c:v>45.800000000000004</c:v>
                </c:pt>
                <c:pt idx="91">
                  <c:v>45.800000000000004</c:v>
                </c:pt>
                <c:pt idx="92">
                  <c:v>45.800000000000004</c:v>
                </c:pt>
                <c:pt idx="93">
                  <c:v>45.800000000000004</c:v>
                </c:pt>
                <c:pt idx="94">
                  <c:v>45.800000000000004</c:v>
                </c:pt>
                <c:pt idx="95">
                  <c:v>45.800000000000004</c:v>
                </c:pt>
                <c:pt idx="96">
                  <c:v>45.800000000000004</c:v>
                </c:pt>
                <c:pt idx="97">
                  <c:v>45.800000000000004</c:v>
                </c:pt>
                <c:pt idx="98">
                  <c:v>45.800000000000004</c:v>
                </c:pt>
                <c:pt idx="99">
                  <c:v>45.800000000000004</c:v>
                </c:pt>
                <c:pt idx="100">
                  <c:v>45.800000000000004</c:v>
                </c:pt>
                <c:pt idx="101">
                  <c:v>45.800000000000004</c:v>
                </c:pt>
                <c:pt idx="102">
                  <c:v>45.800000000000004</c:v>
                </c:pt>
                <c:pt idx="103">
                  <c:v>45.800000000000004</c:v>
                </c:pt>
                <c:pt idx="104">
                  <c:v>45.800000000000004</c:v>
                </c:pt>
                <c:pt idx="105">
                  <c:v>45.800000000000004</c:v>
                </c:pt>
                <c:pt idx="106">
                  <c:v>45.800000000000004</c:v>
                </c:pt>
                <c:pt idx="107">
                  <c:v>45.800000000000004</c:v>
                </c:pt>
                <c:pt idx="108">
                  <c:v>45.800000000000004</c:v>
                </c:pt>
                <c:pt idx="109">
                  <c:v>45.800000000000004</c:v>
                </c:pt>
                <c:pt idx="110">
                  <c:v>45.800000000000004</c:v>
                </c:pt>
                <c:pt idx="111">
                  <c:v>45.800000000000004</c:v>
                </c:pt>
                <c:pt idx="112">
                  <c:v>45.800000000000004</c:v>
                </c:pt>
                <c:pt idx="113">
                  <c:v>45.800000000000004</c:v>
                </c:pt>
                <c:pt idx="114">
                  <c:v>45.800000000000004</c:v>
                </c:pt>
                <c:pt idx="115">
                  <c:v>45.800000000000004</c:v>
                </c:pt>
                <c:pt idx="116">
                  <c:v>45.800000000000004</c:v>
                </c:pt>
                <c:pt idx="117">
                  <c:v>45.800000000000004</c:v>
                </c:pt>
                <c:pt idx="118">
                  <c:v>45.800000000000004</c:v>
                </c:pt>
                <c:pt idx="119">
                  <c:v>45.800000000000004</c:v>
                </c:pt>
                <c:pt idx="120">
                  <c:v>45.800000000000004</c:v>
                </c:pt>
              </c:numCache>
            </c:numRef>
          </c:xVal>
          <c:yVal>
            <c:numRef>
              <c:f>'N2'!$AB$4:$AB$124</c:f>
              <c:numCache>
                <c:formatCode>0</c:formatCode>
                <c:ptCount val="121"/>
                <c:pt idx="0">
                  <c:v>0</c:v>
                </c:pt>
                <c:pt idx="1">
                  <c:v>539.13599999999997</c:v>
                </c:pt>
                <c:pt idx="2">
                  <c:v>957.255</c:v>
                </c:pt>
                <c:pt idx="3">
                  <c:v>1102.3800000000001</c:v>
                </c:pt>
                <c:pt idx="4">
                  <c:v>1269.22</c:v>
                </c:pt>
                <c:pt idx="5">
                  <c:v>1395.0830000000001</c:v>
                </c:pt>
                <c:pt idx="6">
                  <c:v>1511.604</c:v>
                </c:pt>
                <c:pt idx="7">
                  <c:v>1620.83</c:v>
                </c:pt>
                <c:pt idx="8">
                  <c:v>1724.989</c:v>
                </c:pt>
                <c:pt idx="9">
                  <c:v>1825.9970000000001</c:v>
                </c:pt>
                <c:pt idx="10">
                  <c:v>1923.24</c:v>
                </c:pt>
                <c:pt idx="11">
                  <c:v>2020.0250000000001</c:v>
                </c:pt>
                <c:pt idx="12">
                  <c:v>2116.4389999999999</c:v>
                </c:pt>
                <c:pt idx="13">
                  <c:v>2212.056</c:v>
                </c:pt>
                <c:pt idx="14">
                  <c:v>2307.3919999999998</c:v>
                </c:pt>
                <c:pt idx="15">
                  <c:v>2402.3679999999999</c:v>
                </c:pt>
                <c:pt idx="16">
                  <c:v>2496.6439999999998</c:v>
                </c:pt>
                <c:pt idx="17">
                  <c:v>2591.0349999999999</c:v>
                </c:pt>
                <c:pt idx="18">
                  <c:v>2684.8150000000001</c:v>
                </c:pt>
                <c:pt idx="19">
                  <c:v>2777.8330000000001</c:v>
                </c:pt>
                <c:pt idx="20">
                  <c:v>2868.694</c:v>
                </c:pt>
                <c:pt idx="21">
                  <c:v>2955.4870000000001</c:v>
                </c:pt>
                <c:pt idx="22">
                  <c:v>3036.2840000000001</c:v>
                </c:pt>
                <c:pt idx="23">
                  <c:v>3110.06</c:v>
                </c:pt>
                <c:pt idx="24">
                  <c:v>3179.3890000000001</c:v>
                </c:pt>
                <c:pt idx="25">
                  <c:v>3241.9760000000001</c:v>
                </c:pt>
                <c:pt idx="26">
                  <c:v>3297.4630000000002</c:v>
                </c:pt>
                <c:pt idx="27">
                  <c:v>3336.518</c:v>
                </c:pt>
                <c:pt idx="28">
                  <c:v>3366.9369999999999</c:v>
                </c:pt>
                <c:pt idx="29">
                  <c:v>3391.453</c:v>
                </c:pt>
                <c:pt idx="30">
                  <c:v>3414.2820000000002</c:v>
                </c:pt>
                <c:pt idx="31">
                  <c:v>3435.6750000000002</c:v>
                </c:pt>
                <c:pt idx="32">
                  <c:v>3456.134</c:v>
                </c:pt>
                <c:pt idx="33">
                  <c:v>3476.2849999999999</c:v>
                </c:pt>
                <c:pt idx="34">
                  <c:v>3494.5439999999999</c:v>
                </c:pt>
                <c:pt idx="35">
                  <c:v>3512.5010000000002</c:v>
                </c:pt>
                <c:pt idx="36">
                  <c:v>3521.1869999999999</c:v>
                </c:pt>
                <c:pt idx="37">
                  <c:v>3523.373</c:v>
                </c:pt>
                <c:pt idx="38">
                  <c:v>3528.77</c:v>
                </c:pt>
                <c:pt idx="39">
                  <c:v>3532.6729999999998</c:v>
                </c:pt>
                <c:pt idx="40">
                  <c:v>3537.4780000000001</c:v>
                </c:pt>
                <c:pt idx="41">
                  <c:v>3541.6619999999998</c:v>
                </c:pt>
                <c:pt idx="42">
                  <c:v>3545.8449999999998</c:v>
                </c:pt>
                <c:pt idx="43">
                  <c:v>3549.5349999999999</c:v>
                </c:pt>
                <c:pt idx="44">
                  <c:v>3553.1129999999998</c:v>
                </c:pt>
                <c:pt idx="45">
                  <c:v>3556.692</c:v>
                </c:pt>
                <c:pt idx="46">
                  <c:v>3560.2710000000002</c:v>
                </c:pt>
                <c:pt idx="47">
                  <c:v>3563.5010000000002</c:v>
                </c:pt>
                <c:pt idx="48">
                  <c:v>3566.3429999999998</c:v>
                </c:pt>
                <c:pt idx="49">
                  <c:v>3568.0839999999998</c:v>
                </c:pt>
                <c:pt idx="50">
                  <c:v>3570.0160000000001</c:v>
                </c:pt>
                <c:pt idx="51">
                  <c:v>3571.9409999999998</c:v>
                </c:pt>
                <c:pt idx="52">
                  <c:v>3573.8229999999999</c:v>
                </c:pt>
                <c:pt idx="53">
                  <c:v>3575.7049999999999</c:v>
                </c:pt>
                <c:pt idx="54">
                  <c:v>3577.5320000000002</c:v>
                </c:pt>
                <c:pt idx="55">
                  <c:v>3579.2890000000002</c:v>
                </c:pt>
                <c:pt idx="56">
                  <c:v>3580.953</c:v>
                </c:pt>
                <c:pt idx="57">
                  <c:v>3582.614</c:v>
                </c:pt>
                <c:pt idx="58">
                  <c:v>3583.7710000000002</c:v>
                </c:pt>
                <c:pt idx="59">
                  <c:v>3585.1179999999999</c:v>
                </c:pt>
                <c:pt idx="60">
                  <c:v>3585.1179999999999</c:v>
                </c:pt>
                <c:pt idx="61">
                  <c:v>3585.1179999999999</c:v>
                </c:pt>
                <c:pt idx="62">
                  <c:v>3585.1179999999999</c:v>
                </c:pt>
                <c:pt idx="63">
                  <c:v>3585.1179999999999</c:v>
                </c:pt>
                <c:pt idx="64">
                  <c:v>3585.1179999999999</c:v>
                </c:pt>
                <c:pt idx="65">
                  <c:v>3585.1179999999999</c:v>
                </c:pt>
                <c:pt idx="66">
                  <c:v>3585.1179999999999</c:v>
                </c:pt>
                <c:pt idx="67">
                  <c:v>3585.1179999999999</c:v>
                </c:pt>
                <c:pt idx="68">
                  <c:v>3585.1179999999999</c:v>
                </c:pt>
                <c:pt idx="69">
                  <c:v>3585.1179999999999</c:v>
                </c:pt>
                <c:pt idx="70">
                  <c:v>3585.1179999999999</c:v>
                </c:pt>
                <c:pt idx="71">
                  <c:v>3585.1179999999999</c:v>
                </c:pt>
                <c:pt idx="72">
                  <c:v>3585.1179999999999</c:v>
                </c:pt>
                <c:pt idx="73">
                  <c:v>3585.1179999999999</c:v>
                </c:pt>
                <c:pt idx="74">
                  <c:v>3585.1179999999999</c:v>
                </c:pt>
                <c:pt idx="75">
                  <c:v>3585.1179999999999</c:v>
                </c:pt>
                <c:pt idx="76">
                  <c:v>3585.1179999999999</c:v>
                </c:pt>
                <c:pt idx="77">
                  <c:v>3585.1179999999999</c:v>
                </c:pt>
                <c:pt idx="78">
                  <c:v>3585.1179999999999</c:v>
                </c:pt>
                <c:pt idx="79">
                  <c:v>3585.1179999999999</c:v>
                </c:pt>
                <c:pt idx="80">
                  <c:v>3585.1179999999999</c:v>
                </c:pt>
                <c:pt idx="81">
                  <c:v>3585.1179999999999</c:v>
                </c:pt>
                <c:pt idx="82">
                  <c:v>3585.1179999999999</c:v>
                </c:pt>
                <c:pt idx="83">
                  <c:v>3585.1179999999999</c:v>
                </c:pt>
                <c:pt idx="84">
                  <c:v>3585.1179999999999</c:v>
                </c:pt>
                <c:pt idx="85">
                  <c:v>3585.1179999999999</c:v>
                </c:pt>
                <c:pt idx="86">
                  <c:v>3585.1179999999999</c:v>
                </c:pt>
                <c:pt idx="87">
                  <c:v>3585.1179999999999</c:v>
                </c:pt>
                <c:pt idx="88">
                  <c:v>3585.1179999999999</c:v>
                </c:pt>
                <c:pt idx="89">
                  <c:v>3585.1179999999999</c:v>
                </c:pt>
                <c:pt idx="90">
                  <c:v>3585.1179999999999</c:v>
                </c:pt>
                <c:pt idx="91">
                  <c:v>3585.1179999999999</c:v>
                </c:pt>
                <c:pt idx="92">
                  <c:v>3585.1179999999999</c:v>
                </c:pt>
                <c:pt idx="93">
                  <c:v>3585.1179999999999</c:v>
                </c:pt>
                <c:pt idx="94">
                  <c:v>3585.1179999999999</c:v>
                </c:pt>
                <c:pt idx="95">
                  <c:v>3585.1179999999999</c:v>
                </c:pt>
                <c:pt idx="96">
                  <c:v>3585.1179999999999</c:v>
                </c:pt>
                <c:pt idx="97">
                  <c:v>3585.1179999999999</c:v>
                </c:pt>
                <c:pt idx="98">
                  <c:v>3585.1179999999999</c:v>
                </c:pt>
                <c:pt idx="99">
                  <c:v>3585.1179999999999</c:v>
                </c:pt>
                <c:pt idx="100">
                  <c:v>3585.1179999999999</c:v>
                </c:pt>
                <c:pt idx="101">
                  <c:v>3585.1179999999999</c:v>
                </c:pt>
                <c:pt idx="102">
                  <c:v>3585.1179999999999</c:v>
                </c:pt>
                <c:pt idx="103">
                  <c:v>3585.1179999999999</c:v>
                </c:pt>
                <c:pt idx="104">
                  <c:v>3585.1179999999999</c:v>
                </c:pt>
                <c:pt idx="105">
                  <c:v>3585.1179999999999</c:v>
                </c:pt>
                <c:pt idx="106">
                  <c:v>3585.1179999999999</c:v>
                </c:pt>
                <c:pt idx="107">
                  <c:v>3585.1179999999999</c:v>
                </c:pt>
                <c:pt idx="108">
                  <c:v>3585.1179999999999</c:v>
                </c:pt>
                <c:pt idx="109">
                  <c:v>3585.1179999999999</c:v>
                </c:pt>
                <c:pt idx="110">
                  <c:v>3585.1179999999999</c:v>
                </c:pt>
                <c:pt idx="111">
                  <c:v>3585.1179999999999</c:v>
                </c:pt>
                <c:pt idx="112">
                  <c:v>3585.1179999999999</c:v>
                </c:pt>
                <c:pt idx="113">
                  <c:v>3585.1179999999999</c:v>
                </c:pt>
                <c:pt idx="114">
                  <c:v>3585.1179999999999</c:v>
                </c:pt>
                <c:pt idx="115">
                  <c:v>3585.1179999999999</c:v>
                </c:pt>
                <c:pt idx="116">
                  <c:v>3585.1179999999999</c:v>
                </c:pt>
                <c:pt idx="117">
                  <c:v>3585.1179999999999</c:v>
                </c:pt>
                <c:pt idx="118">
                  <c:v>3585.1179999999999</c:v>
                </c:pt>
                <c:pt idx="119">
                  <c:v>3585.1179999999999</c:v>
                </c:pt>
                <c:pt idx="120">
                  <c:v>3585.1179999999999</c:v>
                </c:pt>
              </c:numCache>
            </c:numRef>
          </c:yVal>
          <c:smooth val="0"/>
        </c:ser>
        <c:ser>
          <c:idx val="4"/>
          <c:order val="1"/>
          <c:tx>
            <c:v>MODE X 1st y</c:v>
          </c:tx>
          <c:spPr>
            <a:ln>
              <a:solidFill>
                <a:srgbClr val="002060"/>
              </a:solidFill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'N2'!$V$5</c:f>
              <c:numCache>
                <c:formatCode>0.00</c:formatCode>
                <c:ptCount val="1"/>
                <c:pt idx="0">
                  <c:v>14.799999999999999</c:v>
                </c:pt>
              </c:numCache>
            </c:numRef>
          </c:xVal>
          <c:yVal>
            <c:numRef>
              <c:f>'N2'!$W$5</c:f>
              <c:numCache>
                <c:formatCode>0</c:formatCode>
                <c:ptCount val="1"/>
                <c:pt idx="0">
                  <c:v>2777.8330000000001</c:v>
                </c:pt>
              </c:numCache>
            </c:numRef>
          </c:yVal>
          <c:smooth val="0"/>
        </c:ser>
        <c:ser>
          <c:idx val="5"/>
          <c:order val="2"/>
          <c:tx>
            <c:v>MODE X ULS</c:v>
          </c:tx>
          <c:spPr>
            <a:ln>
              <a:solidFill>
                <a:srgbClr val="002060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rgbClr val="002060"/>
                </a:solidFill>
              </a:ln>
            </c:spPr>
          </c:marker>
          <c:xVal>
            <c:numRef>
              <c:f>'N2'!$V$6</c:f>
              <c:numCache>
                <c:formatCode>0.00</c:formatCode>
                <c:ptCount val="1"/>
                <c:pt idx="0">
                  <c:v>45.800000000000004</c:v>
                </c:pt>
              </c:numCache>
            </c:numRef>
          </c:xVal>
          <c:yVal>
            <c:numRef>
              <c:f>'N2'!$W$6</c:f>
              <c:numCache>
                <c:formatCode>0</c:formatCode>
                <c:ptCount val="1"/>
                <c:pt idx="0">
                  <c:v>3585.1179999999999</c:v>
                </c:pt>
              </c:numCache>
            </c:numRef>
          </c:yVal>
          <c:smooth val="0"/>
        </c:ser>
        <c:ser>
          <c:idx val="6"/>
          <c:order val="3"/>
          <c:tx>
            <c:v>MODE X mec</c:v>
          </c:tx>
          <c:spPr>
            <a:ln w="9525">
              <a:solidFill>
                <a:sysClr val="windowText" lastClr="000000"/>
              </a:solidFill>
            </a:ln>
          </c:spPr>
          <c:marker>
            <c:symbol val="circle"/>
            <c:size val="7"/>
            <c:spPr>
              <a:noFill/>
              <a:ln w="9525">
                <a:solidFill>
                  <a:sysClr val="windowText" lastClr="000000"/>
                </a:solidFill>
              </a:ln>
            </c:spPr>
          </c:marker>
          <c:xVal>
            <c:numRef>
              <c:f>'N2'!$V$7</c:f>
              <c:numCache>
                <c:formatCode>0.00</c:formatCode>
                <c:ptCount val="1"/>
                <c:pt idx="0">
                  <c:v>69</c:v>
                </c:pt>
              </c:numCache>
            </c:numRef>
          </c:xVal>
          <c:yVal>
            <c:numRef>
              <c:f>'N2'!$W$7</c:f>
              <c:numCache>
                <c:formatCode>0</c:formatCode>
                <c:ptCount val="1"/>
                <c:pt idx="0">
                  <c:v>3604.069</c:v>
                </c:pt>
              </c:numCache>
            </c:numRef>
          </c:yVal>
          <c:smooth val="0"/>
        </c:ser>
        <c:ser>
          <c:idx val="16"/>
          <c:order val="4"/>
          <c:tx>
            <c:v>MODE X prolongation</c:v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xVal>
            <c:numRef>
              <c:f>'N2'!$AC$4:$AC$124</c:f>
              <c:numCache>
                <c:formatCode>0.00</c:formatCode>
                <c:ptCount val="121"/>
                <c:pt idx="0">
                  <c:v>45.800000000000004</c:v>
                </c:pt>
                <c:pt idx="1">
                  <c:v>45.800000000000004</c:v>
                </c:pt>
                <c:pt idx="2">
                  <c:v>45.800000000000004</c:v>
                </c:pt>
                <c:pt idx="3">
                  <c:v>45.800000000000004</c:v>
                </c:pt>
                <c:pt idx="4">
                  <c:v>45.800000000000004</c:v>
                </c:pt>
                <c:pt idx="5">
                  <c:v>45.800000000000004</c:v>
                </c:pt>
                <c:pt idx="6">
                  <c:v>45.800000000000004</c:v>
                </c:pt>
                <c:pt idx="7">
                  <c:v>45.800000000000004</c:v>
                </c:pt>
                <c:pt idx="8">
                  <c:v>45.800000000000004</c:v>
                </c:pt>
                <c:pt idx="9">
                  <c:v>45.800000000000004</c:v>
                </c:pt>
                <c:pt idx="10">
                  <c:v>45.800000000000004</c:v>
                </c:pt>
                <c:pt idx="11">
                  <c:v>45.800000000000004</c:v>
                </c:pt>
                <c:pt idx="12">
                  <c:v>45.800000000000004</c:v>
                </c:pt>
                <c:pt idx="13">
                  <c:v>45.800000000000004</c:v>
                </c:pt>
                <c:pt idx="14">
                  <c:v>45.800000000000004</c:v>
                </c:pt>
                <c:pt idx="15">
                  <c:v>45.800000000000004</c:v>
                </c:pt>
                <c:pt idx="16">
                  <c:v>45.800000000000004</c:v>
                </c:pt>
                <c:pt idx="17">
                  <c:v>45.800000000000004</c:v>
                </c:pt>
                <c:pt idx="18">
                  <c:v>45.800000000000004</c:v>
                </c:pt>
                <c:pt idx="19">
                  <c:v>45.800000000000004</c:v>
                </c:pt>
                <c:pt idx="20">
                  <c:v>45.800000000000004</c:v>
                </c:pt>
                <c:pt idx="21">
                  <c:v>45.800000000000004</c:v>
                </c:pt>
                <c:pt idx="22">
                  <c:v>45.800000000000004</c:v>
                </c:pt>
                <c:pt idx="23">
                  <c:v>45.800000000000004</c:v>
                </c:pt>
                <c:pt idx="24">
                  <c:v>45.800000000000004</c:v>
                </c:pt>
                <c:pt idx="25">
                  <c:v>45.800000000000004</c:v>
                </c:pt>
                <c:pt idx="26">
                  <c:v>45.800000000000004</c:v>
                </c:pt>
                <c:pt idx="27">
                  <c:v>45.800000000000004</c:v>
                </c:pt>
                <c:pt idx="28">
                  <c:v>45.800000000000004</c:v>
                </c:pt>
                <c:pt idx="29">
                  <c:v>45.800000000000004</c:v>
                </c:pt>
                <c:pt idx="30">
                  <c:v>45.800000000000004</c:v>
                </c:pt>
                <c:pt idx="31">
                  <c:v>45.800000000000004</c:v>
                </c:pt>
                <c:pt idx="32">
                  <c:v>45.800000000000004</c:v>
                </c:pt>
                <c:pt idx="33">
                  <c:v>45.800000000000004</c:v>
                </c:pt>
                <c:pt idx="34">
                  <c:v>45.800000000000004</c:v>
                </c:pt>
                <c:pt idx="35">
                  <c:v>45.800000000000004</c:v>
                </c:pt>
                <c:pt idx="36">
                  <c:v>45.800000000000004</c:v>
                </c:pt>
                <c:pt idx="37">
                  <c:v>45.800000000000004</c:v>
                </c:pt>
                <c:pt idx="38">
                  <c:v>45.800000000000004</c:v>
                </c:pt>
                <c:pt idx="39">
                  <c:v>45.800000000000004</c:v>
                </c:pt>
                <c:pt idx="40">
                  <c:v>45.800000000000004</c:v>
                </c:pt>
                <c:pt idx="41">
                  <c:v>45.800000000000004</c:v>
                </c:pt>
                <c:pt idx="42">
                  <c:v>45.800000000000004</c:v>
                </c:pt>
                <c:pt idx="43">
                  <c:v>45.800000000000004</c:v>
                </c:pt>
                <c:pt idx="44">
                  <c:v>45.800000000000004</c:v>
                </c:pt>
                <c:pt idx="45">
                  <c:v>45.800000000000004</c:v>
                </c:pt>
                <c:pt idx="46">
                  <c:v>45.800000000000004</c:v>
                </c:pt>
                <c:pt idx="47">
                  <c:v>45.800000000000004</c:v>
                </c:pt>
                <c:pt idx="48">
                  <c:v>45.800000000000004</c:v>
                </c:pt>
                <c:pt idx="49">
                  <c:v>45.800000000000004</c:v>
                </c:pt>
                <c:pt idx="50">
                  <c:v>45.800000000000004</c:v>
                </c:pt>
                <c:pt idx="51">
                  <c:v>45.800000000000004</c:v>
                </c:pt>
                <c:pt idx="52">
                  <c:v>45.800000000000004</c:v>
                </c:pt>
                <c:pt idx="53">
                  <c:v>45.800000000000004</c:v>
                </c:pt>
                <c:pt idx="54">
                  <c:v>45.800000000000004</c:v>
                </c:pt>
                <c:pt idx="55">
                  <c:v>45.800000000000004</c:v>
                </c:pt>
                <c:pt idx="56">
                  <c:v>45.800000000000004</c:v>
                </c:pt>
                <c:pt idx="57">
                  <c:v>45.800000000000004</c:v>
                </c:pt>
                <c:pt idx="58">
                  <c:v>45.800000000000004</c:v>
                </c:pt>
                <c:pt idx="59">
                  <c:v>45.800000000000004</c:v>
                </c:pt>
                <c:pt idx="60">
                  <c:v>46.6</c:v>
                </c:pt>
                <c:pt idx="61">
                  <c:v>47.4</c:v>
                </c:pt>
                <c:pt idx="62">
                  <c:v>48.199999999999996</c:v>
                </c:pt>
                <c:pt idx="63">
                  <c:v>49</c:v>
                </c:pt>
                <c:pt idx="64">
                  <c:v>49.8</c:v>
                </c:pt>
                <c:pt idx="65">
                  <c:v>50.6</c:v>
                </c:pt>
                <c:pt idx="66">
                  <c:v>51.4</c:v>
                </c:pt>
                <c:pt idx="67">
                  <c:v>52.2</c:v>
                </c:pt>
                <c:pt idx="68">
                  <c:v>53</c:v>
                </c:pt>
                <c:pt idx="69">
                  <c:v>53.800000000000004</c:v>
                </c:pt>
                <c:pt idx="70">
                  <c:v>54.6</c:v>
                </c:pt>
                <c:pt idx="71">
                  <c:v>55.400000000000006</c:v>
                </c:pt>
                <c:pt idx="72">
                  <c:v>56.2</c:v>
                </c:pt>
                <c:pt idx="73">
                  <c:v>56.999999999999993</c:v>
                </c:pt>
                <c:pt idx="74">
                  <c:v>57.8</c:v>
                </c:pt>
                <c:pt idx="75">
                  <c:v>58.599999999999994</c:v>
                </c:pt>
                <c:pt idx="76">
                  <c:v>59.4</c:v>
                </c:pt>
                <c:pt idx="77">
                  <c:v>60.199999999999996</c:v>
                </c:pt>
                <c:pt idx="78">
                  <c:v>61</c:v>
                </c:pt>
                <c:pt idx="79">
                  <c:v>61.8</c:v>
                </c:pt>
                <c:pt idx="80">
                  <c:v>62.6</c:v>
                </c:pt>
                <c:pt idx="81">
                  <c:v>63.4</c:v>
                </c:pt>
                <c:pt idx="82">
                  <c:v>64.2</c:v>
                </c:pt>
                <c:pt idx="83">
                  <c:v>65</c:v>
                </c:pt>
                <c:pt idx="84">
                  <c:v>65.8</c:v>
                </c:pt>
                <c:pt idx="85">
                  <c:v>66.600000000000009</c:v>
                </c:pt>
                <c:pt idx="86">
                  <c:v>67.400000000000006</c:v>
                </c:pt>
                <c:pt idx="87">
                  <c:v>68.2</c:v>
                </c:pt>
                <c:pt idx="88">
                  <c:v>69</c:v>
                </c:pt>
                <c:pt idx="89">
                  <c:v>69.8</c:v>
                </c:pt>
                <c:pt idx="90">
                  <c:v>70.599999999999994</c:v>
                </c:pt>
                <c:pt idx="91">
                  <c:v>71.399999999999991</c:v>
                </c:pt>
                <c:pt idx="92">
                  <c:v>72.2</c:v>
                </c:pt>
                <c:pt idx="93">
                  <c:v>73</c:v>
                </c:pt>
                <c:pt idx="94">
                  <c:v>73.8</c:v>
                </c:pt>
                <c:pt idx="95">
                  <c:v>74.599999999999994</c:v>
                </c:pt>
                <c:pt idx="96">
                  <c:v>75.400000000000006</c:v>
                </c:pt>
                <c:pt idx="97">
                  <c:v>76.2</c:v>
                </c:pt>
                <c:pt idx="98">
                  <c:v>77</c:v>
                </c:pt>
                <c:pt idx="99">
                  <c:v>77.8</c:v>
                </c:pt>
                <c:pt idx="100">
                  <c:v>78.600000000000009</c:v>
                </c:pt>
                <c:pt idx="101">
                  <c:v>79.400000000000006</c:v>
                </c:pt>
                <c:pt idx="102">
                  <c:v>80</c:v>
                </c:pt>
                <c:pt idx="103">
                  <c:v>80</c:v>
                </c:pt>
                <c:pt idx="104">
                  <c:v>80</c:v>
                </c:pt>
                <c:pt idx="105">
                  <c:v>80</c:v>
                </c:pt>
                <c:pt idx="106">
                  <c:v>80</c:v>
                </c:pt>
                <c:pt idx="107">
                  <c:v>80</c:v>
                </c:pt>
                <c:pt idx="108">
                  <c:v>80</c:v>
                </c:pt>
                <c:pt idx="109">
                  <c:v>80</c:v>
                </c:pt>
                <c:pt idx="110">
                  <c:v>80</c:v>
                </c:pt>
                <c:pt idx="111">
                  <c:v>80</c:v>
                </c:pt>
                <c:pt idx="112">
                  <c:v>80</c:v>
                </c:pt>
                <c:pt idx="113">
                  <c:v>80</c:v>
                </c:pt>
                <c:pt idx="114">
                  <c:v>80</c:v>
                </c:pt>
                <c:pt idx="115">
                  <c:v>80</c:v>
                </c:pt>
                <c:pt idx="116">
                  <c:v>80</c:v>
                </c:pt>
                <c:pt idx="117">
                  <c:v>80</c:v>
                </c:pt>
                <c:pt idx="118">
                  <c:v>80</c:v>
                </c:pt>
                <c:pt idx="119">
                  <c:v>80</c:v>
                </c:pt>
                <c:pt idx="120">
                  <c:v>80</c:v>
                </c:pt>
              </c:numCache>
            </c:numRef>
          </c:xVal>
          <c:yVal>
            <c:numRef>
              <c:f>'N2'!$AD$4:$AD$124</c:f>
              <c:numCache>
                <c:formatCode>0</c:formatCode>
                <c:ptCount val="121"/>
                <c:pt idx="0">
                  <c:v>3585.1179999999999</c:v>
                </c:pt>
                <c:pt idx="1">
                  <c:v>3585.1179999999999</c:v>
                </c:pt>
                <c:pt idx="2">
                  <c:v>3585.1179999999999</c:v>
                </c:pt>
                <c:pt idx="3">
                  <c:v>3585.1179999999999</c:v>
                </c:pt>
                <c:pt idx="4">
                  <c:v>3585.1179999999999</c:v>
                </c:pt>
                <c:pt idx="5">
                  <c:v>3585.1179999999999</c:v>
                </c:pt>
                <c:pt idx="6">
                  <c:v>3585.1179999999999</c:v>
                </c:pt>
                <c:pt idx="7">
                  <c:v>3585.1179999999999</c:v>
                </c:pt>
                <c:pt idx="8">
                  <c:v>3585.1179999999999</c:v>
                </c:pt>
                <c:pt idx="9">
                  <c:v>3585.1179999999999</c:v>
                </c:pt>
                <c:pt idx="10">
                  <c:v>3585.1179999999999</c:v>
                </c:pt>
                <c:pt idx="11">
                  <c:v>3585.1179999999999</c:v>
                </c:pt>
                <c:pt idx="12">
                  <c:v>3585.1179999999999</c:v>
                </c:pt>
                <c:pt idx="13">
                  <c:v>3585.1179999999999</c:v>
                </c:pt>
                <c:pt idx="14">
                  <c:v>3585.1179999999999</c:v>
                </c:pt>
                <c:pt idx="15">
                  <c:v>3585.1179999999999</c:v>
                </c:pt>
                <c:pt idx="16">
                  <c:v>3585.1179999999999</c:v>
                </c:pt>
                <c:pt idx="17">
                  <c:v>3585.1179999999999</c:v>
                </c:pt>
                <c:pt idx="18">
                  <c:v>3585.1179999999999</c:v>
                </c:pt>
                <c:pt idx="19">
                  <c:v>3585.1179999999999</c:v>
                </c:pt>
                <c:pt idx="20">
                  <c:v>3585.1179999999999</c:v>
                </c:pt>
                <c:pt idx="21">
                  <c:v>3585.1179999999999</c:v>
                </c:pt>
                <c:pt idx="22">
                  <c:v>3585.1179999999999</c:v>
                </c:pt>
                <c:pt idx="23">
                  <c:v>3585.1179999999999</c:v>
                </c:pt>
                <c:pt idx="24">
                  <c:v>3585.1179999999999</c:v>
                </c:pt>
                <c:pt idx="25">
                  <c:v>3585.1179999999999</c:v>
                </c:pt>
                <c:pt idx="26">
                  <c:v>3585.1179999999999</c:v>
                </c:pt>
                <c:pt idx="27">
                  <c:v>3585.1179999999999</c:v>
                </c:pt>
                <c:pt idx="28">
                  <c:v>3585.1179999999999</c:v>
                </c:pt>
                <c:pt idx="29">
                  <c:v>3585.1179999999999</c:v>
                </c:pt>
                <c:pt idx="30">
                  <c:v>3585.1179999999999</c:v>
                </c:pt>
                <c:pt idx="31">
                  <c:v>3585.1179999999999</c:v>
                </c:pt>
                <c:pt idx="32">
                  <c:v>3585.1179999999999</c:v>
                </c:pt>
                <c:pt idx="33">
                  <c:v>3585.1179999999999</c:v>
                </c:pt>
                <c:pt idx="34">
                  <c:v>3585.1179999999999</c:v>
                </c:pt>
                <c:pt idx="35">
                  <c:v>3585.1179999999999</c:v>
                </c:pt>
                <c:pt idx="36">
                  <c:v>3585.1179999999999</c:v>
                </c:pt>
                <c:pt idx="37">
                  <c:v>3585.1179999999999</c:v>
                </c:pt>
                <c:pt idx="38">
                  <c:v>3585.1179999999999</c:v>
                </c:pt>
                <c:pt idx="39">
                  <c:v>3585.1179999999999</c:v>
                </c:pt>
                <c:pt idx="40">
                  <c:v>3585.1179999999999</c:v>
                </c:pt>
                <c:pt idx="41">
                  <c:v>3585.1179999999999</c:v>
                </c:pt>
                <c:pt idx="42">
                  <c:v>3585.1179999999999</c:v>
                </c:pt>
                <c:pt idx="43">
                  <c:v>3585.1179999999999</c:v>
                </c:pt>
                <c:pt idx="44">
                  <c:v>3585.1179999999999</c:v>
                </c:pt>
                <c:pt idx="45">
                  <c:v>3585.1179999999999</c:v>
                </c:pt>
                <c:pt idx="46">
                  <c:v>3585.1179999999999</c:v>
                </c:pt>
                <c:pt idx="47">
                  <c:v>3585.1179999999999</c:v>
                </c:pt>
                <c:pt idx="48">
                  <c:v>3585.1179999999999</c:v>
                </c:pt>
                <c:pt idx="49">
                  <c:v>3585.1179999999999</c:v>
                </c:pt>
                <c:pt idx="50">
                  <c:v>3585.1179999999999</c:v>
                </c:pt>
                <c:pt idx="51">
                  <c:v>3585.1179999999999</c:v>
                </c:pt>
                <c:pt idx="52">
                  <c:v>3585.1179999999999</c:v>
                </c:pt>
                <c:pt idx="53">
                  <c:v>3585.1179999999999</c:v>
                </c:pt>
                <c:pt idx="54">
                  <c:v>3585.1179999999999</c:v>
                </c:pt>
                <c:pt idx="55">
                  <c:v>3585.1179999999999</c:v>
                </c:pt>
                <c:pt idx="56">
                  <c:v>3585.1179999999999</c:v>
                </c:pt>
                <c:pt idx="57">
                  <c:v>3585.1179999999999</c:v>
                </c:pt>
                <c:pt idx="58">
                  <c:v>3585.1179999999999</c:v>
                </c:pt>
                <c:pt idx="59">
                  <c:v>3585.1179999999999</c:v>
                </c:pt>
                <c:pt idx="60">
                  <c:v>3586.4650000000001</c:v>
                </c:pt>
                <c:pt idx="61">
                  <c:v>3587.567</c:v>
                </c:pt>
                <c:pt idx="62">
                  <c:v>3588.2359999999999</c:v>
                </c:pt>
                <c:pt idx="63">
                  <c:v>3588.8330000000001</c:v>
                </c:pt>
                <c:pt idx="64">
                  <c:v>3589.741</c:v>
                </c:pt>
                <c:pt idx="65">
                  <c:v>3590.4769999999999</c:v>
                </c:pt>
                <c:pt idx="66">
                  <c:v>3591.1280000000002</c:v>
                </c:pt>
                <c:pt idx="67">
                  <c:v>3591.777</c:v>
                </c:pt>
                <c:pt idx="68">
                  <c:v>3592.4259999999999</c:v>
                </c:pt>
                <c:pt idx="69">
                  <c:v>3593.076</c:v>
                </c:pt>
                <c:pt idx="70">
                  <c:v>3593.7249999999999</c:v>
                </c:pt>
                <c:pt idx="71">
                  <c:v>3594.3739999999998</c:v>
                </c:pt>
                <c:pt idx="72">
                  <c:v>3595.0230000000001</c:v>
                </c:pt>
                <c:pt idx="73">
                  <c:v>3595.6729999999998</c:v>
                </c:pt>
                <c:pt idx="74">
                  <c:v>3596.3220000000001</c:v>
                </c:pt>
                <c:pt idx="75">
                  <c:v>3596.971</c:v>
                </c:pt>
                <c:pt idx="76">
                  <c:v>3597.6060000000002</c:v>
                </c:pt>
                <c:pt idx="77">
                  <c:v>3598.24</c:v>
                </c:pt>
                <c:pt idx="78">
                  <c:v>3598.8739999999998</c:v>
                </c:pt>
                <c:pt idx="79">
                  <c:v>3599.5079999999998</c:v>
                </c:pt>
                <c:pt idx="80">
                  <c:v>3600.1419999999998</c:v>
                </c:pt>
                <c:pt idx="81">
                  <c:v>3600.7759999999998</c:v>
                </c:pt>
                <c:pt idx="82">
                  <c:v>3601.4090000000001</c:v>
                </c:pt>
                <c:pt idx="83">
                  <c:v>3601.866</c:v>
                </c:pt>
                <c:pt idx="84">
                  <c:v>3602.3220000000001</c:v>
                </c:pt>
                <c:pt idx="85">
                  <c:v>3602.7779999999998</c:v>
                </c:pt>
                <c:pt idx="86">
                  <c:v>3603.2350000000001</c:v>
                </c:pt>
                <c:pt idx="87">
                  <c:v>3603.652</c:v>
                </c:pt>
                <c:pt idx="88">
                  <c:v>3604.069</c:v>
                </c:pt>
                <c:pt idx="89">
                  <c:v>3604.069</c:v>
                </c:pt>
                <c:pt idx="90">
                  <c:v>3604.069</c:v>
                </c:pt>
                <c:pt idx="91">
                  <c:v>3604.069</c:v>
                </c:pt>
                <c:pt idx="92">
                  <c:v>3604.07</c:v>
                </c:pt>
                <c:pt idx="93">
                  <c:v>3604.07</c:v>
                </c:pt>
                <c:pt idx="94">
                  <c:v>3604.07</c:v>
                </c:pt>
                <c:pt idx="95">
                  <c:v>3604.0709999999999</c:v>
                </c:pt>
                <c:pt idx="96">
                  <c:v>3604.0709999999999</c:v>
                </c:pt>
                <c:pt idx="97">
                  <c:v>3604.0709999999999</c:v>
                </c:pt>
                <c:pt idx="98">
                  <c:v>3604.0720000000001</c:v>
                </c:pt>
                <c:pt idx="99">
                  <c:v>3604.0720000000001</c:v>
                </c:pt>
                <c:pt idx="100">
                  <c:v>3604.0720000000001</c:v>
                </c:pt>
                <c:pt idx="101">
                  <c:v>3604.0720000000001</c:v>
                </c:pt>
                <c:pt idx="102">
                  <c:v>3604.0729999999999</c:v>
                </c:pt>
                <c:pt idx="103">
                  <c:v>3604.0729999999999</c:v>
                </c:pt>
                <c:pt idx="104">
                  <c:v>3604.0729999999999</c:v>
                </c:pt>
                <c:pt idx="105">
                  <c:v>3604.0729999999999</c:v>
                </c:pt>
                <c:pt idx="106">
                  <c:v>3604.0729999999999</c:v>
                </c:pt>
                <c:pt idx="107">
                  <c:v>3604.0729999999999</c:v>
                </c:pt>
                <c:pt idx="108">
                  <c:v>3604.0729999999999</c:v>
                </c:pt>
                <c:pt idx="109">
                  <c:v>3604.0729999999999</c:v>
                </c:pt>
                <c:pt idx="110">
                  <c:v>3604.0729999999999</c:v>
                </c:pt>
                <c:pt idx="111">
                  <c:v>3604.0729999999999</c:v>
                </c:pt>
                <c:pt idx="112">
                  <c:v>3604.0729999999999</c:v>
                </c:pt>
                <c:pt idx="113">
                  <c:v>3604.0729999999999</c:v>
                </c:pt>
                <c:pt idx="114">
                  <c:v>3604.0729999999999</c:v>
                </c:pt>
                <c:pt idx="115">
                  <c:v>3604.0729999999999</c:v>
                </c:pt>
                <c:pt idx="116">
                  <c:v>3604.0729999999999</c:v>
                </c:pt>
                <c:pt idx="117">
                  <c:v>3604.0729999999999</c:v>
                </c:pt>
                <c:pt idx="118">
                  <c:v>3604.0729999999999</c:v>
                </c:pt>
                <c:pt idx="119">
                  <c:v>3604.0729999999999</c:v>
                </c:pt>
                <c:pt idx="120">
                  <c:v>3604.0729999999999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491008"/>
        <c:axId val="76686080"/>
      </c:scatterChart>
      <c:valAx>
        <c:axId val="76491008"/>
        <c:scaling>
          <c:orientation val="minMax"/>
          <c:max val="80"/>
          <c:min val="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D</a:t>
                </a:r>
                <a:r>
                  <a:rPr lang="es-ES" sz="1200" baseline="-25000"/>
                  <a:t>n</a:t>
                </a:r>
                <a:r>
                  <a:rPr lang="es-ES" sz="1200"/>
                  <a:t> [cm]</a:t>
                </a:r>
              </a:p>
            </c:rich>
          </c:tx>
          <c:layout>
            <c:manualLayout>
              <c:xMode val="edge"/>
              <c:yMode val="edge"/>
              <c:x val="0.48932283464566928"/>
              <c:y val="0.9462962962962963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6686080"/>
        <c:crosses val="autoZero"/>
        <c:crossBetween val="midCat"/>
        <c:majorUnit val="20"/>
      </c:valAx>
      <c:valAx>
        <c:axId val="76686080"/>
        <c:scaling>
          <c:orientation val="minMax"/>
          <c:max val="6000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V</a:t>
                </a:r>
                <a:r>
                  <a:rPr lang="es-ES" sz="1200" baseline="-25000"/>
                  <a:t>b</a:t>
                </a:r>
                <a:r>
                  <a:rPr lang="es-ES" sz="1200"/>
                  <a:t> [kN]</a:t>
                </a:r>
              </a:p>
            </c:rich>
          </c:tx>
          <c:layout>
            <c:manualLayout>
              <c:xMode val="edge"/>
              <c:yMode val="edge"/>
              <c:x val="2.7777777777777779E-3"/>
              <c:y val="0.38170370370370371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76491008"/>
        <c:crosses val="autoZero"/>
        <c:crossBetween val="midCat"/>
        <c:majorUnit val="2000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45800524934384"/>
          <c:y val="4.0740740740740744E-2"/>
          <c:w val="0.8475437445319336"/>
          <c:h val="0.82957392825896759"/>
        </c:manualLayout>
      </c:layout>
      <c:scatterChart>
        <c:scatterStyle val="lineMarker"/>
        <c:varyColors val="0"/>
        <c:ser>
          <c:idx val="1"/>
          <c:order val="0"/>
          <c:tx>
            <c:v>MODE X</c:v>
          </c:tx>
          <c:spPr>
            <a:ln>
              <a:solidFill>
                <a:sysClr val="windowText" lastClr="000000"/>
              </a:solidFill>
              <a:prstDash val="solid"/>
            </a:ln>
          </c:spPr>
          <c:marker>
            <c:symbol val="none"/>
          </c:marker>
          <c:dLbls>
            <c:dLbl>
              <c:idx val="2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('N2'!$AF$1,'N2'!$V$14:$V$15)</c:f>
              <c:numCache>
                <c:formatCode>0.000</c:formatCode>
                <c:ptCount val="3"/>
                <c:pt idx="0">
                  <c:v>0</c:v>
                </c:pt>
                <c:pt idx="1">
                  <c:v>12.625490823946286</c:v>
                </c:pt>
                <c:pt idx="2">
                  <c:v>33.676470588235297</c:v>
                </c:pt>
              </c:numCache>
            </c:numRef>
          </c:xVal>
          <c:yVal>
            <c:numRef>
              <c:f>('N2'!$AG$1,'N2'!$W$14:$W$15)</c:f>
              <c:numCache>
                <c:formatCode>0.000</c:formatCode>
                <c:ptCount val="3"/>
                <c:pt idx="0">
                  <c:v>0</c:v>
                </c:pt>
                <c:pt idx="1">
                  <c:v>0.24973721682891176</c:v>
                </c:pt>
                <c:pt idx="2">
                  <c:v>0.24973721682891176</c:v>
                </c:pt>
              </c:numCache>
            </c:numRef>
          </c:yVal>
          <c:smooth val="0"/>
        </c:ser>
        <c:ser>
          <c:idx val="0"/>
          <c:order val="1"/>
          <c:tx>
            <c:v>demand</c:v>
          </c:tx>
          <c:spPr>
            <a:ln w="3175">
              <a:solidFill>
                <a:sysClr val="windowText" lastClr="000000"/>
              </a:solidFill>
            </a:ln>
          </c:spPr>
          <c:marker>
            <c:symbol val="none"/>
          </c:marker>
          <c:dPt>
            <c:idx val="0"/>
            <c:marker>
              <c:symbol val="circle"/>
              <c:size val="6"/>
              <c:spPr>
                <a:solidFill>
                  <a:schemeClr val="tx1"/>
                </a:solidFill>
                <a:ln w="3175"/>
              </c:spPr>
            </c:marker>
            <c:bubble3D val="0"/>
          </c:dPt>
          <c:dLbls>
            <c:dLbl>
              <c:idx val="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'ADRS spectra'!$B$2:$B$999</c:f>
              <c:numCache>
                <c:formatCode>0.000</c:formatCode>
                <c:ptCount val="998"/>
                <c:pt idx="0">
                  <c:v>0</c:v>
                </c:pt>
                <c:pt idx="1">
                  <c:v>5.4643007747245762E-3</c:v>
                </c:pt>
                <c:pt idx="2">
                  <c:v>2.6007304953119502E-2</c:v>
                </c:pt>
                <c:pt idx="3">
                  <c:v>6.7854165316516557E-2</c:v>
                </c:pt>
                <c:pt idx="4">
                  <c:v>0.13723003464624756</c:v>
                </c:pt>
                <c:pt idx="5">
                  <c:v>0.24036006572364427</c:v>
                </c:pt>
                <c:pt idx="6">
                  <c:v>0.38346941133003848</c:v>
                </c:pt>
                <c:pt idx="7">
                  <c:v>0.54227997561823615</c:v>
                </c:pt>
                <c:pt idx="8">
                  <c:v>0.70828404978708415</c:v>
                </c:pt>
                <c:pt idx="9">
                  <c:v>0.89642200051177823</c:v>
                </c:pt>
                <c:pt idx="10">
                  <c:v>1.1066938277923188</c:v>
                </c:pt>
                <c:pt idx="11">
                  <c:v>1.339099531628706</c:v>
                </c:pt>
                <c:pt idx="12">
                  <c:v>1.5936391120209392</c:v>
                </c:pt>
                <c:pt idx="13">
                  <c:v>1.870312568969019</c:v>
                </c:pt>
                <c:pt idx="14">
                  <c:v>2.1691199024729446</c:v>
                </c:pt>
                <c:pt idx="15">
                  <c:v>2.4900611125327177</c:v>
                </c:pt>
                <c:pt idx="16">
                  <c:v>2.8331361991483366</c:v>
                </c:pt>
                <c:pt idx="17">
                  <c:v>3.1983451623198009</c:v>
                </c:pt>
                <c:pt idx="18">
                  <c:v>3.5856880020471129</c:v>
                </c:pt>
                <c:pt idx="19">
                  <c:v>3.9951647183302708</c:v>
                </c:pt>
                <c:pt idx="20">
                  <c:v>4.4267753111692754</c:v>
                </c:pt>
                <c:pt idx="21">
                  <c:v>4.8805197805641267</c:v>
                </c:pt>
                <c:pt idx="22">
                  <c:v>5.3563981265148239</c:v>
                </c:pt>
                <c:pt idx="23">
                  <c:v>5.8544103490213661</c:v>
                </c:pt>
                <c:pt idx="24">
                  <c:v>6.3745564480837569</c:v>
                </c:pt>
                <c:pt idx="25">
                  <c:v>6.9168364237019935</c:v>
                </c:pt>
                <c:pt idx="26">
                  <c:v>7.3661541177856771</c:v>
                </c:pt>
                <c:pt idx="27">
                  <c:v>7.6494677377005091</c:v>
                </c:pt>
                <c:pt idx="28">
                  <c:v>7.9327813576153421</c:v>
                </c:pt>
                <c:pt idx="29">
                  <c:v>8.2160949775301759</c:v>
                </c:pt>
                <c:pt idx="30">
                  <c:v>8.4994085974450098</c:v>
                </c:pt>
                <c:pt idx="31">
                  <c:v>8.7827222173598436</c:v>
                </c:pt>
                <c:pt idx="32">
                  <c:v>9.0660358372746792</c:v>
                </c:pt>
                <c:pt idx="33">
                  <c:v>9.3493494571895113</c:v>
                </c:pt>
                <c:pt idx="34">
                  <c:v>9.6326630771043433</c:v>
                </c:pt>
                <c:pt idx="35">
                  <c:v>9.9159766970191789</c:v>
                </c:pt>
                <c:pt idx="36">
                  <c:v>10.199290316934013</c:v>
                </c:pt>
                <c:pt idx="37">
                  <c:v>10.482603936848847</c:v>
                </c:pt>
                <c:pt idx="38">
                  <c:v>10.76591755676368</c:v>
                </c:pt>
                <c:pt idx="39">
                  <c:v>11.049231176678513</c:v>
                </c:pt>
                <c:pt idx="40">
                  <c:v>11.332544796593346</c:v>
                </c:pt>
                <c:pt idx="41">
                  <c:v>11.61585841650818</c:v>
                </c:pt>
                <c:pt idx="42">
                  <c:v>11.899172036423014</c:v>
                </c:pt>
                <c:pt idx="43">
                  <c:v>12.182485656337848</c:v>
                </c:pt>
                <c:pt idx="44">
                  <c:v>12.465799276252683</c:v>
                </c:pt>
                <c:pt idx="45">
                  <c:v>12.749112896167514</c:v>
                </c:pt>
                <c:pt idx="46">
                  <c:v>13.032426516082346</c:v>
                </c:pt>
                <c:pt idx="47">
                  <c:v>13.315740135997185</c:v>
                </c:pt>
                <c:pt idx="48">
                  <c:v>13.599053755912015</c:v>
                </c:pt>
                <c:pt idx="49">
                  <c:v>13.882367375826851</c:v>
                </c:pt>
                <c:pt idx="50">
                  <c:v>14.165680995741683</c:v>
                </c:pt>
                <c:pt idx="51">
                  <c:v>14.44899461565652</c:v>
                </c:pt>
                <c:pt idx="52">
                  <c:v>14.732308235571354</c:v>
                </c:pt>
                <c:pt idx="53">
                  <c:v>15.015621855486186</c:v>
                </c:pt>
                <c:pt idx="54">
                  <c:v>15.298935475401018</c:v>
                </c:pt>
                <c:pt idx="55">
                  <c:v>15.582249095315854</c:v>
                </c:pt>
                <c:pt idx="56">
                  <c:v>15.865562715230684</c:v>
                </c:pt>
                <c:pt idx="57">
                  <c:v>16.148876335145516</c:v>
                </c:pt>
                <c:pt idx="58">
                  <c:v>16.432189955060352</c:v>
                </c:pt>
                <c:pt idx="59">
                  <c:v>16.715503574975187</c:v>
                </c:pt>
                <c:pt idx="60">
                  <c:v>16.99881719489002</c:v>
                </c:pt>
                <c:pt idx="61">
                  <c:v>17.282130814804848</c:v>
                </c:pt>
                <c:pt idx="62">
                  <c:v>17.565444434719687</c:v>
                </c:pt>
                <c:pt idx="63">
                  <c:v>17.848758054634523</c:v>
                </c:pt>
                <c:pt idx="64">
                  <c:v>18.132071674549358</c:v>
                </c:pt>
                <c:pt idx="65">
                  <c:v>18.415385294464187</c:v>
                </c:pt>
                <c:pt idx="66">
                  <c:v>18.698698914379023</c:v>
                </c:pt>
                <c:pt idx="67">
                  <c:v>18.982012534293855</c:v>
                </c:pt>
                <c:pt idx="68">
                  <c:v>19.265326154208687</c:v>
                </c:pt>
                <c:pt idx="69">
                  <c:v>19.548639774123526</c:v>
                </c:pt>
                <c:pt idx="70">
                  <c:v>19.831953394038358</c:v>
                </c:pt>
                <c:pt idx="71">
                  <c:v>20.11526701395319</c:v>
                </c:pt>
                <c:pt idx="72">
                  <c:v>20.398580633868026</c:v>
                </c:pt>
                <c:pt idx="73">
                  <c:v>20.681894253782858</c:v>
                </c:pt>
                <c:pt idx="74">
                  <c:v>20.965207873697693</c:v>
                </c:pt>
                <c:pt idx="75">
                  <c:v>21.248521493612525</c:v>
                </c:pt>
                <c:pt idx="76">
                  <c:v>21.531835113527361</c:v>
                </c:pt>
                <c:pt idx="77">
                  <c:v>21.815148733442197</c:v>
                </c:pt>
                <c:pt idx="78">
                  <c:v>22.098462353357025</c:v>
                </c:pt>
                <c:pt idx="79">
                  <c:v>22.381775973271861</c:v>
                </c:pt>
                <c:pt idx="80">
                  <c:v>22.665089593186693</c:v>
                </c:pt>
                <c:pt idx="81">
                  <c:v>22.948403213101528</c:v>
                </c:pt>
                <c:pt idx="82">
                  <c:v>23.23171683301636</c:v>
                </c:pt>
                <c:pt idx="83">
                  <c:v>23.515030452931196</c:v>
                </c:pt>
                <c:pt idx="84">
                  <c:v>23.798344072846028</c:v>
                </c:pt>
                <c:pt idx="85">
                  <c:v>24.081657692760864</c:v>
                </c:pt>
                <c:pt idx="86">
                  <c:v>24.364971312675696</c:v>
                </c:pt>
                <c:pt idx="87">
                  <c:v>24.648284932590528</c:v>
                </c:pt>
                <c:pt idx="88">
                  <c:v>24.931598552505367</c:v>
                </c:pt>
                <c:pt idx="89">
                  <c:v>25.214912172420195</c:v>
                </c:pt>
                <c:pt idx="90">
                  <c:v>25.498225792335028</c:v>
                </c:pt>
                <c:pt idx="91">
                  <c:v>25.781539412249863</c:v>
                </c:pt>
                <c:pt idx="92">
                  <c:v>26.064853032164692</c:v>
                </c:pt>
                <c:pt idx="93">
                  <c:v>26.348166652079527</c:v>
                </c:pt>
                <c:pt idx="94">
                  <c:v>26.63148027199437</c:v>
                </c:pt>
                <c:pt idx="95">
                  <c:v>26.914793891909198</c:v>
                </c:pt>
                <c:pt idx="96">
                  <c:v>27.198107511824031</c:v>
                </c:pt>
                <c:pt idx="97">
                  <c:v>27.481421131738866</c:v>
                </c:pt>
                <c:pt idx="98">
                  <c:v>27.764734751653702</c:v>
                </c:pt>
                <c:pt idx="99">
                  <c:v>28.048048371568537</c:v>
                </c:pt>
                <c:pt idx="100">
                  <c:v>28.331361991483366</c:v>
                </c:pt>
                <c:pt idx="101">
                  <c:v>28.614675611398194</c:v>
                </c:pt>
                <c:pt idx="102">
                  <c:v>28.897989231313041</c:v>
                </c:pt>
                <c:pt idx="103">
                  <c:v>29.181302851227869</c:v>
                </c:pt>
                <c:pt idx="104">
                  <c:v>29.464616471142708</c:v>
                </c:pt>
                <c:pt idx="105">
                  <c:v>29.747930091057537</c:v>
                </c:pt>
                <c:pt idx="106">
                  <c:v>30.031243710972372</c:v>
                </c:pt>
                <c:pt idx="107">
                  <c:v>30.314557330887201</c:v>
                </c:pt>
                <c:pt idx="108">
                  <c:v>30.597870950802037</c:v>
                </c:pt>
                <c:pt idx="109">
                  <c:v>30.881184570716872</c:v>
                </c:pt>
                <c:pt idx="110">
                  <c:v>31.164498190631708</c:v>
                </c:pt>
                <c:pt idx="111">
                  <c:v>31.447811810546536</c:v>
                </c:pt>
                <c:pt idx="112">
                  <c:v>31.731125430461368</c:v>
                </c:pt>
                <c:pt idx="113">
                  <c:v>32.014439050376211</c:v>
                </c:pt>
                <c:pt idx="114">
                  <c:v>32.297752670291032</c:v>
                </c:pt>
                <c:pt idx="115">
                  <c:v>32.581066290205868</c:v>
                </c:pt>
                <c:pt idx="116">
                  <c:v>32.864379910120704</c:v>
                </c:pt>
                <c:pt idx="117">
                  <c:v>33.147693530035539</c:v>
                </c:pt>
                <c:pt idx="118">
                  <c:v>33.431007149950375</c:v>
                </c:pt>
                <c:pt idx="119">
                  <c:v>33.714320769865203</c:v>
                </c:pt>
                <c:pt idx="120">
                  <c:v>33.997634389780039</c:v>
                </c:pt>
                <c:pt idx="121">
                  <c:v>34.280948009694868</c:v>
                </c:pt>
                <c:pt idx="122">
                  <c:v>34.564261629609696</c:v>
                </c:pt>
                <c:pt idx="123">
                  <c:v>34.847575249524546</c:v>
                </c:pt>
                <c:pt idx="124">
                  <c:v>35.130888869439374</c:v>
                </c:pt>
                <c:pt idx="125">
                  <c:v>35.414202489354217</c:v>
                </c:pt>
                <c:pt idx="126">
                  <c:v>35.697516109269046</c:v>
                </c:pt>
                <c:pt idx="127">
                  <c:v>35.980829729183881</c:v>
                </c:pt>
                <c:pt idx="128">
                  <c:v>36.264143349098717</c:v>
                </c:pt>
                <c:pt idx="129">
                  <c:v>36.547456969013545</c:v>
                </c:pt>
                <c:pt idx="130">
                  <c:v>36.830770588928374</c:v>
                </c:pt>
                <c:pt idx="131">
                  <c:v>37.114084208843209</c:v>
                </c:pt>
                <c:pt idx="132">
                  <c:v>37.397397828758045</c:v>
                </c:pt>
                <c:pt idx="133">
                  <c:v>37.680711448672881</c:v>
                </c:pt>
                <c:pt idx="134">
                  <c:v>37.964025068587709</c:v>
                </c:pt>
                <c:pt idx="135">
                  <c:v>38.247338688502538</c:v>
                </c:pt>
                <c:pt idx="136">
                  <c:v>38.530652308417373</c:v>
                </c:pt>
                <c:pt idx="137">
                  <c:v>38.813965928332209</c:v>
                </c:pt>
                <c:pt idx="138">
                  <c:v>39.097279548247052</c:v>
                </c:pt>
                <c:pt idx="139">
                  <c:v>39.380593168161887</c:v>
                </c:pt>
                <c:pt idx="140">
                  <c:v>39.663906788076716</c:v>
                </c:pt>
                <c:pt idx="141">
                  <c:v>39.947220407991544</c:v>
                </c:pt>
                <c:pt idx="142">
                  <c:v>40.23053402790638</c:v>
                </c:pt>
                <c:pt idx="143">
                  <c:v>40.513847647821208</c:v>
                </c:pt>
                <c:pt idx="144">
                  <c:v>40.797161267736051</c:v>
                </c:pt>
                <c:pt idx="145">
                  <c:v>41.08047488765088</c:v>
                </c:pt>
                <c:pt idx="146">
                  <c:v>41.363788507565715</c:v>
                </c:pt>
                <c:pt idx="147">
                  <c:v>41.647102127480544</c:v>
                </c:pt>
                <c:pt idx="148">
                  <c:v>41.930415747395386</c:v>
                </c:pt>
                <c:pt idx="149">
                  <c:v>42.213729367310222</c:v>
                </c:pt>
                <c:pt idx="150">
                  <c:v>42.497042987225051</c:v>
                </c:pt>
                <c:pt idx="151">
                  <c:v>42.780356607139886</c:v>
                </c:pt>
                <c:pt idx="152">
                  <c:v>43.063670227054722</c:v>
                </c:pt>
                <c:pt idx="153">
                  <c:v>43.34698384696955</c:v>
                </c:pt>
                <c:pt idx="154">
                  <c:v>43.630297466884393</c:v>
                </c:pt>
                <c:pt idx="155">
                  <c:v>43.913611086799214</c:v>
                </c:pt>
                <c:pt idx="156">
                  <c:v>44.19692470671405</c:v>
                </c:pt>
                <c:pt idx="157">
                  <c:v>44.480238326628886</c:v>
                </c:pt>
                <c:pt idx="158">
                  <c:v>44.763551946543721</c:v>
                </c:pt>
                <c:pt idx="159">
                  <c:v>45.046865566458557</c:v>
                </c:pt>
                <c:pt idx="160">
                  <c:v>45.330179186373385</c:v>
                </c:pt>
                <c:pt idx="161">
                  <c:v>56.662723982966732</c:v>
                </c:pt>
                <c:pt idx="162">
                  <c:v>67.995268779560078</c:v>
                </c:pt>
                <c:pt idx="163">
                  <c:v>79.327813576153432</c:v>
                </c:pt>
                <c:pt idx="164">
                  <c:v>90.660358372746771</c:v>
                </c:pt>
                <c:pt idx="165">
                  <c:v>101.99290316934011</c:v>
                </c:pt>
                <c:pt idx="166">
                  <c:v>113.32544796593346</c:v>
                </c:pt>
                <c:pt idx="167">
                  <c:v>124.65799276252683</c:v>
                </c:pt>
                <c:pt idx="168">
                  <c:v>135.99053755912016</c:v>
                </c:pt>
                <c:pt idx="169">
                  <c:v>147.3230823557135</c:v>
                </c:pt>
                <c:pt idx="170">
                  <c:v>158.65562715230686</c:v>
                </c:pt>
                <c:pt idx="171">
                  <c:v>169.9881719489002</c:v>
                </c:pt>
                <c:pt idx="172">
                  <c:v>181.32071674549354</c:v>
                </c:pt>
                <c:pt idx="173">
                  <c:v>192.65326154208691</c:v>
                </c:pt>
                <c:pt idx="174">
                  <c:v>203.98580633868022</c:v>
                </c:pt>
                <c:pt idx="175">
                  <c:v>215.31835113527359</c:v>
                </c:pt>
                <c:pt idx="176">
                  <c:v>226.65089593186693</c:v>
                </c:pt>
                <c:pt idx="177">
                  <c:v>237.98344072846029</c:v>
                </c:pt>
                <c:pt idx="178">
                  <c:v>249.31598552505366</c:v>
                </c:pt>
                <c:pt idx="179">
                  <c:v>260.64853032164694</c:v>
                </c:pt>
                <c:pt idx="180">
                  <c:v>271.98107511824031</c:v>
                </c:pt>
                <c:pt idx="181">
                  <c:v>283.31361991483374</c:v>
                </c:pt>
                <c:pt idx="182">
                  <c:v>294.64616471142699</c:v>
                </c:pt>
                <c:pt idx="183">
                  <c:v>305.9787095080203</c:v>
                </c:pt>
                <c:pt idx="184">
                  <c:v>317.31125430461373</c:v>
                </c:pt>
                <c:pt idx="185">
                  <c:v>328.64379910120704</c:v>
                </c:pt>
                <c:pt idx="186">
                  <c:v>339.9763438978004</c:v>
                </c:pt>
                <c:pt idx="187">
                  <c:v>1000000</c:v>
                </c:pt>
                <c:pt idx="188">
                  <c:v>1000000</c:v>
                </c:pt>
                <c:pt idx="189">
                  <c:v>1000000</c:v>
                </c:pt>
                <c:pt idx="190">
                  <c:v>1000000</c:v>
                </c:pt>
                <c:pt idx="191">
                  <c:v>1000000</c:v>
                </c:pt>
                <c:pt idx="192">
                  <c:v>1000000</c:v>
                </c:pt>
                <c:pt idx="193">
                  <c:v>1000000</c:v>
                </c:pt>
                <c:pt idx="194">
                  <c:v>1000000</c:v>
                </c:pt>
                <c:pt idx="195">
                  <c:v>1000000</c:v>
                </c:pt>
                <c:pt idx="196">
                  <c:v>1000000</c:v>
                </c:pt>
                <c:pt idx="197">
                  <c:v>1000000</c:v>
                </c:pt>
                <c:pt idx="198">
                  <c:v>1000000</c:v>
                </c:pt>
                <c:pt idx="199">
                  <c:v>1000000</c:v>
                </c:pt>
                <c:pt idx="200">
                  <c:v>1000000</c:v>
                </c:pt>
                <c:pt idx="201">
                  <c:v>1000000</c:v>
                </c:pt>
                <c:pt idx="202">
                  <c:v>1000000</c:v>
                </c:pt>
                <c:pt idx="203">
                  <c:v>1000000</c:v>
                </c:pt>
                <c:pt idx="204">
                  <c:v>1000000</c:v>
                </c:pt>
                <c:pt idx="205">
                  <c:v>1000000</c:v>
                </c:pt>
                <c:pt idx="206">
                  <c:v>1000000</c:v>
                </c:pt>
                <c:pt idx="207">
                  <c:v>1000000</c:v>
                </c:pt>
                <c:pt idx="208">
                  <c:v>1000000</c:v>
                </c:pt>
                <c:pt idx="209">
                  <c:v>1000000</c:v>
                </c:pt>
                <c:pt idx="210">
                  <c:v>1000000</c:v>
                </c:pt>
                <c:pt idx="211">
                  <c:v>1000000</c:v>
                </c:pt>
                <c:pt idx="212">
                  <c:v>1000000</c:v>
                </c:pt>
                <c:pt idx="213">
                  <c:v>1000000</c:v>
                </c:pt>
                <c:pt idx="214">
                  <c:v>1000000</c:v>
                </c:pt>
                <c:pt idx="215">
                  <c:v>1000000</c:v>
                </c:pt>
                <c:pt idx="216">
                  <c:v>1000000</c:v>
                </c:pt>
                <c:pt idx="217">
                  <c:v>1000000</c:v>
                </c:pt>
                <c:pt idx="218">
                  <c:v>1000000</c:v>
                </c:pt>
                <c:pt idx="219">
                  <c:v>1000000</c:v>
                </c:pt>
                <c:pt idx="220">
                  <c:v>1000000</c:v>
                </c:pt>
                <c:pt idx="221">
                  <c:v>1000000</c:v>
                </c:pt>
                <c:pt idx="222">
                  <c:v>1000000</c:v>
                </c:pt>
                <c:pt idx="223">
                  <c:v>1000000</c:v>
                </c:pt>
                <c:pt idx="224">
                  <c:v>1000000</c:v>
                </c:pt>
                <c:pt idx="225">
                  <c:v>1000000</c:v>
                </c:pt>
                <c:pt idx="226">
                  <c:v>1000000</c:v>
                </c:pt>
                <c:pt idx="227">
                  <c:v>1000000</c:v>
                </c:pt>
                <c:pt idx="228">
                  <c:v>1000000</c:v>
                </c:pt>
                <c:pt idx="229">
                  <c:v>1000000</c:v>
                </c:pt>
                <c:pt idx="230">
                  <c:v>1000000</c:v>
                </c:pt>
                <c:pt idx="231">
                  <c:v>1000000</c:v>
                </c:pt>
                <c:pt idx="232">
                  <c:v>1000000</c:v>
                </c:pt>
                <c:pt idx="233">
                  <c:v>1000000</c:v>
                </c:pt>
                <c:pt idx="234">
                  <c:v>1000000</c:v>
                </c:pt>
                <c:pt idx="235">
                  <c:v>1000000</c:v>
                </c:pt>
                <c:pt idx="236">
                  <c:v>1000000</c:v>
                </c:pt>
                <c:pt idx="237">
                  <c:v>1000000</c:v>
                </c:pt>
                <c:pt idx="238">
                  <c:v>1000000</c:v>
                </c:pt>
                <c:pt idx="239">
                  <c:v>1000000</c:v>
                </c:pt>
                <c:pt idx="240">
                  <c:v>1000000</c:v>
                </c:pt>
                <c:pt idx="241">
                  <c:v>1000000</c:v>
                </c:pt>
                <c:pt idx="242">
                  <c:v>1000000</c:v>
                </c:pt>
                <c:pt idx="243">
                  <c:v>1000000</c:v>
                </c:pt>
                <c:pt idx="244">
                  <c:v>1000000</c:v>
                </c:pt>
                <c:pt idx="245">
                  <c:v>1000000</c:v>
                </c:pt>
                <c:pt idx="246">
                  <c:v>1000000</c:v>
                </c:pt>
                <c:pt idx="247">
                  <c:v>1000000</c:v>
                </c:pt>
                <c:pt idx="248">
                  <c:v>1000000</c:v>
                </c:pt>
                <c:pt idx="249">
                  <c:v>1000000</c:v>
                </c:pt>
                <c:pt idx="250">
                  <c:v>1000000</c:v>
                </c:pt>
                <c:pt idx="251">
                  <c:v>1000000</c:v>
                </c:pt>
                <c:pt idx="252">
                  <c:v>1000000</c:v>
                </c:pt>
                <c:pt idx="253">
                  <c:v>1000000</c:v>
                </c:pt>
                <c:pt idx="254">
                  <c:v>1000000</c:v>
                </c:pt>
                <c:pt idx="255">
                  <c:v>1000000</c:v>
                </c:pt>
                <c:pt idx="256">
                  <c:v>1000000</c:v>
                </c:pt>
                <c:pt idx="257">
                  <c:v>1000000</c:v>
                </c:pt>
                <c:pt idx="258">
                  <c:v>1000000</c:v>
                </c:pt>
                <c:pt idx="259">
                  <c:v>1000000</c:v>
                </c:pt>
                <c:pt idx="260">
                  <c:v>1000000</c:v>
                </c:pt>
                <c:pt idx="261">
                  <c:v>1000000</c:v>
                </c:pt>
                <c:pt idx="262">
                  <c:v>1000000</c:v>
                </c:pt>
                <c:pt idx="263">
                  <c:v>1000000</c:v>
                </c:pt>
                <c:pt idx="264">
                  <c:v>1000000</c:v>
                </c:pt>
                <c:pt idx="265">
                  <c:v>1000000</c:v>
                </c:pt>
                <c:pt idx="266">
                  <c:v>1000000</c:v>
                </c:pt>
                <c:pt idx="267">
                  <c:v>1000000</c:v>
                </c:pt>
                <c:pt idx="268">
                  <c:v>1000000</c:v>
                </c:pt>
                <c:pt idx="269">
                  <c:v>1000000</c:v>
                </c:pt>
                <c:pt idx="270">
                  <c:v>1000000</c:v>
                </c:pt>
                <c:pt idx="271">
                  <c:v>1000000</c:v>
                </c:pt>
                <c:pt idx="272">
                  <c:v>1000000</c:v>
                </c:pt>
                <c:pt idx="273">
                  <c:v>1000000</c:v>
                </c:pt>
                <c:pt idx="274">
                  <c:v>1000000</c:v>
                </c:pt>
                <c:pt idx="275">
                  <c:v>1000000</c:v>
                </c:pt>
                <c:pt idx="276">
                  <c:v>1000000</c:v>
                </c:pt>
                <c:pt idx="277">
                  <c:v>1000000</c:v>
                </c:pt>
                <c:pt idx="278">
                  <c:v>1000000</c:v>
                </c:pt>
                <c:pt idx="279">
                  <c:v>1000000</c:v>
                </c:pt>
                <c:pt idx="280">
                  <c:v>1000000</c:v>
                </c:pt>
                <c:pt idx="281">
                  <c:v>1000000</c:v>
                </c:pt>
                <c:pt idx="282">
                  <c:v>1000000</c:v>
                </c:pt>
                <c:pt idx="283">
                  <c:v>1000000</c:v>
                </c:pt>
                <c:pt idx="284">
                  <c:v>1000000</c:v>
                </c:pt>
                <c:pt idx="285">
                  <c:v>1000000</c:v>
                </c:pt>
                <c:pt idx="286">
                  <c:v>1000000</c:v>
                </c:pt>
                <c:pt idx="287">
                  <c:v>1000000</c:v>
                </c:pt>
                <c:pt idx="288">
                  <c:v>1000000</c:v>
                </c:pt>
                <c:pt idx="289">
                  <c:v>1000000</c:v>
                </c:pt>
                <c:pt idx="290">
                  <c:v>1000000</c:v>
                </c:pt>
                <c:pt idx="291">
                  <c:v>1000000</c:v>
                </c:pt>
                <c:pt idx="292">
                  <c:v>1000000</c:v>
                </c:pt>
                <c:pt idx="293">
                  <c:v>1000000</c:v>
                </c:pt>
                <c:pt idx="294">
                  <c:v>1000000</c:v>
                </c:pt>
                <c:pt idx="295">
                  <c:v>1000000</c:v>
                </c:pt>
                <c:pt idx="296">
                  <c:v>1000000</c:v>
                </c:pt>
                <c:pt idx="297">
                  <c:v>1000000</c:v>
                </c:pt>
                <c:pt idx="298">
                  <c:v>1000000</c:v>
                </c:pt>
                <c:pt idx="299">
                  <c:v>1000000</c:v>
                </c:pt>
                <c:pt idx="300">
                  <c:v>1000000</c:v>
                </c:pt>
                <c:pt idx="301">
                  <c:v>1000000</c:v>
                </c:pt>
                <c:pt idx="302">
                  <c:v>1000000</c:v>
                </c:pt>
                <c:pt idx="303">
                  <c:v>1000000</c:v>
                </c:pt>
                <c:pt idx="304">
                  <c:v>1000000</c:v>
                </c:pt>
                <c:pt idx="305">
                  <c:v>1000000</c:v>
                </c:pt>
                <c:pt idx="306">
                  <c:v>1000000</c:v>
                </c:pt>
                <c:pt idx="307">
                  <c:v>1000000</c:v>
                </c:pt>
                <c:pt idx="308">
                  <c:v>1000000</c:v>
                </c:pt>
                <c:pt idx="309">
                  <c:v>1000000</c:v>
                </c:pt>
                <c:pt idx="310">
                  <c:v>1000000</c:v>
                </c:pt>
                <c:pt idx="311">
                  <c:v>1000000</c:v>
                </c:pt>
                <c:pt idx="312">
                  <c:v>1000000</c:v>
                </c:pt>
                <c:pt idx="313">
                  <c:v>1000000</c:v>
                </c:pt>
                <c:pt idx="314">
                  <c:v>1000000</c:v>
                </c:pt>
                <c:pt idx="315">
                  <c:v>1000000</c:v>
                </c:pt>
                <c:pt idx="316">
                  <c:v>1000000</c:v>
                </c:pt>
                <c:pt idx="317">
                  <c:v>1000000</c:v>
                </c:pt>
                <c:pt idx="318">
                  <c:v>1000000</c:v>
                </c:pt>
                <c:pt idx="319">
                  <c:v>1000000</c:v>
                </c:pt>
                <c:pt idx="320">
                  <c:v>1000000</c:v>
                </c:pt>
                <c:pt idx="321">
                  <c:v>1000000</c:v>
                </c:pt>
                <c:pt idx="322">
                  <c:v>1000000</c:v>
                </c:pt>
                <c:pt idx="323">
                  <c:v>1000000</c:v>
                </c:pt>
                <c:pt idx="324">
                  <c:v>1000000</c:v>
                </c:pt>
                <c:pt idx="325">
                  <c:v>1000000</c:v>
                </c:pt>
                <c:pt idx="326">
                  <c:v>1000000</c:v>
                </c:pt>
                <c:pt idx="327">
                  <c:v>1000000</c:v>
                </c:pt>
                <c:pt idx="328">
                  <c:v>1000000</c:v>
                </c:pt>
                <c:pt idx="329">
                  <c:v>1000000</c:v>
                </c:pt>
                <c:pt idx="330">
                  <c:v>1000000</c:v>
                </c:pt>
                <c:pt idx="331">
                  <c:v>1000000</c:v>
                </c:pt>
                <c:pt idx="332">
                  <c:v>1000000</c:v>
                </c:pt>
                <c:pt idx="333">
                  <c:v>1000000</c:v>
                </c:pt>
                <c:pt idx="334">
                  <c:v>1000000</c:v>
                </c:pt>
                <c:pt idx="335">
                  <c:v>1000000</c:v>
                </c:pt>
                <c:pt idx="336">
                  <c:v>1000000</c:v>
                </c:pt>
                <c:pt idx="337">
                  <c:v>1000000</c:v>
                </c:pt>
                <c:pt idx="338">
                  <c:v>1000000</c:v>
                </c:pt>
                <c:pt idx="339">
                  <c:v>1000000</c:v>
                </c:pt>
                <c:pt idx="340">
                  <c:v>1000000</c:v>
                </c:pt>
                <c:pt idx="341">
                  <c:v>1000000</c:v>
                </c:pt>
                <c:pt idx="342">
                  <c:v>1000000</c:v>
                </c:pt>
                <c:pt idx="343">
                  <c:v>1000000</c:v>
                </c:pt>
                <c:pt idx="344">
                  <c:v>1000000</c:v>
                </c:pt>
                <c:pt idx="345">
                  <c:v>1000000</c:v>
                </c:pt>
                <c:pt idx="346">
                  <c:v>1000000</c:v>
                </c:pt>
                <c:pt idx="347">
                  <c:v>1000000</c:v>
                </c:pt>
                <c:pt idx="348">
                  <c:v>1000000</c:v>
                </c:pt>
                <c:pt idx="349">
                  <c:v>1000000</c:v>
                </c:pt>
                <c:pt idx="350">
                  <c:v>1000000</c:v>
                </c:pt>
                <c:pt idx="351">
                  <c:v>1000000</c:v>
                </c:pt>
                <c:pt idx="352">
                  <c:v>1000000</c:v>
                </c:pt>
                <c:pt idx="353">
                  <c:v>1000000</c:v>
                </c:pt>
                <c:pt idx="354">
                  <c:v>1000000</c:v>
                </c:pt>
                <c:pt idx="355">
                  <c:v>1000000</c:v>
                </c:pt>
                <c:pt idx="356">
                  <c:v>1000000</c:v>
                </c:pt>
                <c:pt idx="357">
                  <c:v>1000000</c:v>
                </c:pt>
                <c:pt idx="358">
                  <c:v>1000000</c:v>
                </c:pt>
                <c:pt idx="359">
                  <c:v>1000000</c:v>
                </c:pt>
                <c:pt idx="360">
                  <c:v>1000000</c:v>
                </c:pt>
                <c:pt idx="361">
                  <c:v>1000000</c:v>
                </c:pt>
                <c:pt idx="362">
                  <c:v>1000000</c:v>
                </c:pt>
                <c:pt idx="363">
                  <c:v>1000000</c:v>
                </c:pt>
                <c:pt idx="364">
                  <c:v>1000000</c:v>
                </c:pt>
                <c:pt idx="365">
                  <c:v>1000000</c:v>
                </c:pt>
                <c:pt idx="366">
                  <c:v>1000000</c:v>
                </c:pt>
                <c:pt idx="367">
                  <c:v>1000000</c:v>
                </c:pt>
                <c:pt idx="368">
                  <c:v>1000000</c:v>
                </c:pt>
                <c:pt idx="369">
                  <c:v>1000000</c:v>
                </c:pt>
                <c:pt idx="370">
                  <c:v>1000000</c:v>
                </c:pt>
                <c:pt idx="371">
                  <c:v>1000000</c:v>
                </c:pt>
                <c:pt idx="372">
                  <c:v>1000000</c:v>
                </c:pt>
                <c:pt idx="373">
                  <c:v>1000000</c:v>
                </c:pt>
                <c:pt idx="374">
                  <c:v>1000000</c:v>
                </c:pt>
                <c:pt idx="375">
                  <c:v>1000000</c:v>
                </c:pt>
                <c:pt idx="376">
                  <c:v>1000000</c:v>
                </c:pt>
                <c:pt idx="377">
                  <c:v>1000000</c:v>
                </c:pt>
                <c:pt idx="378">
                  <c:v>1000000</c:v>
                </c:pt>
                <c:pt idx="379">
                  <c:v>1000000</c:v>
                </c:pt>
                <c:pt idx="380">
                  <c:v>1000000</c:v>
                </c:pt>
                <c:pt idx="381">
                  <c:v>1000000</c:v>
                </c:pt>
                <c:pt idx="382">
                  <c:v>1000000</c:v>
                </c:pt>
                <c:pt idx="383">
                  <c:v>1000000</c:v>
                </c:pt>
                <c:pt idx="384">
                  <c:v>1000000</c:v>
                </c:pt>
                <c:pt idx="385">
                  <c:v>1000000</c:v>
                </c:pt>
                <c:pt idx="386">
                  <c:v>1000000</c:v>
                </c:pt>
                <c:pt idx="387">
                  <c:v>1000000</c:v>
                </c:pt>
                <c:pt idx="388">
                  <c:v>1000000</c:v>
                </c:pt>
                <c:pt idx="389">
                  <c:v>1000000</c:v>
                </c:pt>
                <c:pt idx="390">
                  <c:v>1000000</c:v>
                </c:pt>
                <c:pt idx="391">
                  <c:v>1000000</c:v>
                </c:pt>
                <c:pt idx="392">
                  <c:v>1000000</c:v>
                </c:pt>
                <c:pt idx="393">
                  <c:v>1000000</c:v>
                </c:pt>
                <c:pt idx="394">
                  <c:v>1000000</c:v>
                </c:pt>
                <c:pt idx="395">
                  <c:v>1000000</c:v>
                </c:pt>
                <c:pt idx="396">
                  <c:v>1000000</c:v>
                </c:pt>
                <c:pt idx="397">
                  <c:v>1000000</c:v>
                </c:pt>
                <c:pt idx="398">
                  <c:v>1000000</c:v>
                </c:pt>
                <c:pt idx="399">
                  <c:v>1000000</c:v>
                </c:pt>
                <c:pt idx="400">
                  <c:v>1000000</c:v>
                </c:pt>
                <c:pt idx="401">
                  <c:v>1000000</c:v>
                </c:pt>
                <c:pt idx="402">
                  <c:v>1000000</c:v>
                </c:pt>
                <c:pt idx="403">
                  <c:v>1000000</c:v>
                </c:pt>
                <c:pt idx="404">
                  <c:v>1000000</c:v>
                </c:pt>
                <c:pt idx="405">
                  <c:v>1000000</c:v>
                </c:pt>
                <c:pt idx="406">
                  <c:v>1000000</c:v>
                </c:pt>
                <c:pt idx="407">
                  <c:v>1000000</c:v>
                </c:pt>
                <c:pt idx="408">
                  <c:v>1000000</c:v>
                </c:pt>
                <c:pt idx="409">
                  <c:v>1000000</c:v>
                </c:pt>
                <c:pt idx="410">
                  <c:v>1000000</c:v>
                </c:pt>
                <c:pt idx="411">
                  <c:v>1000000</c:v>
                </c:pt>
                <c:pt idx="412">
                  <c:v>1000000</c:v>
                </c:pt>
                <c:pt idx="413">
                  <c:v>1000000</c:v>
                </c:pt>
                <c:pt idx="414">
                  <c:v>1000000</c:v>
                </c:pt>
                <c:pt idx="415">
                  <c:v>1000000</c:v>
                </c:pt>
                <c:pt idx="416">
                  <c:v>1000000</c:v>
                </c:pt>
                <c:pt idx="417">
                  <c:v>1000000</c:v>
                </c:pt>
                <c:pt idx="418">
                  <c:v>1000000</c:v>
                </c:pt>
                <c:pt idx="419">
                  <c:v>1000000</c:v>
                </c:pt>
                <c:pt idx="420">
                  <c:v>1000000</c:v>
                </c:pt>
                <c:pt idx="421">
                  <c:v>1000000</c:v>
                </c:pt>
                <c:pt idx="422">
                  <c:v>1000000</c:v>
                </c:pt>
                <c:pt idx="423">
                  <c:v>1000000</c:v>
                </c:pt>
                <c:pt idx="424">
                  <c:v>1000000</c:v>
                </c:pt>
                <c:pt idx="425">
                  <c:v>1000000</c:v>
                </c:pt>
                <c:pt idx="426">
                  <c:v>1000000</c:v>
                </c:pt>
                <c:pt idx="427">
                  <c:v>1000000</c:v>
                </c:pt>
                <c:pt idx="428">
                  <c:v>1000000</c:v>
                </c:pt>
                <c:pt idx="429">
                  <c:v>1000000</c:v>
                </c:pt>
                <c:pt idx="430">
                  <c:v>1000000</c:v>
                </c:pt>
                <c:pt idx="431">
                  <c:v>1000000</c:v>
                </c:pt>
                <c:pt idx="432">
                  <c:v>1000000</c:v>
                </c:pt>
                <c:pt idx="433">
                  <c:v>1000000</c:v>
                </c:pt>
                <c:pt idx="434">
                  <c:v>1000000</c:v>
                </c:pt>
                <c:pt idx="435">
                  <c:v>1000000</c:v>
                </c:pt>
                <c:pt idx="436">
                  <c:v>1000000</c:v>
                </c:pt>
                <c:pt idx="437">
                  <c:v>1000000</c:v>
                </c:pt>
                <c:pt idx="438">
                  <c:v>1000000</c:v>
                </c:pt>
                <c:pt idx="439">
                  <c:v>1000000</c:v>
                </c:pt>
                <c:pt idx="440">
                  <c:v>1000000</c:v>
                </c:pt>
                <c:pt idx="441">
                  <c:v>1000000</c:v>
                </c:pt>
                <c:pt idx="442">
                  <c:v>1000000</c:v>
                </c:pt>
                <c:pt idx="443">
                  <c:v>1000000</c:v>
                </c:pt>
                <c:pt idx="444">
                  <c:v>1000000</c:v>
                </c:pt>
                <c:pt idx="445">
                  <c:v>1000000</c:v>
                </c:pt>
                <c:pt idx="446">
                  <c:v>1000000</c:v>
                </c:pt>
                <c:pt idx="447">
                  <c:v>1000000</c:v>
                </c:pt>
                <c:pt idx="448">
                  <c:v>1000000</c:v>
                </c:pt>
                <c:pt idx="449">
                  <c:v>1000000</c:v>
                </c:pt>
                <c:pt idx="450">
                  <c:v>1000000</c:v>
                </c:pt>
                <c:pt idx="451">
                  <c:v>1000000</c:v>
                </c:pt>
                <c:pt idx="452">
                  <c:v>1000000</c:v>
                </c:pt>
                <c:pt idx="453">
                  <c:v>1000000</c:v>
                </c:pt>
                <c:pt idx="454">
                  <c:v>1000000</c:v>
                </c:pt>
                <c:pt idx="455">
                  <c:v>1000000</c:v>
                </c:pt>
                <c:pt idx="456">
                  <c:v>1000000</c:v>
                </c:pt>
                <c:pt idx="457">
                  <c:v>1000000</c:v>
                </c:pt>
                <c:pt idx="458">
                  <c:v>1000000</c:v>
                </c:pt>
                <c:pt idx="459">
                  <c:v>1000000</c:v>
                </c:pt>
                <c:pt idx="460">
                  <c:v>1000000</c:v>
                </c:pt>
                <c:pt idx="461">
                  <c:v>1000000</c:v>
                </c:pt>
                <c:pt idx="462">
                  <c:v>1000000</c:v>
                </c:pt>
                <c:pt idx="463">
                  <c:v>1000000</c:v>
                </c:pt>
                <c:pt idx="464">
                  <c:v>1000000</c:v>
                </c:pt>
                <c:pt idx="465">
                  <c:v>1000000</c:v>
                </c:pt>
                <c:pt idx="466">
                  <c:v>1000000</c:v>
                </c:pt>
                <c:pt idx="467">
                  <c:v>1000000</c:v>
                </c:pt>
                <c:pt idx="468">
                  <c:v>1000000</c:v>
                </c:pt>
                <c:pt idx="469">
                  <c:v>1000000</c:v>
                </c:pt>
                <c:pt idx="470">
                  <c:v>1000000</c:v>
                </c:pt>
                <c:pt idx="471">
                  <c:v>1000000</c:v>
                </c:pt>
                <c:pt idx="472">
                  <c:v>1000000</c:v>
                </c:pt>
                <c:pt idx="473">
                  <c:v>1000000</c:v>
                </c:pt>
                <c:pt idx="474">
                  <c:v>1000000</c:v>
                </c:pt>
                <c:pt idx="475">
                  <c:v>1000000</c:v>
                </c:pt>
                <c:pt idx="476">
                  <c:v>1000000</c:v>
                </c:pt>
                <c:pt idx="477">
                  <c:v>1000000</c:v>
                </c:pt>
                <c:pt idx="478">
                  <c:v>1000000</c:v>
                </c:pt>
                <c:pt idx="479">
                  <c:v>1000000</c:v>
                </c:pt>
                <c:pt idx="480">
                  <c:v>1000000</c:v>
                </c:pt>
                <c:pt idx="481">
                  <c:v>1000000</c:v>
                </c:pt>
                <c:pt idx="482">
                  <c:v>1000000</c:v>
                </c:pt>
                <c:pt idx="483">
                  <c:v>1000000</c:v>
                </c:pt>
                <c:pt idx="484">
                  <c:v>1000000</c:v>
                </c:pt>
                <c:pt idx="485">
                  <c:v>1000000</c:v>
                </c:pt>
                <c:pt idx="486">
                  <c:v>1000000</c:v>
                </c:pt>
                <c:pt idx="487">
                  <c:v>1000000</c:v>
                </c:pt>
                <c:pt idx="488">
                  <c:v>1000000</c:v>
                </c:pt>
                <c:pt idx="489">
                  <c:v>1000000</c:v>
                </c:pt>
                <c:pt idx="490">
                  <c:v>1000000</c:v>
                </c:pt>
                <c:pt idx="491">
                  <c:v>1000000</c:v>
                </c:pt>
                <c:pt idx="492">
                  <c:v>1000000</c:v>
                </c:pt>
                <c:pt idx="493">
                  <c:v>1000000</c:v>
                </c:pt>
                <c:pt idx="494">
                  <c:v>1000000</c:v>
                </c:pt>
                <c:pt idx="495">
                  <c:v>1000000</c:v>
                </c:pt>
                <c:pt idx="496">
                  <c:v>1000000</c:v>
                </c:pt>
                <c:pt idx="497">
                  <c:v>1000000</c:v>
                </c:pt>
                <c:pt idx="498">
                  <c:v>1000000</c:v>
                </c:pt>
                <c:pt idx="499">
                  <c:v>1000000</c:v>
                </c:pt>
                <c:pt idx="500">
                  <c:v>1000000</c:v>
                </c:pt>
                <c:pt idx="501">
                  <c:v>1000000</c:v>
                </c:pt>
                <c:pt idx="502">
                  <c:v>1000000</c:v>
                </c:pt>
                <c:pt idx="503">
                  <c:v>1000000</c:v>
                </c:pt>
                <c:pt idx="504">
                  <c:v>1000000</c:v>
                </c:pt>
                <c:pt idx="505">
                  <c:v>1000000</c:v>
                </c:pt>
                <c:pt idx="506">
                  <c:v>1000000</c:v>
                </c:pt>
                <c:pt idx="507">
                  <c:v>1000000</c:v>
                </c:pt>
                <c:pt idx="508">
                  <c:v>1000000</c:v>
                </c:pt>
                <c:pt idx="509">
                  <c:v>1000000</c:v>
                </c:pt>
                <c:pt idx="510">
                  <c:v>1000000</c:v>
                </c:pt>
                <c:pt idx="511">
                  <c:v>1000000</c:v>
                </c:pt>
                <c:pt idx="512">
                  <c:v>1000000</c:v>
                </c:pt>
                <c:pt idx="513">
                  <c:v>1000000</c:v>
                </c:pt>
                <c:pt idx="514">
                  <c:v>1000000</c:v>
                </c:pt>
                <c:pt idx="515">
                  <c:v>1000000</c:v>
                </c:pt>
                <c:pt idx="516">
                  <c:v>1000000</c:v>
                </c:pt>
                <c:pt idx="517">
                  <c:v>1000000</c:v>
                </c:pt>
                <c:pt idx="518">
                  <c:v>1000000</c:v>
                </c:pt>
                <c:pt idx="519">
                  <c:v>1000000</c:v>
                </c:pt>
                <c:pt idx="520">
                  <c:v>1000000</c:v>
                </c:pt>
                <c:pt idx="521">
                  <c:v>1000000</c:v>
                </c:pt>
                <c:pt idx="522">
                  <c:v>1000000</c:v>
                </c:pt>
                <c:pt idx="523">
                  <c:v>1000000</c:v>
                </c:pt>
                <c:pt idx="524">
                  <c:v>1000000</c:v>
                </c:pt>
                <c:pt idx="525">
                  <c:v>1000000</c:v>
                </c:pt>
                <c:pt idx="526">
                  <c:v>1000000</c:v>
                </c:pt>
                <c:pt idx="527">
                  <c:v>1000000</c:v>
                </c:pt>
                <c:pt idx="528">
                  <c:v>1000000</c:v>
                </c:pt>
                <c:pt idx="529">
                  <c:v>1000000</c:v>
                </c:pt>
                <c:pt idx="530">
                  <c:v>1000000</c:v>
                </c:pt>
                <c:pt idx="531">
                  <c:v>1000000</c:v>
                </c:pt>
                <c:pt idx="532">
                  <c:v>1000000</c:v>
                </c:pt>
                <c:pt idx="533">
                  <c:v>1000000</c:v>
                </c:pt>
                <c:pt idx="534">
                  <c:v>1000000</c:v>
                </c:pt>
                <c:pt idx="535">
                  <c:v>1000000</c:v>
                </c:pt>
                <c:pt idx="536">
                  <c:v>1000000</c:v>
                </c:pt>
                <c:pt idx="537">
                  <c:v>1000000</c:v>
                </c:pt>
                <c:pt idx="538">
                  <c:v>1000000</c:v>
                </c:pt>
                <c:pt idx="539">
                  <c:v>1000000</c:v>
                </c:pt>
                <c:pt idx="540">
                  <c:v>1000000</c:v>
                </c:pt>
                <c:pt idx="541">
                  <c:v>1000000</c:v>
                </c:pt>
                <c:pt idx="542">
                  <c:v>1000000</c:v>
                </c:pt>
                <c:pt idx="543">
                  <c:v>1000000</c:v>
                </c:pt>
                <c:pt idx="544">
                  <c:v>1000000</c:v>
                </c:pt>
                <c:pt idx="545">
                  <c:v>1000000</c:v>
                </c:pt>
                <c:pt idx="546">
                  <c:v>1000000</c:v>
                </c:pt>
                <c:pt idx="547">
                  <c:v>1000000</c:v>
                </c:pt>
                <c:pt idx="548">
                  <c:v>1000000</c:v>
                </c:pt>
                <c:pt idx="549">
                  <c:v>1000000</c:v>
                </c:pt>
                <c:pt idx="550">
                  <c:v>1000000</c:v>
                </c:pt>
                <c:pt idx="551">
                  <c:v>1000000</c:v>
                </c:pt>
                <c:pt idx="552">
                  <c:v>1000000</c:v>
                </c:pt>
                <c:pt idx="553">
                  <c:v>1000000</c:v>
                </c:pt>
                <c:pt idx="554">
                  <c:v>1000000</c:v>
                </c:pt>
                <c:pt idx="555">
                  <c:v>1000000</c:v>
                </c:pt>
                <c:pt idx="556">
                  <c:v>1000000</c:v>
                </c:pt>
                <c:pt idx="557">
                  <c:v>1000000</c:v>
                </c:pt>
                <c:pt idx="558">
                  <c:v>1000000</c:v>
                </c:pt>
                <c:pt idx="559">
                  <c:v>1000000</c:v>
                </c:pt>
                <c:pt idx="560">
                  <c:v>1000000</c:v>
                </c:pt>
                <c:pt idx="561">
                  <c:v>1000000</c:v>
                </c:pt>
                <c:pt idx="562">
                  <c:v>1000000</c:v>
                </c:pt>
                <c:pt idx="563">
                  <c:v>1000000</c:v>
                </c:pt>
                <c:pt idx="564">
                  <c:v>1000000</c:v>
                </c:pt>
                <c:pt idx="565">
                  <c:v>1000000</c:v>
                </c:pt>
                <c:pt idx="566">
                  <c:v>1000000</c:v>
                </c:pt>
                <c:pt idx="567">
                  <c:v>1000000</c:v>
                </c:pt>
                <c:pt idx="568">
                  <c:v>1000000</c:v>
                </c:pt>
                <c:pt idx="569">
                  <c:v>1000000</c:v>
                </c:pt>
                <c:pt idx="570">
                  <c:v>1000000</c:v>
                </c:pt>
                <c:pt idx="571">
                  <c:v>1000000</c:v>
                </c:pt>
                <c:pt idx="572">
                  <c:v>1000000</c:v>
                </c:pt>
                <c:pt idx="573">
                  <c:v>1000000</c:v>
                </c:pt>
                <c:pt idx="574">
                  <c:v>1000000</c:v>
                </c:pt>
                <c:pt idx="575">
                  <c:v>1000000</c:v>
                </c:pt>
                <c:pt idx="576">
                  <c:v>1000000</c:v>
                </c:pt>
                <c:pt idx="577">
                  <c:v>1000000</c:v>
                </c:pt>
                <c:pt idx="578">
                  <c:v>1000000</c:v>
                </c:pt>
                <c:pt idx="579">
                  <c:v>1000000</c:v>
                </c:pt>
                <c:pt idx="580">
                  <c:v>1000000</c:v>
                </c:pt>
                <c:pt idx="581">
                  <c:v>1000000</c:v>
                </c:pt>
                <c:pt idx="582">
                  <c:v>1000000</c:v>
                </c:pt>
                <c:pt idx="583">
                  <c:v>1000000</c:v>
                </c:pt>
                <c:pt idx="584">
                  <c:v>1000000</c:v>
                </c:pt>
                <c:pt idx="585">
                  <c:v>1000000</c:v>
                </c:pt>
                <c:pt idx="586">
                  <c:v>1000000</c:v>
                </c:pt>
                <c:pt idx="587">
                  <c:v>1000000</c:v>
                </c:pt>
                <c:pt idx="588">
                  <c:v>1000000</c:v>
                </c:pt>
                <c:pt idx="589">
                  <c:v>1000000</c:v>
                </c:pt>
                <c:pt idx="590">
                  <c:v>1000000</c:v>
                </c:pt>
                <c:pt idx="591">
                  <c:v>1000000</c:v>
                </c:pt>
                <c:pt idx="592">
                  <c:v>1000000</c:v>
                </c:pt>
                <c:pt idx="593">
                  <c:v>1000000</c:v>
                </c:pt>
                <c:pt idx="594">
                  <c:v>1000000</c:v>
                </c:pt>
                <c:pt idx="595">
                  <c:v>1000000</c:v>
                </c:pt>
                <c:pt idx="596">
                  <c:v>1000000</c:v>
                </c:pt>
                <c:pt idx="597">
                  <c:v>1000000</c:v>
                </c:pt>
                <c:pt idx="598">
                  <c:v>1000000</c:v>
                </c:pt>
                <c:pt idx="599">
                  <c:v>1000000</c:v>
                </c:pt>
                <c:pt idx="600">
                  <c:v>1000000</c:v>
                </c:pt>
                <c:pt idx="601">
                  <c:v>1000000</c:v>
                </c:pt>
                <c:pt idx="602">
                  <c:v>1000000</c:v>
                </c:pt>
                <c:pt idx="603">
                  <c:v>1000000</c:v>
                </c:pt>
                <c:pt idx="604">
                  <c:v>1000000</c:v>
                </c:pt>
                <c:pt idx="605">
                  <c:v>1000000</c:v>
                </c:pt>
                <c:pt idx="606">
                  <c:v>1000000</c:v>
                </c:pt>
                <c:pt idx="607">
                  <c:v>1000000</c:v>
                </c:pt>
                <c:pt idx="608">
                  <c:v>1000000</c:v>
                </c:pt>
                <c:pt idx="609">
                  <c:v>1000000</c:v>
                </c:pt>
                <c:pt idx="610">
                  <c:v>1000000</c:v>
                </c:pt>
                <c:pt idx="611">
                  <c:v>1000000</c:v>
                </c:pt>
                <c:pt idx="612">
                  <c:v>1000000</c:v>
                </c:pt>
                <c:pt idx="613">
                  <c:v>1000000</c:v>
                </c:pt>
                <c:pt idx="614">
                  <c:v>1000000</c:v>
                </c:pt>
                <c:pt idx="615">
                  <c:v>1000000</c:v>
                </c:pt>
                <c:pt idx="616">
                  <c:v>1000000</c:v>
                </c:pt>
                <c:pt idx="617">
                  <c:v>1000000</c:v>
                </c:pt>
                <c:pt idx="618">
                  <c:v>1000000</c:v>
                </c:pt>
                <c:pt idx="619">
                  <c:v>1000000</c:v>
                </c:pt>
                <c:pt idx="620">
                  <c:v>1000000</c:v>
                </c:pt>
                <c:pt idx="621">
                  <c:v>1000000</c:v>
                </c:pt>
                <c:pt idx="622">
                  <c:v>1000000</c:v>
                </c:pt>
                <c:pt idx="623">
                  <c:v>1000000</c:v>
                </c:pt>
                <c:pt idx="624">
                  <c:v>1000000</c:v>
                </c:pt>
                <c:pt idx="625">
                  <c:v>1000000</c:v>
                </c:pt>
                <c:pt idx="626">
                  <c:v>1000000</c:v>
                </c:pt>
                <c:pt idx="627">
                  <c:v>1000000</c:v>
                </c:pt>
                <c:pt idx="628">
                  <c:v>1000000</c:v>
                </c:pt>
                <c:pt idx="629">
                  <c:v>1000000</c:v>
                </c:pt>
                <c:pt idx="630">
                  <c:v>1000000</c:v>
                </c:pt>
                <c:pt idx="631">
                  <c:v>1000000</c:v>
                </c:pt>
                <c:pt idx="632">
                  <c:v>1000000</c:v>
                </c:pt>
                <c:pt idx="633">
                  <c:v>1000000</c:v>
                </c:pt>
                <c:pt idx="634">
                  <c:v>1000000</c:v>
                </c:pt>
                <c:pt idx="635">
                  <c:v>1000000</c:v>
                </c:pt>
                <c:pt idx="636">
                  <c:v>1000000</c:v>
                </c:pt>
                <c:pt idx="637">
                  <c:v>1000000</c:v>
                </c:pt>
                <c:pt idx="638">
                  <c:v>1000000</c:v>
                </c:pt>
                <c:pt idx="639">
                  <c:v>1000000</c:v>
                </c:pt>
                <c:pt idx="640">
                  <c:v>1000000</c:v>
                </c:pt>
                <c:pt idx="641">
                  <c:v>1000000</c:v>
                </c:pt>
                <c:pt idx="642">
                  <c:v>1000000</c:v>
                </c:pt>
                <c:pt idx="643">
                  <c:v>1000000</c:v>
                </c:pt>
                <c:pt idx="644">
                  <c:v>1000000</c:v>
                </c:pt>
                <c:pt idx="645">
                  <c:v>1000000</c:v>
                </c:pt>
                <c:pt idx="646">
                  <c:v>1000000</c:v>
                </c:pt>
                <c:pt idx="647">
                  <c:v>1000000</c:v>
                </c:pt>
                <c:pt idx="648">
                  <c:v>1000000</c:v>
                </c:pt>
                <c:pt idx="649">
                  <c:v>1000000</c:v>
                </c:pt>
                <c:pt idx="650">
                  <c:v>1000000</c:v>
                </c:pt>
                <c:pt idx="651">
                  <c:v>1000000</c:v>
                </c:pt>
                <c:pt idx="652">
                  <c:v>1000000</c:v>
                </c:pt>
                <c:pt idx="653">
                  <c:v>1000000</c:v>
                </c:pt>
                <c:pt idx="654">
                  <c:v>1000000</c:v>
                </c:pt>
                <c:pt idx="655">
                  <c:v>1000000</c:v>
                </c:pt>
                <c:pt idx="656">
                  <c:v>1000000</c:v>
                </c:pt>
                <c:pt idx="657">
                  <c:v>1000000</c:v>
                </c:pt>
                <c:pt idx="658">
                  <c:v>1000000</c:v>
                </c:pt>
                <c:pt idx="659">
                  <c:v>1000000</c:v>
                </c:pt>
                <c:pt idx="660">
                  <c:v>1000000</c:v>
                </c:pt>
                <c:pt idx="661">
                  <c:v>1000000</c:v>
                </c:pt>
                <c:pt idx="662">
                  <c:v>1000000</c:v>
                </c:pt>
                <c:pt idx="663">
                  <c:v>1000000</c:v>
                </c:pt>
                <c:pt idx="664">
                  <c:v>1000000</c:v>
                </c:pt>
                <c:pt idx="665">
                  <c:v>1000000</c:v>
                </c:pt>
                <c:pt idx="666">
                  <c:v>1000000</c:v>
                </c:pt>
                <c:pt idx="667">
                  <c:v>1000000</c:v>
                </c:pt>
                <c:pt idx="668">
                  <c:v>1000000</c:v>
                </c:pt>
                <c:pt idx="669">
                  <c:v>1000000</c:v>
                </c:pt>
                <c:pt idx="670">
                  <c:v>1000000</c:v>
                </c:pt>
                <c:pt idx="671">
                  <c:v>1000000</c:v>
                </c:pt>
                <c:pt idx="672">
                  <c:v>1000000</c:v>
                </c:pt>
                <c:pt idx="673">
                  <c:v>1000000</c:v>
                </c:pt>
                <c:pt idx="674">
                  <c:v>1000000</c:v>
                </c:pt>
                <c:pt idx="675">
                  <c:v>1000000</c:v>
                </c:pt>
                <c:pt idx="676">
                  <c:v>1000000</c:v>
                </c:pt>
                <c:pt idx="677">
                  <c:v>1000000</c:v>
                </c:pt>
                <c:pt idx="678">
                  <c:v>1000000</c:v>
                </c:pt>
                <c:pt idx="679">
                  <c:v>1000000</c:v>
                </c:pt>
                <c:pt idx="680">
                  <c:v>1000000</c:v>
                </c:pt>
                <c:pt idx="681">
                  <c:v>1000000</c:v>
                </c:pt>
                <c:pt idx="682">
                  <c:v>1000000</c:v>
                </c:pt>
                <c:pt idx="683">
                  <c:v>1000000</c:v>
                </c:pt>
                <c:pt idx="684">
                  <c:v>1000000</c:v>
                </c:pt>
                <c:pt idx="685">
                  <c:v>1000000</c:v>
                </c:pt>
                <c:pt idx="686">
                  <c:v>1000000</c:v>
                </c:pt>
                <c:pt idx="687">
                  <c:v>1000000</c:v>
                </c:pt>
                <c:pt idx="688">
                  <c:v>1000000</c:v>
                </c:pt>
                <c:pt idx="689">
                  <c:v>1000000</c:v>
                </c:pt>
                <c:pt idx="690">
                  <c:v>1000000</c:v>
                </c:pt>
                <c:pt idx="691">
                  <c:v>1000000</c:v>
                </c:pt>
                <c:pt idx="692">
                  <c:v>1000000</c:v>
                </c:pt>
                <c:pt idx="693">
                  <c:v>1000000</c:v>
                </c:pt>
                <c:pt idx="694">
                  <c:v>1000000</c:v>
                </c:pt>
                <c:pt idx="695">
                  <c:v>1000000</c:v>
                </c:pt>
                <c:pt idx="696">
                  <c:v>1000000</c:v>
                </c:pt>
                <c:pt idx="697">
                  <c:v>1000000</c:v>
                </c:pt>
                <c:pt idx="698">
                  <c:v>1000000</c:v>
                </c:pt>
                <c:pt idx="699">
                  <c:v>1000000</c:v>
                </c:pt>
                <c:pt idx="700">
                  <c:v>1000000</c:v>
                </c:pt>
                <c:pt idx="701">
                  <c:v>1000000</c:v>
                </c:pt>
                <c:pt idx="702">
                  <c:v>1000000</c:v>
                </c:pt>
                <c:pt idx="703">
                  <c:v>1000000</c:v>
                </c:pt>
                <c:pt idx="704">
                  <c:v>1000000</c:v>
                </c:pt>
                <c:pt idx="705">
                  <c:v>1000000</c:v>
                </c:pt>
                <c:pt idx="706">
                  <c:v>1000000</c:v>
                </c:pt>
                <c:pt idx="707">
                  <c:v>1000000</c:v>
                </c:pt>
                <c:pt idx="708">
                  <c:v>1000000</c:v>
                </c:pt>
                <c:pt idx="709">
                  <c:v>1000000</c:v>
                </c:pt>
                <c:pt idx="710">
                  <c:v>1000000</c:v>
                </c:pt>
                <c:pt idx="711">
                  <c:v>1000000</c:v>
                </c:pt>
                <c:pt idx="712">
                  <c:v>1000000</c:v>
                </c:pt>
                <c:pt idx="713">
                  <c:v>1000000</c:v>
                </c:pt>
                <c:pt idx="714">
                  <c:v>1000000</c:v>
                </c:pt>
                <c:pt idx="715">
                  <c:v>1000000</c:v>
                </c:pt>
                <c:pt idx="716">
                  <c:v>1000000</c:v>
                </c:pt>
                <c:pt idx="717">
                  <c:v>1000000</c:v>
                </c:pt>
                <c:pt idx="718">
                  <c:v>1000000</c:v>
                </c:pt>
                <c:pt idx="719">
                  <c:v>1000000</c:v>
                </c:pt>
                <c:pt idx="720">
                  <c:v>1000000</c:v>
                </c:pt>
                <c:pt idx="721">
                  <c:v>1000000</c:v>
                </c:pt>
                <c:pt idx="722">
                  <c:v>1000000</c:v>
                </c:pt>
                <c:pt idx="723">
                  <c:v>1000000</c:v>
                </c:pt>
                <c:pt idx="724">
                  <c:v>1000000</c:v>
                </c:pt>
                <c:pt idx="725">
                  <c:v>1000000</c:v>
                </c:pt>
                <c:pt idx="726">
                  <c:v>1000000</c:v>
                </c:pt>
                <c:pt idx="727">
                  <c:v>1000000</c:v>
                </c:pt>
                <c:pt idx="728">
                  <c:v>1000000</c:v>
                </c:pt>
                <c:pt idx="729">
                  <c:v>1000000</c:v>
                </c:pt>
                <c:pt idx="730">
                  <c:v>1000000</c:v>
                </c:pt>
                <c:pt idx="731">
                  <c:v>1000000</c:v>
                </c:pt>
                <c:pt idx="732">
                  <c:v>1000000</c:v>
                </c:pt>
                <c:pt idx="733">
                  <c:v>1000000</c:v>
                </c:pt>
                <c:pt idx="734">
                  <c:v>1000000</c:v>
                </c:pt>
                <c:pt idx="735">
                  <c:v>1000000</c:v>
                </c:pt>
                <c:pt idx="736">
                  <c:v>1000000</c:v>
                </c:pt>
                <c:pt idx="737">
                  <c:v>1000000</c:v>
                </c:pt>
                <c:pt idx="738">
                  <c:v>1000000</c:v>
                </c:pt>
                <c:pt idx="739">
                  <c:v>1000000</c:v>
                </c:pt>
                <c:pt idx="740">
                  <c:v>1000000</c:v>
                </c:pt>
                <c:pt idx="741">
                  <c:v>1000000</c:v>
                </c:pt>
                <c:pt idx="742">
                  <c:v>1000000</c:v>
                </c:pt>
                <c:pt idx="743">
                  <c:v>1000000</c:v>
                </c:pt>
                <c:pt idx="744">
                  <c:v>1000000</c:v>
                </c:pt>
                <c:pt idx="745">
                  <c:v>1000000</c:v>
                </c:pt>
                <c:pt idx="746">
                  <c:v>1000000</c:v>
                </c:pt>
                <c:pt idx="747">
                  <c:v>1000000</c:v>
                </c:pt>
                <c:pt idx="748">
                  <c:v>1000000</c:v>
                </c:pt>
                <c:pt idx="749">
                  <c:v>1000000</c:v>
                </c:pt>
                <c:pt idx="750">
                  <c:v>1000000</c:v>
                </c:pt>
                <c:pt idx="751">
                  <c:v>1000000</c:v>
                </c:pt>
                <c:pt idx="752">
                  <c:v>1000000</c:v>
                </c:pt>
                <c:pt idx="753">
                  <c:v>1000000</c:v>
                </c:pt>
                <c:pt idx="754">
                  <c:v>1000000</c:v>
                </c:pt>
                <c:pt idx="755">
                  <c:v>1000000</c:v>
                </c:pt>
                <c:pt idx="756">
                  <c:v>1000000</c:v>
                </c:pt>
                <c:pt idx="757">
                  <c:v>1000000</c:v>
                </c:pt>
                <c:pt idx="758">
                  <c:v>1000000</c:v>
                </c:pt>
                <c:pt idx="759">
                  <c:v>1000000</c:v>
                </c:pt>
                <c:pt idx="760">
                  <c:v>1000000</c:v>
                </c:pt>
                <c:pt idx="761">
                  <c:v>1000000</c:v>
                </c:pt>
                <c:pt idx="762">
                  <c:v>1000000</c:v>
                </c:pt>
                <c:pt idx="763">
                  <c:v>1000000</c:v>
                </c:pt>
                <c:pt idx="764">
                  <c:v>1000000</c:v>
                </c:pt>
                <c:pt idx="765">
                  <c:v>1000000</c:v>
                </c:pt>
                <c:pt idx="766">
                  <c:v>1000000</c:v>
                </c:pt>
                <c:pt idx="767">
                  <c:v>1000000</c:v>
                </c:pt>
                <c:pt idx="768">
                  <c:v>1000000</c:v>
                </c:pt>
                <c:pt idx="769">
                  <c:v>1000000</c:v>
                </c:pt>
                <c:pt idx="770">
                  <c:v>1000000</c:v>
                </c:pt>
                <c:pt idx="771">
                  <c:v>1000000</c:v>
                </c:pt>
                <c:pt idx="772">
                  <c:v>1000000</c:v>
                </c:pt>
                <c:pt idx="773">
                  <c:v>1000000</c:v>
                </c:pt>
                <c:pt idx="774">
                  <c:v>1000000</c:v>
                </c:pt>
                <c:pt idx="775">
                  <c:v>1000000</c:v>
                </c:pt>
                <c:pt idx="776">
                  <c:v>1000000</c:v>
                </c:pt>
                <c:pt idx="777">
                  <c:v>1000000</c:v>
                </c:pt>
                <c:pt idx="778">
                  <c:v>1000000</c:v>
                </c:pt>
                <c:pt idx="779">
                  <c:v>1000000</c:v>
                </c:pt>
                <c:pt idx="780">
                  <c:v>1000000</c:v>
                </c:pt>
                <c:pt idx="781">
                  <c:v>1000000</c:v>
                </c:pt>
                <c:pt idx="782">
                  <c:v>1000000</c:v>
                </c:pt>
                <c:pt idx="783">
                  <c:v>1000000</c:v>
                </c:pt>
                <c:pt idx="784">
                  <c:v>1000000</c:v>
                </c:pt>
                <c:pt idx="785">
                  <c:v>1000000</c:v>
                </c:pt>
                <c:pt idx="786">
                  <c:v>1000000</c:v>
                </c:pt>
                <c:pt idx="787">
                  <c:v>1000000</c:v>
                </c:pt>
                <c:pt idx="788">
                  <c:v>1000000</c:v>
                </c:pt>
                <c:pt idx="789">
                  <c:v>1000000</c:v>
                </c:pt>
                <c:pt idx="790">
                  <c:v>1000000</c:v>
                </c:pt>
                <c:pt idx="791">
                  <c:v>1000000</c:v>
                </c:pt>
                <c:pt idx="792">
                  <c:v>1000000</c:v>
                </c:pt>
                <c:pt idx="793">
                  <c:v>1000000</c:v>
                </c:pt>
                <c:pt idx="794">
                  <c:v>1000000</c:v>
                </c:pt>
                <c:pt idx="795">
                  <c:v>1000000</c:v>
                </c:pt>
                <c:pt idx="796">
                  <c:v>1000000</c:v>
                </c:pt>
                <c:pt idx="797">
                  <c:v>1000000</c:v>
                </c:pt>
                <c:pt idx="798">
                  <c:v>1000000</c:v>
                </c:pt>
                <c:pt idx="799">
                  <c:v>1000000</c:v>
                </c:pt>
                <c:pt idx="800">
                  <c:v>1000000</c:v>
                </c:pt>
                <c:pt idx="801">
                  <c:v>1000000</c:v>
                </c:pt>
                <c:pt idx="802">
                  <c:v>1000000</c:v>
                </c:pt>
                <c:pt idx="803">
                  <c:v>1000000</c:v>
                </c:pt>
                <c:pt idx="804">
                  <c:v>1000000</c:v>
                </c:pt>
                <c:pt idx="805">
                  <c:v>1000000</c:v>
                </c:pt>
                <c:pt idx="806">
                  <c:v>1000000</c:v>
                </c:pt>
                <c:pt idx="807">
                  <c:v>1000000</c:v>
                </c:pt>
                <c:pt idx="808">
                  <c:v>1000000</c:v>
                </c:pt>
                <c:pt idx="809">
                  <c:v>1000000</c:v>
                </c:pt>
                <c:pt idx="810">
                  <c:v>1000000</c:v>
                </c:pt>
                <c:pt idx="811">
                  <c:v>1000000</c:v>
                </c:pt>
                <c:pt idx="812">
                  <c:v>1000000</c:v>
                </c:pt>
                <c:pt idx="813">
                  <c:v>1000000</c:v>
                </c:pt>
                <c:pt idx="814">
                  <c:v>1000000</c:v>
                </c:pt>
                <c:pt idx="815">
                  <c:v>1000000</c:v>
                </c:pt>
                <c:pt idx="816">
                  <c:v>1000000</c:v>
                </c:pt>
                <c:pt idx="817">
                  <c:v>1000000</c:v>
                </c:pt>
                <c:pt idx="818">
                  <c:v>1000000</c:v>
                </c:pt>
                <c:pt idx="819">
                  <c:v>1000000</c:v>
                </c:pt>
                <c:pt idx="820">
                  <c:v>1000000</c:v>
                </c:pt>
                <c:pt idx="821">
                  <c:v>1000000</c:v>
                </c:pt>
                <c:pt idx="822">
                  <c:v>1000000</c:v>
                </c:pt>
                <c:pt idx="823">
                  <c:v>1000000</c:v>
                </c:pt>
                <c:pt idx="824">
                  <c:v>1000000</c:v>
                </c:pt>
                <c:pt idx="825">
                  <c:v>1000000</c:v>
                </c:pt>
                <c:pt idx="826">
                  <c:v>1000000</c:v>
                </c:pt>
                <c:pt idx="827">
                  <c:v>1000000</c:v>
                </c:pt>
                <c:pt idx="828">
                  <c:v>1000000</c:v>
                </c:pt>
                <c:pt idx="829">
                  <c:v>1000000</c:v>
                </c:pt>
                <c:pt idx="830">
                  <c:v>1000000</c:v>
                </c:pt>
                <c:pt idx="831">
                  <c:v>1000000</c:v>
                </c:pt>
                <c:pt idx="832">
                  <c:v>1000000</c:v>
                </c:pt>
                <c:pt idx="833">
                  <c:v>1000000</c:v>
                </c:pt>
                <c:pt idx="834">
                  <c:v>1000000</c:v>
                </c:pt>
                <c:pt idx="835">
                  <c:v>1000000</c:v>
                </c:pt>
                <c:pt idx="836">
                  <c:v>1000000</c:v>
                </c:pt>
                <c:pt idx="837">
                  <c:v>1000000</c:v>
                </c:pt>
                <c:pt idx="838">
                  <c:v>1000000</c:v>
                </c:pt>
                <c:pt idx="839">
                  <c:v>1000000</c:v>
                </c:pt>
                <c:pt idx="840">
                  <c:v>1000000</c:v>
                </c:pt>
                <c:pt idx="841">
                  <c:v>1000000</c:v>
                </c:pt>
                <c:pt idx="842">
                  <c:v>1000000</c:v>
                </c:pt>
                <c:pt idx="843">
                  <c:v>1000000</c:v>
                </c:pt>
                <c:pt idx="844">
                  <c:v>1000000</c:v>
                </c:pt>
                <c:pt idx="845">
                  <c:v>1000000</c:v>
                </c:pt>
                <c:pt idx="846">
                  <c:v>1000000</c:v>
                </c:pt>
                <c:pt idx="847">
                  <c:v>1000000</c:v>
                </c:pt>
                <c:pt idx="848">
                  <c:v>1000000</c:v>
                </c:pt>
                <c:pt idx="849">
                  <c:v>1000000</c:v>
                </c:pt>
                <c:pt idx="850">
                  <c:v>1000000</c:v>
                </c:pt>
                <c:pt idx="851">
                  <c:v>1000000</c:v>
                </c:pt>
                <c:pt idx="852">
                  <c:v>1000000</c:v>
                </c:pt>
                <c:pt idx="853">
                  <c:v>1000000</c:v>
                </c:pt>
                <c:pt idx="854">
                  <c:v>1000000</c:v>
                </c:pt>
                <c:pt idx="855">
                  <c:v>1000000</c:v>
                </c:pt>
                <c:pt idx="856">
                  <c:v>1000000</c:v>
                </c:pt>
                <c:pt idx="857">
                  <c:v>1000000</c:v>
                </c:pt>
                <c:pt idx="858">
                  <c:v>1000000</c:v>
                </c:pt>
                <c:pt idx="859">
                  <c:v>1000000</c:v>
                </c:pt>
                <c:pt idx="860">
                  <c:v>1000000</c:v>
                </c:pt>
                <c:pt idx="861">
                  <c:v>1000000</c:v>
                </c:pt>
                <c:pt idx="862">
                  <c:v>1000000</c:v>
                </c:pt>
                <c:pt idx="863">
                  <c:v>1000000</c:v>
                </c:pt>
                <c:pt idx="864">
                  <c:v>1000000</c:v>
                </c:pt>
                <c:pt idx="865">
                  <c:v>1000000</c:v>
                </c:pt>
                <c:pt idx="866">
                  <c:v>1000000</c:v>
                </c:pt>
                <c:pt idx="867">
                  <c:v>1000000</c:v>
                </c:pt>
                <c:pt idx="868">
                  <c:v>1000000</c:v>
                </c:pt>
                <c:pt idx="869">
                  <c:v>1000000</c:v>
                </c:pt>
                <c:pt idx="870">
                  <c:v>1000000</c:v>
                </c:pt>
                <c:pt idx="871">
                  <c:v>1000000</c:v>
                </c:pt>
                <c:pt idx="872">
                  <c:v>1000000</c:v>
                </c:pt>
                <c:pt idx="873">
                  <c:v>1000000</c:v>
                </c:pt>
                <c:pt idx="874">
                  <c:v>1000000</c:v>
                </c:pt>
                <c:pt idx="875">
                  <c:v>1000000</c:v>
                </c:pt>
                <c:pt idx="876">
                  <c:v>1000000</c:v>
                </c:pt>
                <c:pt idx="877">
                  <c:v>1000000</c:v>
                </c:pt>
                <c:pt idx="878">
                  <c:v>1000000</c:v>
                </c:pt>
                <c:pt idx="879">
                  <c:v>1000000</c:v>
                </c:pt>
                <c:pt idx="880">
                  <c:v>1000000</c:v>
                </c:pt>
                <c:pt idx="881">
                  <c:v>1000000</c:v>
                </c:pt>
                <c:pt idx="882">
                  <c:v>1000000</c:v>
                </c:pt>
                <c:pt idx="883">
                  <c:v>1000000</c:v>
                </c:pt>
                <c:pt idx="884">
                  <c:v>1000000</c:v>
                </c:pt>
                <c:pt idx="885">
                  <c:v>1000000</c:v>
                </c:pt>
                <c:pt idx="886">
                  <c:v>1000000</c:v>
                </c:pt>
                <c:pt idx="887">
                  <c:v>1000000</c:v>
                </c:pt>
                <c:pt idx="888">
                  <c:v>1000000</c:v>
                </c:pt>
                <c:pt idx="889">
                  <c:v>1000000</c:v>
                </c:pt>
                <c:pt idx="890">
                  <c:v>1000000</c:v>
                </c:pt>
                <c:pt idx="891">
                  <c:v>1000000</c:v>
                </c:pt>
                <c:pt idx="892">
                  <c:v>1000000</c:v>
                </c:pt>
                <c:pt idx="893">
                  <c:v>1000000</c:v>
                </c:pt>
                <c:pt idx="894">
                  <c:v>1000000</c:v>
                </c:pt>
                <c:pt idx="895">
                  <c:v>1000000</c:v>
                </c:pt>
                <c:pt idx="896">
                  <c:v>1000000</c:v>
                </c:pt>
                <c:pt idx="897">
                  <c:v>1000000</c:v>
                </c:pt>
                <c:pt idx="898">
                  <c:v>1000000</c:v>
                </c:pt>
                <c:pt idx="899">
                  <c:v>1000000</c:v>
                </c:pt>
                <c:pt idx="900">
                  <c:v>1000000</c:v>
                </c:pt>
                <c:pt idx="901">
                  <c:v>1000000</c:v>
                </c:pt>
                <c:pt idx="902">
                  <c:v>1000000</c:v>
                </c:pt>
                <c:pt idx="903">
                  <c:v>1000000</c:v>
                </c:pt>
                <c:pt idx="904">
                  <c:v>1000000</c:v>
                </c:pt>
                <c:pt idx="905">
                  <c:v>1000000</c:v>
                </c:pt>
                <c:pt idx="906">
                  <c:v>1000000</c:v>
                </c:pt>
                <c:pt idx="907">
                  <c:v>1000000</c:v>
                </c:pt>
                <c:pt idx="908">
                  <c:v>1000000</c:v>
                </c:pt>
                <c:pt idx="909">
                  <c:v>1000000</c:v>
                </c:pt>
                <c:pt idx="910">
                  <c:v>1000000</c:v>
                </c:pt>
                <c:pt idx="911">
                  <c:v>1000000</c:v>
                </c:pt>
                <c:pt idx="912">
                  <c:v>1000000</c:v>
                </c:pt>
                <c:pt idx="913">
                  <c:v>1000000</c:v>
                </c:pt>
                <c:pt idx="914">
                  <c:v>1000000</c:v>
                </c:pt>
                <c:pt idx="915">
                  <c:v>1000000</c:v>
                </c:pt>
                <c:pt idx="916">
                  <c:v>1000000</c:v>
                </c:pt>
                <c:pt idx="917">
                  <c:v>1000000</c:v>
                </c:pt>
                <c:pt idx="918">
                  <c:v>1000000</c:v>
                </c:pt>
                <c:pt idx="919">
                  <c:v>1000000</c:v>
                </c:pt>
                <c:pt idx="920">
                  <c:v>1000000</c:v>
                </c:pt>
                <c:pt idx="921">
                  <c:v>1000000</c:v>
                </c:pt>
                <c:pt idx="922">
                  <c:v>1000000</c:v>
                </c:pt>
                <c:pt idx="923">
                  <c:v>1000000</c:v>
                </c:pt>
                <c:pt idx="924">
                  <c:v>1000000</c:v>
                </c:pt>
                <c:pt idx="925">
                  <c:v>1000000</c:v>
                </c:pt>
                <c:pt idx="926">
                  <c:v>1000000</c:v>
                </c:pt>
                <c:pt idx="927">
                  <c:v>1000000</c:v>
                </c:pt>
                <c:pt idx="928">
                  <c:v>1000000</c:v>
                </c:pt>
                <c:pt idx="929">
                  <c:v>1000000</c:v>
                </c:pt>
                <c:pt idx="930">
                  <c:v>1000000</c:v>
                </c:pt>
                <c:pt idx="931">
                  <c:v>1000000</c:v>
                </c:pt>
                <c:pt idx="932">
                  <c:v>1000000</c:v>
                </c:pt>
                <c:pt idx="933">
                  <c:v>1000000</c:v>
                </c:pt>
                <c:pt idx="934">
                  <c:v>1000000</c:v>
                </c:pt>
                <c:pt idx="935">
                  <c:v>1000000</c:v>
                </c:pt>
                <c:pt idx="936">
                  <c:v>1000000</c:v>
                </c:pt>
                <c:pt idx="937">
                  <c:v>1000000</c:v>
                </c:pt>
                <c:pt idx="938">
                  <c:v>1000000</c:v>
                </c:pt>
                <c:pt idx="939">
                  <c:v>1000000</c:v>
                </c:pt>
                <c:pt idx="940">
                  <c:v>1000000</c:v>
                </c:pt>
                <c:pt idx="941">
                  <c:v>1000000</c:v>
                </c:pt>
                <c:pt idx="942">
                  <c:v>1000000</c:v>
                </c:pt>
                <c:pt idx="943">
                  <c:v>1000000</c:v>
                </c:pt>
                <c:pt idx="944">
                  <c:v>1000000</c:v>
                </c:pt>
                <c:pt idx="945">
                  <c:v>1000000</c:v>
                </c:pt>
                <c:pt idx="946">
                  <c:v>1000000</c:v>
                </c:pt>
                <c:pt idx="947">
                  <c:v>1000000</c:v>
                </c:pt>
                <c:pt idx="948">
                  <c:v>1000000</c:v>
                </c:pt>
                <c:pt idx="949">
                  <c:v>1000000</c:v>
                </c:pt>
                <c:pt idx="950">
                  <c:v>1000000</c:v>
                </c:pt>
                <c:pt idx="951">
                  <c:v>1000000</c:v>
                </c:pt>
                <c:pt idx="952">
                  <c:v>1000000</c:v>
                </c:pt>
                <c:pt idx="953">
                  <c:v>1000000</c:v>
                </c:pt>
                <c:pt idx="954">
                  <c:v>1000000</c:v>
                </c:pt>
                <c:pt idx="955">
                  <c:v>1000000</c:v>
                </c:pt>
                <c:pt idx="956">
                  <c:v>1000000</c:v>
                </c:pt>
                <c:pt idx="957">
                  <c:v>1000000</c:v>
                </c:pt>
                <c:pt idx="958">
                  <c:v>1000000</c:v>
                </c:pt>
                <c:pt idx="959">
                  <c:v>1000000</c:v>
                </c:pt>
                <c:pt idx="960">
                  <c:v>1000000</c:v>
                </c:pt>
                <c:pt idx="961">
                  <c:v>1000000</c:v>
                </c:pt>
                <c:pt idx="962">
                  <c:v>1000000</c:v>
                </c:pt>
                <c:pt idx="963">
                  <c:v>1000000</c:v>
                </c:pt>
                <c:pt idx="964">
                  <c:v>1000000</c:v>
                </c:pt>
                <c:pt idx="965">
                  <c:v>1000000</c:v>
                </c:pt>
                <c:pt idx="966">
                  <c:v>1000000</c:v>
                </c:pt>
                <c:pt idx="967">
                  <c:v>1000000</c:v>
                </c:pt>
                <c:pt idx="968">
                  <c:v>1000000</c:v>
                </c:pt>
                <c:pt idx="969">
                  <c:v>1000000</c:v>
                </c:pt>
                <c:pt idx="970">
                  <c:v>1000000</c:v>
                </c:pt>
                <c:pt idx="971">
                  <c:v>1000000</c:v>
                </c:pt>
                <c:pt idx="972">
                  <c:v>1000000</c:v>
                </c:pt>
                <c:pt idx="973">
                  <c:v>1000000</c:v>
                </c:pt>
                <c:pt idx="974">
                  <c:v>1000000</c:v>
                </c:pt>
                <c:pt idx="975">
                  <c:v>1000000</c:v>
                </c:pt>
                <c:pt idx="976">
                  <c:v>1000000</c:v>
                </c:pt>
                <c:pt idx="977">
                  <c:v>1000000</c:v>
                </c:pt>
                <c:pt idx="978">
                  <c:v>1000000</c:v>
                </c:pt>
                <c:pt idx="979">
                  <c:v>1000000</c:v>
                </c:pt>
                <c:pt idx="980">
                  <c:v>1000000</c:v>
                </c:pt>
                <c:pt idx="981">
                  <c:v>1000000</c:v>
                </c:pt>
                <c:pt idx="982">
                  <c:v>1000000</c:v>
                </c:pt>
                <c:pt idx="983">
                  <c:v>1000000</c:v>
                </c:pt>
                <c:pt idx="984">
                  <c:v>1000000</c:v>
                </c:pt>
                <c:pt idx="985">
                  <c:v>1000000</c:v>
                </c:pt>
                <c:pt idx="986">
                  <c:v>1000000</c:v>
                </c:pt>
                <c:pt idx="987">
                  <c:v>1000000</c:v>
                </c:pt>
                <c:pt idx="988">
                  <c:v>1000000</c:v>
                </c:pt>
                <c:pt idx="989">
                  <c:v>1000000</c:v>
                </c:pt>
                <c:pt idx="990">
                  <c:v>1000000</c:v>
                </c:pt>
                <c:pt idx="991">
                  <c:v>1000000</c:v>
                </c:pt>
                <c:pt idx="992">
                  <c:v>1000000</c:v>
                </c:pt>
                <c:pt idx="993">
                  <c:v>1000000</c:v>
                </c:pt>
                <c:pt idx="994">
                  <c:v>1000000</c:v>
                </c:pt>
                <c:pt idx="995">
                  <c:v>1000000</c:v>
                </c:pt>
                <c:pt idx="996">
                  <c:v>1000000</c:v>
                </c:pt>
                <c:pt idx="997">
                  <c:v>1000000</c:v>
                </c:pt>
              </c:numCache>
            </c:numRef>
          </c:xVal>
          <c:yVal>
            <c:numRef>
              <c:f>'ADRS spectra'!$C$2:$C$999</c:f>
              <c:numCache>
                <c:formatCode>0.000</c:formatCode>
                <c:ptCount val="998"/>
                <c:pt idx="0">
                  <c:v>0.28503499999999998</c:v>
                </c:pt>
                <c:pt idx="1">
                  <c:v>0.35184007812499996</c:v>
                </c:pt>
                <c:pt idx="2">
                  <c:v>0.41864515624999998</c:v>
                </c:pt>
                <c:pt idx="3">
                  <c:v>0.48545023437499996</c:v>
                </c:pt>
                <c:pt idx="4">
                  <c:v>0.55225531249999993</c:v>
                </c:pt>
                <c:pt idx="5">
                  <c:v>0.61906039062499996</c:v>
                </c:pt>
                <c:pt idx="6">
                  <c:v>0.68586546874999998</c:v>
                </c:pt>
                <c:pt idx="7">
                  <c:v>0.71258749999999993</c:v>
                </c:pt>
                <c:pt idx="8">
                  <c:v>0.71258749999999993</c:v>
                </c:pt>
                <c:pt idx="9">
                  <c:v>0.71258749999999993</c:v>
                </c:pt>
                <c:pt idx="10">
                  <c:v>0.71258749999999993</c:v>
                </c:pt>
                <c:pt idx="11">
                  <c:v>0.71258749999999993</c:v>
                </c:pt>
                <c:pt idx="12">
                  <c:v>0.71258749999999993</c:v>
                </c:pt>
                <c:pt idx="13">
                  <c:v>0.71258749999999993</c:v>
                </c:pt>
                <c:pt idx="14">
                  <c:v>0.71258749999999993</c:v>
                </c:pt>
                <c:pt idx="15">
                  <c:v>0.71258749999999993</c:v>
                </c:pt>
                <c:pt idx="16">
                  <c:v>0.71258749999999993</c:v>
                </c:pt>
                <c:pt idx="17">
                  <c:v>0.71258749999999993</c:v>
                </c:pt>
                <c:pt idx="18">
                  <c:v>0.71258749999999993</c:v>
                </c:pt>
                <c:pt idx="19">
                  <c:v>0.71258749999999993</c:v>
                </c:pt>
                <c:pt idx="20">
                  <c:v>0.71258749999999993</c:v>
                </c:pt>
                <c:pt idx="21">
                  <c:v>0.71258749999999993</c:v>
                </c:pt>
                <c:pt idx="22">
                  <c:v>0.71258749999999993</c:v>
                </c:pt>
                <c:pt idx="23">
                  <c:v>0.71258749999999993</c:v>
                </c:pt>
                <c:pt idx="24">
                  <c:v>0.71258749999999993</c:v>
                </c:pt>
                <c:pt idx="25">
                  <c:v>0.71258749999999993</c:v>
                </c:pt>
                <c:pt idx="26">
                  <c:v>0.7016246153846154</c:v>
                </c:pt>
                <c:pt idx="27">
                  <c:v>0.67563851851851842</c:v>
                </c:pt>
                <c:pt idx="28">
                  <c:v>0.65150857142857144</c:v>
                </c:pt>
                <c:pt idx="29">
                  <c:v>0.62904275862068959</c:v>
                </c:pt>
                <c:pt idx="30">
                  <c:v>0.60807466666666665</c:v>
                </c:pt>
                <c:pt idx="31">
                  <c:v>0.58845935483870959</c:v>
                </c:pt>
                <c:pt idx="32">
                  <c:v>0.57006999999999997</c:v>
                </c:pt>
                <c:pt idx="33">
                  <c:v>0.55279515151515157</c:v>
                </c:pt>
                <c:pt idx="34">
                  <c:v>0.53653647058823528</c:v>
                </c:pt>
                <c:pt idx="35">
                  <c:v>0.52120685714285719</c:v>
                </c:pt>
                <c:pt idx="36">
                  <c:v>0.5067288888888889</c:v>
                </c:pt>
                <c:pt idx="37">
                  <c:v>0.49303351351351349</c:v>
                </c:pt>
                <c:pt idx="38">
                  <c:v>0.48005894736842109</c:v>
                </c:pt>
                <c:pt idx="39">
                  <c:v>0.46774974358974358</c:v>
                </c:pt>
                <c:pt idx="40">
                  <c:v>0.45605600000000002</c:v>
                </c:pt>
                <c:pt idx="41">
                  <c:v>0.4449326829268293</c:v>
                </c:pt>
                <c:pt idx="42">
                  <c:v>0.43433904761904757</c:v>
                </c:pt>
                <c:pt idx="43">
                  <c:v>0.42423813953488376</c:v>
                </c:pt>
                <c:pt idx="44">
                  <c:v>0.4145963636363636</c:v>
                </c:pt>
                <c:pt idx="45">
                  <c:v>0.40538311111111108</c:v>
                </c:pt>
                <c:pt idx="46">
                  <c:v>0.39657043478260873</c:v>
                </c:pt>
                <c:pt idx="47">
                  <c:v>0.38813276595744678</c:v>
                </c:pt>
                <c:pt idx="48">
                  <c:v>0.3800466666666667</c:v>
                </c:pt>
                <c:pt idx="49">
                  <c:v>0.3722906122448979</c:v>
                </c:pt>
                <c:pt idx="50">
                  <c:v>0.36484479999999997</c:v>
                </c:pt>
                <c:pt idx="51">
                  <c:v>0.35769098039215691</c:v>
                </c:pt>
                <c:pt idx="52">
                  <c:v>0.3508123076923077</c:v>
                </c:pt>
                <c:pt idx="53">
                  <c:v>0.34419320754716987</c:v>
                </c:pt>
                <c:pt idx="54">
                  <c:v>0.33781925925925921</c:v>
                </c:pt>
                <c:pt idx="55">
                  <c:v>0.33167709090909092</c:v>
                </c:pt>
                <c:pt idx="56">
                  <c:v>0.32575428571428572</c:v>
                </c:pt>
                <c:pt idx="57">
                  <c:v>0.320039298245614</c:v>
                </c:pt>
                <c:pt idx="58">
                  <c:v>0.3145213793103448</c:v>
                </c:pt>
                <c:pt idx="59">
                  <c:v>0.30919050847457624</c:v>
                </c:pt>
                <c:pt idx="60">
                  <c:v>0.30403733333333333</c:v>
                </c:pt>
                <c:pt idx="61">
                  <c:v>0.29905311475409835</c:v>
                </c:pt>
                <c:pt idx="62">
                  <c:v>0.2942296774193548</c:v>
                </c:pt>
                <c:pt idx="63">
                  <c:v>0.28955936507936508</c:v>
                </c:pt>
                <c:pt idx="64">
                  <c:v>0.28503499999999998</c:v>
                </c:pt>
                <c:pt idx="65">
                  <c:v>0.28064984615384614</c:v>
                </c:pt>
                <c:pt idx="66">
                  <c:v>0.27639757575757579</c:v>
                </c:pt>
                <c:pt idx="67">
                  <c:v>0.27227223880597012</c:v>
                </c:pt>
                <c:pt idx="68">
                  <c:v>0.26826823529411764</c:v>
                </c:pt>
                <c:pt idx="69">
                  <c:v>0.26438028985507245</c:v>
                </c:pt>
                <c:pt idx="70">
                  <c:v>0.2606034285714286</c:v>
                </c:pt>
                <c:pt idx="71">
                  <c:v>0.2569329577464789</c:v>
                </c:pt>
                <c:pt idx="72">
                  <c:v>0.25336444444444445</c:v>
                </c:pt>
                <c:pt idx="73">
                  <c:v>0.249893698630137</c:v>
                </c:pt>
                <c:pt idx="74">
                  <c:v>0.24651675675675674</c:v>
                </c:pt>
                <c:pt idx="75">
                  <c:v>0.24322986666666666</c:v>
                </c:pt>
                <c:pt idx="76">
                  <c:v>0.24002947368421054</c:v>
                </c:pt>
                <c:pt idx="77">
                  <c:v>0.23691220779220779</c:v>
                </c:pt>
                <c:pt idx="78">
                  <c:v>0.23387487179487179</c:v>
                </c:pt>
                <c:pt idx="79">
                  <c:v>0.23091443037974682</c:v>
                </c:pt>
                <c:pt idx="80">
                  <c:v>0.22802800000000001</c:v>
                </c:pt>
                <c:pt idx="81">
                  <c:v>0.22521283950617285</c:v>
                </c:pt>
                <c:pt idx="82">
                  <c:v>0.22246634146341465</c:v>
                </c:pt>
                <c:pt idx="83">
                  <c:v>0.21978602409638551</c:v>
                </c:pt>
                <c:pt idx="84">
                  <c:v>0.21716952380952378</c:v>
                </c:pt>
                <c:pt idx="85">
                  <c:v>0.21461458823529411</c:v>
                </c:pt>
                <c:pt idx="86">
                  <c:v>0.21211906976744188</c:v>
                </c:pt>
                <c:pt idx="87">
                  <c:v>0.20968091954022991</c:v>
                </c:pt>
                <c:pt idx="88">
                  <c:v>0.2072981818181818</c:v>
                </c:pt>
                <c:pt idx="89">
                  <c:v>0.20496898876404493</c:v>
                </c:pt>
                <c:pt idx="90">
                  <c:v>0.20269155555555554</c:v>
                </c:pt>
                <c:pt idx="91">
                  <c:v>0.20046417582417583</c:v>
                </c:pt>
                <c:pt idx="92">
                  <c:v>0.19828521739130436</c:v>
                </c:pt>
                <c:pt idx="93">
                  <c:v>0.19615311827956985</c:v>
                </c:pt>
                <c:pt idx="94">
                  <c:v>0.19406638297872339</c:v>
                </c:pt>
                <c:pt idx="95">
                  <c:v>0.19202357894736841</c:v>
                </c:pt>
                <c:pt idx="96">
                  <c:v>0.19002333333333335</c:v>
                </c:pt>
                <c:pt idx="97">
                  <c:v>0.18806432989690725</c:v>
                </c:pt>
                <c:pt idx="98">
                  <c:v>0.18614530612244895</c:v>
                </c:pt>
                <c:pt idx="99">
                  <c:v>0.18426505050505051</c:v>
                </c:pt>
                <c:pt idx="100">
                  <c:v>0.18242239999999998</c:v>
                </c:pt>
                <c:pt idx="101">
                  <c:v>0.18061623762376236</c:v>
                </c:pt>
                <c:pt idx="102">
                  <c:v>0.17884549019607845</c:v>
                </c:pt>
                <c:pt idx="103">
                  <c:v>0.17710912621359221</c:v>
                </c:pt>
                <c:pt idx="104">
                  <c:v>0.17540615384615385</c:v>
                </c:pt>
                <c:pt idx="105">
                  <c:v>0.17373561904761906</c:v>
                </c:pt>
                <c:pt idx="106">
                  <c:v>0.17209660377358493</c:v>
                </c:pt>
                <c:pt idx="107">
                  <c:v>0.17048822429906543</c:v>
                </c:pt>
                <c:pt idx="108">
                  <c:v>0.1689096296296296</c:v>
                </c:pt>
                <c:pt idx="109">
                  <c:v>0.16736000000000001</c:v>
                </c:pt>
                <c:pt idx="110">
                  <c:v>0.16583854545454546</c:v>
                </c:pt>
                <c:pt idx="111">
                  <c:v>0.1643445045045045</c:v>
                </c:pt>
                <c:pt idx="112">
                  <c:v>0.16287714285714286</c:v>
                </c:pt>
                <c:pt idx="113">
                  <c:v>0.16143575221238937</c:v>
                </c:pt>
                <c:pt idx="114">
                  <c:v>0.160019649122807</c:v>
                </c:pt>
                <c:pt idx="115">
                  <c:v>0.15862817391304346</c:v>
                </c:pt>
                <c:pt idx="116">
                  <c:v>0.1572606896551724</c:v>
                </c:pt>
                <c:pt idx="117">
                  <c:v>0.15591658119658119</c:v>
                </c:pt>
                <c:pt idx="118">
                  <c:v>0.15459525423728812</c:v>
                </c:pt>
                <c:pt idx="119">
                  <c:v>0.15329613445378149</c:v>
                </c:pt>
                <c:pt idx="120">
                  <c:v>0.15201866666666666</c:v>
                </c:pt>
                <c:pt idx="121">
                  <c:v>0.15076231404958676</c:v>
                </c:pt>
                <c:pt idx="122">
                  <c:v>0.14952655737704917</c:v>
                </c:pt>
                <c:pt idx="123">
                  <c:v>0.14831089430894306</c:v>
                </c:pt>
                <c:pt idx="124">
                  <c:v>0.1471148387096774</c:v>
                </c:pt>
                <c:pt idx="125">
                  <c:v>0.14593792</c:v>
                </c:pt>
                <c:pt idx="126">
                  <c:v>0.14477968253968254</c:v>
                </c:pt>
                <c:pt idx="127">
                  <c:v>0.14363968503937011</c:v>
                </c:pt>
                <c:pt idx="128">
                  <c:v>0.14251749999999999</c:v>
                </c:pt>
                <c:pt idx="129">
                  <c:v>0.14141271317829457</c:v>
                </c:pt>
                <c:pt idx="130">
                  <c:v>0.14032492307692307</c:v>
                </c:pt>
                <c:pt idx="131">
                  <c:v>0.13925374045801528</c:v>
                </c:pt>
                <c:pt idx="132">
                  <c:v>0.13819878787878789</c:v>
                </c:pt>
                <c:pt idx="133">
                  <c:v>0.1371596992481203</c:v>
                </c:pt>
                <c:pt idx="134">
                  <c:v>0.13613611940298506</c:v>
                </c:pt>
                <c:pt idx="135">
                  <c:v>0.13512770370370369</c:v>
                </c:pt>
                <c:pt idx="136">
                  <c:v>0.13413411764705882</c:v>
                </c:pt>
                <c:pt idx="137">
                  <c:v>0.13315503649635038</c:v>
                </c:pt>
                <c:pt idx="138">
                  <c:v>0.13219014492753622</c:v>
                </c:pt>
                <c:pt idx="139">
                  <c:v>0.13123913669064749</c:v>
                </c:pt>
                <c:pt idx="140">
                  <c:v>0.1303017142857143</c:v>
                </c:pt>
                <c:pt idx="141">
                  <c:v>0.12937758865248228</c:v>
                </c:pt>
                <c:pt idx="142">
                  <c:v>0.12846647887323945</c:v>
                </c:pt>
                <c:pt idx="143">
                  <c:v>0.12756811188811187</c:v>
                </c:pt>
                <c:pt idx="144">
                  <c:v>0.12668222222222222</c:v>
                </c:pt>
                <c:pt idx="145">
                  <c:v>0.12580855172413793</c:v>
                </c:pt>
                <c:pt idx="146">
                  <c:v>0.1249468493150685</c:v>
                </c:pt>
                <c:pt idx="147">
                  <c:v>0.12409687074829932</c:v>
                </c:pt>
                <c:pt idx="148">
                  <c:v>0.12325837837837837</c:v>
                </c:pt>
                <c:pt idx="149">
                  <c:v>0.12243114093959731</c:v>
                </c:pt>
                <c:pt idx="150">
                  <c:v>0.12161493333333333</c:v>
                </c:pt>
                <c:pt idx="151">
                  <c:v>0.12080953642384107</c:v>
                </c:pt>
                <c:pt idx="152">
                  <c:v>0.12001473684210527</c:v>
                </c:pt>
                <c:pt idx="153">
                  <c:v>0.11923032679738561</c:v>
                </c:pt>
                <c:pt idx="154">
                  <c:v>0.11845610389610389</c:v>
                </c:pt>
                <c:pt idx="155">
                  <c:v>0.11769187096774193</c:v>
                </c:pt>
                <c:pt idx="156">
                  <c:v>0.1169374358974359</c:v>
                </c:pt>
                <c:pt idx="157">
                  <c:v>0.11619261146496815</c:v>
                </c:pt>
                <c:pt idx="158">
                  <c:v>0.11545721518987341</c:v>
                </c:pt>
                <c:pt idx="159">
                  <c:v>0.11473106918238994</c:v>
                </c:pt>
                <c:pt idx="160">
                  <c:v>0.114014</c:v>
                </c:pt>
                <c:pt idx="161">
                  <c:v>9.1211199999999992E-2</c:v>
                </c:pt>
                <c:pt idx="162">
                  <c:v>7.6009333333333332E-2</c:v>
                </c:pt>
                <c:pt idx="163">
                  <c:v>6.5150857142857149E-2</c:v>
                </c:pt>
                <c:pt idx="164">
                  <c:v>5.7007000000000002E-2</c:v>
                </c:pt>
                <c:pt idx="165">
                  <c:v>5.0672888888888885E-2</c:v>
                </c:pt>
                <c:pt idx="166">
                  <c:v>4.5605599999999996E-2</c:v>
                </c:pt>
                <c:pt idx="167">
                  <c:v>4.1459636363636365E-2</c:v>
                </c:pt>
                <c:pt idx="168">
                  <c:v>3.8004666666666666E-2</c:v>
                </c:pt>
                <c:pt idx="169">
                  <c:v>3.5081230769230767E-2</c:v>
                </c:pt>
                <c:pt idx="170">
                  <c:v>3.2575428571428575E-2</c:v>
                </c:pt>
                <c:pt idx="171">
                  <c:v>3.0403733333333332E-2</c:v>
                </c:pt>
                <c:pt idx="172">
                  <c:v>2.8503500000000001E-2</c:v>
                </c:pt>
                <c:pt idx="173">
                  <c:v>2.6826823529411764E-2</c:v>
                </c:pt>
                <c:pt idx="174">
                  <c:v>2.5336444444444443E-2</c:v>
                </c:pt>
                <c:pt idx="175">
                  <c:v>2.4002947368421051E-2</c:v>
                </c:pt>
                <c:pt idx="176">
                  <c:v>2.2802799999999998E-2</c:v>
                </c:pt>
                <c:pt idx="177">
                  <c:v>2.1716952380952382E-2</c:v>
                </c:pt>
                <c:pt idx="178">
                  <c:v>2.0729818181818183E-2</c:v>
                </c:pt>
                <c:pt idx="179">
                  <c:v>1.9828521739130432E-2</c:v>
                </c:pt>
                <c:pt idx="180">
                  <c:v>1.9002333333333333E-2</c:v>
                </c:pt>
                <c:pt idx="181">
                  <c:v>1.824224E-2</c:v>
                </c:pt>
                <c:pt idx="182">
                  <c:v>1.7540615384615384E-2</c:v>
                </c:pt>
                <c:pt idx="183">
                  <c:v>1.6890962962962962E-2</c:v>
                </c:pt>
                <c:pt idx="184">
                  <c:v>1.6287714285714287E-2</c:v>
                </c:pt>
                <c:pt idx="185">
                  <c:v>1.5726068965517242E-2</c:v>
                </c:pt>
                <c:pt idx="186">
                  <c:v>1.5201866666666666E-2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</c:numCache>
            </c:numRef>
          </c:yVal>
          <c:smooth val="0"/>
        </c:ser>
        <c:ser>
          <c:idx val="4"/>
          <c:order val="2"/>
          <c:tx>
            <c:v>performance X</c:v>
          </c:tx>
          <c:spPr>
            <a:ln w="317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dLbls>
            <c:dLbl>
              <c:idx val="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'N2'!$V$20:$V$21</c:f>
              <c:numCache>
                <c:formatCode>0.000</c:formatCode>
                <c:ptCount val="2"/>
                <c:pt idx="0">
                  <c:v>16.164491545071936</c:v>
                </c:pt>
                <c:pt idx="1">
                  <c:v>16.164491645071937</c:v>
                </c:pt>
              </c:numCache>
            </c:numRef>
          </c:xVal>
          <c:yVal>
            <c:numRef>
              <c:f>'N2'!$W$20:$W$21</c:f>
              <c:numCache>
                <c:formatCode>0.000</c:formatCode>
                <c:ptCount val="2"/>
                <c:pt idx="0">
                  <c:v>0.31974005495803415</c:v>
                </c:pt>
                <c:pt idx="1">
                  <c:v>0</c:v>
                </c:pt>
              </c:numCache>
            </c:numRef>
          </c:yVal>
          <c:smooth val="0"/>
        </c:ser>
        <c:ser>
          <c:idx val="7"/>
          <c:order val="3"/>
          <c:tx>
            <c:v>Sad(T) X</c:v>
          </c:tx>
          <c:spPr>
            <a:ln>
              <a:solidFill>
                <a:sysClr val="windowText" lastClr="000000"/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  <c:spPr>
              <a:ln w="9525">
                <a:solidFill>
                  <a:sysClr val="windowText" lastClr="000000"/>
                </a:solidFill>
                <a:prstDash val="lgDash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'N2'!$V$18:$V$19</c:f>
              <c:numCache>
                <c:formatCode>0.000</c:formatCode>
                <c:ptCount val="2"/>
                <c:pt idx="0">
                  <c:v>0</c:v>
                </c:pt>
                <c:pt idx="1">
                  <c:v>100</c:v>
                </c:pt>
              </c:numCache>
            </c:numRef>
          </c:xVal>
          <c:yVal>
            <c:numRef>
              <c:f>'N2'!$W$18:$W$19</c:f>
              <c:numCache>
                <c:formatCode>0.000</c:formatCode>
                <c:ptCount val="2"/>
                <c:pt idx="0">
                  <c:v>0.12719899573701512</c:v>
                </c:pt>
                <c:pt idx="1">
                  <c:v>0.12719899573701512</c:v>
                </c:pt>
              </c:numCache>
            </c:numRef>
          </c:yVal>
          <c:smooth val="0"/>
        </c:ser>
        <c:ser>
          <c:idx val="11"/>
          <c:order val="4"/>
          <c:tx>
            <c:v>X 1st y</c:v>
          </c:tx>
          <c:spPr>
            <a:ln>
              <a:noFill/>
            </a:ln>
          </c:spPr>
          <c:marker>
            <c:symbol val="diamond"/>
            <c:size val="9"/>
            <c:spPr>
              <a:solidFill>
                <a:schemeClr val="tx1"/>
              </a:solidFill>
              <a:ln>
                <a:noFill/>
              </a:ln>
            </c:spPr>
          </c:marker>
          <c:dLbls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'N2'!$V$13</c:f>
              <c:numCache>
                <c:formatCode>0.000</c:formatCode>
                <c:ptCount val="1"/>
                <c:pt idx="0">
                  <c:v>9.7825246064300213</c:v>
                </c:pt>
              </c:numCache>
            </c:numRef>
          </c:xVal>
          <c:yVal>
            <c:numRef>
              <c:f>'N2'!$W$13</c:f>
              <c:numCache>
                <c:formatCode>0.000</c:formatCode>
                <c:ptCount val="1"/>
                <c:pt idx="0">
                  <c:v>0.19350221728699207</c:v>
                </c:pt>
              </c:numCache>
            </c:numRef>
          </c:yVal>
          <c:smooth val="0"/>
        </c:ser>
        <c:ser>
          <c:idx val="9"/>
          <c:order val="5"/>
          <c:tx>
            <c:v>MODE X IN2</c:v>
          </c:tx>
          <c:spPr>
            <a:ln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dLbls>
            <c:dLbl>
              <c:idx val="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'N2'!$V$22:$V$23</c:f>
              <c:numCache>
                <c:formatCode>0.000</c:formatCode>
                <c:ptCount val="2"/>
                <c:pt idx="0">
                  <c:v>12.625490823946286</c:v>
                </c:pt>
                <c:pt idx="1">
                  <c:v>33.676470588235297</c:v>
                </c:pt>
              </c:numCache>
            </c:numRef>
          </c:xVal>
          <c:yVal>
            <c:numRef>
              <c:f>'N2'!$W$22:$W$23</c:f>
              <c:numCache>
                <c:formatCode>0.000</c:formatCode>
                <c:ptCount val="2"/>
                <c:pt idx="0">
                  <c:v>0.24973721682891176</c:v>
                </c:pt>
                <c:pt idx="1">
                  <c:v>0.66613394715515961</c:v>
                </c:pt>
              </c:numCache>
            </c:numRef>
          </c:yVal>
          <c:smooth val="0"/>
        </c:ser>
        <c:ser>
          <c:idx val="10"/>
          <c:order val="6"/>
          <c:tx>
            <c:v>X capacity</c:v>
          </c:tx>
          <c:spPr>
            <a:ln w="3175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xVal>
            <c:numRef>
              <c:f>'N2'!$V$23:$V$24</c:f>
              <c:numCache>
                <c:formatCode>0.000</c:formatCode>
                <c:ptCount val="2"/>
                <c:pt idx="0">
                  <c:v>33.676470588235297</c:v>
                </c:pt>
                <c:pt idx="1">
                  <c:v>33.676470588235297</c:v>
                </c:pt>
              </c:numCache>
            </c:numRef>
          </c:xVal>
          <c:yVal>
            <c:numRef>
              <c:f>'N2'!$W$23:$W$24</c:f>
              <c:numCache>
                <c:formatCode>0.000</c:formatCode>
                <c:ptCount val="2"/>
                <c:pt idx="0">
                  <c:v>0.66613394715515961</c:v>
                </c:pt>
                <c:pt idx="1">
                  <c:v>0</c:v>
                </c:pt>
              </c:numCache>
            </c:numRef>
          </c:yVal>
          <c:smooth val="0"/>
        </c:ser>
        <c:ser>
          <c:idx val="15"/>
          <c:order val="7"/>
          <c:tx>
            <c:v>Capacity spectrum X</c:v>
          </c:tx>
          <c:spPr>
            <a:ln>
              <a:solidFill>
                <a:sysClr val="windowText" lastClr="000000"/>
              </a:solidFill>
              <a:prstDash val="sysDot"/>
            </a:ln>
          </c:spPr>
          <c:marker>
            <c:symbol val="none"/>
          </c:marker>
          <c:dPt>
            <c:idx val="0"/>
            <c:marker>
              <c:symbol val="square"/>
              <c:size val="6"/>
              <c:spPr>
                <a:solidFill>
                  <a:schemeClr val="tx1"/>
                </a:solidFill>
                <a:ln>
                  <a:noFill/>
                  <a:prstDash val="sysDot"/>
                </a:ln>
              </c:spPr>
            </c:marker>
            <c:bubble3D val="0"/>
          </c:dPt>
          <c:dLbls>
            <c:dLbl>
              <c:idx val="0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'ADRS spectra'!$F$2:$F$999</c:f>
              <c:numCache>
                <c:formatCode>#,##0.000</c:formatCode>
                <c:ptCount val="998"/>
                <c:pt idx="0">
                  <c:v>0</c:v>
                </c:pt>
                <c:pt idx="1">
                  <c:v>1.1384287512049441E-2</c:v>
                </c:pt>
                <c:pt idx="2">
                  <c:v>5.4183444361146707E-2</c:v>
                </c:pt>
                <c:pt idx="3">
                  <c:v>0.14136691201671517</c:v>
                </c:pt>
                <c:pt idx="4">
                  <c:v>0.28590413194817837</c:v>
                </c:pt>
                <c:pt idx="5">
                  <c:v>0.50076454562495942</c:v>
                </c:pt>
                <c:pt idx="6">
                  <c:v>0.79891759451648225</c:v>
                </c:pt>
                <c:pt idx="7">
                  <c:v>1.1297824568919947</c:v>
                </c:pt>
                <c:pt idx="8">
                  <c:v>1.4756342294099527</c:v>
                </c:pt>
                <c:pt idx="9">
                  <c:v>1.8675995715969713</c:v>
                </c:pt>
                <c:pt idx="10">
                  <c:v>2.3056784834530508</c:v>
                </c:pt>
                <c:pt idx="11">
                  <c:v>2.7898709649781916</c:v>
                </c:pt>
                <c:pt idx="12">
                  <c:v>3.3201770161723929</c:v>
                </c:pt>
                <c:pt idx="13">
                  <c:v>3.8965966370356564</c:v>
                </c:pt>
                <c:pt idx="14">
                  <c:v>4.519129827567979</c:v>
                </c:pt>
                <c:pt idx="15">
                  <c:v>5.1877765877693642</c:v>
                </c:pt>
                <c:pt idx="16">
                  <c:v>5.9025369176398108</c:v>
                </c:pt>
                <c:pt idx="17">
                  <c:v>6.6634108171793152</c:v>
                </c:pt>
                <c:pt idx="18">
                  <c:v>7.4703982863878853</c:v>
                </c:pt>
                <c:pt idx="19">
                  <c:v>8.3234993252655123</c:v>
                </c:pt>
                <c:pt idx="20">
                  <c:v>9.2227139338122033</c:v>
                </c:pt>
                <c:pt idx="21">
                  <c:v>10.168042112027955</c:v>
                </c:pt>
                <c:pt idx="22">
                  <c:v>11.159483859912767</c:v>
                </c:pt>
                <c:pt idx="23">
                  <c:v>12.197039177466635</c:v>
                </c:pt>
                <c:pt idx="24">
                  <c:v>13.280708064689572</c:v>
                </c:pt>
                <c:pt idx="25">
                  <c:v>14.410490521581565</c:v>
                </c:pt>
                <c:pt idx="26">
                  <c:v>15.346595985863509</c:v>
                </c:pt>
                <c:pt idx="27">
                  <c:v>15.936849677627487</c:v>
                </c:pt>
                <c:pt idx="28">
                  <c:v>16.527103369391469</c:v>
                </c:pt>
                <c:pt idx="29">
                  <c:v>17.117357061155452</c:v>
                </c:pt>
                <c:pt idx="30">
                  <c:v>17.707610752919432</c:v>
                </c:pt>
                <c:pt idx="31">
                  <c:v>18.297864444683412</c:v>
                </c:pt>
                <c:pt idx="32">
                  <c:v>18.888118136447396</c:v>
                </c:pt>
                <c:pt idx="33">
                  <c:v>19.478371828211376</c:v>
                </c:pt>
                <c:pt idx="34">
                  <c:v>20.068625519975356</c:v>
                </c:pt>
                <c:pt idx="35">
                  <c:v>20.65887921173934</c:v>
                </c:pt>
                <c:pt idx="36">
                  <c:v>21.24913290350332</c:v>
                </c:pt>
                <c:pt idx="37">
                  <c:v>21.839386595267303</c:v>
                </c:pt>
                <c:pt idx="38">
                  <c:v>22.42964028703128</c:v>
                </c:pt>
                <c:pt idx="39">
                  <c:v>23.01989397879526</c:v>
                </c:pt>
                <c:pt idx="40">
                  <c:v>23.610147670559243</c:v>
                </c:pt>
                <c:pt idx="41">
                  <c:v>24.200401362323223</c:v>
                </c:pt>
                <c:pt idx="42">
                  <c:v>24.790655054087207</c:v>
                </c:pt>
                <c:pt idx="43">
                  <c:v>25.380908745851187</c:v>
                </c:pt>
                <c:pt idx="44">
                  <c:v>25.97116243761517</c:v>
                </c:pt>
                <c:pt idx="45">
                  <c:v>26.561416129379147</c:v>
                </c:pt>
                <c:pt idx="46">
                  <c:v>27.151669821143127</c:v>
                </c:pt>
                <c:pt idx="47">
                  <c:v>27.741923512907114</c:v>
                </c:pt>
                <c:pt idx="48">
                  <c:v>28.33217720467109</c:v>
                </c:pt>
                <c:pt idx="49">
                  <c:v>28.922430896435074</c:v>
                </c:pt>
                <c:pt idx="50">
                  <c:v>29.512684588199054</c:v>
                </c:pt>
                <c:pt idx="51">
                  <c:v>30.102938279963034</c:v>
                </c:pt>
                <c:pt idx="52">
                  <c:v>30.693191971727018</c:v>
                </c:pt>
                <c:pt idx="53">
                  <c:v>31.283445663491001</c:v>
                </c:pt>
                <c:pt idx="54">
                  <c:v>31.873699355254974</c:v>
                </c:pt>
                <c:pt idx="55">
                  <c:v>32.463953047018961</c:v>
                </c:pt>
                <c:pt idx="56">
                  <c:v>33.054206738782938</c:v>
                </c:pt>
                <c:pt idx="57">
                  <c:v>33.644460430546921</c:v>
                </c:pt>
                <c:pt idx="58">
                  <c:v>34.234714122310905</c:v>
                </c:pt>
                <c:pt idx="59">
                  <c:v>34.824967814074881</c:v>
                </c:pt>
                <c:pt idx="60">
                  <c:v>35.415221505838865</c:v>
                </c:pt>
                <c:pt idx="61">
                  <c:v>36.005475197602841</c:v>
                </c:pt>
                <c:pt idx="62">
                  <c:v>36.595728889366825</c:v>
                </c:pt>
                <c:pt idx="63">
                  <c:v>37.185982581130808</c:v>
                </c:pt>
                <c:pt idx="64">
                  <c:v>37.776236272894792</c:v>
                </c:pt>
                <c:pt idx="65">
                  <c:v>38.366489964658776</c:v>
                </c:pt>
                <c:pt idx="66">
                  <c:v>38.956743656422752</c:v>
                </c:pt>
                <c:pt idx="67">
                  <c:v>39.546997348186729</c:v>
                </c:pt>
                <c:pt idx="68">
                  <c:v>40.137251039950712</c:v>
                </c:pt>
                <c:pt idx="69">
                  <c:v>40.727504731714703</c:v>
                </c:pt>
                <c:pt idx="70">
                  <c:v>41.317758423478679</c:v>
                </c:pt>
                <c:pt idx="71">
                  <c:v>41.908012115242656</c:v>
                </c:pt>
                <c:pt idx="72">
                  <c:v>42.498265807006639</c:v>
                </c:pt>
                <c:pt idx="73">
                  <c:v>43.088519498770623</c:v>
                </c:pt>
                <c:pt idx="74">
                  <c:v>43.678773190534606</c:v>
                </c:pt>
                <c:pt idx="75">
                  <c:v>44.269026882298583</c:v>
                </c:pt>
                <c:pt idx="76">
                  <c:v>44.859280574062559</c:v>
                </c:pt>
                <c:pt idx="77">
                  <c:v>45.449534265826557</c:v>
                </c:pt>
                <c:pt idx="78">
                  <c:v>46.039787957590519</c:v>
                </c:pt>
                <c:pt idx="79">
                  <c:v>46.63004164935451</c:v>
                </c:pt>
                <c:pt idx="80">
                  <c:v>47.220295341118486</c:v>
                </c:pt>
                <c:pt idx="81">
                  <c:v>47.81054903288247</c:v>
                </c:pt>
                <c:pt idx="82">
                  <c:v>48.400802724646447</c:v>
                </c:pt>
                <c:pt idx="83">
                  <c:v>48.991056416410437</c:v>
                </c:pt>
                <c:pt idx="84">
                  <c:v>49.581310108174414</c:v>
                </c:pt>
                <c:pt idx="85">
                  <c:v>50.171563799938383</c:v>
                </c:pt>
                <c:pt idx="86">
                  <c:v>50.761817491702374</c:v>
                </c:pt>
                <c:pt idx="87">
                  <c:v>51.352071183466343</c:v>
                </c:pt>
                <c:pt idx="88">
                  <c:v>51.942324875230341</c:v>
                </c:pt>
                <c:pt idx="89">
                  <c:v>52.532578566994317</c:v>
                </c:pt>
                <c:pt idx="90">
                  <c:v>53.122832258758294</c:v>
                </c:pt>
                <c:pt idx="91">
                  <c:v>53.71308595052227</c:v>
                </c:pt>
                <c:pt idx="92">
                  <c:v>54.303339642286254</c:v>
                </c:pt>
                <c:pt idx="93">
                  <c:v>54.893593334050237</c:v>
                </c:pt>
                <c:pt idx="94">
                  <c:v>55.483847025814228</c:v>
                </c:pt>
                <c:pt idx="95">
                  <c:v>56.074100717578197</c:v>
                </c:pt>
                <c:pt idx="96">
                  <c:v>56.664354409342181</c:v>
                </c:pt>
                <c:pt idx="97">
                  <c:v>57.254608101106164</c:v>
                </c:pt>
                <c:pt idx="98">
                  <c:v>57.844861792870148</c:v>
                </c:pt>
                <c:pt idx="99">
                  <c:v>58.435115484634125</c:v>
                </c:pt>
                <c:pt idx="100">
                  <c:v>59.025369176398108</c:v>
                </c:pt>
                <c:pt idx="101">
                  <c:v>59.615622868162085</c:v>
                </c:pt>
                <c:pt idx="102">
                  <c:v>60.205876559926068</c:v>
                </c:pt>
                <c:pt idx="103">
                  <c:v>60.796130251690059</c:v>
                </c:pt>
                <c:pt idx="104">
                  <c:v>61.386383943454035</c:v>
                </c:pt>
                <c:pt idx="105">
                  <c:v>61.976637635218019</c:v>
                </c:pt>
                <c:pt idx="106">
                  <c:v>62.566891326982002</c:v>
                </c:pt>
                <c:pt idx="107">
                  <c:v>63.157145018745972</c:v>
                </c:pt>
                <c:pt idx="108">
                  <c:v>63.747398710509948</c:v>
                </c:pt>
                <c:pt idx="109">
                  <c:v>64.337652402273946</c:v>
                </c:pt>
                <c:pt idx="110">
                  <c:v>64.927906094037922</c:v>
                </c:pt>
                <c:pt idx="111">
                  <c:v>65.518159785801885</c:v>
                </c:pt>
                <c:pt idx="112">
                  <c:v>66.108413477565875</c:v>
                </c:pt>
                <c:pt idx="113">
                  <c:v>66.698667169329852</c:v>
                </c:pt>
                <c:pt idx="114">
                  <c:v>67.288920861093843</c:v>
                </c:pt>
                <c:pt idx="115">
                  <c:v>67.879174552857819</c:v>
                </c:pt>
                <c:pt idx="116">
                  <c:v>68.46942824462181</c:v>
                </c:pt>
                <c:pt idx="117">
                  <c:v>69.059681936385772</c:v>
                </c:pt>
                <c:pt idx="118">
                  <c:v>69.649935628149763</c:v>
                </c:pt>
                <c:pt idx="119">
                  <c:v>70.240189319913739</c:v>
                </c:pt>
                <c:pt idx="120">
                  <c:v>70.83044301167773</c:v>
                </c:pt>
                <c:pt idx="121">
                  <c:v>71.420696703441706</c:v>
                </c:pt>
                <c:pt idx="122">
                  <c:v>72.010950395205683</c:v>
                </c:pt>
                <c:pt idx="123">
                  <c:v>72.601204086969673</c:v>
                </c:pt>
                <c:pt idx="124">
                  <c:v>73.19145777873365</c:v>
                </c:pt>
                <c:pt idx="125">
                  <c:v>73.78171147049764</c:v>
                </c:pt>
                <c:pt idx="126">
                  <c:v>74.371965162261617</c:v>
                </c:pt>
                <c:pt idx="127">
                  <c:v>74.962218854025608</c:v>
                </c:pt>
                <c:pt idx="128">
                  <c:v>75.552472545789584</c:v>
                </c:pt>
                <c:pt idx="129">
                  <c:v>76.142726237553561</c:v>
                </c:pt>
                <c:pt idx="130">
                  <c:v>76.732979929317551</c:v>
                </c:pt>
                <c:pt idx="131">
                  <c:v>77.323233621081528</c:v>
                </c:pt>
                <c:pt idx="132">
                  <c:v>77.913487312845504</c:v>
                </c:pt>
                <c:pt idx="133">
                  <c:v>78.503741004609481</c:v>
                </c:pt>
                <c:pt idx="134">
                  <c:v>79.093994696373457</c:v>
                </c:pt>
                <c:pt idx="135">
                  <c:v>79.684248388137448</c:v>
                </c:pt>
                <c:pt idx="136">
                  <c:v>80.274502079901424</c:v>
                </c:pt>
                <c:pt idx="137">
                  <c:v>80.864755771665386</c:v>
                </c:pt>
                <c:pt idx="138">
                  <c:v>81.455009463429406</c:v>
                </c:pt>
                <c:pt idx="139">
                  <c:v>82.045263155193382</c:v>
                </c:pt>
                <c:pt idx="140">
                  <c:v>82.635516846957358</c:v>
                </c:pt>
                <c:pt idx="141">
                  <c:v>83.225770538721321</c:v>
                </c:pt>
                <c:pt idx="142">
                  <c:v>83.816024230485311</c:v>
                </c:pt>
                <c:pt idx="143">
                  <c:v>84.406277922249302</c:v>
                </c:pt>
                <c:pt idx="144">
                  <c:v>84.996531614013278</c:v>
                </c:pt>
                <c:pt idx="145">
                  <c:v>85.586785305777255</c:v>
                </c:pt>
                <c:pt idx="146">
                  <c:v>86.177038997541246</c:v>
                </c:pt>
                <c:pt idx="147">
                  <c:v>86.767292689305208</c:v>
                </c:pt>
                <c:pt idx="148">
                  <c:v>87.357546381069213</c:v>
                </c:pt>
                <c:pt idx="149">
                  <c:v>87.947800072833189</c:v>
                </c:pt>
                <c:pt idx="150">
                  <c:v>88.538053764597166</c:v>
                </c:pt>
                <c:pt idx="151">
                  <c:v>89.128307456361156</c:v>
                </c:pt>
                <c:pt idx="152">
                  <c:v>89.718561148125119</c:v>
                </c:pt>
                <c:pt idx="153">
                  <c:v>90.308814839889109</c:v>
                </c:pt>
                <c:pt idx="154">
                  <c:v>90.899068531653114</c:v>
                </c:pt>
                <c:pt idx="155">
                  <c:v>91.489322223417076</c:v>
                </c:pt>
                <c:pt idx="156">
                  <c:v>92.079575915181039</c:v>
                </c:pt>
                <c:pt idx="157">
                  <c:v>92.669829606945015</c:v>
                </c:pt>
                <c:pt idx="158">
                  <c:v>93.26008329870902</c:v>
                </c:pt>
                <c:pt idx="159">
                  <c:v>93.850336990472982</c:v>
                </c:pt>
                <c:pt idx="160">
                  <c:v>94.440590682236973</c:v>
                </c:pt>
                <c:pt idx="161">
                  <c:v>118.05073835279622</c:v>
                </c:pt>
                <c:pt idx="162">
                  <c:v>141.66088602335546</c:v>
                </c:pt>
                <c:pt idx="163">
                  <c:v>165.27103369391472</c:v>
                </c:pt>
                <c:pt idx="164">
                  <c:v>188.88118136447395</c:v>
                </c:pt>
                <c:pt idx="165">
                  <c:v>212.49132903503317</c:v>
                </c:pt>
                <c:pt idx="166">
                  <c:v>236.10147670559243</c:v>
                </c:pt>
                <c:pt idx="167">
                  <c:v>259.71162437615169</c:v>
                </c:pt>
                <c:pt idx="168">
                  <c:v>283.32177204671092</c:v>
                </c:pt>
                <c:pt idx="169">
                  <c:v>306.9319197172702</c:v>
                </c:pt>
                <c:pt idx="170">
                  <c:v>330.54206738782943</c:v>
                </c:pt>
                <c:pt idx="171">
                  <c:v>354.15221505838866</c:v>
                </c:pt>
                <c:pt idx="172">
                  <c:v>377.76236272894789</c:v>
                </c:pt>
                <c:pt idx="173">
                  <c:v>401.37251039950706</c:v>
                </c:pt>
                <c:pt idx="174">
                  <c:v>424.98265807006635</c:v>
                </c:pt>
                <c:pt idx="175">
                  <c:v>448.59280574062558</c:v>
                </c:pt>
                <c:pt idx="176">
                  <c:v>472.20295341118486</c:v>
                </c:pt>
                <c:pt idx="177">
                  <c:v>495.81310108174415</c:v>
                </c:pt>
                <c:pt idx="178">
                  <c:v>519.42324875230338</c:v>
                </c:pt>
                <c:pt idx="179">
                  <c:v>543.03339642286255</c:v>
                </c:pt>
                <c:pt idx="180">
                  <c:v>566.64354409342184</c:v>
                </c:pt>
                <c:pt idx="181">
                  <c:v>590.25369176398112</c:v>
                </c:pt>
                <c:pt idx="182">
                  <c:v>613.86383943454041</c:v>
                </c:pt>
                <c:pt idx="183">
                  <c:v>637.47398710509958</c:v>
                </c:pt>
                <c:pt idx="184">
                  <c:v>661.08413477565887</c:v>
                </c:pt>
                <c:pt idx="185">
                  <c:v>684.69428244621804</c:v>
                </c:pt>
                <c:pt idx="186">
                  <c:v>708.30443011677733</c:v>
                </c:pt>
                <c:pt idx="187">
                  <c:v>1000000</c:v>
                </c:pt>
                <c:pt idx="188">
                  <c:v>1000000</c:v>
                </c:pt>
                <c:pt idx="189">
                  <c:v>1000000</c:v>
                </c:pt>
                <c:pt idx="190">
                  <c:v>1000000</c:v>
                </c:pt>
                <c:pt idx="191">
                  <c:v>1000000</c:v>
                </c:pt>
                <c:pt idx="192">
                  <c:v>1000000</c:v>
                </c:pt>
                <c:pt idx="193">
                  <c:v>1000000</c:v>
                </c:pt>
                <c:pt idx="194">
                  <c:v>1000000</c:v>
                </c:pt>
                <c:pt idx="195">
                  <c:v>1000000</c:v>
                </c:pt>
                <c:pt idx="196">
                  <c:v>1000000</c:v>
                </c:pt>
                <c:pt idx="197">
                  <c:v>1000000</c:v>
                </c:pt>
                <c:pt idx="198">
                  <c:v>1000000</c:v>
                </c:pt>
                <c:pt idx="199">
                  <c:v>1000000</c:v>
                </c:pt>
                <c:pt idx="200">
                  <c:v>1000000</c:v>
                </c:pt>
                <c:pt idx="201">
                  <c:v>1000000</c:v>
                </c:pt>
                <c:pt idx="202">
                  <c:v>1000000</c:v>
                </c:pt>
                <c:pt idx="203">
                  <c:v>1000000</c:v>
                </c:pt>
                <c:pt idx="204">
                  <c:v>1000000</c:v>
                </c:pt>
                <c:pt idx="205">
                  <c:v>1000000</c:v>
                </c:pt>
                <c:pt idx="206">
                  <c:v>1000000</c:v>
                </c:pt>
                <c:pt idx="207">
                  <c:v>1000000</c:v>
                </c:pt>
                <c:pt idx="208">
                  <c:v>1000000</c:v>
                </c:pt>
                <c:pt idx="209">
                  <c:v>1000000</c:v>
                </c:pt>
                <c:pt idx="210">
                  <c:v>1000000</c:v>
                </c:pt>
                <c:pt idx="211">
                  <c:v>1000000</c:v>
                </c:pt>
                <c:pt idx="212">
                  <c:v>1000000</c:v>
                </c:pt>
                <c:pt idx="213">
                  <c:v>1000000</c:v>
                </c:pt>
                <c:pt idx="214">
                  <c:v>1000000</c:v>
                </c:pt>
                <c:pt idx="215">
                  <c:v>1000000</c:v>
                </c:pt>
                <c:pt idx="216">
                  <c:v>1000000</c:v>
                </c:pt>
                <c:pt idx="217">
                  <c:v>1000000</c:v>
                </c:pt>
                <c:pt idx="218">
                  <c:v>1000000</c:v>
                </c:pt>
                <c:pt idx="219">
                  <c:v>1000000</c:v>
                </c:pt>
                <c:pt idx="220">
                  <c:v>1000000</c:v>
                </c:pt>
                <c:pt idx="221">
                  <c:v>1000000</c:v>
                </c:pt>
                <c:pt idx="222">
                  <c:v>1000000</c:v>
                </c:pt>
                <c:pt idx="223">
                  <c:v>1000000</c:v>
                </c:pt>
                <c:pt idx="224">
                  <c:v>1000000</c:v>
                </c:pt>
                <c:pt idx="225">
                  <c:v>1000000</c:v>
                </c:pt>
                <c:pt idx="226">
                  <c:v>1000000</c:v>
                </c:pt>
                <c:pt idx="227">
                  <c:v>1000000</c:v>
                </c:pt>
                <c:pt idx="228">
                  <c:v>1000000</c:v>
                </c:pt>
                <c:pt idx="229">
                  <c:v>1000000</c:v>
                </c:pt>
                <c:pt idx="230">
                  <c:v>1000000</c:v>
                </c:pt>
                <c:pt idx="231">
                  <c:v>1000000</c:v>
                </c:pt>
                <c:pt idx="232">
                  <c:v>1000000</c:v>
                </c:pt>
                <c:pt idx="233">
                  <c:v>1000000</c:v>
                </c:pt>
                <c:pt idx="234">
                  <c:v>1000000</c:v>
                </c:pt>
                <c:pt idx="235">
                  <c:v>1000000</c:v>
                </c:pt>
                <c:pt idx="236">
                  <c:v>1000000</c:v>
                </c:pt>
                <c:pt idx="237">
                  <c:v>1000000</c:v>
                </c:pt>
                <c:pt idx="238">
                  <c:v>1000000</c:v>
                </c:pt>
                <c:pt idx="239">
                  <c:v>1000000</c:v>
                </c:pt>
                <c:pt idx="240">
                  <c:v>1000000</c:v>
                </c:pt>
                <c:pt idx="241">
                  <c:v>1000000</c:v>
                </c:pt>
                <c:pt idx="242">
                  <c:v>1000000</c:v>
                </c:pt>
                <c:pt idx="243">
                  <c:v>1000000</c:v>
                </c:pt>
                <c:pt idx="244">
                  <c:v>1000000</c:v>
                </c:pt>
                <c:pt idx="245">
                  <c:v>1000000</c:v>
                </c:pt>
                <c:pt idx="246">
                  <c:v>1000000</c:v>
                </c:pt>
                <c:pt idx="247">
                  <c:v>1000000</c:v>
                </c:pt>
                <c:pt idx="248">
                  <c:v>1000000</c:v>
                </c:pt>
                <c:pt idx="249">
                  <c:v>1000000</c:v>
                </c:pt>
                <c:pt idx="250">
                  <c:v>1000000</c:v>
                </c:pt>
                <c:pt idx="251">
                  <c:v>1000000</c:v>
                </c:pt>
                <c:pt idx="252">
                  <c:v>1000000</c:v>
                </c:pt>
                <c:pt idx="253">
                  <c:v>1000000</c:v>
                </c:pt>
                <c:pt idx="254">
                  <c:v>1000000</c:v>
                </c:pt>
                <c:pt idx="255">
                  <c:v>1000000</c:v>
                </c:pt>
                <c:pt idx="256">
                  <c:v>1000000</c:v>
                </c:pt>
                <c:pt idx="257">
                  <c:v>1000000</c:v>
                </c:pt>
                <c:pt idx="258">
                  <c:v>1000000</c:v>
                </c:pt>
                <c:pt idx="259">
                  <c:v>1000000</c:v>
                </c:pt>
                <c:pt idx="260">
                  <c:v>1000000</c:v>
                </c:pt>
                <c:pt idx="261">
                  <c:v>1000000</c:v>
                </c:pt>
                <c:pt idx="262">
                  <c:v>1000000</c:v>
                </c:pt>
                <c:pt idx="263">
                  <c:v>1000000</c:v>
                </c:pt>
                <c:pt idx="264">
                  <c:v>1000000</c:v>
                </c:pt>
                <c:pt idx="265">
                  <c:v>1000000</c:v>
                </c:pt>
                <c:pt idx="266">
                  <c:v>1000000</c:v>
                </c:pt>
                <c:pt idx="267">
                  <c:v>1000000</c:v>
                </c:pt>
                <c:pt idx="268">
                  <c:v>1000000</c:v>
                </c:pt>
                <c:pt idx="269">
                  <c:v>1000000</c:v>
                </c:pt>
                <c:pt idx="270">
                  <c:v>1000000</c:v>
                </c:pt>
                <c:pt idx="271">
                  <c:v>1000000</c:v>
                </c:pt>
                <c:pt idx="272">
                  <c:v>1000000</c:v>
                </c:pt>
                <c:pt idx="273">
                  <c:v>1000000</c:v>
                </c:pt>
                <c:pt idx="274">
                  <c:v>1000000</c:v>
                </c:pt>
                <c:pt idx="275">
                  <c:v>1000000</c:v>
                </c:pt>
                <c:pt idx="276">
                  <c:v>1000000</c:v>
                </c:pt>
                <c:pt idx="277">
                  <c:v>1000000</c:v>
                </c:pt>
                <c:pt idx="278">
                  <c:v>1000000</c:v>
                </c:pt>
                <c:pt idx="279">
                  <c:v>1000000</c:v>
                </c:pt>
                <c:pt idx="280">
                  <c:v>1000000</c:v>
                </c:pt>
                <c:pt idx="281">
                  <c:v>1000000</c:v>
                </c:pt>
                <c:pt idx="282">
                  <c:v>1000000</c:v>
                </c:pt>
                <c:pt idx="283">
                  <c:v>1000000</c:v>
                </c:pt>
                <c:pt idx="284">
                  <c:v>1000000</c:v>
                </c:pt>
                <c:pt idx="285">
                  <c:v>1000000</c:v>
                </c:pt>
                <c:pt idx="286">
                  <c:v>1000000</c:v>
                </c:pt>
                <c:pt idx="287">
                  <c:v>1000000</c:v>
                </c:pt>
                <c:pt idx="288">
                  <c:v>1000000</c:v>
                </c:pt>
                <c:pt idx="289">
                  <c:v>1000000</c:v>
                </c:pt>
                <c:pt idx="290">
                  <c:v>1000000</c:v>
                </c:pt>
                <c:pt idx="291">
                  <c:v>1000000</c:v>
                </c:pt>
                <c:pt idx="292">
                  <c:v>1000000</c:v>
                </c:pt>
                <c:pt idx="293">
                  <c:v>1000000</c:v>
                </c:pt>
                <c:pt idx="294">
                  <c:v>1000000</c:v>
                </c:pt>
                <c:pt idx="295">
                  <c:v>1000000</c:v>
                </c:pt>
                <c:pt idx="296">
                  <c:v>1000000</c:v>
                </c:pt>
                <c:pt idx="297">
                  <c:v>1000000</c:v>
                </c:pt>
                <c:pt idx="298">
                  <c:v>1000000</c:v>
                </c:pt>
                <c:pt idx="299">
                  <c:v>1000000</c:v>
                </c:pt>
                <c:pt idx="300">
                  <c:v>1000000</c:v>
                </c:pt>
                <c:pt idx="301">
                  <c:v>1000000</c:v>
                </c:pt>
                <c:pt idx="302">
                  <c:v>1000000</c:v>
                </c:pt>
                <c:pt idx="303">
                  <c:v>1000000</c:v>
                </c:pt>
                <c:pt idx="304">
                  <c:v>1000000</c:v>
                </c:pt>
                <c:pt idx="305">
                  <c:v>1000000</c:v>
                </c:pt>
                <c:pt idx="306">
                  <c:v>1000000</c:v>
                </c:pt>
                <c:pt idx="307">
                  <c:v>1000000</c:v>
                </c:pt>
                <c:pt idx="308">
                  <c:v>1000000</c:v>
                </c:pt>
                <c:pt idx="309">
                  <c:v>1000000</c:v>
                </c:pt>
                <c:pt idx="310">
                  <c:v>1000000</c:v>
                </c:pt>
                <c:pt idx="311">
                  <c:v>1000000</c:v>
                </c:pt>
                <c:pt idx="312">
                  <c:v>1000000</c:v>
                </c:pt>
                <c:pt idx="313">
                  <c:v>1000000</c:v>
                </c:pt>
                <c:pt idx="314">
                  <c:v>1000000</c:v>
                </c:pt>
                <c:pt idx="315">
                  <c:v>1000000</c:v>
                </c:pt>
                <c:pt idx="316">
                  <c:v>1000000</c:v>
                </c:pt>
                <c:pt idx="317">
                  <c:v>1000000</c:v>
                </c:pt>
                <c:pt idx="318">
                  <c:v>1000000</c:v>
                </c:pt>
                <c:pt idx="319">
                  <c:v>1000000</c:v>
                </c:pt>
                <c:pt idx="320">
                  <c:v>1000000</c:v>
                </c:pt>
                <c:pt idx="321">
                  <c:v>1000000</c:v>
                </c:pt>
                <c:pt idx="322">
                  <c:v>1000000</c:v>
                </c:pt>
                <c:pt idx="323">
                  <c:v>1000000</c:v>
                </c:pt>
                <c:pt idx="324">
                  <c:v>1000000</c:v>
                </c:pt>
                <c:pt idx="325">
                  <c:v>1000000</c:v>
                </c:pt>
                <c:pt idx="326">
                  <c:v>1000000</c:v>
                </c:pt>
                <c:pt idx="327">
                  <c:v>1000000</c:v>
                </c:pt>
                <c:pt idx="328">
                  <c:v>1000000</c:v>
                </c:pt>
                <c:pt idx="329">
                  <c:v>1000000</c:v>
                </c:pt>
                <c:pt idx="330">
                  <c:v>1000000</c:v>
                </c:pt>
                <c:pt idx="331">
                  <c:v>1000000</c:v>
                </c:pt>
                <c:pt idx="332">
                  <c:v>1000000</c:v>
                </c:pt>
                <c:pt idx="333">
                  <c:v>1000000</c:v>
                </c:pt>
                <c:pt idx="334">
                  <c:v>1000000</c:v>
                </c:pt>
                <c:pt idx="335">
                  <c:v>1000000</c:v>
                </c:pt>
                <c:pt idx="336">
                  <c:v>1000000</c:v>
                </c:pt>
                <c:pt idx="337">
                  <c:v>1000000</c:v>
                </c:pt>
                <c:pt idx="338">
                  <c:v>1000000</c:v>
                </c:pt>
                <c:pt idx="339">
                  <c:v>1000000</c:v>
                </c:pt>
                <c:pt idx="340">
                  <c:v>1000000</c:v>
                </c:pt>
                <c:pt idx="341">
                  <c:v>1000000</c:v>
                </c:pt>
                <c:pt idx="342">
                  <c:v>1000000</c:v>
                </c:pt>
                <c:pt idx="343">
                  <c:v>1000000</c:v>
                </c:pt>
                <c:pt idx="344">
                  <c:v>1000000</c:v>
                </c:pt>
                <c:pt idx="345">
                  <c:v>1000000</c:v>
                </c:pt>
                <c:pt idx="346">
                  <c:v>1000000</c:v>
                </c:pt>
                <c:pt idx="347">
                  <c:v>1000000</c:v>
                </c:pt>
                <c:pt idx="348">
                  <c:v>1000000</c:v>
                </c:pt>
                <c:pt idx="349">
                  <c:v>1000000</c:v>
                </c:pt>
                <c:pt idx="350">
                  <c:v>1000000</c:v>
                </c:pt>
                <c:pt idx="351">
                  <c:v>1000000</c:v>
                </c:pt>
                <c:pt idx="352">
                  <c:v>1000000</c:v>
                </c:pt>
                <c:pt idx="353">
                  <c:v>1000000</c:v>
                </c:pt>
                <c:pt idx="354">
                  <c:v>1000000</c:v>
                </c:pt>
                <c:pt idx="355">
                  <c:v>1000000</c:v>
                </c:pt>
                <c:pt idx="356">
                  <c:v>1000000</c:v>
                </c:pt>
                <c:pt idx="357">
                  <c:v>1000000</c:v>
                </c:pt>
                <c:pt idx="358">
                  <c:v>1000000</c:v>
                </c:pt>
                <c:pt idx="359">
                  <c:v>1000000</c:v>
                </c:pt>
                <c:pt idx="360">
                  <c:v>1000000</c:v>
                </c:pt>
                <c:pt idx="361">
                  <c:v>1000000</c:v>
                </c:pt>
                <c:pt idx="362">
                  <c:v>1000000</c:v>
                </c:pt>
                <c:pt idx="363">
                  <c:v>1000000</c:v>
                </c:pt>
                <c:pt idx="364">
                  <c:v>1000000</c:v>
                </c:pt>
                <c:pt idx="365">
                  <c:v>1000000</c:v>
                </c:pt>
                <c:pt idx="366">
                  <c:v>1000000</c:v>
                </c:pt>
                <c:pt idx="367">
                  <c:v>1000000</c:v>
                </c:pt>
                <c:pt idx="368">
                  <c:v>1000000</c:v>
                </c:pt>
                <c:pt idx="369">
                  <c:v>1000000</c:v>
                </c:pt>
                <c:pt idx="370">
                  <c:v>1000000</c:v>
                </c:pt>
                <c:pt idx="371">
                  <c:v>1000000</c:v>
                </c:pt>
                <c:pt idx="372">
                  <c:v>1000000</c:v>
                </c:pt>
                <c:pt idx="373">
                  <c:v>1000000</c:v>
                </c:pt>
                <c:pt idx="374">
                  <c:v>1000000</c:v>
                </c:pt>
                <c:pt idx="375">
                  <c:v>1000000</c:v>
                </c:pt>
                <c:pt idx="376">
                  <c:v>1000000</c:v>
                </c:pt>
                <c:pt idx="377">
                  <c:v>1000000</c:v>
                </c:pt>
                <c:pt idx="378">
                  <c:v>1000000</c:v>
                </c:pt>
                <c:pt idx="379">
                  <c:v>1000000</c:v>
                </c:pt>
                <c:pt idx="380">
                  <c:v>1000000</c:v>
                </c:pt>
                <c:pt idx="381">
                  <c:v>1000000</c:v>
                </c:pt>
                <c:pt idx="382">
                  <c:v>1000000</c:v>
                </c:pt>
                <c:pt idx="383">
                  <c:v>1000000</c:v>
                </c:pt>
                <c:pt idx="384">
                  <c:v>1000000</c:v>
                </c:pt>
                <c:pt idx="385">
                  <c:v>1000000</c:v>
                </c:pt>
                <c:pt idx="386">
                  <c:v>1000000</c:v>
                </c:pt>
                <c:pt idx="387">
                  <c:v>1000000</c:v>
                </c:pt>
                <c:pt idx="388">
                  <c:v>1000000</c:v>
                </c:pt>
                <c:pt idx="389">
                  <c:v>1000000</c:v>
                </c:pt>
                <c:pt idx="390">
                  <c:v>1000000</c:v>
                </c:pt>
                <c:pt idx="391">
                  <c:v>1000000</c:v>
                </c:pt>
                <c:pt idx="392">
                  <c:v>1000000</c:v>
                </c:pt>
                <c:pt idx="393">
                  <c:v>1000000</c:v>
                </c:pt>
                <c:pt idx="394">
                  <c:v>1000000</c:v>
                </c:pt>
                <c:pt idx="395">
                  <c:v>1000000</c:v>
                </c:pt>
                <c:pt idx="396">
                  <c:v>1000000</c:v>
                </c:pt>
                <c:pt idx="397">
                  <c:v>1000000</c:v>
                </c:pt>
                <c:pt idx="398">
                  <c:v>1000000</c:v>
                </c:pt>
                <c:pt idx="399">
                  <c:v>1000000</c:v>
                </c:pt>
                <c:pt idx="400">
                  <c:v>1000000</c:v>
                </c:pt>
                <c:pt idx="401">
                  <c:v>1000000</c:v>
                </c:pt>
                <c:pt idx="402">
                  <c:v>1000000</c:v>
                </c:pt>
                <c:pt idx="403">
                  <c:v>1000000</c:v>
                </c:pt>
                <c:pt idx="404">
                  <c:v>1000000</c:v>
                </c:pt>
                <c:pt idx="405">
                  <c:v>1000000</c:v>
                </c:pt>
                <c:pt idx="406">
                  <c:v>1000000</c:v>
                </c:pt>
                <c:pt idx="407">
                  <c:v>1000000</c:v>
                </c:pt>
                <c:pt idx="408">
                  <c:v>1000000</c:v>
                </c:pt>
                <c:pt idx="409">
                  <c:v>1000000</c:v>
                </c:pt>
                <c:pt idx="410">
                  <c:v>1000000</c:v>
                </c:pt>
                <c:pt idx="411">
                  <c:v>1000000</c:v>
                </c:pt>
                <c:pt idx="412">
                  <c:v>1000000</c:v>
                </c:pt>
                <c:pt idx="413">
                  <c:v>1000000</c:v>
                </c:pt>
                <c:pt idx="414">
                  <c:v>1000000</c:v>
                </c:pt>
                <c:pt idx="415">
                  <c:v>1000000</c:v>
                </c:pt>
                <c:pt idx="416">
                  <c:v>1000000</c:v>
                </c:pt>
                <c:pt idx="417">
                  <c:v>1000000</c:v>
                </c:pt>
                <c:pt idx="418">
                  <c:v>1000000</c:v>
                </c:pt>
                <c:pt idx="419">
                  <c:v>1000000</c:v>
                </c:pt>
                <c:pt idx="420">
                  <c:v>1000000</c:v>
                </c:pt>
                <c:pt idx="421">
                  <c:v>1000000</c:v>
                </c:pt>
                <c:pt idx="422">
                  <c:v>1000000</c:v>
                </c:pt>
                <c:pt idx="423">
                  <c:v>1000000</c:v>
                </c:pt>
                <c:pt idx="424">
                  <c:v>1000000</c:v>
                </c:pt>
                <c:pt idx="425">
                  <c:v>1000000</c:v>
                </c:pt>
                <c:pt idx="426">
                  <c:v>1000000</c:v>
                </c:pt>
                <c:pt idx="427">
                  <c:v>1000000</c:v>
                </c:pt>
                <c:pt idx="428">
                  <c:v>1000000</c:v>
                </c:pt>
                <c:pt idx="429">
                  <c:v>1000000</c:v>
                </c:pt>
                <c:pt idx="430">
                  <c:v>1000000</c:v>
                </c:pt>
                <c:pt idx="431">
                  <c:v>1000000</c:v>
                </c:pt>
                <c:pt idx="432">
                  <c:v>1000000</c:v>
                </c:pt>
                <c:pt idx="433">
                  <c:v>1000000</c:v>
                </c:pt>
                <c:pt idx="434">
                  <c:v>1000000</c:v>
                </c:pt>
                <c:pt idx="435">
                  <c:v>1000000</c:v>
                </c:pt>
                <c:pt idx="436">
                  <c:v>1000000</c:v>
                </c:pt>
                <c:pt idx="437">
                  <c:v>1000000</c:v>
                </c:pt>
                <c:pt idx="438">
                  <c:v>1000000</c:v>
                </c:pt>
                <c:pt idx="439">
                  <c:v>1000000</c:v>
                </c:pt>
                <c:pt idx="440">
                  <c:v>1000000</c:v>
                </c:pt>
                <c:pt idx="441">
                  <c:v>1000000</c:v>
                </c:pt>
                <c:pt idx="442">
                  <c:v>1000000</c:v>
                </c:pt>
                <c:pt idx="443">
                  <c:v>1000000</c:v>
                </c:pt>
                <c:pt idx="444">
                  <c:v>1000000</c:v>
                </c:pt>
                <c:pt idx="445">
                  <c:v>1000000</c:v>
                </c:pt>
                <c:pt idx="446">
                  <c:v>1000000</c:v>
                </c:pt>
                <c:pt idx="447">
                  <c:v>1000000</c:v>
                </c:pt>
                <c:pt idx="448">
                  <c:v>1000000</c:v>
                </c:pt>
                <c:pt idx="449">
                  <c:v>1000000</c:v>
                </c:pt>
                <c:pt idx="450">
                  <c:v>1000000</c:v>
                </c:pt>
                <c:pt idx="451">
                  <c:v>1000000</c:v>
                </c:pt>
                <c:pt idx="452">
                  <c:v>1000000</c:v>
                </c:pt>
                <c:pt idx="453">
                  <c:v>1000000</c:v>
                </c:pt>
                <c:pt idx="454">
                  <c:v>1000000</c:v>
                </c:pt>
                <c:pt idx="455">
                  <c:v>1000000</c:v>
                </c:pt>
                <c:pt idx="456">
                  <c:v>1000000</c:v>
                </c:pt>
                <c:pt idx="457">
                  <c:v>1000000</c:v>
                </c:pt>
                <c:pt idx="458">
                  <c:v>1000000</c:v>
                </c:pt>
                <c:pt idx="459">
                  <c:v>1000000</c:v>
                </c:pt>
                <c:pt idx="460">
                  <c:v>1000000</c:v>
                </c:pt>
                <c:pt idx="461">
                  <c:v>1000000</c:v>
                </c:pt>
                <c:pt idx="462">
                  <c:v>1000000</c:v>
                </c:pt>
                <c:pt idx="463">
                  <c:v>1000000</c:v>
                </c:pt>
                <c:pt idx="464">
                  <c:v>1000000</c:v>
                </c:pt>
                <c:pt idx="465">
                  <c:v>1000000</c:v>
                </c:pt>
                <c:pt idx="466">
                  <c:v>1000000</c:v>
                </c:pt>
                <c:pt idx="467">
                  <c:v>1000000</c:v>
                </c:pt>
                <c:pt idx="468">
                  <c:v>1000000</c:v>
                </c:pt>
                <c:pt idx="469">
                  <c:v>1000000</c:v>
                </c:pt>
                <c:pt idx="470">
                  <c:v>1000000</c:v>
                </c:pt>
                <c:pt idx="471">
                  <c:v>1000000</c:v>
                </c:pt>
                <c:pt idx="472">
                  <c:v>1000000</c:v>
                </c:pt>
                <c:pt idx="473">
                  <c:v>1000000</c:v>
                </c:pt>
                <c:pt idx="474">
                  <c:v>1000000</c:v>
                </c:pt>
                <c:pt idx="475">
                  <c:v>1000000</c:v>
                </c:pt>
                <c:pt idx="476">
                  <c:v>1000000</c:v>
                </c:pt>
                <c:pt idx="477">
                  <c:v>1000000</c:v>
                </c:pt>
                <c:pt idx="478">
                  <c:v>1000000</c:v>
                </c:pt>
                <c:pt idx="479">
                  <c:v>1000000</c:v>
                </c:pt>
                <c:pt idx="480">
                  <c:v>1000000</c:v>
                </c:pt>
                <c:pt idx="481">
                  <c:v>1000000</c:v>
                </c:pt>
                <c:pt idx="482">
                  <c:v>1000000</c:v>
                </c:pt>
                <c:pt idx="483">
                  <c:v>1000000</c:v>
                </c:pt>
                <c:pt idx="484">
                  <c:v>1000000</c:v>
                </c:pt>
                <c:pt idx="485">
                  <c:v>1000000</c:v>
                </c:pt>
                <c:pt idx="486">
                  <c:v>1000000</c:v>
                </c:pt>
                <c:pt idx="487">
                  <c:v>1000000</c:v>
                </c:pt>
                <c:pt idx="488">
                  <c:v>1000000</c:v>
                </c:pt>
                <c:pt idx="489">
                  <c:v>1000000</c:v>
                </c:pt>
                <c:pt idx="490">
                  <c:v>1000000</c:v>
                </c:pt>
                <c:pt idx="491">
                  <c:v>1000000</c:v>
                </c:pt>
                <c:pt idx="492">
                  <c:v>1000000</c:v>
                </c:pt>
                <c:pt idx="493">
                  <c:v>1000000</c:v>
                </c:pt>
                <c:pt idx="494">
                  <c:v>1000000</c:v>
                </c:pt>
                <c:pt idx="495">
                  <c:v>1000000</c:v>
                </c:pt>
                <c:pt idx="496">
                  <c:v>1000000</c:v>
                </c:pt>
                <c:pt idx="497">
                  <c:v>1000000</c:v>
                </c:pt>
                <c:pt idx="498">
                  <c:v>1000000</c:v>
                </c:pt>
                <c:pt idx="499">
                  <c:v>1000000</c:v>
                </c:pt>
                <c:pt idx="500">
                  <c:v>1000000</c:v>
                </c:pt>
                <c:pt idx="501">
                  <c:v>1000000</c:v>
                </c:pt>
                <c:pt idx="502">
                  <c:v>1000000</c:v>
                </c:pt>
                <c:pt idx="503">
                  <c:v>1000000</c:v>
                </c:pt>
                <c:pt idx="504">
                  <c:v>1000000</c:v>
                </c:pt>
                <c:pt idx="505">
                  <c:v>1000000</c:v>
                </c:pt>
                <c:pt idx="506">
                  <c:v>1000000</c:v>
                </c:pt>
                <c:pt idx="507">
                  <c:v>1000000</c:v>
                </c:pt>
                <c:pt idx="508">
                  <c:v>1000000</c:v>
                </c:pt>
                <c:pt idx="509">
                  <c:v>1000000</c:v>
                </c:pt>
                <c:pt idx="510">
                  <c:v>1000000</c:v>
                </c:pt>
                <c:pt idx="511">
                  <c:v>1000000</c:v>
                </c:pt>
                <c:pt idx="512">
                  <c:v>1000000</c:v>
                </c:pt>
                <c:pt idx="513">
                  <c:v>1000000</c:v>
                </c:pt>
                <c:pt idx="514">
                  <c:v>1000000</c:v>
                </c:pt>
                <c:pt idx="515">
                  <c:v>1000000</c:v>
                </c:pt>
                <c:pt idx="516">
                  <c:v>1000000</c:v>
                </c:pt>
                <c:pt idx="517">
                  <c:v>1000000</c:v>
                </c:pt>
                <c:pt idx="518">
                  <c:v>1000000</c:v>
                </c:pt>
                <c:pt idx="519">
                  <c:v>1000000</c:v>
                </c:pt>
                <c:pt idx="520">
                  <c:v>1000000</c:v>
                </c:pt>
                <c:pt idx="521">
                  <c:v>1000000</c:v>
                </c:pt>
                <c:pt idx="522">
                  <c:v>1000000</c:v>
                </c:pt>
                <c:pt idx="523">
                  <c:v>1000000</c:v>
                </c:pt>
                <c:pt idx="524">
                  <c:v>1000000</c:v>
                </c:pt>
                <c:pt idx="525">
                  <c:v>1000000</c:v>
                </c:pt>
                <c:pt idx="526">
                  <c:v>1000000</c:v>
                </c:pt>
                <c:pt idx="527">
                  <c:v>1000000</c:v>
                </c:pt>
                <c:pt idx="528">
                  <c:v>1000000</c:v>
                </c:pt>
                <c:pt idx="529">
                  <c:v>1000000</c:v>
                </c:pt>
                <c:pt idx="530">
                  <c:v>1000000</c:v>
                </c:pt>
                <c:pt idx="531">
                  <c:v>1000000</c:v>
                </c:pt>
                <c:pt idx="532">
                  <c:v>1000000</c:v>
                </c:pt>
                <c:pt idx="533">
                  <c:v>1000000</c:v>
                </c:pt>
                <c:pt idx="534">
                  <c:v>1000000</c:v>
                </c:pt>
                <c:pt idx="535">
                  <c:v>1000000</c:v>
                </c:pt>
                <c:pt idx="536">
                  <c:v>1000000</c:v>
                </c:pt>
                <c:pt idx="537">
                  <c:v>1000000</c:v>
                </c:pt>
                <c:pt idx="538">
                  <c:v>1000000</c:v>
                </c:pt>
                <c:pt idx="539">
                  <c:v>1000000</c:v>
                </c:pt>
                <c:pt idx="540">
                  <c:v>1000000</c:v>
                </c:pt>
                <c:pt idx="541">
                  <c:v>1000000</c:v>
                </c:pt>
                <c:pt idx="542">
                  <c:v>1000000</c:v>
                </c:pt>
                <c:pt idx="543">
                  <c:v>1000000</c:v>
                </c:pt>
                <c:pt idx="544">
                  <c:v>1000000</c:v>
                </c:pt>
                <c:pt idx="545">
                  <c:v>1000000</c:v>
                </c:pt>
                <c:pt idx="546">
                  <c:v>1000000</c:v>
                </c:pt>
                <c:pt idx="547">
                  <c:v>1000000</c:v>
                </c:pt>
                <c:pt idx="548">
                  <c:v>1000000</c:v>
                </c:pt>
                <c:pt idx="549">
                  <c:v>1000000</c:v>
                </c:pt>
                <c:pt idx="550">
                  <c:v>1000000</c:v>
                </c:pt>
                <c:pt idx="551">
                  <c:v>1000000</c:v>
                </c:pt>
                <c:pt idx="552">
                  <c:v>1000000</c:v>
                </c:pt>
                <c:pt idx="553">
                  <c:v>1000000</c:v>
                </c:pt>
                <c:pt idx="554">
                  <c:v>1000000</c:v>
                </c:pt>
                <c:pt idx="555">
                  <c:v>1000000</c:v>
                </c:pt>
                <c:pt idx="556">
                  <c:v>1000000</c:v>
                </c:pt>
                <c:pt idx="557">
                  <c:v>1000000</c:v>
                </c:pt>
                <c:pt idx="558">
                  <c:v>1000000</c:v>
                </c:pt>
                <c:pt idx="559">
                  <c:v>1000000</c:v>
                </c:pt>
                <c:pt idx="560">
                  <c:v>1000000</c:v>
                </c:pt>
                <c:pt idx="561">
                  <c:v>1000000</c:v>
                </c:pt>
                <c:pt idx="562">
                  <c:v>1000000</c:v>
                </c:pt>
                <c:pt idx="563">
                  <c:v>1000000</c:v>
                </c:pt>
                <c:pt idx="564">
                  <c:v>1000000</c:v>
                </c:pt>
                <c:pt idx="565">
                  <c:v>1000000</c:v>
                </c:pt>
                <c:pt idx="566">
                  <c:v>1000000</c:v>
                </c:pt>
                <c:pt idx="567">
                  <c:v>1000000</c:v>
                </c:pt>
                <c:pt idx="568">
                  <c:v>1000000</c:v>
                </c:pt>
                <c:pt idx="569">
                  <c:v>1000000</c:v>
                </c:pt>
                <c:pt idx="570">
                  <c:v>1000000</c:v>
                </c:pt>
                <c:pt idx="571">
                  <c:v>1000000</c:v>
                </c:pt>
                <c:pt idx="572">
                  <c:v>1000000</c:v>
                </c:pt>
                <c:pt idx="573">
                  <c:v>1000000</c:v>
                </c:pt>
                <c:pt idx="574">
                  <c:v>1000000</c:v>
                </c:pt>
                <c:pt idx="575">
                  <c:v>1000000</c:v>
                </c:pt>
                <c:pt idx="576">
                  <c:v>1000000</c:v>
                </c:pt>
                <c:pt idx="577">
                  <c:v>1000000</c:v>
                </c:pt>
                <c:pt idx="578">
                  <c:v>1000000</c:v>
                </c:pt>
                <c:pt idx="579">
                  <c:v>1000000</c:v>
                </c:pt>
                <c:pt idx="580">
                  <c:v>1000000</c:v>
                </c:pt>
                <c:pt idx="581">
                  <c:v>1000000</c:v>
                </c:pt>
                <c:pt idx="582">
                  <c:v>1000000</c:v>
                </c:pt>
                <c:pt idx="583">
                  <c:v>1000000</c:v>
                </c:pt>
                <c:pt idx="584">
                  <c:v>1000000</c:v>
                </c:pt>
                <c:pt idx="585">
                  <c:v>1000000</c:v>
                </c:pt>
                <c:pt idx="586">
                  <c:v>1000000</c:v>
                </c:pt>
                <c:pt idx="587">
                  <c:v>1000000</c:v>
                </c:pt>
                <c:pt idx="588">
                  <c:v>1000000</c:v>
                </c:pt>
                <c:pt idx="589">
                  <c:v>1000000</c:v>
                </c:pt>
                <c:pt idx="590">
                  <c:v>1000000</c:v>
                </c:pt>
                <c:pt idx="591">
                  <c:v>1000000</c:v>
                </c:pt>
                <c:pt idx="592">
                  <c:v>1000000</c:v>
                </c:pt>
                <c:pt idx="593">
                  <c:v>1000000</c:v>
                </c:pt>
                <c:pt idx="594">
                  <c:v>1000000</c:v>
                </c:pt>
                <c:pt idx="595">
                  <c:v>1000000</c:v>
                </c:pt>
                <c:pt idx="596">
                  <c:v>1000000</c:v>
                </c:pt>
                <c:pt idx="597">
                  <c:v>1000000</c:v>
                </c:pt>
                <c:pt idx="598">
                  <c:v>1000000</c:v>
                </c:pt>
                <c:pt idx="599">
                  <c:v>1000000</c:v>
                </c:pt>
                <c:pt idx="600">
                  <c:v>1000000</c:v>
                </c:pt>
                <c:pt idx="601">
                  <c:v>1000000</c:v>
                </c:pt>
                <c:pt idx="602">
                  <c:v>1000000</c:v>
                </c:pt>
                <c:pt idx="603">
                  <c:v>1000000</c:v>
                </c:pt>
                <c:pt idx="604">
                  <c:v>1000000</c:v>
                </c:pt>
                <c:pt idx="605">
                  <c:v>1000000</c:v>
                </c:pt>
                <c:pt idx="606">
                  <c:v>1000000</c:v>
                </c:pt>
                <c:pt idx="607">
                  <c:v>1000000</c:v>
                </c:pt>
                <c:pt idx="608">
                  <c:v>1000000</c:v>
                </c:pt>
                <c:pt idx="609">
                  <c:v>1000000</c:v>
                </c:pt>
                <c:pt idx="610">
                  <c:v>1000000</c:v>
                </c:pt>
                <c:pt idx="611">
                  <c:v>1000000</c:v>
                </c:pt>
                <c:pt idx="612">
                  <c:v>1000000</c:v>
                </c:pt>
                <c:pt idx="613">
                  <c:v>1000000</c:v>
                </c:pt>
                <c:pt idx="614">
                  <c:v>1000000</c:v>
                </c:pt>
                <c:pt idx="615">
                  <c:v>1000000</c:v>
                </c:pt>
                <c:pt idx="616">
                  <c:v>1000000</c:v>
                </c:pt>
                <c:pt idx="617">
                  <c:v>1000000</c:v>
                </c:pt>
                <c:pt idx="618">
                  <c:v>1000000</c:v>
                </c:pt>
                <c:pt idx="619">
                  <c:v>1000000</c:v>
                </c:pt>
                <c:pt idx="620">
                  <c:v>1000000</c:v>
                </c:pt>
                <c:pt idx="621">
                  <c:v>1000000</c:v>
                </c:pt>
                <c:pt idx="622">
                  <c:v>1000000</c:v>
                </c:pt>
                <c:pt idx="623">
                  <c:v>1000000</c:v>
                </c:pt>
                <c:pt idx="624">
                  <c:v>1000000</c:v>
                </c:pt>
                <c:pt idx="625">
                  <c:v>1000000</c:v>
                </c:pt>
                <c:pt idx="626">
                  <c:v>1000000</c:v>
                </c:pt>
                <c:pt idx="627">
                  <c:v>1000000</c:v>
                </c:pt>
                <c:pt idx="628">
                  <c:v>1000000</c:v>
                </c:pt>
                <c:pt idx="629">
                  <c:v>1000000</c:v>
                </c:pt>
                <c:pt idx="630">
                  <c:v>1000000</c:v>
                </c:pt>
                <c:pt idx="631">
                  <c:v>1000000</c:v>
                </c:pt>
                <c:pt idx="632">
                  <c:v>1000000</c:v>
                </c:pt>
                <c:pt idx="633">
                  <c:v>1000000</c:v>
                </c:pt>
                <c:pt idx="634">
                  <c:v>1000000</c:v>
                </c:pt>
                <c:pt idx="635">
                  <c:v>1000000</c:v>
                </c:pt>
                <c:pt idx="636">
                  <c:v>1000000</c:v>
                </c:pt>
                <c:pt idx="637">
                  <c:v>1000000</c:v>
                </c:pt>
                <c:pt idx="638">
                  <c:v>1000000</c:v>
                </c:pt>
                <c:pt idx="639">
                  <c:v>1000000</c:v>
                </c:pt>
                <c:pt idx="640">
                  <c:v>1000000</c:v>
                </c:pt>
                <c:pt idx="641">
                  <c:v>1000000</c:v>
                </c:pt>
                <c:pt idx="642">
                  <c:v>1000000</c:v>
                </c:pt>
                <c:pt idx="643">
                  <c:v>1000000</c:v>
                </c:pt>
                <c:pt idx="644">
                  <c:v>1000000</c:v>
                </c:pt>
                <c:pt idx="645">
                  <c:v>1000000</c:v>
                </c:pt>
                <c:pt idx="646">
                  <c:v>1000000</c:v>
                </c:pt>
                <c:pt idx="647">
                  <c:v>1000000</c:v>
                </c:pt>
                <c:pt idx="648">
                  <c:v>1000000</c:v>
                </c:pt>
                <c:pt idx="649">
                  <c:v>1000000</c:v>
                </c:pt>
                <c:pt idx="650">
                  <c:v>1000000</c:v>
                </c:pt>
                <c:pt idx="651">
                  <c:v>1000000</c:v>
                </c:pt>
                <c:pt idx="652">
                  <c:v>1000000</c:v>
                </c:pt>
                <c:pt idx="653">
                  <c:v>1000000</c:v>
                </c:pt>
                <c:pt idx="654">
                  <c:v>1000000</c:v>
                </c:pt>
                <c:pt idx="655">
                  <c:v>1000000</c:v>
                </c:pt>
                <c:pt idx="656">
                  <c:v>1000000</c:v>
                </c:pt>
                <c:pt idx="657">
                  <c:v>1000000</c:v>
                </c:pt>
                <c:pt idx="658">
                  <c:v>1000000</c:v>
                </c:pt>
                <c:pt idx="659">
                  <c:v>1000000</c:v>
                </c:pt>
                <c:pt idx="660">
                  <c:v>1000000</c:v>
                </c:pt>
                <c:pt idx="661">
                  <c:v>1000000</c:v>
                </c:pt>
                <c:pt idx="662">
                  <c:v>1000000</c:v>
                </c:pt>
                <c:pt idx="663">
                  <c:v>1000000</c:v>
                </c:pt>
                <c:pt idx="664">
                  <c:v>1000000</c:v>
                </c:pt>
                <c:pt idx="665">
                  <c:v>1000000</c:v>
                </c:pt>
                <c:pt idx="666">
                  <c:v>1000000</c:v>
                </c:pt>
                <c:pt idx="667">
                  <c:v>1000000</c:v>
                </c:pt>
                <c:pt idx="668">
                  <c:v>1000000</c:v>
                </c:pt>
                <c:pt idx="669">
                  <c:v>1000000</c:v>
                </c:pt>
                <c:pt idx="670">
                  <c:v>1000000</c:v>
                </c:pt>
                <c:pt idx="671">
                  <c:v>1000000</c:v>
                </c:pt>
                <c:pt idx="672">
                  <c:v>1000000</c:v>
                </c:pt>
                <c:pt idx="673">
                  <c:v>1000000</c:v>
                </c:pt>
                <c:pt idx="674">
                  <c:v>1000000</c:v>
                </c:pt>
                <c:pt idx="675">
                  <c:v>1000000</c:v>
                </c:pt>
                <c:pt idx="676">
                  <c:v>1000000</c:v>
                </c:pt>
                <c:pt idx="677">
                  <c:v>1000000</c:v>
                </c:pt>
                <c:pt idx="678">
                  <c:v>1000000</c:v>
                </c:pt>
                <c:pt idx="679">
                  <c:v>1000000</c:v>
                </c:pt>
                <c:pt idx="680">
                  <c:v>1000000</c:v>
                </c:pt>
                <c:pt idx="681">
                  <c:v>1000000</c:v>
                </c:pt>
                <c:pt idx="682">
                  <c:v>1000000</c:v>
                </c:pt>
                <c:pt idx="683">
                  <c:v>1000000</c:v>
                </c:pt>
                <c:pt idx="684">
                  <c:v>1000000</c:v>
                </c:pt>
                <c:pt idx="685">
                  <c:v>1000000</c:v>
                </c:pt>
                <c:pt idx="686">
                  <c:v>1000000</c:v>
                </c:pt>
                <c:pt idx="687">
                  <c:v>1000000</c:v>
                </c:pt>
                <c:pt idx="688">
                  <c:v>1000000</c:v>
                </c:pt>
                <c:pt idx="689">
                  <c:v>1000000</c:v>
                </c:pt>
                <c:pt idx="690">
                  <c:v>1000000</c:v>
                </c:pt>
                <c:pt idx="691">
                  <c:v>1000000</c:v>
                </c:pt>
                <c:pt idx="692">
                  <c:v>1000000</c:v>
                </c:pt>
                <c:pt idx="693">
                  <c:v>1000000</c:v>
                </c:pt>
                <c:pt idx="694">
                  <c:v>1000000</c:v>
                </c:pt>
                <c:pt idx="695">
                  <c:v>1000000</c:v>
                </c:pt>
                <c:pt idx="696">
                  <c:v>1000000</c:v>
                </c:pt>
                <c:pt idx="697">
                  <c:v>1000000</c:v>
                </c:pt>
                <c:pt idx="698">
                  <c:v>1000000</c:v>
                </c:pt>
                <c:pt idx="699">
                  <c:v>1000000</c:v>
                </c:pt>
                <c:pt idx="700">
                  <c:v>1000000</c:v>
                </c:pt>
                <c:pt idx="701">
                  <c:v>1000000</c:v>
                </c:pt>
                <c:pt idx="702">
                  <c:v>1000000</c:v>
                </c:pt>
                <c:pt idx="703">
                  <c:v>1000000</c:v>
                </c:pt>
                <c:pt idx="704">
                  <c:v>1000000</c:v>
                </c:pt>
                <c:pt idx="705">
                  <c:v>1000000</c:v>
                </c:pt>
                <c:pt idx="706">
                  <c:v>1000000</c:v>
                </c:pt>
                <c:pt idx="707">
                  <c:v>1000000</c:v>
                </c:pt>
                <c:pt idx="708">
                  <c:v>1000000</c:v>
                </c:pt>
                <c:pt idx="709">
                  <c:v>1000000</c:v>
                </c:pt>
                <c:pt idx="710">
                  <c:v>1000000</c:v>
                </c:pt>
                <c:pt idx="711">
                  <c:v>1000000</c:v>
                </c:pt>
                <c:pt idx="712">
                  <c:v>1000000</c:v>
                </c:pt>
                <c:pt idx="713">
                  <c:v>1000000</c:v>
                </c:pt>
                <c:pt idx="714">
                  <c:v>1000000</c:v>
                </c:pt>
                <c:pt idx="715">
                  <c:v>1000000</c:v>
                </c:pt>
                <c:pt idx="716">
                  <c:v>1000000</c:v>
                </c:pt>
                <c:pt idx="717">
                  <c:v>1000000</c:v>
                </c:pt>
                <c:pt idx="718">
                  <c:v>1000000</c:v>
                </c:pt>
                <c:pt idx="719">
                  <c:v>1000000</c:v>
                </c:pt>
                <c:pt idx="720">
                  <c:v>1000000</c:v>
                </c:pt>
                <c:pt idx="721">
                  <c:v>1000000</c:v>
                </c:pt>
                <c:pt idx="722">
                  <c:v>1000000</c:v>
                </c:pt>
                <c:pt idx="723">
                  <c:v>1000000</c:v>
                </c:pt>
                <c:pt idx="724">
                  <c:v>1000000</c:v>
                </c:pt>
                <c:pt idx="725">
                  <c:v>1000000</c:v>
                </c:pt>
                <c:pt idx="726">
                  <c:v>1000000</c:v>
                </c:pt>
                <c:pt idx="727">
                  <c:v>1000000</c:v>
                </c:pt>
                <c:pt idx="728">
                  <c:v>1000000</c:v>
                </c:pt>
                <c:pt idx="729">
                  <c:v>1000000</c:v>
                </c:pt>
                <c:pt idx="730">
                  <c:v>1000000</c:v>
                </c:pt>
                <c:pt idx="731">
                  <c:v>1000000</c:v>
                </c:pt>
                <c:pt idx="732">
                  <c:v>1000000</c:v>
                </c:pt>
                <c:pt idx="733">
                  <c:v>1000000</c:v>
                </c:pt>
                <c:pt idx="734">
                  <c:v>1000000</c:v>
                </c:pt>
                <c:pt idx="735">
                  <c:v>1000000</c:v>
                </c:pt>
                <c:pt idx="736">
                  <c:v>1000000</c:v>
                </c:pt>
                <c:pt idx="737">
                  <c:v>1000000</c:v>
                </c:pt>
                <c:pt idx="738">
                  <c:v>1000000</c:v>
                </c:pt>
                <c:pt idx="739">
                  <c:v>1000000</c:v>
                </c:pt>
                <c:pt idx="740">
                  <c:v>1000000</c:v>
                </c:pt>
                <c:pt idx="741">
                  <c:v>1000000</c:v>
                </c:pt>
                <c:pt idx="742">
                  <c:v>1000000</c:v>
                </c:pt>
                <c:pt idx="743">
                  <c:v>1000000</c:v>
                </c:pt>
                <c:pt idx="744">
                  <c:v>1000000</c:v>
                </c:pt>
                <c:pt idx="745">
                  <c:v>1000000</c:v>
                </c:pt>
                <c:pt idx="746">
                  <c:v>1000000</c:v>
                </c:pt>
                <c:pt idx="747">
                  <c:v>1000000</c:v>
                </c:pt>
                <c:pt idx="748">
                  <c:v>1000000</c:v>
                </c:pt>
                <c:pt idx="749">
                  <c:v>1000000</c:v>
                </c:pt>
                <c:pt idx="750">
                  <c:v>1000000</c:v>
                </c:pt>
                <c:pt idx="751">
                  <c:v>1000000</c:v>
                </c:pt>
                <c:pt idx="752">
                  <c:v>1000000</c:v>
                </c:pt>
                <c:pt idx="753">
                  <c:v>1000000</c:v>
                </c:pt>
                <c:pt idx="754">
                  <c:v>1000000</c:v>
                </c:pt>
                <c:pt idx="755">
                  <c:v>1000000</c:v>
                </c:pt>
                <c:pt idx="756">
                  <c:v>1000000</c:v>
                </c:pt>
                <c:pt idx="757">
                  <c:v>1000000</c:v>
                </c:pt>
                <c:pt idx="758">
                  <c:v>1000000</c:v>
                </c:pt>
                <c:pt idx="759">
                  <c:v>1000000</c:v>
                </c:pt>
                <c:pt idx="760">
                  <c:v>1000000</c:v>
                </c:pt>
                <c:pt idx="761">
                  <c:v>1000000</c:v>
                </c:pt>
                <c:pt idx="762">
                  <c:v>1000000</c:v>
                </c:pt>
                <c:pt idx="763">
                  <c:v>1000000</c:v>
                </c:pt>
                <c:pt idx="764">
                  <c:v>1000000</c:v>
                </c:pt>
                <c:pt idx="765">
                  <c:v>1000000</c:v>
                </c:pt>
                <c:pt idx="766">
                  <c:v>1000000</c:v>
                </c:pt>
                <c:pt idx="767">
                  <c:v>1000000</c:v>
                </c:pt>
                <c:pt idx="768">
                  <c:v>1000000</c:v>
                </c:pt>
                <c:pt idx="769">
                  <c:v>1000000</c:v>
                </c:pt>
                <c:pt idx="770">
                  <c:v>1000000</c:v>
                </c:pt>
                <c:pt idx="771">
                  <c:v>1000000</c:v>
                </c:pt>
                <c:pt idx="772">
                  <c:v>1000000</c:v>
                </c:pt>
                <c:pt idx="773">
                  <c:v>1000000</c:v>
                </c:pt>
                <c:pt idx="774">
                  <c:v>1000000</c:v>
                </c:pt>
                <c:pt idx="775">
                  <c:v>1000000</c:v>
                </c:pt>
                <c:pt idx="776">
                  <c:v>1000000</c:v>
                </c:pt>
                <c:pt idx="777">
                  <c:v>1000000</c:v>
                </c:pt>
                <c:pt idx="778">
                  <c:v>1000000</c:v>
                </c:pt>
                <c:pt idx="779">
                  <c:v>1000000</c:v>
                </c:pt>
                <c:pt idx="780">
                  <c:v>1000000</c:v>
                </c:pt>
                <c:pt idx="781">
                  <c:v>1000000</c:v>
                </c:pt>
                <c:pt idx="782">
                  <c:v>1000000</c:v>
                </c:pt>
                <c:pt idx="783">
                  <c:v>1000000</c:v>
                </c:pt>
                <c:pt idx="784">
                  <c:v>1000000</c:v>
                </c:pt>
                <c:pt idx="785">
                  <c:v>1000000</c:v>
                </c:pt>
                <c:pt idx="786">
                  <c:v>1000000</c:v>
                </c:pt>
                <c:pt idx="787">
                  <c:v>1000000</c:v>
                </c:pt>
                <c:pt idx="788">
                  <c:v>1000000</c:v>
                </c:pt>
                <c:pt idx="789">
                  <c:v>1000000</c:v>
                </c:pt>
                <c:pt idx="790">
                  <c:v>1000000</c:v>
                </c:pt>
                <c:pt idx="791">
                  <c:v>1000000</c:v>
                </c:pt>
                <c:pt idx="792">
                  <c:v>1000000</c:v>
                </c:pt>
                <c:pt idx="793">
                  <c:v>1000000</c:v>
                </c:pt>
                <c:pt idx="794">
                  <c:v>1000000</c:v>
                </c:pt>
                <c:pt idx="795">
                  <c:v>1000000</c:v>
                </c:pt>
                <c:pt idx="796">
                  <c:v>1000000</c:v>
                </c:pt>
                <c:pt idx="797">
                  <c:v>1000000</c:v>
                </c:pt>
                <c:pt idx="798">
                  <c:v>1000000</c:v>
                </c:pt>
                <c:pt idx="799">
                  <c:v>1000000</c:v>
                </c:pt>
                <c:pt idx="800">
                  <c:v>1000000</c:v>
                </c:pt>
                <c:pt idx="801">
                  <c:v>1000000</c:v>
                </c:pt>
                <c:pt idx="802">
                  <c:v>1000000</c:v>
                </c:pt>
                <c:pt idx="803">
                  <c:v>1000000</c:v>
                </c:pt>
                <c:pt idx="804">
                  <c:v>1000000</c:v>
                </c:pt>
                <c:pt idx="805">
                  <c:v>1000000</c:v>
                </c:pt>
                <c:pt idx="806">
                  <c:v>1000000</c:v>
                </c:pt>
                <c:pt idx="807">
                  <c:v>1000000</c:v>
                </c:pt>
                <c:pt idx="808">
                  <c:v>1000000</c:v>
                </c:pt>
                <c:pt idx="809">
                  <c:v>1000000</c:v>
                </c:pt>
                <c:pt idx="810">
                  <c:v>1000000</c:v>
                </c:pt>
                <c:pt idx="811">
                  <c:v>1000000</c:v>
                </c:pt>
                <c:pt idx="812">
                  <c:v>1000000</c:v>
                </c:pt>
                <c:pt idx="813">
                  <c:v>1000000</c:v>
                </c:pt>
                <c:pt idx="814">
                  <c:v>1000000</c:v>
                </c:pt>
                <c:pt idx="815">
                  <c:v>1000000</c:v>
                </c:pt>
                <c:pt idx="816">
                  <c:v>1000000</c:v>
                </c:pt>
                <c:pt idx="817">
                  <c:v>1000000</c:v>
                </c:pt>
                <c:pt idx="818">
                  <c:v>1000000</c:v>
                </c:pt>
                <c:pt idx="819">
                  <c:v>1000000</c:v>
                </c:pt>
                <c:pt idx="820">
                  <c:v>1000000</c:v>
                </c:pt>
                <c:pt idx="821">
                  <c:v>1000000</c:v>
                </c:pt>
                <c:pt idx="822">
                  <c:v>1000000</c:v>
                </c:pt>
                <c:pt idx="823">
                  <c:v>1000000</c:v>
                </c:pt>
                <c:pt idx="824">
                  <c:v>1000000</c:v>
                </c:pt>
                <c:pt idx="825">
                  <c:v>1000000</c:v>
                </c:pt>
                <c:pt idx="826">
                  <c:v>1000000</c:v>
                </c:pt>
                <c:pt idx="827">
                  <c:v>1000000</c:v>
                </c:pt>
                <c:pt idx="828">
                  <c:v>1000000</c:v>
                </c:pt>
                <c:pt idx="829">
                  <c:v>1000000</c:v>
                </c:pt>
                <c:pt idx="830">
                  <c:v>1000000</c:v>
                </c:pt>
                <c:pt idx="831">
                  <c:v>1000000</c:v>
                </c:pt>
                <c:pt idx="832">
                  <c:v>1000000</c:v>
                </c:pt>
                <c:pt idx="833">
                  <c:v>1000000</c:v>
                </c:pt>
                <c:pt idx="834">
                  <c:v>1000000</c:v>
                </c:pt>
                <c:pt idx="835">
                  <c:v>1000000</c:v>
                </c:pt>
                <c:pt idx="836">
                  <c:v>1000000</c:v>
                </c:pt>
                <c:pt idx="837">
                  <c:v>1000000</c:v>
                </c:pt>
                <c:pt idx="838">
                  <c:v>1000000</c:v>
                </c:pt>
                <c:pt idx="839">
                  <c:v>1000000</c:v>
                </c:pt>
                <c:pt idx="840">
                  <c:v>1000000</c:v>
                </c:pt>
                <c:pt idx="841">
                  <c:v>1000000</c:v>
                </c:pt>
                <c:pt idx="842">
                  <c:v>1000000</c:v>
                </c:pt>
                <c:pt idx="843">
                  <c:v>1000000</c:v>
                </c:pt>
                <c:pt idx="844">
                  <c:v>1000000</c:v>
                </c:pt>
                <c:pt idx="845">
                  <c:v>1000000</c:v>
                </c:pt>
                <c:pt idx="846">
                  <c:v>1000000</c:v>
                </c:pt>
                <c:pt idx="847">
                  <c:v>1000000</c:v>
                </c:pt>
                <c:pt idx="848">
                  <c:v>1000000</c:v>
                </c:pt>
                <c:pt idx="849">
                  <c:v>1000000</c:v>
                </c:pt>
                <c:pt idx="850">
                  <c:v>1000000</c:v>
                </c:pt>
                <c:pt idx="851">
                  <c:v>1000000</c:v>
                </c:pt>
                <c:pt idx="852">
                  <c:v>1000000</c:v>
                </c:pt>
                <c:pt idx="853">
                  <c:v>1000000</c:v>
                </c:pt>
                <c:pt idx="854">
                  <c:v>1000000</c:v>
                </c:pt>
                <c:pt idx="855">
                  <c:v>1000000</c:v>
                </c:pt>
                <c:pt idx="856">
                  <c:v>1000000</c:v>
                </c:pt>
                <c:pt idx="857">
                  <c:v>1000000</c:v>
                </c:pt>
                <c:pt idx="858">
                  <c:v>1000000</c:v>
                </c:pt>
                <c:pt idx="859">
                  <c:v>1000000</c:v>
                </c:pt>
                <c:pt idx="860">
                  <c:v>1000000</c:v>
                </c:pt>
                <c:pt idx="861">
                  <c:v>1000000</c:v>
                </c:pt>
                <c:pt idx="862">
                  <c:v>1000000</c:v>
                </c:pt>
                <c:pt idx="863">
                  <c:v>1000000</c:v>
                </c:pt>
                <c:pt idx="864">
                  <c:v>1000000</c:v>
                </c:pt>
                <c:pt idx="865">
                  <c:v>1000000</c:v>
                </c:pt>
                <c:pt idx="866">
                  <c:v>1000000</c:v>
                </c:pt>
                <c:pt idx="867">
                  <c:v>1000000</c:v>
                </c:pt>
                <c:pt idx="868">
                  <c:v>1000000</c:v>
                </c:pt>
                <c:pt idx="869">
                  <c:v>1000000</c:v>
                </c:pt>
                <c:pt idx="870">
                  <c:v>1000000</c:v>
                </c:pt>
                <c:pt idx="871">
                  <c:v>1000000</c:v>
                </c:pt>
                <c:pt idx="872">
                  <c:v>1000000</c:v>
                </c:pt>
                <c:pt idx="873">
                  <c:v>1000000</c:v>
                </c:pt>
                <c:pt idx="874">
                  <c:v>1000000</c:v>
                </c:pt>
                <c:pt idx="875">
                  <c:v>1000000</c:v>
                </c:pt>
                <c:pt idx="876">
                  <c:v>1000000</c:v>
                </c:pt>
                <c:pt idx="877">
                  <c:v>1000000</c:v>
                </c:pt>
                <c:pt idx="878">
                  <c:v>1000000</c:v>
                </c:pt>
                <c:pt idx="879">
                  <c:v>1000000</c:v>
                </c:pt>
                <c:pt idx="880">
                  <c:v>1000000</c:v>
                </c:pt>
                <c:pt idx="881">
                  <c:v>1000000</c:v>
                </c:pt>
                <c:pt idx="882">
                  <c:v>1000000</c:v>
                </c:pt>
                <c:pt idx="883">
                  <c:v>1000000</c:v>
                </c:pt>
                <c:pt idx="884">
                  <c:v>1000000</c:v>
                </c:pt>
                <c:pt idx="885">
                  <c:v>1000000</c:v>
                </c:pt>
                <c:pt idx="886">
                  <c:v>1000000</c:v>
                </c:pt>
                <c:pt idx="887">
                  <c:v>1000000</c:v>
                </c:pt>
                <c:pt idx="888">
                  <c:v>1000000</c:v>
                </c:pt>
                <c:pt idx="889">
                  <c:v>1000000</c:v>
                </c:pt>
                <c:pt idx="890">
                  <c:v>1000000</c:v>
                </c:pt>
                <c:pt idx="891">
                  <c:v>1000000</c:v>
                </c:pt>
                <c:pt idx="892">
                  <c:v>1000000</c:v>
                </c:pt>
                <c:pt idx="893">
                  <c:v>1000000</c:v>
                </c:pt>
                <c:pt idx="894">
                  <c:v>1000000</c:v>
                </c:pt>
                <c:pt idx="895">
                  <c:v>1000000</c:v>
                </c:pt>
                <c:pt idx="896">
                  <c:v>1000000</c:v>
                </c:pt>
                <c:pt idx="897">
                  <c:v>1000000</c:v>
                </c:pt>
                <c:pt idx="898">
                  <c:v>1000000</c:v>
                </c:pt>
                <c:pt idx="899">
                  <c:v>1000000</c:v>
                </c:pt>
                <c:pt idx="900">
                  <c:v>1000000</c:v>
                </c:pt>
                <c:pt idx="901">
                  <c:v>1000000</c:v>
                </c:pt>
                <c:pt idx="902">
                  <c:v>1000000</c:v>
                </c:pt>
                <c:pt idx="903">
                  <c:v>1000000</c:v>
                </c:pt>
                <c:pt idx="904">
                  <c:v>1000000</c:v>
                </c:pt>
                <c:pt idx="905">
                  <c:v>1000000</c:v>
                </c:pt>
                <c:pt idx="906">
                  <c:v>1000000</c:v>
                </c:pt>
                <c:pt idx="907">
                  <c:v>1000000</c:v>
                </c:pt>
                <c:pt idx="908">
                  <c:v>1000000</c:v>
                </c:pt>
                <c:pt idx="909">
                  <c:v>1000000</c:v>
                </c:pt>
                <c:pt idx="910">
                  <c:v>1000000</c:v>
                </c:pt>
                <c:pt idx="911">
                  <c:v>1000000</c:v>
                </c:pt>
                <c:pt idx="912">
                  <c:v>1000000</c:v>
                </c:pt>
                <c:pt idx="913">
                  <c:v>1000000</c:v>
                </c:pt>
                <c:pt idx="914">
                  <c:v>1000000</c:v>
                </c:pt>
                <c:pt idx="915">
                  <c:v>1000000</c:v>
                </c:pt>
                <c:pt idx="916">
                  <c:v>1000000</c:v>
                </c:pt>
                <c:pt idx="917">
                  <c:v>1000000</c:v>
                </c:pt>
                <c:pt idx="918">
                  <c:v>1000000</c:v>
                </c:pt>
                <c:pt idx="919">
                  <c:v>1000000</c:v>
                </c:pt>
                <c:pt idx="920">
                  <c:v>1000000</c:v>
                </c:pt>
                <c:pt idx="921">
                  <c:v>1000000</c:v>
                </c:pt>
                <c:pt idx="922">
                  <c:v>1000000</c:v>
                </c:pt>
                <c:pt idx="923">
                  <c:v>1000000</c:v>
                </c:pt>
                <c:pt idx="924">
                  <c:v>1000000</c:v>
                </c:pt>
                <c:pt idx="925">
                  <c:v>1000000</c:v>
                </c:pt>
                <c:pt idx="926">
                  <c:v>1000000</c:v>
                </c:pt>
                <c:pt idx="927">
                  <c:v>1000000</c:v>
                </c:pt>
                <c:pt idx="928">
                  <c:v>1000000</c:v>
                </c:pt>
                <c:pt idx="929">
                  <c:v>1000000</c:v>
                </c:pt>
                <c:pt idx="930">
                  <c:v>1000000</c:v>
                </c:pt>
                <c:pt idx="931">
                  <c:v>1000000</c:v>
                </c:pt>
                <c:pt idx="932">
                  <c:v>1000000</c:v>
                </c:pt>
                <c:pt idx="933">
                  <c:v>1000000</c:v>
                </c:pt>
                <c:pt idx="934">
                  <c:v>1000000</c:v>
                </c:pt>
                <c:pt idx="935">
                  <c:v>1000000</c:v>
                </c:pt>
                <c:pt idx="936">
                  <c:v>1000000</c:v>
                </c:pt>
                <c:pt idx="937">
                  <c:v>1000000</c:v>
                </c:pt>
                <c:pt idx="938">
                  <c:v>1000000</c:v>
                </c:pt>
                <c:pt idx="939">
                  <c:v>1000000</c:v>
                </c:pt>
                <c:pt idx="940">
                  <c:v>1000000</c:v>
                </c:pt>
                <c:pt idx="941">
                  <c:v>1000000</c:v>
                </c:pt>
                <c:pt idx="942">
                  <c:v>1000000</c:v>
                </c:pt>
                <c:pt idx="943">
                  <c:v>1000000</c:v>
                </c:pt>
                <c:pt idx="944">
                  <c:v>1000000</c:v>
                </c:pt>
                <c:pt idx="945">
                  <c:v>1000000</c:v>
                </c:pt>
                <c:pt idx="946">
                  <c:v>1000000</c:v>
                </c:pt>
                <c:pt idx="947">
                  <c:v>1000000</c:v>
                </c:pt>
                <c:pt idx="948">
                  <c:v>1000000</c:v>
                </c:pt>
                <c:pt idx="949">
                  <c:v>1000000</c:v>
                </c:pt>
                <c:pt idx="950">
                  <c:v>1000000</c:v>
                </c:pt>
                <c:pt idx="951">
                  <c:v>1000000</c:v>
                </c:pt>
                <c:pt idx="952">
                  <c:v>1000000</c:v>
                </c:pt>
                <c:pt idx="953">
                  <c:v>1000000</c:v>
                </c:pt>
                <c:pt idx="954">
                  <c:v>1000000</c:v>
                </c:pt>
                <c:pt idx="955">
                  <c:v>1000000</c:v>
                </c:pt>
                <c:pt idx="956">
                  <c:v>1000000</c:v>
                </c:pt>
                <c:pt idx="957">
                  <c:v>1000000</c:v>
                </c:pt>
                <c:pt idx="958">
                  <c:v>1000000</c:v>
                </c:pt>
                <c:pt idx="959">
                  <c:v>1000000</c:v>
                </c:pt>
                <c:pt idx="960">
                  <c:v>1000000</c:v>
                </c:pt>
                <c:pt idx="961">
                  <c:v>1000000</c:v>
                </c:pt>
                <c:pt idx="962">
                  <c:v>1000000</c:v>
                </c:pt>
                <c:pt idx="963">
                  <c:v>1000000</c:v>
                </c:pt>
                <c:pt idx="964">
                  <c:v>1000000</c:v>
                </c:pt>
                <c:pt idx="965">
                  <c:v>1000000</c:v>
                </c:pt>
                <c:pt idx="966">
                  <c:v>1000000</c:v>
                </c:pt>
                <c:pt idx="967">
                  <c:v>1000000</c:v>
                </c:pt>
                <c:pt idx="968">
                  <c:v>1000000</c:v>
                </c:pt>
                <c:pt idx="969">
                  <c:v>1000000</c:v>
                </c:pt>
                <c:pt idx="970">
                  <c:v>1000000</c:v>
                </c:pt>
                <c:pt idx="971">
                  <c:v>1000000</c:v>
                </c:pt>
                <c:pt idx="972">
                  <c:v>1000000</c:v>
                </c:pt>
                <c:pt idx="973">
                  <c:v>1000000</c:v>
                </c:pt>
                <c:pt idx="974">
                  <c:v>1000000</c:v>
                </c:pt>
                <c:pt idx="975">
                  <c:v>1000000</c:v>
                </c:pt>
                <c:pt idx="976">
                  <c:v>1000000</c:v>
                </c:pt>
                <c:pt idx="977">
                  <c:v>1000000</c:v>
                </c:pt>
                <c:pt idx="978">
                  <c:v>1000000</c:v>
                </c:pt>
                <c:pt idx="979">
                  <c:v>1000000</c:v>
                </c:pt>
                <c:pt idx="980">
                  <c:v>1000000</c:v>
                </c:pt>
                <c:pt idx="981">
                  <c:v>1000000</c:v>
                </c:pt>
                <c:pt idx="982">
                  <c:v>1000000</c:v>
                </c:pt>
                <c:pt idx="983">
                  <c:v>1000000</c:v>
                </c:pt>
                <c:pt idx="984">
                  <c:v>1000000</c:v>
                </c:pt>
                <c:pt idx="985">
                  <c:v>1000000</c:v>
                </c:pt>
                <c:pt idx="986">
                  <c:v>1000000</c:v>
                </c:pt>
                <c:pt idx="987">
                  <c:v>1000000</c:v>
                </c:pt>
                <c:pt idx="988">
                  <c:v>1000000</c:v>
                </c:pt>
                <c:pt idx="989">
                  <c:v>1000000</c:v>
                </c:pt>
                <c:pt idx="990">
                  <c:v>1000000</c:v>
                </c:pt>
                <c:pt idx="991">
                  <c:v>1000000</c:v>
                </c:pt>
                <c:pt idx="992">
                  <c:v>1000000</c:v>
                </c:pt>
                <c:pt idx="993">
                  <c:v>1000000</c:v>
                </c:pt>
                <c:pt idx="994">
                  <c:v>1000000</c:v>
                </c:pt>
                <c:pt idx="995">
                  <c:v>1000000</c:v>
                </c:pt>
                <c:pt idx="996">
                  <c:v>1000000</c:v>
                </c:pt>
                <c:pt idx="997">
                  <c:v>1000000</c:v>
                </c:pt>
              </c:numCache>
            </c:numRef>
          </c:xVal>
          <c:yVal>
            <c:numRef>
              <c:f>'ADRS spectra'!$G$2:$G$999</c:f>
              <c:numCache>
                <c:formatCode>#,##0.000</c:formatCode>
                <c:ptCount val="998"/>
                <c:pt idx="0">
                  <c:v>0.59384000346514054</c:v>
                </c:pt>
                <c:pt idx="1">
                  <c:v>0.73302125427728282</c:v>
                </c:pt>
                <c:pt idx="2">
                  <c:v>0.87220250508942521</c:v>
                </c:pt>
                <c:pt idx="3">
                  <c:v>1.0113837559015675</c:v>
                </c:pt>
                <c:pt idx="4">
                  <c:v>1.1505650067137099</c:v>
                </c:pt>
                <c:pt idx="5">
                  <c:v>1.289746257525852</c:v>
                </c:pt>
                <c:pt idx="6">
                  <c:v>1.4289275083379944</c:v>
                </c:pt>
                <c:pt idx="7">
                  <c:v>1.4846000086628512</c:v>
                </c:pt>
                <c:pt idx="8">
                  <c:v>1.4846000086628512</c:v>
                </c:pt>
                <c:pt idx="9">
                  <c:v>1.4846000086628512</c:v>
                </c:pt>
                <c:pt idx="10">
                  <c:v>1.4846000086628512</c:v>
                </c:pt>
                <c:pt idx="11">
                  <c:v>1.4846000086628512</c:v>
                </c:pt>
                <c:pt idx="12">
                  <c:v>1.4846000086628512</c:v>
                </c:pt>
                <c:pt idx="13">
                  <c:v>1.4846000086628512</c:v>
                </c:pt>
                <c:pt idx="14">
                  <c:v>1.4846000086628512</c:v>
                </c:pt>
                <c:pt idx="15">
                  <c:v>1.4846000086628512</c:v>
                </c:pt>
                <c:pt idx="16">
                  <c:v>1.4846000086628512</c:v>
                </c:pt>
                <c:pt idx="17">
                  <c:v>1.4846000086628512</c:v>
                </c:pt>
                <c:pt idx="18">
                  <c:v>1.4846000086628512</c:v>
                </c:pt>
                <c:pt idx="19">
                  <c:v>1.4846000086628512</c:v>
                </c:pt>
                <c:pt idx="20">
                  <c:v>1.4846000086628512</c:v>
                </c:pt>
                <c:pt idx="21">
                  <c:v>1.4846000086628512</c:v>
                </c:pt>
                <c:pt idx="22">
                  <c:v>1.4846000086628512</c:v>
                </c:pt>
                <c:pt idx="23">
                  <c:v>1.4846000086628512</c:v>
                </c:pt>
                <c:pt idx="24">
                  <c:v>1.4846000086628512</c:v>
                </c:pt>
                <c:pt idx="25">
                  <c:v>1.4846000086628512</c:v>
                </c:pt>
                <c:pt idx="26">
                  <c:v>1.4617600085295768</c:v>
                </c:pt>
                <c:pt idx="27">
                  <c:v>1.407620748954407</c:v>
                </c:pt>
                <c:pt idx="28">
                  <c:v>1.3573485793488929</c:v>
                </c:pt>
                <c:pt idx="29">
                  <c:v>1.3105434559230689</c:v>
                </c:pt>
                <c:pt idx="30">
                  <c:v>1.2668586740589665</c:v>
                </c:pt>
                <c:pt idx="31">
                  <c:v>1.2259922652183546</c:v>
                </c:pt>
                <c:pt idx="32">
                  <c:v>1.1876800069302811</c:v>
                </c:pt>
                <c:pt idx="33">
                  <c:v>1.1516897036899696</c:v>
                </c:pt>
                <c:pt idx="34">
                  <c:v>1.117816477110853</c:v>
                </c:pt>
                <c:pt idx="35">
                  <c:v>1.0858788634791143</c:v>
                </c:pt>
                <c:pt idx="36">
                  <c:v>1.0557155617158054</c:v>
                </c:pt>
                <c:pt idx="37">
                  <c:v>1.0271827086964593</c:v>
                </c:pt>
                <c:pt idx="38">
                  <c:v>1.0001515847833946</c:v>
                </c:pt>
                <c:pt idx="39">
                  <c:v>0.97450667235305122</c:v>
                </c:pt>
                <c:pt idx="40">
                  <c:v>0.95014400554422496</c:v>
                </c:pt>
                <c:pt idx="41">
                  <c:v>0.92696976150656096</c:v>
                </c:pt>
                <c:pt idx="42">
                  <c:v>0.90489905289926176</c:v>
                </c:pt>
                <c:pt idx="43">
                  <c:v>0.88385488887834884</c:v>
                </c:pt>
                <c:pt idx="44">
                  <c:v>0.86376727776747719</c:v>
                </c:pt>
                <c:pt idx="45">
                  <c:v>0.84457244937264431</c:v>
                </c:pt>
                <c:pt idx="46">
                  <c:v>0.82621217873410868</c:v>
                </c:pt>
                <c:pt idx="47">
                  <c:v>0.8086331962078509</c:v>
                </c:pt>
                <c:pt idx="48">
                  <c:v>0.79178667128685409</c:v>
                </c:pt>
                <c:pt idx="49">
                  <c:v>0.77562775962793862</c:v>
                </c:pt>
                <c:pt idx="50">
                  <c:v>0.76011520443537994</c:v>
                </c:pt>
                <c:pt idx="51">
                  <c:v>0.74521098474056868</c:v>
                </c:pt>
                <c:pt idx="52">
                  <c:v>0.73088000426478839</c:v>
                </c:pt>
                <c:pt idx="53">
                  <c:v>0.71708981550507545</c:v>
                </c:pt>
                <c:pt idx="54">
                  <c:v>0.70381037447720352</c:v>
                </c:pt>
                <c:pt idx="55">
                  <c:v>0.69101382221398178</c:v>
                </c:pt>
                <c:pt idx="56">
                  <c:v>0.67867428967444643</c:v>
                </c:pt>
                <c:pt idx="57">
                  <c:v>0.66676772318892974</c:v>
                </c:pt>
                <c:pt idx="58">
                  <c:v>0.65527172796153443</c:v>
                </c:pt>
                <c:pt idx="59">
                  <c:v>0.64416542748761008</c:v>
                </c:pt>
                <c:pt idx="60">
                  <c:v>0.63342933702948323</c:v>
                </c:pt>
                <c:pt idx="61">
                  <c:v>0.62304524953719664</c:v>
                </c:pt>
                <c:pt idx="62">
                  <c:v>0.61299613260917729</c:v>
                </c:pt>
                <c:pt idx="63">
                  <c:v>0.60326603526617462</c:v>
                </c:pt>
                <c:pt idx="64">
                  <c:v>0.59384000346514054</c:v>
                </c:pt>
                <c:pt idx="65">
                  <c:v>0.58470400341183071</c:v>
                </c:pt>
                <c:pt idx="66">
                  <c:v>0.5758448518449848</c:v>
                </c:pt>
                <c:pt idx="67">
                  <c:v>0.56725015256371636</c:v>
                </c:pt>
                <c:pt idx="68">
                  <c:v>0.55890823855542648</c:v>
                </c:pt>
                <c:pt idx="69">
                  <c:v>0.55080811915607242</c:v>
                </c:pt>
                <c:pt idx="70">
                  <c:v>0.54293943173955717</c:v>
                </c:pt>
                <c:pt idx="71">
                  <c:v>0.53529239748970425</c:v>
                </c:pt>
                <c:pt idx="72">
                  <c:v>0.52785778085790269</c:v>
                </c:pt>
                <c:pt idx="73">
                  <c:v>0.52062685235299999</c:v>
                </c:pt>
                <c:pt idx="74">
                  <c:v>0.51359135434822967</c:v>
                </c:pt>
                <c:pt idx="75">
                  <c:v>0.50674346962358663</c:v>
                </c:pt>
                <c:pt idx="76">
                  <c:v>0.5000757923916973</c:v>
                </c:pt>
                <c:pt idx="77">
                  <c:v>0.49358130158141555</c:v>
                </c:pt>
                <c:pt idx="78">
                  <c:v>0.48725333617652561</c:v>
                </c:pt>
                <c:pt idx="79">
                  <c:v>0.48108557242745564</c:v>
                </c:pt>
                <c:pt idx="80">
                  <c:v>0.47507200277211248</c:v>
                </c:pt>
                <c:pt idx="81">
                  <c:v>0.46920691631813577</c:v>
                </c:pt>
                <c:pt idx="82">
                  <c:v>0.46348488075328048</c:v>
                </c:pt>
                <c:pt idx="83">
                  <c:v>0.45790072556348183</c:v>
                </c:pt>
                <c:pt idx="84">
                  <c:v>0.45244952644963088</c:v>
                </c:pt>
                <c:pt idx="85">
                  <c:v>0.44712659084434109</c:v>
                </c:pt>
                <c:pt idx="86">
                  <c:v>0.44192744443917442</c:v>
                </c:pt>
                <c:pt idx="87">
                  <c:v>0.43684781864102301</c:v>
                </c:pt>
                <c:pt idx="88">
                  <c:v>0.4318836388837386</c:v>
                </c:pt>
                <c:pt idx="89">
                  <c:v>0.42703101372774149</c:v>
                </c:pt>
                <c:pt idx="90">
                  <c:v>0.42228622468632215</c:v>
                </c:pt>
                <c:pt idx="91">
                  <c:v>0.41764571672273626</c:v>
                </c:pt>
                <c:pt idx="92">
                  <c:v>0.41310608936705434</c:v>
                </c:pt>
                <c:pt idx="93">
                  <c:v>0.40866408840611818</c:v>
                </c:pt>
                <c:pt idx="94">
                  <c:v>0.40431659810392545</c:v>
                </c:pt>
                <c:pt idx="95">
                  <c:v>0.40006063391335783</c:v>
                </c:pt>
                <c:pt idx="96">
                  <c:v>0.39589333564342705</c:v>
                </c:pt>
                <c:pt idx="97">
                  <c:v>0.39181196104916494</c:v>
                </c:pt>
                <c:pt idx="98">
                  <c:v>0.38781387981396931</c:v>
                </c:pt>
                <c:pt idx="99">
                  <c:v>0.38389656789665655</c:v>
                </c:pt>
                <c:pt idx="100">
                  <c:v>0.38005760221768997</c:v>
                </c:pt>
                <c:pt idx="101">
                  <c:v>0.37629465566107917</c:v>
                </c:pt>
                <c:pt idx="102">
                  <c:v>0.37260549237028434</c:v>
                </c:pt>
                <c:pt idx="103">
                  <c:v>0.36898796331814554</c:v>
                </c:pt>
                <c:pt idx="104">
                  <c:v>0.36544000213239419</c:v>
                </c:pt>
                <c:pt idx="105">
                  <c:v>0.36195962115970476</c:v>
                </c:pt>
                <c:pt idx="106">
                  <c:v>0.35854490775253772</c:v>
                </c:pt>
                <c:pt idx="107">
                  <c:v>0.35519402076419626</c:v>
                </c:pt>
                <c:pt idx="108">
                  <c:v>0.35190518723860176</c:v>
                </c:pt>
                <c:pt idx="109">
                  <c:v>0.3486766992822844</c:v>
                </c:pt>
                <c:pt idx="110">
                  <c:v>0.34550691110699089</c:v>
                </c:pt>
                <c:pt idx="111">
                  <c:v>0.34239423623215309</c:v>
                </c:pt>
                <c:pt idx="112">
                  <c:v>0.33933714483722321</c:v>
                </c:pt>
                <c:pt idx="113">
                  <c:v>0.33633416125459287</c:v>
                </c:pt>
                <c:pt idx="114">
                  <c:v>0.33338386159446487</c:v>
                </c:pt>
                <c:pt idx="115">
                  <c:v>0.33048487149364342</c:v>
                </c:pt>
                <c:pt idx="116">
                  <c:v>0.32763586398076722</c:v>
                </c:pt>
                <c:pt idx="117">
                  <c:v>0.32483555745101705</c:v>
                </c:pt>
                <c:pt idx="118">
                  <c:v>0.32208271374380504</c:v>
                </c:pt>
                <c:pt idx="119">
                  <c:v>0.31937613631738648</c:v>
                </c:pt>
                <c:pt idx="120">
                  <c:v>0.31671466851474162</c:v>
                </c:pt>
                <c:pt idx="121">
                  <c:v>0.31409719191544627</c:v>
                </c:pt>
                <c:pt idx="122">
                  <c:v>0.31152262476859832</c:v>
                </c:pt>
                <c:pt idx="123">
                  <c:v>0.30898992050218693</c:v>
                </c:pt>
                <c:pt idx="124">
                  <c:v>0.30649806630458865</c:v>
                </c:pt>
                <c:pt idx="125">
                  <c:v>0.30404608177415199</c:v>
                </c:pt>
                <c:pt idx="126">
                  <c:v>0.30163301763308731</c:v>
                </c:pt>
                <c:pt idx="127">
                  <c:v>0.29925795450211812</c:v>
                </c:pt>
                <c:pt idx="128">
                  <c:v>0.29692000173257027</c:v>
                </c:pt>
                <c:pt idx="129">
                  <c:v>0.29461829629278291</c:v>
                </c:pt>
                <c:pt idx="130">
                  <c:v>0.29235200170591535</c:v>
                </c:pt>
                <c:pt idx="131">
                  <c:v>0.29012030703640457</c:v>
                </c:pt>
                <c:pt idx="132">
                  <c:v>0.2879224259224924</c:v>
                </c:pt>
                <c:pt idx="133">
                  <c:v>0.28575759565239844</c:v>
                </c:pt>
                <c:pt idx="134">
                  <c:v>0.28362507628185818</c:v>
                </c:pt>
                <c:pt idx="135">
                  <c:v>0.28152414979088147</c:v>
                </c:pt>
                <c:pt idx="136">
                  <c:v>0.27945411927771324</c:v>
                </c:pt>
                <c:pt idx="137">
                  <c:v>0.27741430818809487</c:v>
                </c:pt>
                <c:pt idx="138">
                  <c:v>0.27540405957803621</c:v>
                </c:pt>
                <c:pt idx="139">
                  <c:v>0.27342273540841006</c:v>
                </c:pt>
                <c:pt idx="140">
                  <c:v>0.27146971586977858</c:v>
                </c:pt>
                <c:pt idx="141">
                  <c:v>0.26954439873595032</c:v>
                </c:pt>
                <c:pt idx="142">
                  <c:v>0.26764619874485213</c:v>
                </c:pt>
                <c:pt idx="143">
                  <c:v>0.26577454700537756</c:v>
                </c:pt>
                <c:pt idx="144">
                  <c:v>0.26392889042895135</c:v>
                </c:pt>
                <c:pt idx="145">
                  <c:v>0.26210869118461377</c:v>
                </c:pt>
                <c:pt idx="146">
                  <c:v>0.2603134261765</c:v>
                </c:pt>
                <c:pt idx="147">
                  <c:v>0.25854258654264622</c:v>
                </c:pt>
                <c:pt idx="148">
                  <c:v>0.25679567717411483</c:v>
                </c:pt>
                <c:pt idx="149">
                  <c:v>0.2550722162534832</c:v>
                </c:pt>
                <c:pt idx="150">
                  <c:v>0.25337173481179331</c:v>
                </c:pt>
                <c:pt idx="151">
                  <c:v>0.25169377630310596</c:v>
                </c:pt>
                <c:pt idx="152">
                  <c:v>0.25003789619584865</c:v>
                </c:pt>
                <c:pt idx="153">
                  <c:v>0.24840366158018951</c:v>
                </c:pt>
                <c:pt idx="154">
                  <c:v>0.24679065079070778</c:v>
                </c:pt>
                <c:pt idx="155">
                  <c:v>0.24519845304367094</c:v>
                </c:pt>
                <c:pt idx="156">
                  <c:v>0.2436266680882628</c:v>
                </c:pt>
                <c:pt idx="157">
                  <c:v>0.24207490587114011</c:v>
                </c:pt>
                <c:pt idx="158">
                  <c:v>0.24054278621372782</c:v>
                </c:pt>
                <c:pt idx="159">
                  <c:v>0.2390299385016918</c:v>
                </c:pt>
                <c:pt idx="160">
                  <c:v>0.23753600138605624</c:v>
                </c:pt>
                <c:pt idx="161">
                  <c:v>0.19002880110884499</c:v>
                </c:pt>
                <c:pt idx="162">
                  <c:v>0.15835733425737081</c:v>
                </c:pt>
                <c:pt idx="163">
                  <c:v>0.13573485793488929</c:v>
                </c:pt>
                <c:pt idx="164">
                  <c:v>0.11876800069302812</c:v>
                </c:pt>
                <c:pt idx="165">
                  <c:v>0.10557155617158054</c:v>
                </c:pt>
                <c:pt idx="166">
                  <c:v>9.5014400554422493E-2</c:v>
                </c:pt>
                <c:pt idx="167">
                  <c:v>8.6376727776747722E-2</c:v>
                </c:pt>
                <c:pt idx="168">
                  <c:v>7.9178667128685404E-2</c:v>
                </c:pt>
                <c:pt idx="169">
                  <c:v>7.3088000426478839E-2</c:v>
                </c:pt>
                <c:pt idx="170">
                  <c:v>6.7867428967444646E-2</c:v>
                </c:pt>
                <c:pt idx="171">
                  <c:v>6.3342933702948329E-2</c:v>
                </c:pt>
                <c:pt idx="172">
                  <c:v>5.938400034651406E-2</c:v>
                </c:pt>
                <c:pt idx="173">
                  <c:v>5.5890823855542636E-2</c:v>
                </c:pt>
                <c:pt idx="174">
                  <c:v>5.2785778085790269E-2</c:v>
                </c:pt>
                <c:pt idx="175">
                  <c:v>5.0007579239169729E-2</c:v>
                </c:pt>
                <c:pt idx="176">
                  <c:v>4.7507200277211246E-2</c:v>
                </c:pt>
                <c:pt idx="177">
                  <c:v>4.5244952644963095E-2</c:v>
                </c:pt>
                <c:pt idx="178">
                  <c:v>4.3188363888373861E-2</c:v>
                </c:pt>
                <c:pt idx="179">
                  <c:v>4.1310608936705427E-2</c:v>
                </c:pt>
                <c:pt idx="180">
                  <c:v>3.9589333564342702E-2</c:v>
                </c:pt>
                <c:pt idx="181">
                  <c:v>3.8005760221768999E-2</c:v>
                </c:pt>
                <c:pt idx="182">
                  <c:v>3.6544000213239419E-2</c:v>
                </c:pt>
                <c:pt idx="183">
                  <c:v>3.5190518723860184E-2</c:v>
                </c:pt>
                <c:pt idx="184">
                  <c:v>3.3933714483722323E-2</c:v>
                </c:pt>
                <c:pt idx="185">
                  <c:v>3.2763586398076722E-2</c:v>
                </c:pt>
                <c:pt idx="186">
                  <c:v>3.1671466851474164E-2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</c:v>
                </c:pt>
                <c:pt idx="526">
                  <c:v>0</c:v>
                </c:pt>
                <c:pt idx="527">
                  <c:v>0</c:v>
                </c:pt>
                <c:pt idx="528">
                  <c:v>0</c:v>
                </c:pt>
                <c:pt idx="529">
                  <c:v>0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</c:v>
                </c:pt>
                <c:pt idx="678">
                  <c:v>0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  <c:pt idx="744">
                  <c:v>0</c:v>
                </c:pt>
                <c:pt idx="745">
                  <c:v>0</c:v>
                </c:pt>
                <c:pt idx="746">
                  <c:v>0</c:v>
                </c:pt>
                <c:pt idx="747">
                  <c:v>0</c:v>
                </c:pt>
                <c:pt idx="748">
                  <c:v>0</c:v>
                </c:pt>
                <c:pt idx="749">
                  <c:v>0</c:v>
                </c:pt>
                <c:pt idx="750">
                  <c:v>0</c:v>
                </c:pt>
                <c:pt idx="751">
                  <c:v>0</c:v>
                </c:pt>
                <c:pt idx="752">
                  <c:v>0</c:v>
                </c:pt>
                <c:pt idx="753">
                  <c:v>0</c:v>
                </c:pt>
                <c:pt idx="754">
                  <c:v>0</c:v>
                </c:pt>
                <c:pt idx="755">
                  <c:v>0</c:v>
                </c:pt>
                <c:pt idx="756">
                  <c:v>0</c:v>
                </c:pt>
                <c:pt idx="757">
                  <c:v>0</c:v>
                </c:pt>
                <c:pt idx="758">
                  <c:v>0</c:v>
                </c:pt>
                <c:pt idx="759">
                  <c:v>0</c:v>
                </c:pt>
                <c:pt idx="760">
                  <c:v>0</c:v>
                </c:pt>
                <c:pt idx="761">
                  <c:v>0</c:v>
                </c:pt>
                <c:pt idx="762">
                  <c:v>0</c:v>
                </c:pt>
                <c:pt idx="763">
                  <c:v>0</c:v>
                </c:pt>
                <c:pt idx="764">
                  <c:v>0</c:v>
                </c:pt>
                <c:pt idx="765">
                  <c:v>0</c:v>
                </c:pt>
                <c:pt idx="766">
                  <c:v>0</c:v>
                </c:pt>
                <c:pt idx="767">
                  <c:v>0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0</c:v>
                </c:pt>
                <c:pt idx="773">
                  <c:v>0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0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0</c:v>
                </c:pt>
                <c:pt idx="787">
                  <c:v>0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0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0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0</c:v>
                </c:pt>
                <c:pt idx="800">
                  <c:v>0</c:v>
                </c:pt>
                <c:pt idx="801">
                  <c:v>0</c:v>
                </c:pt>
                <c:pt idx="802">
                  <c:v>0</c:v>
                </c:pt>
                <c:pt idx="803">
                  <c:v>0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0</c:v>
                </c:pt>
                <c:pt idx="808">
                  <c:v>0</c:v>
                </c:pt>
                <c:pt idx="809">
                  <c:v>0</c:v>
                </c:pt>
                <c:pt idx="810">
                  <c:v>0</c:v>
                </c:pt>
                <c:pt idx="811">
                  <c:v>0</c:v>
                </c:pt>
                <c:pt idx="812">
                  <c:v>0</c:v>
                </c:pt>
                <c:pt idx="813">
                  <c:v>0</c:v>
                </c:pt>
                <c:pt idx="814">
                  <c:v>0</c:v>
                </c:pt>
                <c:pt idx="815">
                  <c:v>0</c:v>
                </c:pt>
                <c:pt idx="816">
                  <c:v>0</c:v>
                </c:pt>
                <c:pt idx="817">
                  <c:v>0</c:v>
                </c:pt>
                <c:pt idx="818">
                  <c:v>0</c:v>
                </c:pt>
                <c:pt idx="819">
                  <c:v>0</c:v>
                </c:pt>
                <c:pt idx="820">
                  <c:v>0</c:v>
                </c:pt>
                <c:pt idx="821">
                  <c:v>0</c:v>
                </c:pt>
                <c:pt idx="822">
                  <c:v>0</c:v>
                </c:pt>
                <c:pt idx="823">
                  <c:v>0</c:v>
                </c:pt>
                <c:pt idx="824">
                  <c:v>0</c:v>
                </c:pt>
                <c:pt idx="825">
                  <c:v>0</c:v>
                </c:pt>
                <c:pt idx="826">
                  <c:v>0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0</c:v>
                </c:pt>
                <c:pt idx="831">
                  <c:v>0</c:v>
                </c:pt>
                <c:pt idx="832">
                  <c:v>0</c:v>
                </c:pt>
                <c:pt idx="833">
                  <c:v>0</c:v>
                </c:pt>
                <c:pt idx="834">
                  <c:v>0</c:v>
                </c:pt>
                <c:pt idx="835">
                  <c:v>0</c:v>
                </c:pt>
                <c:pt idx="836">
                  <c:v>0</c:v>
                </c:pt>
                <c:pt idx="837">
                  <c:v>0</c:v>
                </c:pt>
                <c:pt idx="838">
                  <c:v>0</c:v>
                </c:pt>
                <c:pt idx="839">
                  <c:v>0</c:v>
                </c:pt>
                <c:pt idx="840">
                  <c:v>0</c:v>
                </c:pt>
                <c:pt idx="841">
                  <c:v>0</c:v>
                </c:pt>
                <c:pt idx="842">
                  <c:v>0</c:v>
                </c:pt>
                <c:pt idx="843">
                  <c:v>0</c:v>
                </c:pt>
                <c:pt idx="844">
                  <c:v>0</c:v>
                </c:pt>
                <c:pt idx="845">
                  <c:v>0</c:v>
                </c:pt>
                <c:pt idx="846">
                  <c:v>0</c:v>
                </c:pt>
                <c:pt idx="847">
                  <c:v>0</c:v>
                </c:pt>
                <c:pt idx="848">
                  <c:v>0</c:v>
                </c:pt>
                <c:pt idx="849">
                  <c:v>0</c:v>
                </c:pt>
                <c:pt idx="850">
                  <c:v>0</c:v>
                </c:pt>
                <c:pt idx="851">
                  <c:v>0</c:v>
                </c:pt>
                <c:pt idx="852">
                  <c:v>0</c:v>
                </c:pt>
                <c:pt idx="853">
                  <c:v>0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0</c:v>
                </c:pt>
                <c:pt idx="859">
                  <c:v>0</c:v>
                </c:pt>
                <c:pt idx="860">
                  <c:v>0</c:v>
                </c:pt>
                <c:pt idx="861">
                  <c:v>0</c:v>
                </c:pt>
                <c:pt idx="862">
                  <c:v>0</c:v>
                </c:pt>
                <c:pt idx="863">
                  <c:v>0</c:v>
                </c:pt>
                <c:pt idx="864">
                  <c:v>0</c:v>
                </c:pt>
                <c:pt idx="865">
                  <c:v>0</c:v>
                </c:pt>
                <c:pt idx="866">
                  <c:v>0</c:v>
                </c:pt>
                <c:pt idx="867">
                  <c:v>0</c:v>
                </c:pt>
                <c:pt idx="868">
                  <c:v>0</c:v>
                </c:pt>
                <c:pt idx="869">
                  <c:v>0</c:v>
                </c:pt>
                <c:pt idx="870">
                  <c:v>0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0</c:v>
                </c:pt>
                <c:pt idx="875">
                  <c:v>0</c:v>
                </c:pt>
                <c:pt idx="876">
                  <c:v>0</c:v>
                </c:pt>
                <c:pt idx="877">
                  <c:v>0</c:v>
                </c:pt>
                <c:pt idx="878">
                  <c:v>0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0</c:v>
                </c:pt>
                <c:pt idx="883">
                  <c:v>0</c:v>
                </c:pt>
                <c:pt idx="884">
                  <c:v>0</c:v>
                </c:pt>
                <c:pt idx="885">
                  <c:v>0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0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0</c:v>
                </c:pt>
                <c:pt idx="894">
                  <c:v>0</c:v>
                </c:pt>
                <c:pt idx="895">
                  <c:v>0</c:v>
                </c:pt>
                <c:pt idx="896">
                  <c:v>0</c:v>
                </c:pt>
                <c:pt idx="897">
                  <c:v>0</c:v>
                </c:pt>
                <c:pt idx="898">
                  <c:v>0</c:v>
                </c:pt>
                <c:pt idx="899">
                  <c:v>0</c:v>
                </c:pt>
                <c:pt idx="900">
                  <c:v>0</c:v>
                </c:pt>
                <c:pt idx="901">
                  <c:v>0</c:v>
                </c:pt>
                <c:pt idx="902">
                  <c:v>0</c:v>
                </c:pt>
                <c:pt idx="903">
                  <c:v>0</c:v>
                </c:pt>
                <c:pt idx="904">
                  <c:v>0</c:v>
                </c:pt>
                <c:pt idx="905">
                  <c:v>0</c:v>
                </c:pt>
                <c:pt idx="906">
                  <c:v>0</c:v>
                </c:pt>
                <c:pt idx="907">
                  <c:v>0</c:v>
                </c:pt>
                <c:pt idx="908">
                  <c:v>0</c:v>
                </c:pt>
                <c:pt idx="909">
                  <c:v>0</c:v>
                </c:pt>
                <c:pt idx="910">
                  <c:v>0</c:v>
                </c:pt>
                <c:pt idx="911">
                  <c:v>0</c:v>
                </c:pt>
                <c:pt idx="912">
                  <c:v>0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0</c:v>
                </c:pt>
                <c:pt idx="921">
                  <c:v>0</c:v>
                </c:pt>
                <c:pt idx="922">
                  <c:v>0</c:v>
                </c:pt>
                <c:pt idx="923">
                  <c:v>0</c:v>
                </c:pt>
                <c:pt idx="924">
                  <c:v>0</c:v>
                </c:pt>
                <c:pt idx="925">
                  <c:v>0</c:v>
                </c:pt>
                <c:pt idx="926">
                  <c:v>0</c:v>
                </c:pt>
                <c:pt idx="927">
                  <c:v>0</c:v>
                </c:pt>
                <c:pt idx="928">
                  <c:v>0</c:v>
                </c:pt>
                <c:pt idx="929">
                  <c:v>0</c:v>
                </c:pt>
                <c:pt idx="930">
                  <c:v>0</c:v>
                </c:pt>
                <c:pt idx="931">
                  <c:v>0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0</c:v>
                </c:pt>
                <c:pt idx="936">
                  <c:v>0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</c:numCache>
            </c:numRef>
          </c:yVal>
          <c:smooth val="0"/>
        </c:ser>
        <c:ser>
          <c:idx val="2"/>
          <c:order val="8"/>
          <c:tx>
            <c:v>X Sae(T)</c:v>
          </c:tx>
          <c:spPr>
            <a:ln w="9525">
              <a:solidFill>
                <a:sysClr val="windowText" lastClr="000000"/>
              </a:solidFill>
              <a:prstDash val="sysDash"/>
            </a:ln>
          </c:spPr>
          <c:marker>
            <c:symbol val="none"/>
          </c:marker>
          <c:dPt>
            <c:idx val="1"/>
            <c:marker>
              <c:symbol val="circle"/>
              <c:size val="7"/>
              <c:spPr>
                <a:noFill/>
                <a:ln w="9525">
                  <a:solidFill>
                    <a:sysClr val="windowText" lastClr="000000"/>
                  </a:solidFill>
                  <a:prstDash val="sysDash"/>
                </a:ln>
              </c:spPr>
            </c:marker>
            <c:bubble3D val="0"/>
          </c:dPt>
          <c:dLbls>
            <c:dLbl>
              <c:idx val="1"/>
              <c:layout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'N2'!$V$16:$V$17</c:f>
              <c:numCache>
                <c:formatCode>0.000</c:formatCode>
                <c:ptCount val="2"/>
                <c:pt idx="0">
                  <c:v>0</c:v>
                </c:pt>
                <c:pt idx="1">
                  <c:v>11.083979060403195</c:v>
                </c:pt>
              </c:numCache>
            </c:numRef>
          </c:xVal>
          <c:yVal>
            <c:numRef>
              <c:f>'N2'!$W$16:$W$17</c:f>
              <c:numCache>
                <c:formatCode>0.000</c:formatCode>
                <c:ptCount val="2"/>
                <c:pt idx="0">
                  <c:v>0</c:v>
                </c:pt>
                <c:pt idx="1">
                  <c:v>0.46634649435897435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5425280"/>
        <c:axId val="115427200"/>
      </c:scatterChart>
      <c:valAx>
        <c:axId val="115425280"/>
        <c:scaling>
          <c:orientation val="minMax"/>
          <c:max val="55"/>
          <c:min val="0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d</a:t>
                </a:r>
                <a:r>
                  <a:rPr lang="es-ES" sz="1200"/>
                  <a:t> [cm]</a:t>
                </a:r>
              </a:p>
            </c:rich>
          </c:tx>
          <c:layout>
            <c:manualLayout>
              <c:xMode val="edge"/>
              <c:yMode val="edge"/>
              <c:x val="0.4819656717481296"/>
              <c:y val="0.946296296296296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427200"/>
        <c:crosses val="autoZero"/>
        <c:crossBetween val="midCat"/>
        <c:majorUnit val="10"/>
      </c:valAx>
      <c:valAx>
        <c:axId val="115427200"/>
        <c:scaling>
          <c:orientation val="minMax"/>
          <c:max val="1.2"/>
          <c:min val="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s-ES" sz="1200"/>
                  <a:t>S</a:t>
                </a:r>
                <a:r>
                  <a:rPr lang="es-ES" sz="1200" baseline="-25000"/>
                  <a:t>a</a:t>
                </a:r>
                <a:r>
                  <a:rPr lang="es-ES" sz="1200"/>
                  <a:t> [g]</a:t>
                </a:r>
              </a:p>
            </c:rich>
          </c:tx>
          <c:layout>
            <c:manualLayout>
              <c:xMode val="edge"/>
              <c:yMode val="edge"/>
              <c:x val="2.3748940413908502E-3"/>
              <c:y val="0.4072776319626713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115425280"/>
        <c:crosses val="autoZero"/>
        <c:crossBetween val="midCat"/>
        <c:majorUnit val="0.4"/>
      </c:valAx>
      <c:spPr>
        <a:ln>
          <a:solidFill>
            <a:schemeClr val="tx1"/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762000" y="3810000"/>
    <xdr:ext cx="4572000" cy="3429000"/>
    <xdr:graphicFrame macro="">
      <xdr:nvGraphicFramePr>
        <xdr:cNvPr id="6" name="5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  <xdr:absoluteAnchor>
    <xdr:pos x="6096000" y="3810000"/>
    <xdr:ext cx="4572000" cy="3429000"/>
    <xdr:graphicFrame macro="">
      <xdr:nvGraphicFramePr>
        <xdr:cNvPr id="5" name="4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absoluteAnchor>
  <xdr:absoluteAnchor>
    <xdr:pos x="762000" y="190500"/>
    <xdr:ext cx="4572000" cy="3429000"/>
    <xdr:graphicFrame macro="">
      <xdr:nvGraphicFramePr>
        <xdr:cNvPr id="10" name="9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absoluteAnchor>
  <xdr:absoluteAnchor>
    <xdr:pos x="6096000" y="190500"/>
    <xdr:ext cx="4572000" cy="3429000"/>
    <xdr:graphicFrame macro="">
      <xdr:nvGraphicFramePr>
        <xdr:cNvPr id="11" name="10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sis\normas%20s&#237;smicas\spectra%20&amp;%20base%20shear\spectr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V-101 (1962)"/>
      <sheetName val="PGS-1 (1968)"/>
      <sheetName val="PDS-1 (1974)"/>
      <sheetName val="NCSR-94 (1994)"/>
      <sheetName val="NCSE-02 (2002)"/>
      <sheetName val="EC8 (2004)"/>
      <sheetName val="user"/>
      <sheetName val="Sa(T)"/>
      <sheetName val="aux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999"/>
  <sheetViews>
    <sheetView tabSelected="1" zoomScale="85" zoomScaleNormal="85" workbookViewId="0">
      <pane ySplit="3" topLeftCell="A4" activePane="bottomLeft" state="frozen"/>
      <selection pane="bottomLeft" activeCell="Q34" sqref="Q34"/>
    </sheetView>
  </sheetViews>
  <sheetFormatPr baseColWidth="10" defaultRowHeight="15" x14ac:dyDescent="0.25"/>
  <cols>
    <col min="1" max="1" width="5.42578125" style="4" customWidth="1"/>
    <col min="2" max="2" width="11" style="4" customWidth="1"/>
    <col min="3" max="3" width="10" style="4" customWidth="1"/>
    <col min="4" max="4" width="6.42578125" style="4" customWidth="1"/>
    <col min="5" max="5" width="7.140625" style="4" customWidth="1"/>
    <col min="6" max="6" width="5.28515625" style="4" bestFit="1" customWidth="1"/>
    <col min="7" max="7" width="7.5703125" style="4" bestFit="1" customWidth="1"/>
    <col min="8" max="8" width="8.7109375" style="4" bestFit="1" customWidth="1"/>
    <col min="9" max="9" width="12.85546875" style="4" customWidth="1"/>
    <col min="10" max="10" width="8.28515625" style="4" bestFit="1" customWidth="1"/>
    <col min="11" max="11" width="8.7109375" bestFit="1" customWidth="1"/>
    <col min="16" max="16" width="12.28515625" bestFit="1" customWidth="1"/>
    <col min="18" max="18" width="11.42578125" customWidth="1"/>
    <col min="20" max="20" width="11.42578125" style="60"/>
    <col min="21" max="21" width="12.85546875" style="4" customWidth="1"/>
    <col min="22" max="22" width="11.42578125" style="8"/>
    <col min="23" max="23" width="12" style="8" customWidth="1"/>
    <col min="24" max="24" width="11.85546875" style="8" bestFit="1" customWidth="1"/>
    <col min="25" max="26" width="11.42578125" style="8"/>
    <col min="27" max="27" width="11.85546875" style="104" bestFit="1" customWidth="1"/>
    <col min="28" max="32" width="11.42578125" style="104"/>
    <col min="33" max="35" width="11.42578125" style="105"/>
  </cols>
  <sheetData>
    <row r="1" spans="1:109" x14ac:dyDescent="0.25">
      <c r="A1" s="4" t="s">
        <v>174</v>
      </c>
      <c r="B1" s="63">
        <v>1.36</v>
      </c>
      <c r="C1" s="4" t="s">
        <v>175</v>
      </c>
      <c r="D1" s="66">
        <v>1076</v>
      </c>
      <c r="E1" s="4" t="s">
        <v>168</v>
      </c>
      <c r="F1" s="35">
        <f>'demand spectrum ULS'!F7</f>
        <v>0.64</v>
      </c>
      <c r="G1" s="4" t="s">
        <v>176</v>
      </c>
      <c r="H1" s="65">
        <v>4.68</v>
      </c>
      <c r="I1" s="4" t="s">
        <v>151</v>
      </c>
      <c r="J1" s="63">
        <v>0.25</v>
      </c>
      <c r="K1" s="4" t="s">
        <v>150</v>
      </c>
      <c r="L1" s="32">
        <f>'demand spectrum ULS'!J2</f>
        <v>0.28503499999999998</v>
      </c>
      <c r="Q1" s="8" t="s">
        <v>152</v>
      </c>
      <c r="R1" s="4"/>
      <c r="S1" s="92">
        <v>0.5</v>
      </c>
      <c r="U1" s="8"/>
      <c r="X1" s="29"/>
      <c r="AA1" s="104" t="s">
        <v>105</v>
      </c>
      <c r="AB1" s="105"/>
      <c r="AC1" s="105"/>
      <c r="AD1" s="105"/>
      <c r="AE1" s="105"/>
      <c r="AF1" s="110">
        <v>0</v>
      </c>
      <c r="AG1" s="110">
        <v>0</v>
      </c>
    </row>
    <row r="2" spans="1:109" ht="15.75" thickBot="1" x14ac:dyDescent="0.3">
      <c r="A2" s="5" t="s">
        <v>0</v>
      </c>
      <c r="B2" s="5" t="s">
        <v>1</v>
      </c>
      <c r="C2" s="5" t="s">
        <v>2</v>
      </c>
      <c r="D2" s="5" t="s">
        <v>3</v>
      </c>
      <c r="E2" s="5" t="s">
        <v>39</v>
      </c>
      <c r="F2" s="28" t="s">
        <v>6</v>
      </c>
      <c r="G2" s="5" t="s">
        <v>7</v>
      </c>
      <c r="H2" s="28" t="s">
        <v>8</v>
      </c>
      <c r="I2" s="5" t="s">
        <v>11</v>
      </c>
      <c r="J2" s="28" t="s">
        <v>12</v>
      </c>
      <c r="K2" s="5"/>
      <c r="L2" s="28" t="s">
        <v>40</v>
      </c>
      <c r="M2" s="5" t="s">
        <v>41</v>
      </c>
      <c r="N2" s="28" t="s">
        <v>42</v>
      </c>
      <c r="O2" s="5"/>
      <c r="R2" s="4"/>
      <c r="S2" s="8"/>
      <c r="U2" s="8"/>
      <c r="AA2" s="104" t="s">
        <v>110</v>
      </c>
      <c r="AC2" s="104" t="s">
        <v>109</v>
      </c>
      <c r="AF2" s="104" t="s">
        <v>104</v>
      </c>
      <c r="AH2" s="106"/>
      <c r="AI2" s="105" t="s">
        <v>135</v>
      </c>
    </row>
    <row r="3" spans="1:109" ht="15.75" thickBot="1" x14ac:dyDescent="0.3">
      <c r="A3" s="64"/>
      <c r="B3" s="64" t="s">
        <v>13</v>
      </c>
      <c r="C3" s="64" t="s">
        <v>10</v>
      </c>
      <c r="D3" s="64"/>
      <c r="E3" s="64"/>
      <c r="F3" s="64"/>
      <c r="G3" s="64"/>
      <c r="H3" s="64"/>
      <c r="I3"/>
      <c r="J3"/>
      <c r="L3" t="s">
        <v>45</v>
      </c>
      <c r="M3" t="s">
        <v>44</v>
      </c>
      <c r="N3" t="s">
        <v>43</v>
      </c>
      <c r="P3" s="7"/>
      <c r="Q3" s="52" t="s">
        <v>34</v>
      </c>
      <c r="R3" s="52" t="s">
        <v>35</v>
      </c>
      <c r="S3" s="132" t="s">
        <v>137</v>
      </c>
      <c r="AA3" s="104" t="s">
        <v>102</v>
      </c>
      <c r="AB3" s="104" t="s">
        <v>108</v>
      </c>
      <c r="AC3" s="104" t="s">
        <v>102</v>
      </c>
      <c r="AD3" s="104" t="s">
        <v>108</v>
      </c>
      <c r="AF3" s="104" t="s">
        <v>106</v>
      </c>
      <c r="AG3" s="107" t="s">
        <v>107</v>
      </c>
      <c r="AH3" s="94"/>
      <c r="AI3" s="94" t="s">
        <v>136</v>
      </c>
      <c r="AJ3" s="35"/>
      <c r="AK3" s="35"/>
      <c r="AM3" s="35"/>
      <c r="AN3" s="35"/>
      <c r="AO3" s="35"/>
      <c r="AP3" s="35"/>
      <c r="AQ3" s="35"/>
      <c r="AR3" s="35"/>
      <c r="AS3" s="35"/>
      <c r="AT3" s="35"/>
      <c r="AU3" s="35"/>
      <c r="AV3" s="35"/>
      <c r="AW3" s="35"/>
      <c r="AX3" s="35"/>
      <c r="AY3" s="35"/>
      <c r="AZ3" s="35"/>
      <c r="BA3" s="35"/>
      <c r="BB3" s="35"/>
      <c r="BC3" s="35"/>
      <c r="BD3" s="35"/>
      <c r="BE3" s="35"/>
      <c r="BF3" s="35"/>
      <c r="BG3" s="35"/>
      <c r="BH3" s="35"/>
      <c r="BI3" s="35"/>
      <c r="BJ3" s="35"/>
      <c r="BK3" s="35"/>
      <c r="BL3" s="35"/>
      <c r="BM3" s="35"/>
      <c r="BN3" s="35"/>
      <c r="BO3" s="35"/>
      <c r="BP3" s="35"/>
      <c r="BQ3" s="35"/>
      <c r="BR3" s="35"/>
      <c r="BS3" s="35"/>
      <c r="BT3" s="35"/>
      <c r="BU3" s="35"/>
      <c r="BV3" s="35"/>
      <c r="BW3" s="35"/>
      <c r="BX3" s="35"/>
      <c r="BY3" s="35"/>
      <c r="BZ3" s="35"/>
      <c r="CA3" s="35"/>
      <c r="CB3" s="35"/>
      <c r="CC3" s="35"/>
      <c r="CD3" s="35"/>
      <c r="CE3" s="35"/>
      <c r="CF3" s="35"/>
      <c r="CG3" s="35"/>
      <c r="CH3" s="35"/>
      <c r="CI3" s="35"/>
      <c r="CJ3" s="35"/>
      <c r="CK3" s="35"/>
      <c r="CL3" s="35"/>
      <c r="CM3" s="35"/>
      <c r="CN3" s="35"/>
      <c r="CO3" s="35"/>
      <c r="CP3" s="35"/>
      <c r="CQ3" s="35"/>
      <c r="CR3" s="35"/>
      <c r="CS3" s="35"/>
      <c r="CT3" s="35"/>
      <c r="CU3" s="35"/>
      <c r="CV3" s="35"/>
      <c r="CW3" s="35"/>
      <c r="CX3" s="35"/>
      <c r="CY3" s="35"/>
      <c r="CZ3" s="35"/>
      <c r="DA3" s="35"/>
      <c r="DB3" s="35"/>
      <c r="DC3" s="35"/>
      <c r="DD3" s="35"/>
      <c r="DE3" s="35"/>
    </row>
    <row r="4" spans="1:109" ht="15.75" thickBot="1" x14ac:dyDescent="0.3">
      <c r="A4" s="4">
        <f>IF(pushover!A4="","",pushover!A4)</f>
        <v>0</v>
      </c>
      <c r="B4" s="112">
        <f>IF(A4="","",IF(MAX(pushover!B4:B999)&gt;0,pushover!B4*100,-pushover!B4*100))</f>
        <v>4.4019999999999998E-17</v>
      </c>
      <c r="C4" s="113">
        <f>IF(A4="","",pushover!C4)</f>
        <v>0</v>
      </c>
      <c r="D4" s="4">
        <f>IF(A4="","",pushover!D4)</f>
        <v>772</v>
      </c>
      <c r="E4" s="4">
        <f>IF(A4="","",pushover!E4)</f>
        <v>88</v>
      </c>
      <c r="F4" s="4">
        <f>IF(A4="","",pushover!I4)</f>
        <v>0</v>
      </c>
      <c r="G4" s="4">
        <f>IF(A4="","",pushover!J4)</f>
        <v>0</v>
      </c>
      <c r="H4" s="4">
        <f>IF(A4="","",pushover!K4)</f>
        <v>0</v>
      </c>
      <c r="I4">
        <f>IF(A4="","",D4+E4)</f>
        <v>860</v>
      </c>
      <c r="J4">
        <f>IF(A4="","",F4+G4+H4)</f>
        <v>0</v>
      </c>
      <c r="K4" s="27" t="str">
        <f>IF(AND(F4&gt;0,F3=0),aux!$B$2,IF(AND(G4&gt;0,G3=0,H4&lt;1),aux!$B$3,IF(AND(J4=MAX($J$4:$J$999),J3&lt;J4),aux!$B$4,"")))</f>
        <v/>
      </c>
      <c r="L4" s="114">
        <f>IF(OR(K3=aux!$B$3,L3=""),"",B4/$B$1)</f>
        <v>3.2367647058823525E-17</v>
      </c>
      <c r="M4" s="114">
        <f>IF(L4="","",C4/($B$1*$D$1*9.81))</f>
        <v>0</v>
      </c>
      <c r="N4" s="11">
        <f>IF(L4="","",IF(L3="[cm]",0,(L4-L3)*(M4+M3)/2))</f>
        <v>0</v>
      </c>
      <c r="O4" t="str">
        <f>IF(AND(L3&lt;$V$20,L4&gt;$V$20),aux!$B$5,"")</f>
        <v/>
      </c>
      <c r="P4" s="123" t="s">
        <v>15</v>
      </c>
      <c r="Q4" s="133">
        <f>MAX(M4:M999)</f>
        <v>0.24973721682891176</v>
      </c>
      <c r="R4" s="133"/>
      <c r="S4" s="15"/>
      <c r="U4" s="56" t="s">
        <v>98</v>
      </c>
      <c r="V4" s="52" t="s">
        <v>102</v>
      </c>
      <c r="W4" s="57" t="s">
        <v>103</v>
      </c>
      <c r="AA4" s="108">
        <f>IF(L4="",$V$6,B4)</f>
        <v>4.4019999999999998E-17</v>
      </c>
      <c r="AB4" s="109">
        <f>IF(L4="",$W$6,C4)</f>
        <v>0</v>
      </c>
      <c r="AC4" s="108">
        <f>IF(B4="",AC3,IF(L4="",B4,$V$6))</f>
        <v>45.800000000000004</v>
      </c>
      <c r="AD4" s="109">
        <f>IF(B4="",AD3,IF(L4="",C4,$W$6))</f>
        <v>3585.1179999999999</v>
      </c>
      <c r="AF4" s="110">
        <f>IF(L4="",AF3,L4)</f>
        <v>3.2367647058823525E-17</v>
      </c>
      <c r="AG4" s="110">
        <f>IF(M4="",AG3,M4)</f>
        <v>0</v>
      </c>
      <c r="AI4" s="111">
        <f>SUM($N$4:N4)</f>
        <v>0</v>
      </c>
      <c r="AJ4" s="34"/>
      <c r="AK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</row>
    <row r="5" spans="1:109" x14ac:dyDescent="0.25">
      <c r="A5" s="4">
        <f>IF(pushover!A5="","",pushover!A5)</f>
        <v>1</v>
      </c>
      <c r="B5" s="112">
        <f>IF(A5="","",IF(MAX(pushover!B5:B1000)&gt;0,pushover!B5*100,-pushover!B5*100))</f>
        <v>0.8</v>
      </c>
      <c r="C5" s="113">
        <f>IF(A5="","",pushover!C5)</f>
        <v>539.13599999999997</v>
      </c>
      <c r="D5" s="4">
        <f>IF(A5="","",pushover!D5)</f>
        <v>714</v>
      </c>
      <c r="E5" s="4">
        <f>IF(A5="","",pushover!E5)</f>
        <v>146</v>
      </c>
      <c r="F5" s="4">
        <f>IF(A5="","",pushover!I5)</f>
        <v>0</v>
      </c>
      <c r="G5" s="4">
        <f>IF(A5="","",pushover!J5)</f>
        <v>0</v>
      </c>
      <c r="H5" s="4">
        <f>IF(A5="","",pushover!K5)</f>
        <v>0</v>
      </c>
      <c r="I5" s="29">
        <f t="shared" ref="I5:I68" si="0">IF(A5="","",D5+E5)</f>
        <v>860</v>
      </c>
      <c r="J5" s="29">
        <f t="shared" ref="J5:J68" si="1">IF(A5="","",F5+G5+H5)</f>
        <v>0</v>
      </c>
      <c r="K5" s="59" t="str">
        <f>IF(AND(F5&gt;0,F4=0),aux!$B$2,IF(AND(G5&gt;0,G4=0,H5&lt;1),aux!$B$3,IF(AND(J5=MAX($J$4:$J$999),J4&lt;J5),aux!$B$4,"")))</f>
        <v/>
      </c>
      <c r="L5" s="114">
        <f>IF(OR(K4=aux!$B$3,L4=""),"",B5/$B$1)</f>
        <v>0.58823529411764708</v>
      </c>
      <c r="M5" s="114">
        <f t="shared" ref="M5:M20" si="2">IF(L5="","",C5/($B$1*$D$1*9.81))</f>
        <v>3.7555897499684014E-2</v>
      </c>
      <c r="N5" s="11">
        <f t="shared" ref="N5:N20" si="3">IF(L5="","",IF(L4="[cm]",0,(L5-L4)*(M5+M4)/2))</f>
        <v>1.1045852205789417E-2</v>
      </c>
      <c r="O5" s="60" t="str">
        <f>IF(AND(L4&lt;$V$20,L5&gt;$V$20),aux!$B$5,"")</f>
        <v/>
      </c>
      <c r="P5" s="18" t="s">
        <v>16</v>
      </c>
      <c r="Q5" s="32">
        <f>Q4*0.6</f>
        <v>0.14984233009734704</v>
      </c>
      <c r="R5" s="32"/>
      <c r="S5" s="17"/>
      <c r="U5" s="18" t="s">
        <v>99</v>
      </c>
      <c r="V5" s="31">
        <f>INDEX($B$4:$B$124,MATCH(U5,$K$4:$K$124,0))</f>
        <v>14.799999999999999</v>
      </c>
      <c r="W5" s="53">
        <f>INDEX($C$4:$C$124,MATCH(U5,$K$4:$K$124,0))</f>
        <v>2777.8330000000001</v>
      </c>
      <c r="AA5" s="108">
        <f>IF(L5="",$V$6,B5)</f>
        <v>0.8</v>
      </c>
      <c r="AB5" s="109">
        <f>IF(L5="",$W$6,C5)</f>
        <v>539.13599999999997</v>
      </c>
      <c r="AC5" s="108">
        <f>IF(B5="",AC4,IF(L5="",B5,$V$6))</f>
        <v>45.800000000000004</v>
      </c>
      <c r="AD5" s="109">
        <f>IF(B5="",AD4,IF(L5="",C5,$W$6))</f>
        <v>3585.1179999999999</v>
      </c>
      <c r="AF5" s="110">
        <f t="shared" ref="AF5:AF68" si="4">IF(L5="",AF4,L5)</f>
        <v>0.58823529411764708</v>
      </c>
      <c r="AG5" s="110">
        <f t="shared" ref="AG5:AG68" si="5">IF(M5="",AG4,M5)</f>
        <v>3.7555897499684014E-2</v>
      </c>
      <c r="AI5" s="111">
        <f>SUM($N$4:N5)</f>
        <v>1.1045852205789417E-2</v>
      </c>
      <c r="AJ5" s="34"/>
      <c r="AK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</row>
    <row r="6" spans="1:109" x14ac:dyDescent="0.25">
      <c r="A6" s="4">
        <f>IF(pushover!A6="","",pushover!A6)</f>
        <v>2</v>
      </c>
      <c r="B6" s="112">
        <f>IF(A6="","",IF(MAX(pushover!B6:B1001)&gt;0,pushover!B6*100,-pushover!B6*100))</f>
        <v>1.6</v>
      </c>
      <c r="C6" s="113">
        <f>IF(A6="","",pushover!C6)</f>
        <v>957.255</v>
      </c>
      <c r="D6" s="4">
        <f>IF(A6="","",pushover!D6)</f>
        <v>654</v>
      </c>
      <c r="E6" s="4">
        <f>IF(A6="","",pushover!E6)</f>
        <v>206</v>
      </c>
      <c r="F6" s="4">
        <f>IF(A6="","",pushover!I6)</f>
        <v>0</v>
      </c>
      <c r="G6" s="4">
        <f>IF(A6="","",pushover!J6)</f>
        <v>0</v>
      </c>
      <c r="H6" s="4">
        <f>IF(A6="","",pushover!K6)</f>
        <v>0</v>
      </c>
      <c r="I6" s="29">
        <f t="shared" si="0"/>
        <v>860</v>
      </c>
      <c r="J6" s="29">
        <f t="shared" si="1"/>
        <v>0</v>
      </c>
      <c r="K6" s="59" t="str">
        <f>IF(AND(F6&gt;0,F5=0),aux!$B$2,IF(AND(G6&gt;0,G5=0,H6&lt;1),aux!$B$3,IF(AND(J6=MAX($J$4:$J$999),J5&lt;J6),aux!$B$4,"")))</f>
        <v/>
      </c>
      <c r="L6" s="114">
        <f>IF(OR(K5=aux!$B$3,L5=""),"",B6/$B$1)</f>
        <v>1.1764705882352942</v>
      </c>
      <c r="M6" s="114">
        <f t="shared" si="2"/>
        <v>6.6681821768644692E-2</v>
      </c>
      <c r="N6" s="11">
        <f t="shared" si="3"/>
        <v>3.0658152725979031E-2</v>
      </c>
      <c r="O6" s="60" t="str">
        <f>IF(AND(L5&lt;$V$20,L6&gt;$V$20),aux!$B$5,"")</f>
        <v/>
      </c>
      <c r="P6" s="18" t="s">
        <v>17</v>
      </c>
      <c r="Q6" s="35">
        <f>INDEX(L4:L124,MATCH(Q5,M4:M999,1))+(INDEX(L4:L999,MATCH(Q5,M4:M999,1)+1)-INDEX(L4:L999,MATCH(Q5,M4:M999,1)))*(Q5-INDEX(M4:M999,MATCH(Q5,M4:M999,1)))/(INDEX(M4:M999,MATCH(Q5,M4:M999,1)+1)-INDEX(M4:M999,MATCH(Q5,M4:M999,1)))</f>
        <v>6.9777605385210233</v>
      </c>
      <c r="R6" s="32"/>
      <c r="S6" s="17"/>
      <c r="U6" s="18" t="s">
        <v>100</v>
      </c>
      <c r="V6" s="31">
        <f>INDEX($B$4:$B$124,MATCH(U6,$K$4:$K$124,0))</f>
        <v>45.800000000000004</v>
      </c>
      <c r="W6" s="53">
        <f>INDEX($C$4:$C$124,MATCH(U6,$K$4:$K$124,0))</f>
        <v>3585.1179999999999</v>
      </c>
      <c r="AA6" s="108">
        <f>IF(L6="",$V$6,B6)</f>
        <v>1.6</v>
      </c>
      <c r="AB6" s="109">
        <f>IF(L6="",$W$6,C6)</f>
        <v>957.255</v>
      </c>
      <c r="AC6" s="108">
        <f>IF(B6="",AC5,IF(L6="",B6,$V$6))</f>
        <v>45.800000000000004</v>
      </c>
      <c r="AD6" s="109">
        <f>IF(B6="",AD5,IF(L6="",C6,$W$6))</f>
        <v>3585.1179999999999</v>
      </c>
      <c r="AF6" s="110">
        <f t="shared" si="4"/>
        <v>1.1764705882352942</v>
      </c>
      <c r="AG6" s="110">
        <f t="shared" si="5"/>
        <v>6.6681821768644692E-2</v>
      </c>
      <c r="AI6" s="111">
        <f>SUM($N$4:N6)</f>
        <v>4.170400493176845E-2</v>
      </c>
    </row>
    <row r="7" spans="1:109" ht="18" thickBot="1" x14ac:dyDescent="0.3">
      <c r="A7" s="4">
        <f>IF(pushover!A7="","",pushover!A7)</f>
        <v>3</v>
      </c>
      <c r="B7" s="112">
        <f>IF(A7="","",IF(MAX(pushover!B7:B1002)&gt;0,pushover!B7*100,-pushover!B7*100))</f>
        <v>2</v>
      </c>
      <c r="C7" s="113">
        <f>IF(A7="","",pushover!C7)</f>
        <v>1102.3800000000001</v>
      </c>
      <c r="D7" s="4">
        <f>IF(A7="","",pushover!D7)</f>
        <v>624</v>
      </c>
      <c r="E7" s="4">
        <f>IF(A7="","",pushover!E7)</f>
        <v>236</v>
      </c>
      <c r="F7" s="4">
        <f>IF(A7="","",pushover!I7)</f>
        <v>0</v>
      </c>
      <c r="G7" s="4">
        <f>IF(A7="","",pushover!J7)</f>
        <v>0</v>
      </c>
      <c r="H7" s="4">
        <f>IF(A7="","",pushover!K7)</f>
        <v>0</v>
      </c>
      <c r="I7" s="29">
        <f t="shared" si="0"/>
        <v>860</v>
      </c>
      <c r="J7" s="29">
        <f t="shared" si="1"/>
        <v>0</v>
      </c>
      <c r="K7" s="59" t="str">
        <f>IF(AND(F7&gt;0,F6=0),aux!$B$2,IF(AND(G7&gt;0,G6=0,H7&lt;1),aux!$B$3,IF(AND(J7=MAX($J$4:$J$999),J6&lt;J7),aux!$B$4,"")))</f>
        <v/>
      </c>
      <c r="L7" s="114">
        <f>IF(OR(K6=aux!$B$3,L6=""),"",B7/$B$1)</f>
        <v>1.4705882352941175</v>
      </c>
      <c r="M7" s="114">
        <f t="shared" si="2"/>
        <v>7.6791144137474912E-2</v>
      </c>
      <c r="N7" s="11">
        <f t="shared" si="3"/>
        <v>2.1098965574429342E-2</v>
      </c>
      <c r="O7" s="60" t="str">
        <f>IF(AND(L6&lt;$V$20,L7&gt;$V$20),aux!$B$5,"")</f>
        <v/>
      </c>
      <c r="P7" s="125" t="s">
        <v>54</v>
      </c>
      <c r="Q7" s="35">
        <f>Q5*9.81/(Q6/100)</f>
        <v>21.066261161300037</v>
      </c>
      <c r="R7" s="35">
        <f>R9*9.81/(R10/100)</f>
        <v>19.404569147085756</v>
      </c>
      <c r="S7" s="120">
        <f>S9*9.81/(S10/100)</f>
        <v>36.554138318757182</v>
      </c>
      <c r="U7" s="121" t="s">
        <v>101</v>
      </c>
      <c r="V7" s="54">
        <f>INDEX($B$4:$B$124,MATCH(U7,$K$4:$K$124,0))</f>
        <v>69</v>
      </c>
      <c r="W7" s="55">
        <f>INDEX($C$4:$C$124,MATCH(U7,$K$4:$K$124,0))</f>
        <v>3604.069</v>
      </c>
      <c r="AA7" s="108">
        <f>IF(L7="",$V$6,B7)</f>
        <v>2</v>
      </c>
      <c r="AB7" s="109">
        <f>IF(L7="",$W$6,C7)</f>
        <v>1102.3800000000001</v>
      </c>
      <c r="AC7" s="108">
        <f>IF(B7="",AC6,IF(L7="",B7,$V$6))</f>
        <v>45.800000000000004</v>
      </c>
      <c r="AD7" s="109">
        <f>IF(B7="",AD6,IF(L7="",C7,$W$6))</f>
        <v>3585.1179999999999</v>
      </c>
      <c r="AF7" s="110">
        <f t="shared" si="4"/>
        <v>1.4705882352941175</v>
      </c>
      <c r="AG7" s="110">
        <f t="shared" si="5"/>
        <v>7.6791144137474912E-2</v>
      </c>
      <c r="AI7" s="111">
        <f>SUM($N$4:N7)</f>
        <v>6.2802970506197792E-2</v>
      </c>
    </row>
    <row r="8" spans="1:109" ht="15.75" thickBot="1" x14ac:dyDescent="0.3">
      <c r="A8" s="4">
        <f>IF(pushover!A8="","",pushover!A8)</f>
        <v>4</v>
      </c>
      <c r="B8" s="112">
        <f>IF(A8="","",IF(MAX(pushover!B8:B1003)&gt;0,pushover!B8*100,-pushover!B8*100))</f>
        <v>2.8000000000000003</v>
      </c>
      <c r="C8" s="113">
        <f>IF(A8="","",pushover!C8)</f>
        <v>1269.22</v>
      </c>
      <c r="D8" s="4">
        <f>IF(A8="","",pushover!D8)</f>
        <v>570</v>
      </c>
      <c r="E8" s="4">
        <f>IF(A8="","",pushover!E8)</f>
        <v>290</v>
      </c>
      <c r="F8" s="4">
        <f>IF(A8="","",pushover!I8)</f>
        <v>0</v>
      </c>
      <c r="G8" s="4">
        <f>IF(A8="","",pushover!J8)</f>
        <v>0</v>
      </c>
      <c r="H8" s="4">
        <f>IF(A8="","",pushover!K8)</f>
        <v>0</v>
      </c>
      <c r="I8" s="29">
        <f t="shared" si="0"/>
        <v>860</v>
      </c>
      <c r="J8" s="29">
        <f t="shared" si="1"/>
        <v>0</v>
      </c>
      <c r="K8" s="59" t="str">
        <f>IF(AND(F8&gt;0,F7=0),aux!$B$2,IF(AND(G8&gt;0,G7=0,H8&lt;1),aux!$B$3,IF(AND(J8=MAX($J$4:$J$999),J7&lt;J8),aux!$B$4,"")))</f>
        <v/>
      </c>
      <c r="L8" s="114">
        <f>IF(OR(K7=aux!$B$3,L7=""),"",B8/$B$1)</f>
        <v>2.0588235294117649</v>
      </c>
      <c r="M8" s="114">
        <f t="shared" si="2"/>
        <v>8.8413120668159706E-2</v>
      </c>
      <c r="N8" s="11">
        <f t="shared" si="3"/>
        <v>4.8589489648716087E-2</v>
      </c>
      <c r="O8" s="60" t="str">
        <f>IF(AND(L7&lt;$V$20,L8&gt;$V$20),aux!$B$5,"")</f>
        <v/>
      </c>
      <c r="P8" s="126" t="s">
        <v>112</v>
      </c>
      <c r="Q8" s="127">
        <f>SUM(N4:N999)</f>
        <v>6.8337405675909331</v>
      </c>
      <c r="R8" s="8"/>
      <c r="S8" s="120">
        <f>INDEX(AI4:AI124,1+MIN('joint displacements'!T4:W4))</f>
        <v>0.50782553399332819</v>
      </c>
      <c r="Z8"/>
      <c r="AA8" s="108">
        <f>IF(L8="",$V$6,B8)</f>
        <v>2.8000000000000003</v>
      </c>
      <c r="AB8" s="109">
        <f>IF(L8="",$W$6,C8)</f>
        <v>1269.22</v>
      </c>
      <c r="AC8" s="108">
        <f>IF(B8="",AC7,IF(L8="",B8,$V$6))</f>
        <v>45.800000000000004</v>
      </c>
      <c r="AD8" s="109">
        <f>IF(B8="",AD7,IF(L8="",C8,$W$6))</f>
        <v>3585.1179999999999</v>
      </c>
      <c r="AE8" s="105"/>
      <c r="AF8" s="110">
        <f t="shared" si="4"/>
        <v>2.0588235294117649</v>
      </c>
      <c r="AG8" s="110">
        <f t="shared" si="5"/>
        <v>8.8413120668159706E-2</v>
      </c>
      <c r="AI8" s="111">
        <f>SUM($N$4:N8)</f>
        <v>0.11139246015491389</v>
      </c>
    </row>
    <row r="9" spans="1:109" ht="15.75" thickBot="1" x14ac:dyDescent="0.3">
      <c r="A9" s="4">
        <f>IF(pushover!A9="","",pushover!A9)</f>
        <v>5</v>
      </c>
      <c r="B9" s="112">
        <f>IF(A9="","",IF(MAX(pushover!B9:B1004)&gt;0,pushover!B9*100,-pushover!B9*100))</f>
        <v>3.5999999999999996</v>
      </c>
      <c r="C9" s="113">
        <f>IF(A9="","",pushover!C9)</f>
        <v>1395.0830000000001</v>
      </c>
      <c r="D9" s="4">
        <f>IF(A9="","",pushover!D9)</f>
        <v>546</v>
      </c>
      <c r="E9" s="4">
        <f>IF(A9="","",pushover!E9)</f>
        <v>314</v>
      </c>
      <c r="F9" s="4">
        <f>IF(A9="","",pushover!I9)</f>
        <v>0</v>
      </c>
      <c r="G9" s="4">
        <f>IF(A9="","",pushover!J9)</f>
        <v>0</v>
      </c>
      <c r="H9" s="4">
        <f>IF(A9="","",pushover!K9)</f>
        <v>0</v>
      </c>
      <c r="I9" s="29">
        <f t="shared" si="0"/>
        <v>860</v>
      </c>
      <c r="J9" s="29">
        <f t="shared" si="1"/>
        <v>0</v>
      </c>
      <c r="K9" s="59" t="str">
        <f>IF(AND(F9&gt;0,F8=0),aux!$B$2,IF(AND(G9&gt;0,G8=0,H9&lt;1),aux!$B$3,IF(AND(J9=MAX($J$4:$J$999),J8&lt;J9),aux!$B$4,"")))</f>
        <v/>
      </c>
      <c r="L9" s="114">
        <f>IF(OR(K8=aux!$B$3,L8=""),"",B9/$B$1)</f>
        <v>2.6470588235294112</v>
      </c>
      <c r="M9" s="114">
        <f t="shared" si="2"/>
        <v>9.7180663416191249E-2</v>
      </c>
      <c r="N9" s="11">
        <f t="shared" si="3"/>
        <v>5.4586407083632563E-2</v>
      </c>
      <c r="O9" s="60" t="str">
        <f>IF(AND(L8&lt;$V$20,L9&gt;$V$20),aux!$B$5,"")</f>
        <v/>
      </c>
      <c r="P9" s="18" t="s">
        <v>14</v>
      </c>
      <c r="Q9" s="32">
        <f>MIN(Q7/(100*9.81)*(Q11+(Q11^2-200*9.81*Q8/Q7)^0.5),Q7/(100*9.81)*(Q11-(Q11^2-200*9.81*Q8/Q7)^0.5))</f>
        <v>0.24412992149836457</v>
      </c>
      <c r="R9" s="32">
        <f>Q4</f>
        <v>0.24973721682891176</v>
      </c>
      <c r="S9" s="37">
        <f>INDEX(M4:M124,1+MIN('joint displacements'!T4:W4))</f>
        <v>0.13397177021622056</v>
      </c>
      <c r="U9" s="7" t="s">
        <v>100</v>
      </c>
      <c r="V9" s="153" t="s">
        <v>106</v>
      </c>
      <c r="W9" s="153" t="s">
        <v>107</v>
      </c>
      <c r="X9" s="26"/>
      <c r="Z9" s="58"/>
      <c r="AA9" s="108">
        <f>IF(L9="",$V$6,B9)</f>
        <v>3.5999999999999996</v>
      </c>
      <c r="AB9" s="109">
        <f>IF(L9="",$W$6,C9)</f>
        <v>1395.0830000000001</v>
      </c>
      <c r="AC9" s="108">
        <f>IF(B9="",AC8,IF(L9="",B9,$V$6))</f>
        <v>45.800000000000004</v>
      </c>
      <c r="AD9" s="109">
        <f>IF(B9="",AD8,IF(L9="",C9,$W$6))</f>
        <v>3585.1179999999999</v>
      </c>
      <c r="AF9" s="110">
        <f t="shared" si="4"/>
        <v>2.6470588235294112</v>
      </c>
      <c r="AG9" s="110">
        <f t="shared" si="5"/>
        <v>9.7180663416191249E-2</v>
      </c>
      <c r="AI9" s="111">
        <f>SUM($N$4:N9)</f>
        <v>0.16597886723854643</v>
      </c>
    </row>
    <row r="10" spans="1:109" x14ac:dyDescent="0.25">
      <c r="A10" s="4">
        <f>IF(pushover!A10="","",pushover!A10)</f>
        <v>6</v>
      </c>
      <c r="B10" s="112">
        <f>IF(A10="","",IF(MAX(pushover!B10:B1005)&gt;0,pushover!B10*100,-pushover!B10*100))</f>
        <v>4.3999999999999995</v>
      </c>
      <c r="C10" s="113">
        <f>IF(A10="","",pushover!C10)</f>
        <v>1511.604</v>
      </c>
      <c r="D10" s="4">
        <f>IF(A10="","",pushover!D10)</f>
        <v>530</v>
      </c>
      <c r="E10" s="4">
        <f>IF(A10="","",pushover!E10)</f>
        <v>330</v>
      </c>
      <c r="F10" s="4">
        <f>IF(A10="","",pushover!I10)</f>
        <v>0</v>
      </c>
      <c r="G10" s="4">
        <f>IF(A10="","",pushover!J10)</f>
        <v>0</v>
      </c>
      <c r="H10" s="4">
        <f>IF(A10="","",pushover!K10)</f>
        <v>0</v>
      </c>
      <c r="I10" s="29">
        <f t="shared" si="0"/>
        <v>860</v>
      </c>
      <c r="J10" s="29">
        <f t="shared" si="1"/>
        <v>0</v>
      </c>
      <c r="K10" s="59" t="str">
        <f>IF(AND(F10&gt;0,F9=0),aux!$B$2,IF(AND(G10&gt;0,G9=0,H10&lt;1),aux!$B$3,IF(AND(J10=MAX($J$4:$J$999),J9&lt;J10),aux!$B$4,"")))</f>
        <v/>
      </c>
      <c r="L10" s="114">
        <f>IF(OR(K9=aux!$B$3,L9=""),"",B10/$B$1)</f>
        <v>3.235294117647058</v>
      </c>
      <c r="M10" s="114">
        <f t="shared" si="2"/>
        <v>0.10529744792429435</v>
      </c>
      <c r="N10" s="11">
        <f t="shared" si="3"/>
        <v>5.9552385688378083E-2</v>
      </c>
      <c r="O10" s="60" t="str">
        <f>IF(AND(L9&lt;$V$20,L10&gt;$V$20),aux!$B$5,"")</f>
        <v/>
      </c>
      <c r="P10" s="18" t="s">
        <v>18</v>
      </c>
      <c r="Q10" s="35">
        <f>Q9*9.81/Q7*100</f>
        <v>11.36848400179599</v>
      </c>
      <c r="R10" s="35">
        <f>2*(Q11-Q8/R9)</f>
        <v>12.625490823946286</v>
      </c>
      <c r="S10" s="120">
        <f>2*(S11-S8/S9)</f>
        <v>3.5953878993414286</v>
      </c>
      <c r="U10" s="16" t="s">
        <v>26</v>
      </c>
      <c r="V10" s="19">
        <f>W10*V11/W11</f>
        <v>9.0108858760025345</v>
      </c>
      <c r="W10" s="19">
        <f>Q20</f>
        <v>0.19350221728699207</v>
      </c>
      <c r="X10" s="17" t="str">
        <f>P20</f>
        <v>Sa1(T) [g]</v>
      </c>
      <c r="Y10" s="8" t="s">
        <v>55</v>
      </c>
      <c r="Z10" s="58"/>
      <c r="AA10" s="108">
        <f>IF(L10="",$V$6,B10)</f>
        <v>4.3999999999999995</v>
      </c>
      <c r="AB10" s="109">
        <f>IF(L10="",$W$6,C10)</f>
        <v>1511.604</v>
      </c>
      <c r="AC10" s="108">
        <f>IF(B10="",AC9,IF(L10="",B10,$V$6))</f>
        <v>45.800000000000004</v>
      </c>
      <c r="AD10" s="109">
        <f>IF(B10="",AD9,IF(L10="",C10,$W$6))</f>
        <v>3585.1179999999999</v>
      </c>
      <c r="AF10" s="110">
        <f t="shared" si="4"/>
        <v>3.235294117647058</v>
      </c>
      <c r="AG10" s="110">
        <f t="shared" si="5"/>
        <v>0.10529744792429435</v>
      </c>
      <c r="AI10" s="111">
        <f>SUM($N$4:N10)</f>
        <v>0.22553125292692452</v>
      </c>
    </row>
    <row r="11" spans="1:109" x14ac:dyDescent="0.25">
      <c r="A11" s="4">
        <f>IF(pushover!A11="","",pushover!A11)</f>
        <v>7</v>
      </c>
      <c r="B11" s="112">
        <f>IF(A11="","",IF(MAX(pushover!B11:B1006)&gt;0,pushover!B11*100,-pushover!B11*100))</f>
        <v>5.2</v>
      </c>
      <c r="C11" s="113">
        <f>IF(A11="","",pushover!C11)</f>
        <v>1620.83</v>
      </c>
      <c r="D11" s="4">
        <f>IF(A11="","",pushover!D11)</f>
        <v>502</v>
      </c>
      <c r="E11" s="4">
        <f>IF(A11="","",pushover!E11)</f>
        <v>358</v>
      </c>
      <c r="F11" s="4">
        <f>IF(A11="","",pushover!I11)</f>
        <v>0</v>
      </c>
      <c r="G11" s="4">
        <f>IF(A11="","",pushover!J11)</f>
        <v>0</v>
      </c>
      <c r="H11" s="4">
        <f>IF(A11="","",pushover!K11)</f>
        <v>0</v>
      </c>
      <c r="I11" s="29">
        <f t="shared" si="0"/>
        <v>860</v>
      </c>
      <c r="J11" s="29">
        <f t="shared" si="1"/>
        <v>0</v>
      </c>
      <c r="K11" s="59" t="str">
        <f>IF(AND(F11&gt;0,F10=0),aux!$B$2,IF(AND(G11&gt;0,G10=0,H11&lt;1),aux!$B$3,IF(AND(J11=MAX($J$4:$J$999),J10&lt;J11),aux!$B$4,"")))</f>
        <v/>
      </c>
      <c r="L11" s="114">
        <f>IF(OR(K10=aux!$B$3,L10=""),"",B11/$B$1)</f>
        <v>3.8235294117647056</v>
      </c>
      <c r="M11" s="114">
        <f t="shared" si="2"/>
        <v>0.11290606701168693</v>
      </c>
      <c r="N11" s="11">
        <f t="shared" si="3"/>
        <v>6.4177504392935736E-2</v>
      </c>
      <c r="O11" s="60" t="str">
        <f>IF(AND(L10&lt;$V$20,L11&gt;$V$20),aux!$B$5,"")</f>
        <v/>
      </c>
      <c r="P11" s="18" t="s">
        <v>46</v>
      </c>
      <c r="Q11" s="35">
        <f>MAX(L4:L999)</f>
        <v>33.676470588235297</v>
      </c>
      <c r="R11" s="9"/>
      <c r="S11" s="120">
        <f>INDEX(L4:L124,1+MIN('joint displacements'!T4:W4))</f>
        <v>5.5882352941176467</v>
      </c>
      <c r="U11" s="18" t="str">
        <f>P10</f>
        <v>Sdy [cm]</v>
      </c>
      <c r="V11" s="19">
        <f>Q10</f>
        <v>11.36848400179599</v>
      </c>
      <c r="W11" s="19">
        <f>Q9</f>
        <v>0.24412992149836457</v>
      </c>
      <c r="X11" s="20" t="str">
        <f>P9</f>
        <v>Cs [g]</v>
      </c>
      <c r="Y11" s="9"/>
      <c r="AA11" s="108">
        <f>IF(L11="",$V$6,B11)</f>
        <v>5.2</v>
      </c>
      <c r="AB11" s="109">
        <f>IF(L11="",$W$6,C11)</f>
        <v>1620.83</v>
      </c>
      <c r="AC11" s="108">
        <f>IF(B11="",AC10,IF(L11="",B11,$V$6))</f>
        <v>45.800000000000004</v>
      </c>
      <c r="AD11" s="109">
        <f>IF(B11="",AD10,IF(L11="",C11,$W$6))</f>
        <v>3585.1179999999999</v>
      </c>
      <c r="AF11" s="110">
        <f t="shared" si="4"/>
        <v>3.8235294117647056</v>
      </c>
      <c r="AG11" s="110">
        <f t="shared" si="5"/>
        <v>0.11290606701168693</v>
      </c>
      <c r="AI11" s="111">
        <f>SUM($N$4:N11)</f>
        <v>0.28970875731986023</v>
      </c>
    </row>
    <row r="12" spans="1:109" ht="15.75" thickBot="1" x14ac:dyDescent="0.3">
      <c r="A12" s="4">
        <f>IF(pushover!A12="","",pushover!A12)</f>
        <v>8</v>
      </c>
      <c r="B12" s="112">
        <f>IF(A12="","",IF(MAX(pushover!B12:B1007)&gt;0,pushover!B12*100,-pushover!B12*100))</f>
        <v>6</v>
      </c>
      <c r="C12" s="113">
        <f>IF(A12="","",pushover!C12)</f>
        <v>1724.989</v>
      </c>
      <c r="D12" s="4">
        <f>IF(A12="","",pushover!D12)</f>
        <v>486</v>
      </c>
      <c r="E12" s="4">
        <f>IF(A12="","",pushover!E12)</f>
        <v>374</v>
      </c>
      <c r="F12" s="4">
        <f>IF(A12="","",pushover!I12)</f>
        <v>0</v>
      </c>
      <c r="G12" s="4">
        <f>IF(A12="","",pushover!J12)</f>
        <v>0</v>
      </c>
      <c r="H12" s="4">
        <f>IF(A12="","",pushover!K12)</f>
        <v>0</v>
      </c>
      <c r="I12" s="29">
        <f t="shared" si="0"/>
        <v>860</v>
      </c>
      <c r="J12" s="29">
        <f t="shared" si="1"/>
        <v>0</v>
      </c>
      <c r="K12" s="59" t="str">
        <f>IF(AND(F12&gt;0,F11=0),aux!$B$2,IF(AND(G12&gt;0,G11=0,H12&lt;1),aux!$B$3,IF(AND(J12=MAX($J$4:$J$999),J11&lt;J12),aux!$B$4,"")))</f>
        <v/>
      </c>
      <c r="L12" s="114">
        <f>IF(OR(K11=aux!$B$3,L11=""),"",B12/$B$1)</f>
        <v>4.4117647058823524</v>
      </c>
      <c r="M12" s="114">
        <f t="shared" si="2"/>
        <v>0.12016172185141122</v>
      </c>
      <c r="N12" s="11">
        <f t="shared" si="3"/>
        <v>6.8549349665617071E-2</v>
      </c>
      <c r="O12" s="60" t="str">
        <f>IF(AND(L11&lt;$V$20,L12&gt;$V$20),aux!$B$5,"")</f>
        <v/>
      </c>
      <c r="P12" s="134" t="s">
        <v>49</v>
      </c>
      <c r="Q12" s="135">
        <f>Q11/Q10</f>
        <v>2.9622657324331985</v>
      </c>
      <c r="R12" s="135">
        <f>Q11/R10</f>
        <v>2.6673395163665576</v>
      </c>
      <c r="S12" s="23"/>
      <c r="U12" s="39" t="str">
        <f>P11</f>
        <v>Sdu [cm]</v>
      </c>
      <c r="V12" s="21">
        <f>Q11</f>
        <v>33.676470588235297</v>
      </c>
      <c r="W12" s="21">
        <f>W11</f>
        <v>0.24412992149836457</v>
      </c>
      <c r="X12" s="40" t="str">
        <f>X11</f>
        <v>Cs [g]</v>
      </c>
      <c r="Y12" s="9"/>
      <c r="AA12" s="108">
        <f>IF(L12="",$V$6,B12)</f>
        <v>6</v>
      </c>
      <c r="AB12" s="109">
        <f>IF(L12="",$W$6,C12)</f>
        <v>1724.989</v>
      </c>
      <c r="AC12" s="108">
        <f>IF(B12="",AC11,IF(L12="",B12,$V$6))</f>
        <v>45.800000000000004</v>
      </c>
      <c r="AD12" s="109">
        <f>IF(B12="",AD11,IF(L12="",C12,$W$6))</f>
        <v>3585.1179999999999</v>
      </c>
      <c r="AF12" s="110">
        <f t="shared" si="4"/>
        <v>4.4117647058823524</v>
      </c>
      <c r="AG12" s="110">
        <f t="shared" si="5"/>
        <v>0.12016172185141122</v>
      </c>
      <c r="AI12" s="111">
        <f>SUM($N$4:N12)</f>
        <v>0.35825810698547733</v>
      </c>
    </row>
    <row r="13" spans="1:109" x14ac:dyDescent="0.25">
      <c r="A13" s="4">
        <f>IF(pushover!A13="","",pushover!A13)</f>
        <v>9</v>
      </c>
      <c r="B13" s="112">
        <f>IF(A13="","",IF(MAX(pushover!B13:B1008)&gt;0,pushover!B13*100,-pushover!B13*100))</f>
        <v>6.8000000000000007</v>
      </c>
      <c r="C13" s="113">
        <f>IF(A13="","",pushover!C13)</f>
        <v>1825.9970000000001</v>
      </c>
      <c r="D13" s="4">
        <f>IF(A13="","",pushover!D13)</f>
        <v>480</v>
      </c>
      <c r="E13" s="4">
        <f>IF(A13="","",pushover!E13)</f>
        <v>380</v>
      </c>
      <c r="F13" s="4">
        <f>IF(A13="","",pushover!I13)</f>
        <v>0</v>
      </c>
      <c r="G13" s="4">
        <f>IF(A13="","",pushover!J13)</f>
        <v>0</v>
      </c>
      <c r="H13" s="4">
        <f>IF(A13="","",pushover!K13)</f>
        <v>0</v>
      </c>
      <c r="I13" s="29">
        <f t="shared" si="0"/>
        <v>860</v>
      </c>
      <c r="J13" s="29">
        <f t="shared" si="1"/>
        <v>0</v>
      </c>
      <c r="K13" s="59" t="str">
        <f>IF(AND(F13&gt;0,F12=0),aux!$B$2,IF(AND(G13&gt;0,G12=0,H13&lt;1),aux!$B$3,IF(AND(J13=MAX($J$4:$J$999),J12&lt;J13),aux!$B$4,"")))</f>
        <v/>
      </c>
      <c r="L13" s="114">
        <f>IF(OR(K12=aux!$B$3,L12=""),"",B13/$B$1)</f>
        <v>5</v>
      </c>
      <c r="M13" s="114">
        <f t="shared" si="2"/>
        <v>0.12719787987953043</v>
      </c>
      <c r="N13" s="11">
        <f t="shared" si="3"/>
        <v>7.2752824038512326E-2</v>
      </c>
      <c r="O13" s="60" t="str">
        <f>IF(AND(L12&lt;$V$20,L13&gt;$V$20),aux!$B$5,"")</f>
        <v/>
      </c>
      <c r="P13" s="123" t="s">
        <v>52</v>
      </c>
      <c r="Q13" s="133">
        <f>2*PI()/Q7^0.5</f>
        <v>1.3689454304060129</v>
      </c>
      <c r="R13" s="133">
        <f>2*PI()/R7^0.5</f>
        <v>1.4263557796475912</v>
      </c>
      <c r="S13" s="136">
        <f>2*PI()/S7^0.5</f>
        <v>1.0392298030145424</v>
      </c>
      <c r="U13" s="14" t="str">
        <f>U10</f>
        <v>Sd1 [cm]</v>
      </c>
      <c r="V13" s="25">
        <f>W13*V14/W14</f>
        <v>9.7825246064300213</v>
      </c>
      <c r="W13" s="25">
        <f>W10</f>
        <v>0.19350221728699207</v>
      </c>
      <c r="X13" s="15" t="str">
        <f>X10</f>
        <v>Sa1(T) [g]</v>
      </c>
      <c r="Y13" s="8" t="s">
        <v>56</v>
      </c>
      <c r="AA13" s="108">
        <f>IF(L13="",$V$6,B13)</f>
        <v>6.8000000000000007</v>
      </c>
      <c r="AB13" s="109">
        <f>IF(L13="",$W$6,C13)</f>
        <v>1825.9970000000001</v>
      </c>
      <c r="AC13" s="108">
        <f>IF(B13="",AC12,IF(L13="",B13,$V$6))</f>
        <v>45.800000000000004</v>
      </c>
      <c r="AD13" s="109">
        <f>IF(B13="",AD12,IF(L13="",C13,$W$6))</f>
        <v>3585.1179999999999</v>
      </c>
      <c r="AF13" s="110">
        <f t="shared" si="4"/>
        <v>5</v>
      </c>
      <c r="AG13" s="110">
        <f t="shared" si="5"/>
        <v>0.12719787987953043</v>
      </c>
      <c r="AI13" s="111">
        <f>SUM($N$4:N13)</f>
        <v>0.43101093102398969</v>
      </c>
    </row>
    <row r="14" spans="1:109" x14ac:dyDescent="0.25">
      <c r="A14" s="4">
        <f>IF(pushover!A14="","",pushover!A14)</f>
        <v>10</v>
      </c>
      <c r="B14" s="112">
        <f>IF(A14="","",IF(MAX(pushover!B14:B1009)&gt;0,pushover!B14*100,-pushover!B14*100))</f>
        <v>7.6</v>
      </c>
      <c r="C14" s="113">
        <f>IF(A14="","",pushover!C14)</f>
        <v>1923.24</v>
      </c>
      <c r="D14" s="4">
        <f>IF(A14="","",pushover!D14)</f>
        <v>472</v>
      </c>
      <c r="E14" s="4">
        <f>IF(A14="","",pushover!E14)</f>
        <v>388</v>
      </c>
      <c r="F14" s="4">
        <f>IF(A14="","",pushover!I14)</f>
        <v>0</v>
      </c>
      <c r="G14" s="4">
        <f>IF(A14="","",pushover!J14)</f>
        <v>0</v>
      </c>
      <c r="H14" s="4">
        <f>IF(A14="","",pushover!K14)</f>
        <v>0</v>
      </c>
      <c r="I14" s="29">
        <f t="shared" si="0"/>
        <v>860</v>
      </c>
      <c r="J14" s="29">
        <f t="shared" si="1"/>
        <v>0</v>
      </c>
      <c r="K14" s="59" t="str">
        <f>IF(AND(F14&gt;0,F13=0),aux!$B$2,IF(AND(G14&gt;0,G13=0,H14&lt;1),aux!$B$3,IF(AND(J14=MAX($J$4:$J$999),J13&lt;J14),aux!$B$4,"")))</f>
        <v/>
      </c>
      <c r="L14" s="114">
        <f>IF(OR(K13=aux!$B$3,L13=""),"",B14/$B$1)</f>
        <v>5.5882352941176467</v>
      </c>
      <c r="M14" s="114">
        <f t="shared" si="2"/>
        <v>0.13397177021622056</v>
      </c>
      <c r="N14" s="11">
        <f t="shared" si="3"/>
        <v>7.681460296933848E-2</v>
      </c>
      <c r="O14" s="60" t="str">
        <f>IF(AND(L13&lt;$V$20,L14&gt;$V$20),aux!$B$5,"")</f>
        <v/>
      </c>
      <c r="P14" s="18" t="s">
        <v>173</v>
      </c>
      <c r="Q14" s="77">
        <v>0.97799999999999998</v>
      </c>
      <c r="R14" s="9"/>
      <c r="S14" s="17"/>
      <c r="U14" s="16" t="str">
        <f>U11</f>
        <v>Sdy [cm]</v>
      </c>
      <c r="V14" s="19">
        <f>R10</f>
        <v>12.625490823946286</v>
      </c>
      <c r="W14" s="19">
        <f>R9</f>
        <v>0.24973721682891176</v>
      </c>
      <c r="X14" s="17" t="str">
        <f>X11</f>
        <v>Cs [g]</v>
      </c>
      <c r="Y14" s="31"/>
      <c r="AA14" s="108">
        <f>IF(L14="",$V$6,B14)</f>
        <v>7.6</v>
      </c>
      <c r="AB14" s="109">
        <f>IF(L14="",$W$6,C14)</f>
        <v>1923.24</v>
      </c>
      <c r="AC14" s="108">
        <f>IF(B14="",AC13,IF(L14="",B14,$V$6))</f>
        <v>45.800000000000004</v>
      </c>
      <c r="AD14" s="109">
        <f>IF(B14="",AD13,IF(L14="",C14,$W$6))</f>
        <v>3585.1179999999999</v>
      </c>
      <c r="AF14" s="110">
        <f t="shared" si="4"/>
        <v>5.5882352941176467</v>
      </c>
      <c r="AG14" s="110">
        <f t="shared" si="5"/>
        <v>0.13397177021622056</v>
      </c>
      <c r="AI14" s="111">
        <f>SUM($N$4:N14)</f>
        <v>0.50782553399332819</v>
      </c>
    </row>
    <row r="15" spans="1:109" ht="15.75" thickBot="1" x14ac:dyDescent="0.3">
      <c r="A15" s="4">
        <f>IF(pushover!A15="","",pushover!A15)</f>
        <v>11</v>
      </c>
      <c r="B15" s="112">
        <f>IF(A15="","",IF(MAX(pushover!B15:B1010)&gt;0,pushover!B15*100,-pushover!B15*100))</f>
        <v>8.4</v>
      </c>
      <c r="C15" s="113">
        <f>IF(A15="","",pushover!C15)</f>
        <v>2020.0250000000001</v>
      </c>
      <c r="D15" s="4">
        <f>IF(A15="","",pushover!D15)</f>
        <v>468</v>
      </c>
      <c r="E15" s="4">
        <f>IF(A15="","",pushover!E15)</f>
        <v>392</v>
      </c>
      <c r="F15" s="4">
        <f>IF(A15="","",pushover!I15)</f>
        <v>0</v>
      </c>
      <c r="G15" s="4">
        <f>IF(A15="","",pushover!J15)</f>
        <v>0</v>
      </c>
      <c r="H15" s="4">
        <f>IF(A15="","",pushover!K15)</f>
        <v>0</v>
      </c>
      <c r="I15" s="29">
        <f t="shared" si="0"/>
        <v>860</v>
      </c>
      <c r="J15" s="29">
        <f t="shared" si="1"/>
        <v>0</v>
      </c>
      <c r="K15" s="59" t="str">
        <f>IF(AND(F15&gt;0,F14=0),aux!$B$2,IF(AND(G15&gt;0,G14=0,H15&lt;1),aux!$B$3,IF(AND(J15=MAX($J$4:$J$999),J14&lt;J15),aux!$B$4,"")))</f>
        <v/>
      </c>
      <c r="L15" s="114">
        <f>IF(OR(K14=aux!$B$3,L14=""),"",B15/$B$1)</f>
        <v>6.1764705882352944</v>
      </c>
      <c r="M15" s="114">
        <f t="shared" si="2"/>
        <v>0.14071375654157617</v>
      </c>
      <c r="N15" s="11">
        <f t="shared" si="3"/>
        <v>8.0789860811116762E-2</v>
      </c>
      <c r="O15" s="60" t="str">
        <f>IF(AND(L14&lt;$V$20,L15&gt;$V$20),aux!$B$5,"")</f>
        <v/>
      </c>
      <c r="P15" s="134" t="s">
        <v>111</v>
      </c>
      <c r="Q15" s="137">
        <v>0.69099999999999995</v>
      </c>
      <c r="R15" s="138"/>
      <c r="S15" s="23"/>
      <c r="U15" s="22" t="str">
        <f>U12</f>
        <v>Sdu [cm]</v>
      </c>
      <c r="V15" s="21">
        <f>V12</f>
        <v>33.676470588235297</v>
      </c>
      <c r="W15" s="21">
        <f>W14</f>
        <v>0.24973721682891176</v>
      </c>
      <c r="X15" s="23" t="str">
        <f>X12</f>
        <v>Cs [g]</v>
      </c>
      <c r="Y15" s="31"/>
      <c r="AA15" s="108">
        <f>IF(L15="",$V$6,B15)</f>
        <v>8.4</v>
      </c>
      <c r="AB15" s="109">
        <f>IF(L15="",$W$6,C15)</f>
        <v>2020.0250000000001</v>
      </c>
      <c r="AC15" s="108">
        <f>IF(B15="",AC14,IF(L15="",B15,$V$6))</f>
        <v>45.800000000000004</v>
      </c>
      <c r="AD15" s="109">
        <f>IF(B15="",AD14,IF(L15="",C15,$W$6))</f>
        <v>3585.1179999999999</v>
      </c>
      <c r="AF15" s="110">
        <f t="shared" si="4"/>
        <v>6.1764705882352944</v>
      </c>
      <c r="AG15" s="110">
        <f t="shared" si="5"/>
        <v>0.14071375654157617</v>
      </c>
      <c r="AI15" s="111">
        <f>SUM($N$4:N15)</f>
        <v>0.58861539480444491</v>
      </c>
    </row>
    <row r="16" spans="1:109" x14ac:dyDescent="0.25">
      <c r="A16" s="4">
        <f>IF(pushover!A16="","",pushover!A16)</f>
        <v>12</v>
      </c>
      <c r="B16" s="112">
        <f>IF(A16="","",IF(MAX(pushover!B16:B1011)&gt;0,pushover!B16*100,-pushover!B16*100))</f>
        <v>9.1999999999999993</v>
      </c>
      <c r="C16" s="113">
        <f>IF(A16="","",pushover!C16)</f>
        <v>2116.4389999999999</v>
      </c>
      <c r="D16" s="4">
        <f>IF(A16="","",pushover!D16)</f>
        <v>460</v>
      </c>
      <c r="E16" s="4">
        <f>IF(A16="","",pushover!E16)</f>
        <v>400</v>
      </c>
      <c r="F16" s="4">
        <f>IF(A16="","",pushover!I16)</f>
        <v>0</v>
      </c>
      <c r="G16" s="4">
        <f>IF(A16="","",pushover!J16)</f>
        <v>0</v>
      </c>
      <c r="H16" s="4">
        <f>IF(A16="","",pushover!K16)</f>
        <v>0</v>
      </c>
      <c r="I16" s="29">
        <f t="shared" si="0"/>
        <v>860</v>
      </c>
      <c r="J16" s="29">
        <f t="shared" si="1"/>
        <v>0</v>
      </c>
      <c r="K16" s="59" t="str">
        <f>IF(AND(F16&gt;0,F15=0),aux!$B$2,IF(AND(G16&gt;0,G15=0,H16&lt;1),aux!$B$3,IF(AND(J16=MAX($J$4:$J$999),J15&lt;J16),aux!$B$4,"")))</f>
        <v/>
      </c>
      <c r="L16" s="114">
        <f>IF(OR(K15=aux!$B$3,L15=""),"",B16/$B$1)</f>
        <v>6.7647058823529402</v>
      </c>
      <c r="M16" s="114">
        <f t="shared" si="2"/>
        <v>0.14742989922456251</v>
      </c>
      <c r="N16" s="11">
        <f t="shared" si="3"/>
        <v>8.4748134048864138E-2</v>
      </c>
      <c r="O16" s="60" t="str">
        <f>IF(AND(L15&lt;$V$20,L16&gt;$V$20),aux!$B$5,"")</f>
        <v/>
      </c>
      <c r="P16" s="139" t="s">
        <v>158</v>
      </c>
      <c r="Q16" s="133">
        <f>INDEX('demand spectrum ULS'!J2:J188,MATCH(Q13,'demand spectrum ULS'!I2:I188,1)+1)+(1-(Q13-INDEX('demand spectrum ULS'!I2:I188,MATCH(Q13,'demand spectrum ULS'!I2:I188,1)))/(INDEX('demand spectrum ULS'!I2:I188,MATCH(Q13,'demand spectrum ULS'!I2:I188,1)+1)-INDEX('demand spectrum ULS'!I2:I188,MATCH(Q13,'demand spectrum ULS'!I2:I188,1))))*(INDEX('demand spectrum ULS'!J2:J188,MATCH(Q13,'demand spectrum ULS'!I2:I188,1))-INDEX('demand spectrum ULS'!J2:J188,MATCH(Q13,'demand spectrum ULS'!I2:I188,1)+1))</f>
        <v>0.33316461833845407</v>
      </c>
      <c r="R16" s="133">
        <f>INDEX('demand spectrum ULS'!J2:J188,MATCH(R13,'demand spectrum ULS'!I2:I188,1)+1)+(1-(R13-INDEX('demand spectrum ULS'!I2:I188,MATCH(R13,'demand spectrum ULS'!I2:I188,1)))/(INDEX('demand spectrum ULS'!I2:I188,MATCH(R13,'demand spectrum ULS'!I2:I188,1)+1)-INDEX('demand spectrum ULS'!I2:I188,MATCH(R13,'demand spectrum ULS'!I2:I188,1))))*(INDEX('demand spectrum ULS'!J2:J188,MATCH(R13,'demand spectrum ULS'!I2:I188,1))-INDEX('demand spectrum ULS'!J2:J188,MATCH(R13,'demand spectrum ULS'!I2:I188,1)+1))</f>
        <v>0.31974005495803415</v>
      </c>
      <c r="S16" s="117"/>
      <c r="U16" s="14"/>
      <c r="V16" s="25">
        <v>0</v>
      </c>
      <c r="W16" s="25">
        <v>0</v>
      </c>
      <c r="X16" s="15"/>
      <c r="Y16" s="8" t="s">
        <v>57</v>
      </c>
      <c r="AA16" s="108">
        <f>IF(L16="",$V$6,B16)</f>
        <v>9.1999999999999993</v>
      </c>
      <c r="AB16" s="109">
        <f>IF(L16="",$W$6,C16)</f>
        <v>2116.4389999999999</v>
      </c>
      <c r="AC16" s="108">
        <f>IF(B16="",AC15,IF(L16="",B16,$V$6))</f>
        <v>45.800000000000004</v>
      </c>
      <c r="AD16" s="109">
        <f>IF(B16="",AD15,IF(L16="",C16,$W$6))</f>
        <v>3585.1179999999999</v>
      </c>
      <c r="AF16" s="110">
        <f t="shared" si="4"/>
        <v>6.7647058823529402</v>
      </c>
      <c r="AG16" s="110">
        <f t="shared" si="5"/>
        <v>0.14742989922456251</v>
      </c>
      <c r="AI16" s="111">
        <f>SUM($N$4:N16)</f>
        <v>0.67336352885330908</v>
      </c>
    </row>
    <row r="17" spans="1:35" ht="15.75" thickBot="1" x14ac:dyDescent="0.3">
      <c r="A17" s="4">
        <f>IF(pushover!A17="","",pushover!A17)</f>
        <v>13</v>
      </c>
      <c r="B17" s="112">
        <f>IF(A17="","",IF(MAX(pushover!B17:B1012)&gt;0,pushover!B17*100,-pushover!B17*100))</f>
        <v>10</v>
      </c>
      <c r="C17" s="113">
        <f>IF(A17="","",pushover!C17)</f>
        <v>2212.056</v>
      </c>
      <c r="D17" s="4">
        <f>IF(A17="","",pushover!D17)</f>
        <v>454</v>
      </c>
      <c r="E17" s="4">
        <f>IF(A17="","",pushover!E17)</f>
        <v>406</v>
      </c>
      <c r="F17" s="4">
        <f>IF(A17="","",pushover!I17)</f>
        <v>0</v>
      </c>
      <c r="G17" s="4">
        <f>IF(A17="","",pushover!J17)</f>
        <v>0</v>
      </c>
      <c r="H17" s="4">
        <f>IF(A17="","",pushover!K17)</f>
        <v>0</v>
      </c>
      <c r="I17" s="29">
        <f t="shared" si="0"/>
        <v>860</v>
      </c>
      <c r="J17" s="29">
        <f t="shared" si="1"/>
        <v>0</v>
      </c>
      <c r="K17" s="59" t="str">
        <f>IF(AND(F17&gt;0,F16=0),aux!$B$2,IF(AND(G17&gt;0,G16=0,H17&lt;1),aux!$B$3,IF(AND(J17=MAX($J$4:$J$999),J16&lt;J17),aux!$B$4,"")))</f>
        <v/>
      </c>
      <c r="L17" s="114">
        <f>IF(OR(K16=aux!$B$3,L16=""),"",B17/$B$1)</f>
        <v>7.3529411764705879</v>
      </c>
      <c r="M17" s="114">
        <f t="shared" si="2"/>
        <v>0.15409052335507373</v>
      </c>
      <c r="N17" s="11">
        <f t="shared" si="3"/>
        <v>8.8682477229304862E-2</v>
      </c>
      <c r="O17" s="60" t="str">
        <f>IF(AND(L16&lt;$V$20,L17&gt;$V$20),aux!$B$5,"")</f>
        <v/>
      </c>
      <c r="P17" s="18" t="s">
        <v>48</v>
      </c>
      <c r="Q17" s="32">
        <f>INDEX('demand spectrum ULS'!J2:J188,MATCH(Q14,'demand spectrum ULS'!I2:I188,1)+1)+(1-(Q14-INDEX('demand spectrum ULS'!I2:I188,MATCH(Q14,'demand spectrum ULS'!I2:I188,1)))/(INDEX('demand spectrum ULS'!I2:I188,MATCH(Q14,'demand spectrum ULS'!I2:I188,1)+1)-INDEX('demand spectrum ULS'!I2:I188,MATCH(Q14,'demand spectrum ULS'!I2:I188,1))))*(INDEX('demand spectrum ULS'!J2:J188,MATCH(Q14,'demand spectrum ULS'!I2:I188,1))-INDEX('demand spectrum ULS'!J2:J188,MATCH(Q14,'demand spectrum ULS'!I2:I188,1)+1))</f>
        <v>0.46634649435897435</v>
      </c>
      <c r="R17" s="32"/>
      <c r="S17" s="37">
        <f>S1*(INDEX('demand spectrum ULS'!J2:J188,MATCH(S13,'demand spectrum ULS'!I2:I188,1)+1)+(1-(S13-INDEX('demand spectrum ULS'!I2:I188,MATCH(S13,'demand spectrum ULS'!I2:I188,1)))/(INDEX('demand spectrum ULS'!I2:I188,MATCH(S13,'demand spectrum ULS'!I2:I188,1)+1)-INDEX('demand spectrum ULS'!I2:I188,MATCH(S13,'demand spectrum ULS'!I2:I188,1))))*(INDEX('demand spectrum ULS'!J2:J188,MATCH(S13,'demand spectrum ULS'!I2:I188,1))-INDEX('demand spectrum ULS'!J2:J188,MATCH(S13,'demand spectrum ULS'!I2:I188,1)+1)))</f>
        <v>0.21945143459066194</v>
      </c>
      <c r="U17" s="16" t="s">
        <v>53</v>
      </c>
      <c r="V17" s="19">
        <f>W17*9.81*100/(2*PI()/Q14)^2</f>
        <v>11.083979060403195</v>
      </c>
      <c r="W17" s="19">
        <f>Q17</f>
        <v>0.46634649435897435</v>
      </c>
      <c r="X17" s="37" t="str">
        <f>P17</f>
        <v>Sae(T) [g]</v>
      </c>
      <c r="Y17" s="19"/>
      <c r="AA17" s="108">
        <f>IF(L17="",$V$6,B17)</f>
        <v>10</v>
      </c>
      <c r="AB17" s="109">
        <f>IF(L17="",$W$6,C17)</f>
        <v>2212.056</v>
      </c>
      <c r="AC17" s="108">
        <f>IF(B17="",AC16,IF(L17="",B17,$V$6))</f>
        <v>45.800000000000004</v>
      </c>
      <c r="AD17" s="109">
        <f>IF(B17="",AD16,IF(L17="",C17,$W$6))</f>
        <v>3585.1179999999999</v>
      </c>
      <c r="AF17" s="110">
        <f t="shared" si="4"/>
        <v>7.3529411764705879</v>
      </c>
      <c r="AG17" s="110">
        <f t="shared" si="5"/>
        <v>0.15409052335507373</v>
      </c>
      <c r="AI17" s="111">
        <f>SUM($N$4:N17)</f>
        <v>0.76204600608261397</v>
      </c>
    </row>
    <row r="18" spans="1:35" x14ac:dyDescent="0.25">
      <c r="A18" s="4">
        <f>IF(pushover!A18="","",pushover!A18)</f>
        <v>14</v>
      </c>
      <c r="B18" s="112">
        <f>IF(A18="","",IF(MAX(pushover!B18:B1013)&gt;0,pushover!B18*100,-pushover!B18*100))</f>
        <v>10.8</v>
      </c>
      <c r="C18" s="113">
        <f>IF(A18="","",pushover!C18)</f>
        <v>2307.3919999999998</v>
      </c>
      <c r="D18" s="4">
        <f>IF(A18="","",pushover!D18)</f>
        <v>452</v>
      </c>
      <c r="E18" s="4">
        <f>IF(A18="","",pushover!E18)</f>
        <v>408</v>
      </c>
      <c r="F18" s="4">
        <f>IF(A18="","",pushover!I18)</f>
        <v>0</v>
      </c>
      <c r="G18" s="4">
        <f>IF(A18="","",pushover!J18)</f>
        <v>0</v>
      </c>
      <c r="H18" s="4">
        <f>IF(A18="","",pushover!K18)</f>
        <v>0</v>
      </c>
      <c r="I18" s="29">
        <f t="shared" si="0"/>
        <v>860</v>
      </c>
      <c r="J18" s="29">
        <f t="shared" si="1"/>
        <v>0</v>
      </c>
      <c r="K18" s="59" t="str">
        <f>IF(AND(F18&gt;0,F17=0),aux!$B$2,IF(AND(G18&gt;0,G17=0,H18&lt;1),aux!$B$3,IF(AND(J18=MAX($J$4:$J$999),J17&lt;J18),aux!$B$4,"")))</f>
        <v/>
      </c>
      <c r="L18" s="114">
        <f>IF(OR(K17=aux!$B$3,L17=""),"",B18/$B$1)</f>
        <v>7.9411764705882355</v>
      </c>
      <c r="M18" s="114">
        <f t="shared" si="2"/>
        <v>0.16073157319042114</v>
      </c>
      <c r="N18" s="11">
        <f t="shared" si="3"/>
        <v>9.2594734278086815E-2</v>
      </c>
      <c r="O18" s="60" t="str">
        <f>IF(AND(L17&lt;$V$20,L18&gt;$V$20),aux!$B$5,"")</f>
        <v/>
      </c>
      <c r="P18" s="18" t="s">
        <v>47</v>
      </c>
      <c r="Q18" s="32">
        <f>Q17*Q21*Q22</f>
        <v>0.59529130004923081</v>
      </c>
      <c r="R18" s="32"/>
      <c r="S18" s="37">
        <f>S1*(INDEX('demand spectrum ULS'!J2:J188,MATCH(Q14,'demand spectrum ULS'!I2:I188,1)+1)+(1-(Q14-INDEX('demand spectrum ULS'!I2:I188,MATCH(Q14,'demand spectrum ULS'!I2:I188,1)))/(INDEX('demand spectrum ULS'!I2:I188,MATCH(Q14,'demand spectrum ULS'!I2:I188,1)+1)-INDEX('demand spectrum ULS'!I2:I188,MATCH(Q14,'demand spectrum ULS'!I2:I188,1))))*(INDEX('demand spectrum ULS'!J2:J188,MATCH(Q14,'demand spectrum ULS'!I2:I188,1))-INDEX('demand spectrum ULS'!J2:J188,MATCH(Q14,'demand spectrum ULS'!I2:I188,1)+1)))</f>
        <v>0.23317324717948718</v>
      </c>
      <c r="U18" s="14"/>
      <c r="V18" s="25">
        <v>0</v>
      </c>
      <c r="W18" s="25">
        <f>Q19</f>
        <v>0.12719899573701512</v>
      </c>
      <c r="X18" s="36" t="str">
        <f>P19</f>
        <v>Sad(T) [g]</v>
      </c>
      <c r="Y18" s="9" t="s">
        <v>58</v>
      </c>
      <c r="AA18" s="108">
        <f>IF(L18="",$V$6,B18)</f>
        <v>10.8</v>
      </c>
      <c r="AB18" s="109">
        <f>IF(L18="",$W$6,C18)</f>
        <v>2307.3919999999998</v>
      </c>
      <c r="AC18" s="108">
        <f>IF(B18="",AC17,IF(L18="",B18,$V$6))</f>
        <v>45.800000000000004</v>
      </c>
      <c r="AD18" s="109">
        <f>IF(B18="",AD17,IF(L18="",C18,$W$6))</f>
        <v>3585.1179999999999</v>
      </c>
      <c r="AF18" s="110">
        <f t="shared" si="4"/>
        <v>7.9411764705882355</v>
      </c>
      <c r="AG18" s="110">
        <f t="shared" si="5"/>
        <v>0.16073157319042114</v>
      </c>
      <c r="AI18" s="111">
        <f>SUM($N$4:N18)</f>
        <v>0.85464074036070081</v>
      </c>
    </row>
    <row r="19" spans="1:35" ht="15.75" thickBot="1" x14ac:dyDescent="0.3">
      <c r="A19" s="4">
        <f>IF(pushover!A19="","",pushover!A19)</f>
        <v>15</v>
      </c>
      <c r="B19" s="112">
        <f>IF(A19="","",IF(MAX(pushover!B19:B1014)&gt;0,pushover!B19*100,-pushover!B19*100))</f>
        <v>11.600000000000001</v>
      </c>
      <c r="C19" s="113">
        <f>IF(A19="","",pushover!C19)</f>
        <v>2402.3679999999999</v>
      </c>
      <c r="D19" s="4">
        <f>IF(A19="","",pushover!D19)</f>
        <v>448</v>
      </c>
      <c r="E19" s="4">
        <f>IF(A19="","",pushover!E19)</f>
        <v>412</v>
      </c>
      <c r="F19" s="4">
        <f>IF(A19="","",pushover!I19)</f>
        <v>0</v>
      </c>
      <c r="G19" s="4">
        <f>IF(A19="","",pushover!J19)</f>
        <v>0</v>
      </c>
      <c r="H19" s="4">
        <f>IF(A19="","",pushover!K19)</f>
        <v>0</v>
      </c>
      <c r="I19" s="29">
        <f t="shared" si="0"/>
        <v>860</v>
      </c>
      <c r="J19" s="29">
        <f t="shared" si="1"/>
        <v>0</v>
      </c>
      <c r="K19" s="59" t="str">
        <f>IF(AND(F19&gt;0,F18=0),aux!$B$2,IF(AND(G19&gt;0,G18=0,H19&lt;1),aux!$B$3,IF(AND(J19=MAX($J$4:$J$999),J18&lt;J19),aux!$B$4,"")))</f>
        <v/>
      </c>
      <c r="L19" s="114">
        <f>IF(OR(K18=aux!$B$3,L18=""),"",B19/$B$1)</f>
        <v>8.5294117647058822</v>
      </c>
      <c r="M19" s="114">
        <f t="shared" si="2"/>
        <v>0.1673475456369467</v>
      </c>
      <c r="N19" s="11">
        <f t="shared" si="3"/>
        <v>9.6493858478637548E-2</v>
      </c>
      <c r="O19" s="60" t="str">
        <f>IF(AND(L18&lt;$V$20,L19&gt;$V$20),aux!$B$5,"")</f>
        <v/>
      </c>
      <c r="P19" s="18" t="s">
        <v>24</v>
      </c>
      <c r="Q19" s="32">
        <f>Q18/H1</f>
        <v>0.12719899573701512</v>
      </c>
      <c r="R19" s="32"/>
      <c r="S19" s="17"/>
      <c r="U19" s="16"/>
      <c r="V19" s="19">
        <v>100</v>
      </c>
      <c r="W19" s="19">
        <f>W18</f>
        <v>0.12719899573701512</v>
      </c>
      <c r="X19" s="17"/>
      <c r="AA19" s="108">
        <f>IF(L19="",$V$6,B19)</f>
        <v>11.600000000000001</v>
      </c>
      <c r="AB19" s="109">
        <f>IF(L19="",$W$6,C19)</f>
        <v>2402.3679999999999</v>
      </c>
      <c r="AC19" s="108">
        <f>IF(B19="",AC18,IF(L19="",B19,$V$6))</f>
        <v>45.800000000000004</v>
      </c>
      <c r="AD19" s="109">
        <f>IF(B19="",AD18,IF(L19="",C19,$W$6))</f>
        <v>3585.1179999999999</v>
      </c>
      <c r="AF19" s="110">
        <f t="shared" si="4"/>
        <v>8.5294117647058822</v>
      </c>
      <c r="AG19" s="110">
        <f t="shared" si="5"/>
        <v>0.1673475456369467</v>
      </c>
      <c r="AI19" s="111">
        <f>SUM($N$4:N19)</f>
        <v>0.95113459883933837</v>
      </c>
    </row>
    <row r="20" spans="1:35" ht="15.75" thickBot="1" x14ac:dyDescent="0.3">
      <c r="A20" s="4">
        <f>IF(pushover!A20="","",pushover!A20)</f>
        <v>16</v>
      </c>
      <c r="B20" s="112">
        <f>IF(A20="","",IF(MAX(pushover!B20:B1015)&gt;0,pushover!B20*100,-pushover!B20*100))</f>
        <v>12.4</v>
      </c>
      <c r="C20" s="113">
        <f>IF(A20="","",pushover!C20)</f>
        <v>2496.6439999999998</v>
      </c>
      <c r="D20" s="4">
        <f>IF(A20="","",pushover!D20)</f>
        <v>446</v>
      </c>
      <c r="E20" s="4">
        <f>IF(A20="","",pushover!E20)</f>
        <v>414</v>
      </c>
      <c r="F20" s="4">
        <f>IF(A20="","",pushover!I20)</f>
        <v>0</v>
      </c>
      <c r="G20" s="4">
        <f>IF(A20="","",pushover!J20)</f>
        <v>0</v>
      </c>
      <c r="H20" s="4">
        <f>IF(A20="","",pushover!K20)</f>
        <v>0</v>
      </c>
      <c r="I20" s="29">
        <f t="shared" si="0"/>
        <v>860</v>
      </c>
      <c r="J20" s="29">
        <f t="shared" si="1"/>
        <v>0</v>
      </c>
      <c r="K20" s="59" t="str">
        <f>IF(AND(F20&gt;0,F19=0),aux!$B$2,IF(AND(G20&gt;0,G19=0,H20&lt;1),aux!$B$3,IF(AND(J20=MAX($J$4:$J$999),J19&lt;J20),aux!$B$4,"")))</f>
        <v/>
      </c>
      <c r="L20" s="114">
        <f>IF(OR(K19=aux!$B$3,L19=""),"",B20/$B$1)</f>
        <v>9.117647058823529</v>
      </c>
      <c r="M20" s="114">
        <f t="shared" si="2"/>
        <v>0.1739147564940963</v>
      </c>
      <c r="N20" s="11">
        <f t="shared" si="3"/>
        <v>0.10037126533265966</v>
      </c>
      <c r="O20" s="60" t="str">
        <f>IF(AND(L19&lt;$V$20,L20&gt;$V$20),aux!$B$5,"")</f>
        <v/>
      </c>
      <c r="P20" s="121" t="s">
        <v>25</v>
      </c>
      <c r="Q20" s="21">
        <f>INDEX(M4:M999,MATCH(aux!$B$2,K4:K999,0))</f>
        <v>0.19350221728699207</v>
      </c>
      <c r="R20" s="21"/>
      <c r="S20" s="23"/>
      <c r="U20" s="14" t="s">
        <v>33</v>
      </c>
      <c r="V20" s="25">
        <f>W20*$V$14/$W$14</f>
        <v>16.164491545071936</v>
      </c>
      <c r="W20" s="25">
        <f>R16</f>
        <v>0.31974005495803415</v>
      </c>
      <c r="X20" s="15" t="s">
        <v>97</v>
      </c>
      <c r="Y20" s="8" t="s">
        <v>29</v>
      </c>
      <c r="AA20" s="108">
        <f>IF(L20="",$V$6,B20)</f>
        <v>12.4</v>
      </c>
      <c r="AB20" s="109">
        <f>IF(L20="",$W$6,C20)</f>
        <v>2496.6439999999998</v>
      </c>
      <c r="AC20" s="108">
        <f>IF(B20="",AC19,IF(L20="",B20,$V$6))</f>
        <v>45.800000000000004</v>
      </c>
      <c r="AD20" s="109">
        <f>IF(B20="",AD19,IF(L20="",C20,$W$6))</f>
        <v>3585.1179999999999</v>
      </c>
      <c r="AF20" s="110">
        <f t="shared" si="4"/>
        <v>9.117647058823529</v>
      </c>
      <c r="AG20" s="110">
        <f t="shared" si="5"/>
        <v>0.1739147564940963</v>
      </c>
      <c r="AI20" s="111">
        <f>SUM($N$4:N20)</f>
        <v>1.0515058641719981</v>
      </c>
    </row>
    <row r="21" spans="1:35" ht="15.75" thickBot="1" x14ac:dyDescent="0.3">
      <c r="A21" s="4">
        <f>IF(pushover!A21="","",pushover!A21)</f>
        <v>17</v>
      </c>
      <c r="B21" s="112">
        <f>IF(A21="","",IF(MAX(pushover!B21:B1016)&gt;0,pushover!B21*100,-pushover!B21*100))</f>
        <v>13.200000000000001</v>
      </c>
      <c r="C21" s="113">
        <f>IF(A21="","",pushover!C21)</f>
        <v>2591.0349999999999</v>
      </c>
      <c r="D21" s="4">
        <f>IF(A21="","",pushover!D21)</f>
        <v>444</v>
      </c>
      <c r="E21" s="4">
        <f>IF(A21="","",pushover!E21)</f>
        <v>416</v>
      </c>
      <c r="F21" s="4">
        <f>IF(A21="","",pushover!I21)</f>
        <v>0</v>
      </c>
      <c r="G21" s="4">
        <f>IF(A21="","",pushover!J21)</f>
        <v>0</v>
      </c>
      <c r="H21" s="4">
        <f>IF(A21="","",pushover!K21)</f>
        <v>0</v>
      </c>
      <c r="I21" s="29">
        <f t="shared" si="0"/>
        <v>860</v>
      </c>
      <c r="J21" s="29">
        <f t="shared" si="1"/>
        <v>0</v>
      </c>
      <c r="K21" s="59" t="str">
        <f>IF(AND(F21&gt;0,F20=0),aux!$B$2,IF(AND(G21&gt;0,G20=0,H21&lt;1),aux!$B$3,IF(AND(J21=MAX($J$4:$J$999),J20&lt;J21),aux!$B$4,"")))</f>
        <v/>
      </c>
      <c r="L21" s="114">
        <f>IF(OR(K20=aux!$B$3,L20=""),"",B21/$B$1)</f>
        <v>9.7058823529411757</v>
      </c>
      <c r="M21" s="114">
        <f t="shared" ref="M21:M84" si="6">IF(L21="","",C21/($B$1*$D$1*9.81))</f>
        <v>0.18048997818378623</v>
      </c>
      <c r="N21" s="11">
        <f t="shared" ref="N21:N84" si="7">IF(L21="","",IF(L20="[cm]",0,(L21-L20)*(M21+M20)/2))</f>
        <v>0.1042366866699654</v>
      </c>
      <c r="O21" s="60" t="str">
        <f>IF(AND(L20&lt;$V$20,L21&gt;$V$20),aux!$B$5,"")</f>
        <v/>
      </c>
      <c r="P21" s="123" t="s">
        <v>145</v>
      </c>
      <c r="Q21" s="140">
        <v>1.1499999999999999</v>
      </c>
      <c r="R21" s="124"/>
      <c r="S21" s="15"/>
      <c r="U21" s="22"/>
      <c r="V21" s="21">
        <f>V20+0.0000001</f>
        <v>16.164491645071937</v>
      </c>
      <c r="W21" s="21">
        <v>0</v>
      </c>
      <c r="X21" s="23"/>
      <c r="AA21" s="108">
        <f>IF(L21="",$V$6,B21)</f>
        <v>13.200000000000001</v>
      </c>
      <c r="AB21" s="109">
        <f>IF(L21="",$W$6,C21)</f>
        <v>2591.0349999999999</v>
      </c>
      <c r="AC21" s="108">
        <f>IF(B21="",AC20,IF(L21="",B21,$V$6))</f>
        <v>45.800000000000004</v>
      </c>
      <c r="AD21" s="109">
        <f>IF(B21="",AD20,IF(L21="",C21,$W$6))</f>
        <v>3585.1179999999999</v>
      </c>
      <c r="AF21" s="110">
        <f t="shared" si="4"/>
        <v>9.7058823529411757</v>
      </c>
      <c r="AG21" s="110">
        <f t="shared" si="5"/>
        <v>0.18048997818378623</v>
      </c>
      <c r="AI21" s="111">
        <f>SUM($N$4:N21)</f>
        <v>1.1557425508419634</v>
      </c>
    </row>
    <row r="22" spans="1:35" x14ac:dyDescent="0.25">
      <c r="A22" s="4">
        <f>IF(pushover!A22="","",pushover!A22)</f>
        <v>18</v>
      </c>
      <c r="B22" s="112">
        <f>IF(A22="","",IF(MAX(pushover!B22:B1017)&gt;0,pushover!B22*100,-pushover!B22*100))</f>
        <v>14.000000000000002</v>
      </c>
      <c r="C22" s="113">
        <f>IF(A22="","",pushover!C22)</f>
        <v>2684.8150000000001</v>
      </c>
      <c r="D22" s="4">
        <f>IF(A22="","",pushover!D22)</f>
        <v>438</v>
      </c>
      <c r="E22" s="4">
        <f>IF(A22="","",pushover!E22)</f>
        <v>422</v>
      </c>
      <c r="F22" s="4">
        <f>IF(A22="","",pushover!I22)</f>
        <v>0</v>
      </c>
      <c r="G22" s="4">
        <f>IF(A22="","",pushover!J22)</f>
        <v>0</v>
      </c>
      <c r="H22" s="4">
        <f>IF(A22="","",pushover!K22)</f>
        <v>0</v>
      </c>
      <c r="I22" s="29">
        <f t="shared" si="0"/>
        <v>860</v>
      </c>
      <c r="J22" s="29">
        <f t="shared" si="1"/>
        <v>0</v>
      </c>
      <c r="K22" s="59" t="str">
        <f>IF(AND(F22&gt;0,F21=0),aux!$B$2,IF(AND(G22&gt;0,G21=0,H22&lt;1),aux!$B$3,IF(AND(J22=MAX($J$4:$J$999),J21&lt;J22),aux!$B$4,"")))</f>
        <v/>
      </c>
      <c r="L22" s="114">
        <f>IF(OR(K21=aux!$B$3,L21=""),"",B22/$B$1)</f>
        <v>10.294117647058824</v>
      </c>
      <c r="M22" s="114">
        <f t="shared" si="6"/>
        <v>0.18702263797189234</v>
      </c>
      <c r="N22" s="11">
        <f t="shared" si="7"/>
        <v>0.10809194592814102</v>
      </c>
      <c r="O22" s="60" t="str">
        <f>IF(AND(L21&lt;$V$20,L22&gt;$V$20),aux!$B$5,"")</f>
        <v/>
      </c>
      <c r="P22" s="18" t="s">
        <v>146</v>
      </c>
      <c r="Q22" s="78">
        <v>1.1100000000000001</v>
      </c>
      <c r="R22" s="8"/>
      <c r="S22" s="17"/>
      <c r="U22" s="16" t="str">
        <f>U11</f>
        <v>Sdy [cm]</v>
      </c>
      <c r="V22" s="19">
        <f>V14</f>
        <v>12.625490823946286</v>
      </c>
      <c r="W22" s="19">
        <f>W14</f>
        <v>0.24973721682891176</v>
      </c>
      <c r="X22" s="17" t="str">
        <f>X11</f>
        <v>Cs [g]</v>
      </c>
      <c r="Y22" s="8" t="s">
        <v>59</v>
      </c>
      <c r="AA22" s="108">
        <f>IF(L22="",$V$6,B22)</f>
        <v>14.000000000000002</v>
      </c>
      <c r="AB22" s="109">
        <f>IF(L22="",$W$6,C22)</f>
        <v>2684.8150000000001</v>
      </c>
      <c r="AC22" s="108">
        <f>IF(B22="",AC21,IF(L22="",B22,$V$6))</f>
        <v>45.800000000000004</v>
      </c>
      <c r="AD22" s="109">
        <f>IF(B22="",AD21,IF(L22="",C22,$W$6))</f>
        <v>3585.1179999999999</v>
      </c>
      <c r="AF22" s="110">
        <f t="shared" si="4"/>
        <v>10.294117647058824</v>
      </c>
      <c r="AG22" s="110">
        <f t="shared" si="5"/>
        <v>0.18702263797189234</v>
      </c>
      <c r="AI22" s="111">
        <f>SUM($N$4:N22)</f>
        <v>1.2638344967701045</v>
      </c>
    </row>
    <row r="23" spans="1:35" ht="15.75" thickBot="1" x14ac:dyDescent="0.3">
      <c r="A23" s="4">
        <f>IF(pushover!A23="","",pushover!A23)</f>
        <v>19</v>
      </c>
      <c r="B23" s="112">
        <f>IF(A23="","",IF(MAX(pushover!B23:B1018)&gt;0,pushover!B23*100,-pushover!B23*100))</f>
        <v>14.799999999999999</v>
      </c>
      <c r="C23" s="113">
        <f>IF(A23="","",pushover!C23)</f>
        <v>2777.8330000000001</v>
      </c>
      <c r="D23" s="4">
        <f>IF(A23="","",pushover!D23)</f>
        <v>438</v>
      </c>
      <c r="E23" s="4">
        <f>IF(A23="","",pushover!E23)</f>
        <v>420</v>
      </c>
      <c r="F23" s="4">
        <f>IF(A23="","",pushover!I23)</f>
        <v>2</v>
      </c>
      <c r="G23" s="4">
        <f>IF(A23="","",pushover!J23)</f>
        <v>0</v>
      </c>
      <c r="H23" s="4">
        <f>IF(A23="","",pushover!K23)</f>
        <v>0</v>
      </c>
      <c r="I23" s="29">
        <f t="shared" si="0"/>
        <v>858</v>
      </c>
      <c r="J23" s="29">
        <f t="shared" si="1"/>
        <v>2</v>
      </c>
      <c r="K23" s="59" t="str">
        <f>IF(AND(F23&gt;0,F22=0),aux!$B$2,IF(AND(G23&gt;0,G22=0,H23&lt;1),aux!$B$3,IF(AND(J23=MAX($J$4:$J$999),J22&lt;J23),aux!$B$4,"")))</f>
        <v>1st Y</v>
      </c>
      <c r="L23" s="114">
        <f>IF(OR(K22=aux!$B$3,L22=""),"",B23/$B$1)</f>
        <v>10.882352941176469</v>
      </c>
      <c r="M23" s="114">
        <f t="shared" si="6"/>
        <v>0.19350221728699207</v>
      </c>
      <c r="N23" s="11">
        <f t="shared" si="7"/>
        <v>0.11191907507614207</v>
      </c>
      <c r="O23" s="60" t="str">
        <f>IF(AND(L22&lt;$V$20,L23&gt;$V$20),aux!$B$5,"")</f>
        <v/>
      </c>
      <c r="P23" s="128" t="s">
        <v>21</v>
      </c>
      <c r="Q23" s="51">
        <f>Q20/Q19</f>
        <v>1.5212558571378925</v>
      </c>
      <c r="R23" s="31"/>
      <c r="S23" s="17"/>
      <c r="U23" s="30" t="str">
        <f>U12</f>
        <v>Sdu [cm]</v>
      </c>
      <c r="V23" s="21">
        <f>V15</f>
        <v>33.676470588235297</v>
      </c>
      <c r="W23" s="21">
        <f>R29</f>
        <v>0.66613394715515961</v>
      </c>
      <c r="X23" s="23" t="str">
        <f>P29</f>
        <v>Sac(Teff) [g]</v>
      </c>
      <c r="AA23" s="108">
        <f>IF(L23="",$V$6,B23)</f>
        <v>14.799999999999999</v>
      </c>
      <c r="AB23" s="109">
        <f>IF(L23="",$W$6,C23)</f>
        <v>2777.8330000000001</v>
      </c>
      <c r="AC23" s="108">
        <f>IF(B23="",AC22,IF(L23="",B23,$V$6))</f>
        <v>45.800000000000004</v>
      </c>
      <c r="AD23" s="109">
        <f>IF(B23="",AD22,IF(L23="",C23,$W$6))</f>
        <v>3585.1179999999999</v>
      </c>
      <c r="AF23" s="110">
        <f t="shared" si="4"/>
        <v>10.882352941176469</v>
      </c>
      <c r="AG23" s="110">
        <f t="shared" si="5"/>
        <v>0.19350221728699207</v>
      </c>
      <c r="AI23" s="111">
        <f>SUM($N$4:N23)</f>
        <v>1.3757535718462466</v>
      </c>
    </row>
    <row r="24" spans="1:35" ht="15.75" thickBot="1" x14ac:dyDescent="0.3">
      <c r="A24" s="4">
        <f>IF(pushover!A24="","",pushover!A24)</f>
        <v>20</v>
      </c>
      <c r="B24" s="112">
        <f>IF(A24="","",IF(MAX(pushover!B24:B1019)&gt;0,pushover!B24*100,-pushover!B24*100))</f>
        <v>15.6</v>
      </c>
      <c r="C24" s="113">
        <f>IF(A24="","",pushover!C24)</f>
        <v>2868.694</v>
      </c>
      <c r="D24" s="4">
        <f>IF(A24="","",pushover!D24)</f>
        <v>438</v>
      </c>
      <c r="E24" s="4">
        <f>IF(A24="","",pushover!E24)</f>
        <v>413</v>
      </c>
      <c r="F24" s="4">
        <f>IF(A24="","",pushover!I24)</f>
        <v>9</v>
      </c>
      <c r="G24" s="4">
        <f>IF(A24="","",pushover!J24)</f>
        <v>0</v>
      </c>
      <c r="H24" s="4">
        <f>IF(A24="","",pushover!K24)</f>
        <v>0</v>
      </c>
      <c r="I24" s="29">
        <f t="shared" si="0"/>
        <v>851</v>
      </c>
      <c r="J24" s="29">
        <f t="shared" si="1"/>
        <v>9</v>
      </c>
      <c r="K24" s="59" t="str">
        <f>IF(AND(F24&gt;0,F23=0),aux!$B$2,IF(AND(G24&gt;0,G23=0,H24&lt;1),aux!$B$3,IF(AND(J24=MAX($J$4:$J$999),J23&lt;J24),aux!$B$4,"")))</f>
        <v/>
      </c>
      <c r="L24" s="114">
        <f>IF(OR(K23=aux!$B$3,L23=""),"",B24/$B$1)</f>
        <v>11.470588235294116</v>
      </c>
      <c r="M24" s="114">
        <f t="shared" si="6"/>
        <v>0.19983154124740055</v>
      </c>
      <c r="N24" s="11">
        <f t="shared" si="7"/>
        <v>0.11568639956893895</v>
      </c>
      <c r="O24" s="60" t="str">
        <f>IF(AND(L23&lt;$V$20,L24&gt;$V$20),aux!$B$5,"")</f>
        <v/>
      </c>
      <c r="P24" s="128" t="s">
        <v>22</v>
      </c>
      <c r="Q24" s="51">
        <f>Q9/Q20</f>
        <v>1.2616388841492405</v>
      </c>
      <c r="R24" s="51">
        <f>R9/Q20</f>
        <v>1.2906168225375678</v>
      </c>
      <c r="S24" s="17"/>
      <c r="U24" s="7"/>
      <c r="V24" s="10">
        <f>V23</f>
        <v>33.676470588235297</v>
      </c>
      <c r="W24" s="10">
        <f>W21</f>
        <v>0</v>
      </c>
      <c r="X24" s="23"/>
      <c r="Y24" s="8" t="s">
        <v>31</v>
      </c>
      <c r="AA24" s="108">
        <f>IF(L24="",$V$6,B24)</f>
        <v>15.6</v>
      </c>
      <c r="AB24" s="109">
        <f>IF(L24="",$W$6,C24)</f>
        <v>2868.694</v>
      </c>
      <c r="AC24" s="108">
        <f>IF(B24="",AC23,IF(L24="",B24,$V$6))</f>
        <v>45.800000000000004</v>
      </c>
      <c r="AD24" s="109">
        <f>IF(B24="",AD23,IF(L24="",C24,$W$6))</f>
        <v>3585.1179999999999</v>
      </c>
      <c r="AF24" s="110">
        <f t="shared" si="4"/>
        <v>11.470588235294116</v>
      </c>
      <c r="AG24" s="110">
        <f t="shared" si="5"/>
        <v>0.19983154124740055</v>
      </c>
      <c r="AI24" s="111">
        <f>SUM($N$4:N24)</f>
        <v>1.4914399714151856</v>
      </c>
    </row>
    <row r="25" spans="1:35" ht="15.75" thickBot="1" x14ac:dyDescent="0.3">
      <c r="A25" s="4">
        <f>IF(pushover!A25="","",pushover!A25)</f>
        <v>21</v>
      </c>
      <c r="B25" s="112">
        <f>IF(A25="","",IF(MAX(pushover!B25:B1020)&gt;0,pushover!B25*100,-pushover!B25*100))</f>
        <v>16.400000000000002</v>
      </c>
      <c r="C25" s="113">
        <f>IF(A25="","",pushover!C25)</f>
        <v>2955.4870000000001</v>
      </c>
      <c r="D25" s="4">
        <f>IF(A25="","",pushover!D25)</f>
        <v>438</v>
      </c>
      <c r="E25" s="4">
        <f>IF(A25="","",pushover!E25)</f>
        <v>404</v>
      </c>
      <c r="F25" s="4">
        <f>IF(A25="","",pushover!I25)</f>
        <v>18</v>
      </c>
      <c r="G25" s="4">
        <f>IF(A25="","",pushover!J25)</f>
        <v>0</v>
      </c>
      <c r="H25" s="4">
        <f>IF(A25="","",pushover!K25)</f>
        <v>0</v>
      </c>
      <c r="I25" s="29">
        <f t="shared" si="0"/>
        <v>842</v>
      </c>
      <c r="J25" s="29">
        <f t="shared" si="1"/>
        <v>18</v>
      </c>
      <c r="K25" s="59" t="str">
        <f>IF(AND(F25&gt;0,F24=0),aux!$B$2,IF(AND(G25&gt;0,G24=0,H25&lt;1),aux!$B$3,IF(AND(J25=MAX($J$4:$J$999),J24&lt;J25),aux!$B$4,"")))</f>
        <v/>
      </c>
      <c r="L25" s="114">
        <f>IF(OR(K24=aux!$B$3,L24=""),"",B25/$B$1)</f>
        <v>12.058823529411766</v>
      </c>
      <c r="M25" s="114">
        <f t="shared" si="6"/>
        <v>0.20587749071412154</v>
      </c>
      <c r="N25" s="11">
        <f t="shared" si="7"/>
        <v>0.11932618587103656</v>
      </c>
      <c r="O25" s="60" t="str">
        <f>IF(AND(L24&lt;$V$20,L25&gt;$V$20),aux!$B$5,"")</f>
        <v/>
      </c>
      <c r="P25" s="128" t="s">
        <v>23</v>
      </c>
      <c r="Q25" s="51">
        <f>IF(Q13&lt;F1,(Q12-1)*Q13/F1+1,Q12)</f>
        <v>2.9622657324331985</v>
      </c>
      <c r="R25" s="51">
        <f>IF(R13&lt;F1,(R12-1)*R13/F1+1,R12)</f>
        <v>2.6673395163665576</v>
      </c>
      <c r="S25" s="17"/>
      <c r="W25" s="24"/>
      <c r="AA25" s="108">
        <f>IF(L25="",$V$6,B25)</f>
        <v>16.400000000000002</v>
      </c>
      <c r="AB25" s="109">
        <f>IF(L25="",$W$6,C25)</f>
        <v>2955.4870000000001</v>
      </c>
      <c r="AC25" s="108">
        <f>IF(B25="",AC24,IF(L25="",B25,$V$6))</f>
        <v>45.800000000000004</v>
      </c>
      <c r="AD25" s="109">
        <f>IF(B25="",AD24,IF(L25="",C25,$W$6))</f>
        <v>3585.1179999999999</v>
      </c>
      <c r="AF25" s="110">
        <f t="shared" si="4"/>
        <v>12.058823529411766</v>
      </c>
      <c r="AG25" s="110">
        <f t="shared" si="5"/>
        <v>0.20587749071412154</v>
      </c>
      <c r="AI25" s="111">
        <f>SUM($N$4:N25)</f>
        <v>1.6107661572862222</v>
      </c>
    </row>
    <row r="26" spans="1:35" ht="15.75" thickBot="1" x14ac:dyDescent="0.3">
      <c r="A26" s="4">
        <f>IF(pushover!A26="","",pushover!A26)</f>
        <v>22</v>
      </c>
      <c r="B26" s="112">
        <f>IF(A26="","",IF(MAX(pushover!B26:B1021)&gt;0,pushover!B26*100,-pushover!B26*100))</f>
        <v>17.2</v>
      </c>
      <c r="C26" s="113">
        <f>IF(A26="","",pushover!C26)</f>
        <v>3036.2840000000001</v>
      </c>
      <c r="D26" s="4">
        <f>IF(A26="","",pushover!D26)</f>
        <v>438</v>
      </c>
      <c r="E26" s="4">
        <f>IF(A26="","",pushover!E26)</f>
        <v>392</v>
      </c>
      <c r="F26" s="4">
        <f>IF(A26="","",pushover!I26)</f>
        <v>30</v>
      </c>
      <c r="G26" s="4">
        <f>IF(A26="","",pushover!J26)</f>
        <v>0</v>
      </c>
      <c r="H26" s="4">
        <f>IF(A26="","",pushover!K26)</f>
        <v>0</v>
      </c>
      <c r="I26" s="29">
        <f t="shared" si="0"/>
        <v>830</v>
      </c>
      <c r="J26" s="29">
        <f t="shared" si="1"/>
        <v>30</v>
      </c>
      <c r="K26" s="59" t="str">
        <f>IF(AND(F26&gt;0,F25=0),aux!$B$2,IF(AND(G26&gt;0,G25=0,H26&lt;1),aux!$B$3,IF(AND(J26=MAX($J$4:$J$999),J25&lt;J26),aux!$B$4,"")))</f>
        <v/>
      </c>
      <c r="L26" s="114">
        <f>IF(OR(K25=aux!$B$3,L25=""),"",B26/$B$1)</f>
        <v>12.647058823529409</v>
      </c>
      <c r="M26" s="114">
        <f t="shared" si="6"/>
        <v>0.21150576233813098</v>
      </c>
      <c r="N26" s="11">
        <f t="shared" si="7"/>
        <v>0.12275978030948524</v>
      </c>
      <c r="O26" s="60" t="str">
        <f>IF(AND(L25&lt;$V$20,L26&gt;$V$20),aux!$B$5,"")</f>
        <v/>
      </c>
      <c r="P26" s="128" t="s">
        <v>51</v>
      </c>
      <c r="Q26" s="51">
        <f>Q18/Q16</f>
        <v>1.7867782690072103</v>
      </c>
      <c r="R26" s="51">
        <f>Q18/R16</f>
        <v>1.861797703535651</v>
      </c>
      <c r="S26" s="120">
        <f>S18/S17</f>
        <v>1.0625277871362302</v>
      </c>
      <c r="U26" s="115" t="s">
        <v>137</v>
      </c>
      <c r="V26" s="38" t="s">
        <v>106</v>
      </c>
      <c r="W26" s="38" t="s">
        <v>107</v>
      </c>
      <c r="X26" s="15"/>
      <c r="AA26" s="108">
        <f>IF(L26="",$V$6,B26)</f>
        <v>17.2</v>
      </c>
      <c r="AB26" s="109">
        <f>IF(L26="",$W$6,C26)</f>
        <v>3036.2840000000001</v>
      </c>
      <c r="AC26" s="108">
        <f>IF(B26="",AC25,IF(L26="",B26,$V$6))</f>
        <v>45.800000000000004</v>
      </c>
      <c r="AD26" s="109">
        <f>IF(B26="",AD25,IF(L26="",C26,$W$6))</f>
        <v>3585.1179999999999</v>
      </c>
      <c r="AF26" s="110">
        <f t="shared" ref="AF26:AF40" si="8">IF(L26="",AF25,L26)</f>
        <v>12.647058823529409</v>
      </c>
      <c r="AG26" s="110">
        <f t="shared" si="5"/>
        <v>0.21150576233813098</v>
      </c>
      <c r="AI26" s="111">
        <f>SUM($N$4:N26)</f>
        <v>1.7335259375957075</v>
      </c>
    </row>
    <row r="27" spans="1:35" ht="15.75" thickBot="1" x14ac:dyDescent="0.3">
      <c r="A27" s="4">
        <f>IF(pushover!A27="","",pushover!A27)</f>
        <v>23</v>
      </c>
      <c r="B27" s="112">
        <f>IF(A27="","",IF(MAX(pushover!B27:B1022)&gt;0,pushover!B27*100,-pushover!B27*100))</f>
        <v>18</v>
      </c>
      <c r="C27" s="113">
        <f>IF(A27="","",pushover!C27)</f>
        <v>3110.06</v>
      </c>
      <c r="D27" s="4">
        <f>IF(A27="","",pushover!D27)</f>
        <v>438</v>
      </c>
      <c r="E27" s="4">
        <f>IF(A27="","",pushover!E27)</f>
        <v>386</v>
      </c>
      <c r="F27" s="4">
        <f>IF(A27="","",pushover!I27)</f>
        <v>36</v>
      </c>
      <c r="G27" s="4">
        <f>IF(A27="","",pushover!J27)</f>
        <v>0</v>
      </c>
      <c r="H27" s="4">
        <f>IF(A27="","",pushover!K27)</f>
        <v>0</v>
      </c>
      <c r="I27" s="29">
        <f t="shared" si="0"/>
        <v>824</v>
      </c>
      <c r="J27" s="29">
        <f t="shared" si="1"/>
        <v>36</v>
      </c>
      <c r="K27" s="59" t="str">
        <f>IF(AND(F27&gt;0,F26=0),aux!$B$2,IF(AND(G27&gt;0,G26=0,H27&lt;1),aux!$B$3,IF(AND(J27=MAX($J$4:$J$999),J26&lt;J27),aux!$B$4,"")))</f>
        <v/>
      </c>
      <c r="L27" s="114">
        <f>IF(OR(K26=aux!$B$3,L26=""),"",B27/$B$1)</f>
        <v>13.235294117647058</v>
      </c>
      <c r="M27" s="114">
        <f t="shared" si="6"/>
        <v>0.21664495522069993</v>
      </c>
      <c r="N27" s="11">
        <f t="shared" si="7"/>
        <v>0.12592668163495058</v>
      </c>
      <c r="O27" s="60" t="str">
        <f>IF(AND(L26&lt;$V$20,L27&gt;$V$20),aux!$B$5,"")</f>
        <v/>
      </c>
      <c r="P27" s="141" t="s">
        <v>50</v>
      </c>
      <c r="Q27" s="142">
        <f>Q23*Q24*Q25*Q26</f>
        <v>10.158556620540264</v>
      </c>
      <c r="R27" s="142">
        <f>Q23*R24*R25*R26</f>
        <v>9.7501292826615664</v>
      </c>
      <c r="S27" s="23"/>
      <c r="U27" s="14" t="str">
        <f>U14</f>
        <v>Sdy [cm]</v>
      </c>
      <c r="V27" s="25">
        <f>S10</f>
        <v>3.5953878993414286</v>
      </c>
      <c r="W27" s="25">
        <f>S9</f>
        <v>0.13397177021622056</v>
      </c>
      <c r="X27" s="15" t="str">
        <f>X14</f>
        <v>Cs [g]</v>
      </c>
      <c r="AA27" s="108">
        <f>IF(L27="",$V$6,B27)</f>
        <v>18</v>
      </c>
      <c r="AB27" s="109">
        <f>IF(L27="",$W$6,C27)</f>
        <v>3110.06</v>
      </c>
      <c r="AC27" s="108">
        <f>IF(B27="",AC26,IF(L27="",B27,$V$6))</f>
        <v>45.800000000000004</v>
      </c>
      <c r="AD27" s="109">
        <f>IF(B27="",AD26,IF(L27="",C27,$W$6))</f>
        <v>3585.1179999999999</v>
      </c>
      <c r="AF27" s="110">
        <f t="shared" si="8"/>
        <v>13.235294117647058</v>
      </c>
      <c r="AG27" s="110">
        <f t="shared" si="5"/>
        <v>0.21664495522069993</v>
      </c>
      <c r="AI27" s="111">
        <f>SUM($N$4:N27)</f>
        <v>1.859452619230658</v>
      </c>
    </row>
    <row r="28" spans="1:35" ht="15.75" thickBot="1" x14ac:dyDescent="0.3">
      <c r="A28" s="4">
        <f>IF(pushover!A28="","",pushover!A28)</f>
        <v>24</v>
      </c>
      <c r="B28" s="112">
        <f>IF(A28="","",IF(MAX(pushover!B28:B1023)&gt;0,pushover!B28*100,-pushover!B28*100))</f>
        <v>18.8</v>
      </c>
      <c r="C28" s="113">
        <f>IF(A28="","",pushover!C28)</f>
        <v>3179.3890000000001</v>
      </c>
      <c r="D28" s="4">
        <f>IF(A28="","",pushover!D28)</f>
        <v>438</v>
      </c>
      <c r="E28" s="4">
        <f>IF(A28="","",pushover!E28)</f>
        <v>370</v>
      </c>
      <c r="F28" s="4">
        <f>IF(A28="","",pushover!I28)</f>
        <v>52</v>
      </c>
      <c r="G28" s="4">
        <f>IF(A28="","",pushover!J28)</f>
        <v>0</v>
      </c>
      <c r="H28" s="4">
        <f>IF(A28="","",pushover!K28)</f>
        <v>0</v>
      </c>
      <c r="I28" s="29">
        <f t="shared" si="0"/>
        <v>808</v>
      </c>
      <c r="J28" s="29">
        <f t="shared" si="1"/>
        <v>52</v>
      </c>
      <c r="K28" s="59" t="str">
        <f>IF(AND(F28&gt;0,F27=0),aux!$B$2,IF(AND(G28&gt;0,G27=0,H28&lt;1),aux!$B$3,IF(AND(J28=MAX($J$4:$J$999),J27&lt;J28),aux!$B$4,"")))</f>
        <v/>
      </c>
      <c r="L28" s="114">
        <f>IF(OR(K27=aux!$B$3,L27=""),"",B28/$B$1)</f>
        <v>13.823529411764705</v>
      </c>
      <c r="M28" s="114">
        <f t="shared" si="6"/>
        <v>0.22147437269190495</v>
      </c>
      <c r="N28" s="11">
        <f t="shared" si="7"/>
        <v>0.12885862585664842</v>
      </c>
      <c r="O28" s="60" t="str">
        <f>IF(AND(L27&lt;$V$20,L28&gt;$V$20),aux!$B$5,"")</f>
        <v/>
      </c>
      <c r="P28" s="18" t="s">
        <v>156</v>
      </c>
      <c r="Q28" s="33">
        <f>Q27/H1</f>
        <v>2.1706317565256974</v>
      </c>
      <c r="R28" s="33">
        <f>R27/H1</f>
        <v>2.0833609578336683</v>
      </c>
      <c r="S28" s="17"/>
      <c r="U28" s="22" t="str">
        <f>U15</f>
        <v>Sdu [cm]</v>
      </c>
      <c r="V28" s="21">
        <f>S11</f>
        <v>5.5882352941176467</v>
      </c>
      <c r="W28" s="21">
        <f>W27</f>
        <v>0.13397177021622056</v>
      </c>
      <c r="X28" s="23" t="str">
        <f>X15</f>
        <v>Cs [g]</v>
      </c>
      <c r="AA28" s="108">
        <f>IF(L28="",$V$6,B28)</f>
        <v>18.8</v>
      </c>
      <c r="AB28" s="109">
        <f>IF(L28="",$W$6,C28)</f>
        <v>3179.3890000000001</v>
      </c>
      <c r="AC28" s="108">
        <f>IF(B28="",AC27,IF(L28="",B28,$V$6))</f>
        <v>45.800000000000004</v>
      </c>
      <c r="AD28" s="109">
        <f>IF(B28="",AD27,IF(L28="",C28,$W$6))</f>
        <v>3585.1179999999999</v>
      </c>
      <c r="AF28" s="110">
        <f t="shared" si="8"/>
        <v>13.823529411764705</v>
      </c>
      <c r="AG28" s="110">
        <f t="shared" si="5"/>
        <v>0.22147437269190495</v>
      </c>
      <c r="AI28" s="111">
        <f>SUM($N$4:N28)</f>
        <v>1.9883112450873064</v>
      </c>
    </row>
    <row r="29" spans="1:35" s="8" customFormat="1" ht="15.75" thickBot="1" x14ac:dyDescent="0.3">
      <c r="A29" s="4">
        <f>IF(pushover!A29="","",pushover!A29)</f>
        <v>25</v>
      </c>
      <c r="B29" s="112">
        <f>IF(A29="","",IF(MAX(pushover!B29:B1024)&gt;0,pushover!B29*100,-pushover!B29*100))</f>
        <v>19.600000000000001</v>
      </c>
      <c r="C29" s="113">
        <f>IF(A29="","",pushover!C29)</f>
        <v>3241.9760000000001</v>
      </c>
      <c r="D29" s="4">
        <f>IF(A29="","",pushover!D29)</f>
        <v>438</v>
      </c>
      <c r="E29" s="4">
        <f>IF(A29="","",pushover!E29)</f>
        <v>364</v>
      </c>
      <c r="F29" s="4">
        <f>IF(A29="","",pushover!I29)</f>
        <v>58</v>
      </c>
      <c r="G29" s="4">
        <f>IF(A29="","",pushover!J29)</f>
        <v>0</v>
      </c>
      <c r="H29" s="4">
        <f>IF(A29="","",pushover!K29)</f>
        <v>0</v>
      </c>
      <c r="I29" s="29">
        <f t="shared" si="0"/>
        <v>802</v>
      </c>
      <c r="J29" s="29">
        <f t="shared" si="1"/>
        <v>58</v>
      </c>
      <c r="K29" s="59" t="str">
        <f>IF(AND(F29&gt;0,F28=0),aux!$B$2,IF(AND(G29&gt;0,G28=0,H29&lt;1),aux!$B$3,IF(AND(J29=MAX($J$4:$J$999),J28&lt;J29),aux!$B$4,"")))</f>
        <v/>
      </c>
      <c r="L29" s="114">
        <f>IF(OR(K28=aux!$B$3,L28=""),"",B29/$B$1)</f>
        <v>14.411764705882353</v>
      </c>
      <c r="M29" s="114">
        <f t="shared" si="6"/>
        <v>0.22583414639800645</v>
      </c>
      <c r="N29" s="11">
        <f t="shared" si="7"/>
        <v>0.13156132914409191</v>
      </c>
      <c r="O29" s="60" t="str">
        <f>IF(AND(L28&lt;$V$20,L29&gt;$V$20),aux!$B$5,"")</f>
        <v/>
      </c>
      <c r="P29" s="18" t="s">
        <v>32</v>
      </c>
      <c r="Q29" s="32">
        <f>Q9*Q25</f>
        <v>0.72317770071621212</v>
      </c>
      <c r="R29" s="32">
        <f>R9*R25</f>
        <v>0.66613394715515961</v>
      </c>
      <c r="S29" s="17"/>
      <c r="T29" s="60"/>
      <c r="U29" s="14" t="s">
        <v>33</v>
      </c>
      <c r="V29" s="133">
        <f>W29*$V$27/$W$27</f>
        <v>5.8893976779359862</v>
      </c>
      <c r="W29" s="25">
        <f>S17</f>
        <v>0.21945143459066194</v>
      </c>
      <c r="X29" s="15" t="s">
        <v>97</v>
      </c>
      <c r="AA29" s="108">
        <f>IF(L29="",$V$6,B29)</f>
        <v>19.600000000000001</v>
      </c>
      <c r="AB29" s="109">
        <f>IF(L29="",$W$6,C29)</f>
        <v>3241.9760000000001</v>
      </c>
      <c r="AC29" s="108">
        <f>IF(B29="",AC28,IF(L29="",B29,$V$6))</f>
        <v>45.800000000000004</v>
      </c>
      <c r="AD29" s="109">
        <f>IF(B29="",AD28,IF(L29="",C29,$W$6))</f>
        <v>3585.1179999999999</v>
      </c>
      <c r="AE29" s="104"/>
      <c r="AF29" s="110">
        <f t="shared" si="8"/>
        <v>14.411764705882353</v>
      </c>
      <c r="AG29" s="110">
        <f t="shared" si="5"/>
        <v>0.22583414639800645</v>
      </c>
      <c r="AH29" s="104"/>
      <c r="AI29" s="111">
        <f>SUM($N$4:N29)</f>
        <v>2.1198725742313984</v>
      </c>
    </row>
    <row r="30" spans="1:35" s="8" customFormat="1" x14ac:dyDescent="0.25">
      <c r="A30" s="4">
        <f>IF(pushover!A30="","",pushover!A30)</f>
        <v>26</v>
      </c>
      <c r="B30" s="112">
        <f>IF(A30="","",IF(MAX(pushover!B30:B1025)&gt;0,pushover!B30*100,-pushover!B30*100))</f>
        <v>20.399999999999999</v>
      </c>
      <c r="C30" s="113">
        <f>IF(A30="","",pushover!C30)</f>
        <v>3297.4630000000002</v>
      </c>
      <c r="D30" s="4">
        <f>IF(A30="","",pushover!D30)</f>
        <v>438</v>
      </c>
      <c r="E30" s="4">
        <f>IF(A30="","",pushover!E30)</f>
        <v>350</v>
      </c>
      <c r="F30" s="4">
        <f>IF(A30="","",pushover!I30)</f>
        <v>72</v>
      </c>
      <c r="G30" s="4">
        <f>IF(A30="","",pushover!J30)</f>
        <v>0</v>
      </c>
      <c r="H30" s="4">
        <f>IF(A30="","",pushover!K30)</f>
        <v>0</v>
      </c>
      <c r="I30" s="29">
        <f t="shared" si="0"/>
        <v>788</v>
      </c>
      <c r="J30" s="29">
        <f t="shared" si="1"/>
        <v>72</v>
      </c>
      <c r="K30" s="59" t="str">
        <f>IF(AND(F30&gt;0,F29=0),aux!$B$2,IF(AND(G30&gt;0,G29=0,H30&lt;1),aux!$B$3,IF(AND(J30=MAX($J$4:$J$999),J29&lt;J30),aux!$B$4,"")))</f>
        <v/>
      </c>
      <c r="L30" s="114">
        <f>IF(OR(K29=aux!$B$3,L29=""),"",B30/$B$1)</f>
        <v>14.999999999999998</v>
      </c>
      <c r="M30" s="114">
        <f t="shared" si="6"/>
        <v>0.22969933826900923</v>
      </c>
      <c r="N30" s="11">
        <f t="shared" si="7"/>
        <v>0.13398043666676884</v>
      </c>
      <c r="O30" s="60" t="str">
        <f>IF(AND(L29&lt;$V$20,L30&gt;$V$20),aux!$B$5,"")</f>
        <v/>
      </c>
      <c r="P30" s="129" t="s">
        <v>153</v>
      </c>
      <c r="Q30" s="103">
        <f>Q29/('capacity spectrum ULS'!$F$3*'capacity spectrum ULS'!$B$7*'capacity spectrum ULS'!$F$18*'capacity spectrum ULS'!$B$30)</f>
        <v>0.61874425547936618</v>
      </c>
      <c r="R30" s="103">
        <f>R29/('capacity spectrum ULS'!$F$3*'capacity spectrum ULS'!$B$7*'capacity spectrum ULS'!$F$12*'capacity spectrum ULS'!$B$30)</f>
        <v>0.59384000346514054</v>
      </c>
      <c r="S30" s="17"/>
      <c r="T30" s="60"/>
      <c r="U30" s="14"/>
      <c r="V30" s="25">
        <v>0</v>
      </c>
      <c r="W30" s="25">
        <v>0</v>
      </c>
      <c r="X30" s="15"/>
      <c r="AA30" s="108">
        <f>IF(L30="",$V$6,B30)</f>
        <v>20.399999999999999</v>
      </c>
      <c r="AB30" s="109">
        <f>IF(L30="",$W$6,C30)</f>
        <v>3297.4630000000002</v>
      </c>
      <c r="AC30" s="108">
        <f>IF(B30="",AC29,IF(L30="",B30,$V$6))</f>
        <v>45.800000000000004</v>
      </c>
      <c r="AD30" s="109">
        <f>IF(B30="",AD29,IF(L30="",C30,$W$6))</f>
        <v>3585.1179999999999</v>
      </c>
      <c r="AE30" s="104"/>
      <c r="AF30" s="110">
        <f t="shared" si="8"/>
        <v>14.999999999999998</v>
      </c>
      <c r="AG30" s="110">
        <f t="shared" si="5"/>
        <v>0.22969933826900923</v>
      </c>
      <c r="AH30" s="104"/>
      <c r="AI30" s="111">
        <f>SUM($N$4:N30)</f>
        <v>2.2538530108981671</v>
      </c>
    </row>
    <row r="31" spans="1:35" s="8" customFormat="1" ht="15.75" thickBot="1" x14ac:dyDescent="0.3">
      <c r="A31" s="4">
        <f>IF(pushover!A31="","",pushover!A31)</f>
        <v>27</v>
      </c>
      <c r="B31" s="112">
        <f>IF(A31="","",IF(MAX(pushover!B31:B1026)&gt;0,pushover!B31*100,-pushover!B31*100))</f>
        <v>21.2</v>
      </c>
      <c r="C31" s="113">
        <f>IF(A31="","",pushover!C31)</f>
        <v>3336.518</v>
      </c>
      <c r="D31" s="4">
        <f>IF(A31="","",pushover!D31)</f>
        <v>436</v>
      </c>
      <c r="E31" s="4">
        <f>IF(A31="","",pushover!E31)</f>
        <v>332</v>
      </c>
      <c r="F31" s="4">
        <f>IF(A31="","",pushover!I31)</f>
        <v>92</v>
      </c>
      <c r="G31" s="4">
        <f>IF(A31="","",pushover!J31)</f>
        <v>0</v>
      </c>
      <c r="H31" s="4">
        <f>IF(A31="","",pushover!K31)</f>
        <v>0</v>
      </c>
      <c r="I31" s="29">
        <f t="shared" si="0"/>
        <v>768</v>
      </c>
      <c r="J31" s="29">
        <f t="shared" si="1"/>
        <v>92</v>
      </c>
      <c r="K31" s="59" t="str">
        <f>IF(AND(F31&gt;0,F30=0),aux!$B$2,IF(AND(G31&gt;0,G30=0,H31&lt;1),aux!$B$3,IF(AND(J31=MAX($J$4:$J$999),J30&lt;J31),aux!$B$4,"")))</f>
        <v/>
      </c>
      <c r="L31" s="114">
        <f>IF(OR(K30=aux!$B$3,L30=""),"",B31/$B$1)</f>
        <v>15.588235294117645</v>
      </c>
      <c r="M31" s="114">
        <f t="shared" si="6"/>
        <v>0.23241988665911889</v>
      </c>
      <c r="N31" s="11">
        <f t="shared" si="7"/>
        <v>0.1359174190965082</v>
      </c>
      <c r="O31" s="60" t="str">
        <f>IF(AND(L30&lt;$V$20,L31&gt;$V$20),aux!$B$5,"")</f>
        <v/>
      </c>
      <c r="P31" s="130" t="s">
        <v>157</v>
      </c>
      <c r="Q31" s="131">
        <f>Q30/L1</f>
        <v>2.1707658900814506</v>
      </c>
      <c r="R31" s="131">
        <f>R30/L1</f>
        <v>2.0833932796503607</v>
      </c>
      <c r="S31" s="23"/>
      <c r="T31" s="60"/>
      <c r="U31" s="22" t="s">
        <v>53</v>
      </c>
      <c r="V31" s="21">
        <f>W31*9.81*100/(2*PI()/Q14)^2</f>
        <v>5.5419895302015973</v>
      </c>
      <c r="W31" s="21">
        <f>S18</f>
        <v>0.23317324717948718</v>
      </c>
      <c r="X31" s="62" t="str">
        <f>X17</f>
        <v>Sae(T) [g]</v>
      </c>
      <c r="AA31" s="108">
        <f>IF(L31="",$V$6,B31)</f>
        <v>21.2</v>
      </c>
      <c r="AB31" s="109">
        <f>IF(L31="",$W$6,C31)</f>
        <v>3336.518</v>
      </c>
      <c r="AC31" s="108">
        <f>IF(B31="",AC30,IF(L31="",B31,$V$6))</f>
        <v>45.800000000000004</v>
      </c>
      <c r="AD31" s="109">
        <f>IF(B31="",AD30,IF(L31="",C31,$W$6))</f>
        <v>3585.1179999999999</v>
      </c>
      <c r="AE31" s="104"/>
      <c r="AF31" s="110">
        <f t="shared" si="8"/>
        <v>15.588235294117645</v>
      </c>
      <c r="AG31" s="110">
        <f t="shared" si="5"/>
        <v>0.23241988665911889</v>
      </c>
      <c r="AH31" s="104"/>
      <c r="AI31" s="111">
        <f>SUM($N$4:N31)</f>
        <v>2.3897704299946754</v>
      </c>
    </row>
    <row r="32" spans="1:35" s="8" customFormat="1" ht="15.75" thickBot="1" x14ac:dyDescent="0.3">
      <c r="A32" s="4">
        <f>IF(pushover!A32="","",pushover!A32)</f>
        <v>28</v>
      </c>
      <c r="B32" s="112">
        <f>IF(A32="","",IF(MAX(pushover!B32:B1027)&gt;0,pushover!B32*100,-pushover!B32*100))</f>
        <v>22</v>
      </c>
      <c r="C32" s="113">
        <f>IF(A32="","",pushover!C32)</f>
        <v>3366.9369999999999</v>
      </c>
      <c r="D32" s="4">
        <f>IF(A32="","",pushover!D32)</f>
        <v>436</v>
      </c>
      <c r="E32" s="4">
        <f>IF(A32="","",pushover!E32)</f>
        <v>318</v>
      </c>
      <c r="F32" s="4">
        <f>IF(A32="","",pushover!I32)</f>
        <v>106</v>
      </c>
      <c r="G32" s="4">
        <f>IF(A32="","",pushover!J32)</f>
        <v>0</v>
      </c>
      <c r="H32" s="4">
        <f>IF(A32="","",pushover!K32)</f>
        <v>0</v>
      </c>
      <c r="I32" s="29">
        <f t="shared" si="0"/>
        <v>754</v>
      </c>
      <c r="J32" s="29">
        <f t="shared" si="1"/>
        <v>106</v>
      </c>
      <c r="K32" s="59" t="str">
        <f>IF(AND(F32&gt;0,F31=0),aux!$B$2,IF(AND(G32&gt;0,G31=0,H32&lt;1),aux!$B$3,IF(AND(J32=MAX($J$4:$J$999),J31&lt;J32),aux!$B$4,"")))</f>
        <v/>
      </c>
      <c r="L32" s="114">
        <f>IF(OR(K31=aux!$B$3,L31=""),"",B32/$B$1)</f>
        <v>16.176470588235293</v>
      </c>
      <c r="M32" s="114">
        <f t="shared" si="6"/>
        <v>0.23453885635515639</v>
      </c>
      <c r="N32" s="11">
        <f t="shared" si="7"/>
        <v>0.13734080676890484</v>
      </c>
      <c r="O32" s="60" t="str">
        <f>IF(AND(L31&lt;$V$20,L32&gt;$V$20),aux!$B$5,"")</f>
        <v>demand eff</v>
      </c>
      <c r="T32" s="60"/>
      <c r="U32" s="4"/>
      <c r="AA32" s="108">
        <f>IF(L32="",$V$6,B32)</f>
        <v>22</v>
      </c>
      <c r="AB32" s="109">
        <f>IF(L32="",$W$6,C32)</f>
        <v>3366.9369999999999</v>
      </c>
      <c r="AC32" s="108">
        <f>IF(B32="",AC31,IF(L32="",B32,$V$6))</f>
        <v>45.800000000000004</v>
      </c>
      <c r="AD32" s="109">
        <f>IF(B32="",AD31,IF(L32="",C32,$W$6))</f>
        <v>3585.1179999999999</v>
      </c>
      <c r="AE32" s="104"/>
      <c r="AF32" s="110">
        <f t="shared" si="8"/>
        <v>16.176470588235293</v>
      </c>
      <c r="AG32" s="110">
        <f t="shared" si="5"/>
        <v>0.23453885635515639</v>
      </c>
      <c r="AH32" s="104"/>
      <c r="AI32" s="111">
        <f>SUM($N$4:N32)</f>
        <v>2.5271112367635804</v>
      </c>
    </row>
    <row r="33" spans="1:35" s="8" customFormat="1" x14ac:dyDescent="0.25">
      <c r="A33" s="4">
        <f>IF(pushover!A33="","",pushover!A33)</f>
        <v>29</v>
      </c>
      <c r="B33" s="112">
        <f>IF(A33="","",IF(MAX(pushover!B33:B1028)&gt;0,pushover!B33*100,-pushover!B33*100))</f>
        <v>22.8</v>
      </c>
      <c r="C33" s="113">
        <f>IF(A33="","",pushover!C33)</f>
        <v>3391.453</v>
      </c>
      <c r="D33" s="4">
        <f>IF(A33="","",pushover!D33)</f>
        <v>436</v>
      </c>
      <c r="E33" s="4">
        <f>IF(A33="","",pushover!E33)</f>
        <v>314</v>
      </c>
      <c r="F33" s="4">
        <f>IF(A33="","",pushover!I33)</f>
        <v>110</v>
      </c>
      <c r="G33" s="4">
        <f>IF(A33="","",pushover!J33)</f>
        <v>0</v>
      </c>
      <c r="H33" s="4">
        <f>IF(A33="","",pushover!K33)</f>
        <v>0</v>
      </c>
      <c r="I33" s="29">
        <f t="shared" si="0"/>
        <v>750</v>
      </c>
      <c r="J33" s="29">
        <f t="shared" si="1"/>
        <v>110</v>
      </c>
      <c r="K33" s="59" t="str">
        <f>IF(AND(F33&gt;0,F32=0),aux!$B$2,IF(AND(G33&gt;0,G32=0,H33&lt;1),aux!$B$3,IF(AND(J33=MAX($J$4:$J$999),J32&lt;J33),aux!$B$4,"")))</f>
        <v/>
      </c>
      <c r="L33" s="114">
        <f>IF(OR(K32=aux!$B$3,L32=""),"",B33/$B$1)</f>
        <v>16.764705882352942</v>
      </c>
      <c r="M33" s="114">
        <f t="shared" si="6"/>
        <v>0.23624662653392811</v>
      </c>
      <c r="N33" s="11">
        <f t="shared" si="7"/>
        <v>0.13846631849678989</v>
      </c>
      <c r="O33" s="60" t="str">
        <f>IF(AND(L32&lt;$V$20,L33&gt;$V$20),aux!$B$5,"")</f>
        <v/>
      </c>
      <c r="P33" s="9"/>
      <c r="Q33" s="32"/>
      <c r="R33" s="32"/>
      <c r="T33" s="60"/>
      <c r="U33" s="14" t="s">
        <v>138</v>
      </c>
      <c r="V33" s="15"/>
      <c r="X33" s="116" t="s">
        <v>154</v>
      </c>
      <c r="Y33" s="117" t="s">
        <v>155</v>
      </c>
      <c r="AA33" s="108">
        <f>IF(L33="",$V$6,B33)</f>
        <v>22.8</v>
      </c>
      <c r="AB33" s="109">
        <f>IF(L33="",$W$6,C33)</f>
        <v>3391.453</v>
      </c>
      <c r="AC33" s="108">
        <f>IF(B33="",AC32,IF(L33="",B33,$V$6))</f>
        <v>45.800000000000004</v>
      </c>
      <c r="AD33" s="109">
        <f>IF(B33="",AD32,IF(L33="",C33,$W$6))</f>
        <v>3585.1179999999999</v>
      </c>
      <c r="AE33" s="104"/>
      <c r="AF33" s="110">
        <f t="shared" si="8"/>
        <v>16.764705882352942</v>
      </c>
      <c r="AG33" s="110">
        <f t="shared" si="5"/>
        <v>0.23624662653392811</v>
      </c>
      <c r="AH33" s="104"/>
      <c r="AI33" s="111">
        <f>SUM($N$4:N33)</f>
        <v>2.6655775552603704</v>
      </c>
    </row>
    <row r="34" spans="1:35" s="8" customFormat="1" ht="15.75" thickBot="1" x14ac:dyDescent="0.3">
      <c r="A34" s="4">
        <f>IF(pushover!A34="","",pushover!A34)</f>
        <v>30</v>
      </c>
      <c r="B34" s="112">
        <f>IF(A34="","",IF(MAX(pushover!B34:B1029)&gt;0,pushover!B34*100,-pushover!B34*100))</f>
        <v>23.599999999999998</v>
      </c>
      <c r="C34" s="113">
        <f>IF(A34="","",pushover!C34)</f>
        <v>3414.2820000000002</v>
      </c>
      <c r="D34" s="4">
        <f>IF(A34="","",pushover!D34)</f>
        <v>436</v>
      </c>
      <c r="E34" s="4">
        <f>IF(A34="","",pushover!E34)</f>
        <v>306</v>
      </c>
      <c r="F34" s="4">
        <f>IF(A34="","",pushover!I34)</f>
        <v>118</v>
      </c>
      <c r="G34" s="4">
        <f>IF(A34="","",pushover!J34)</f>
        <v>0</v>
      </c>
      <c r="H34" s="4">
        <f>IF(A34="","",pushover!K34)</f>
        <v>0</v>
      </c>
      <c r="I34" s="29">
        <f t="shared" si="0"/>
        <v>742</v>
      </c>
      <c r="J34" s="29">
        <f t="shared" si="1"/>
        <v>118</v>
      </c>
      <c r="K34" s="59" t="str">
        <f>IF(AND(F34&gt;0,F33=0),aux!$B$2,IF(AND(G34&gt;0,G33=0,H34&lt;1),aux!$B$3,IF(AND(J34=MAX($J$4:$J$999),J33&lt;J34),aux!$B$4,"")))</f>
        <v/>
      </c>
      <c r="L34" s="114">
        <f>IF(OR(K33=aux!$B$3,L33=""),"",B34/$B$1)</f>
        <v>17.352941176470587</v>
      </c>
      <c r="M34" s="114">
        <f t="shared" si="6"/>
        <v>0.23783688128230382</v>
      </c>
      <c r="N34" s="11">
        <f t="shared" si="7"/>
        <v>0.13943632582830301</v>
      </c>
      <c r="O34" s="60" t="str">
        <f>IF(AND(L33&lt;$V$20,L34&gt;$V$20),aux!$B$5,"")</f>
        <v/>
      </c>
      <c r="T34" s="60"/>
      <c r="U34" s="16" t="s">
        <v>139</v>
      </c>
      <c r="V34" s="120">
        <f>Q23/(H1*S1)</f>
        <v>0.65010934065721904</v>
      </c>
      <c r="X34" s="118">
        <f>(Q15/S13)^2</f>
        <v>0.44211261691127207</v>
      </c>
      <c r="Y34" s="119">
        <f>(Q15/R13)^2</f>
        <v>0.23469312204390366</v>
      </c>
      <c r="AA34" s="108">
        <f>IF(L34="",$V$6,B34)</f>
        <v>23.599999999999998</v>
      </c>
      <c r="AB34" s="109">
        <f>IF(L34="",$W$6,C34)</f>
        <v>3414.2820000000002</v>
      </c>
      <c r="AC34" s="108">
        <f>IF(B34="",AC33,IF(L34="",B34,$V$6))</f>
        <v>45.800000000000004</v>
      </c>
      <c r="AD34" s="109">
        <f>IF(B34="",AD33,IF(L34="",C34,$W$6))</f>
        <v>3585.1179999999999</v>
      </c>
      <c r="AE34" s="104"/>
      <c r="AF34" s="110">
        <f t="shared" si="8"/>
        <v>17.352941176470587</v>
      </c>
      <c r="AG34" s="110">
        <f t="shared" si="5"/>
        <v>0.23783688128230382</v>
      </c>
      <c r="AH34" s="104"/>
      <c r="AI34" s="111">
        <f>SUM($N$4:N34)</f>
        <v>2.8050138810886733</v>
      </c>
    </row>
    <row r="35" spans="1:35" s="8" customFormat="1" x14ac:dyDescent="0.25">
      <c r="A35" s="4">
        <f>IF(pushover!A35="","",pushover!A35)</f>
        <v>31</v>
      </c>
      <c r="B35" s="112">
        <f>IF(A35="","",IF(MAX(pushover!B35:B1030)&gt;0,pushover!B35*100,-pushover!B35*100))</f>
        <v>24.4</v>
      </c>
      <c r="C35" s="113">
        <f>IF(A35="","",pushover!C35)</f>
        <v>3435.6750000000002</v>
      </c>
      <c r="D35" s="4">
        <f>IF(A35="","",pushover!D35)</f>
        <v>436</v>
      </c>
      <c r="E35" s="4">
        <f>IF(A35="","",pushover!E35)</f>
        <v>306</v>
      </c>
      <c r="F35" s="4">
        <f>IF(A35="","",pushover!I35)</f>
        <v>118</v>
      </c>
      <c r="G35" s="4">
        <f>IF(A35="","",pushover!J35)</f>
        <v>0</v>
      </c>
      <c r="H35" s="4">
        <f>IF(A35="","",pushover!K35)</f>
        <v>0</v>
      </c>
      <c r="I35" s="29">
        <f t="shared" si="0"/>
        <v>742</v>
      </c>
      <c r="J35" s="29">
        <f t="shared" si="1"/>
        <v>118</v>
      </c>
      <c r="K35" s="59" t="str">
        <f>IF(AND(F35&gt;0,F34=0),aux!$B$2,IF(AND(G35&gt;0,G34=0,H35&lt;1),aux!$B$3,IF(AND(J35=MAX($J$4:$J$999),J34&lt;J35),aux!$B$4,"")))</f>
        <v/>
      </c>
      <c r="L35" s="114">
        <f>IF(OR(K34=aux!$B$3,L34=""),"",B35/$B$1)</f>
        <v>17.941176470588232</v>
      </c>
      <c r="M35" s="114">
        <f t="shared" si="6"/>
        <v>0.2393271051130455</v>
      </c>
      <c r="N35" s="11">
        <f t="shared" si="7"/>
        <v>0.14034234893980813</v>
      </c>
      <c r="O35" s="60" t="str">
        <f>IF(AND(L34&lt;$V$20,L35&gt;$V$20),aux!$B$5,"")</f>
        <v/>
      </c>
      <c r="T35" s="60"/>
      <c r="U35" s="18" t="s">
        <v>140</v>
      </c>
      <c r="V35" s="120">
        <f>Q23*S26/(H1*S1)</f>
        <v>0.69075923912510862</v>
      </c>
      <c r="AA35" s="108">
        <f>IF(L35="",$V$6,B35)</f>
        <v>24.4</v>
      </c>
      <c r="AB35" s="109">
        <f>IF(L35="",$W$6,C35)</f>
        <v>3435.6750000000002</v>
      </c>
      <c r="AC35" s="108">
        <f>IF(B35="",AC34,IF(L35="",B35,$V$6))</f>
        <v>45.800000000000004</v>
      </c>
      <c r="AD35" s="109">
        <f>IF(B35="",AD34,IF(L35="",C35,$W$6))</f>
        <v>3585.1179999999999</v>
      </c>
      <c r="AE35" s="104"/>
      <c r="AF35" s="110">
        <f t="shared" si="8"/>
        <v>17.941176470588232</v>
      </c>
      <c r="AG35" s="110">
        <f t="shared" si="5"/>
        <v>0.2393271051130455</v>
      </c>
      <c r="AH35" s="104"/>
      <c r="AI35" s="111">
        <f>SUM($N$4:N35)</f>
        <v>2.9453562300284815</v>
      </c>
    </row>
    <row r="36" spans="1:35" s="8" customFormat="1" ht="15.75" thickBot="1" x14ac:dyDescent="0.3">
      <c r="A36" s="4">
        <f>IF(pushover!A36="","",pushover!A36)</f>
        <v>32</v>
      </c>
      <c r="B36" s="112">
        <f>IF(A36="","",IF(MAX(pushover!B36:B1031)&gt;0,pushover!B36*100,-pushover!B36*100))</f>
        <v>25.2</v>
      </c>
      <c r="C36" s="113">
        <f>IF(A36="","",pushover!C36)</f>
        <v>3456.134</v>
      </c>
      <c r="D36" s="4">
        <f>IF(A36="","",pushover!D36)</f>
        <v>436</v>
      </c>
      <c r="E36" s="4">
        <f>IF(A36="","",pushover!E36)</f>
        <v>300</v>
      </c>
      <c r="F36" s="4">
        <f>IF(A36="","",pushover!I36)</f>
        <v>124</v>
      </c>
      <c r="G36" s="4">
        <f>IF(A36="","",pushover!J36)</f>
        <v>0</v>
      </c>
      <c r="H36" s="4">
        <f>IF(A36="","",pushover!K36)</f>
        <v>0</v>
      </c>
      <c r="I36" s="29">
        <f t="shared" si="0"/>
        <v>736</v>
      </c>
      <c r="J36" s="29">
        <f t="shared" si="1"/>
        <v>124</v>
      </c>
      <c r="K36" s="59" t="str">
        <f>IF(AND(F36&gt;0,F35=0),aux!$B$2,IF(AND(G36&gt;0,G35=0,H36&lt;1),aux!$B$3,IF(AND(J36=MAX($J$4:$J$999),J35&lt;J36),aux!$B$4,"")))</f>
        <v/>
      </c>
      <c r="L36" s="114">
        <f>IF(OR(K35=aux!$B$3,L35=""),"",B36/$B$1)</f>
        <v>18.52941176470588</v>
      </c>
      <c r="M36" s="114">
        <f t="shared" si="6"/>
        <v>0.24075226705167699</v>
      </c>
      <c r="N36" s="11">
        <f t="shared" si="7"/>
        <v>0.14119981534256579</v>
      </c>
      <c r="O36" s="60" t="str">
        <f>IF(AND(L35&lt;$V$20,L36&gt;$V$20),aux!$B$5,"")</f>
        <v/>
      </c>
      <c r="T36" s="60"/>
      <c r="U36" s="121" t="s">
        <v>141</v>
      </c>
      <c r="V36" s="122">
        <f>Q23*R26/(H1*S1)</f>
        <v>1.2103720774826867</v>
      </c>
      <c r="AA36" s="108">
        <f>IF(L36="",$V$6,B36)</f>
        <v>25.2</v>
      </c>
      <c r="AB36" s="109">
        <f>IF(L36="",$W$6,C36)</f>
        <v>3456.134</v>
      </c>
      <c r="AC36" s="108">
        <f>IF(B36="",AC35,IF(L36="",B36,$V$6))</f>
        <v>45.800000000000004</v>
      </c>
      <c r="AD36" s="109">
        <f>IF(B36="",AD35,IF(L36="",C36,$W$6))</f>
        <v>3585.1179999999999</v>
      </c>
      <c r="AE36" s="104"/>
      <c r="AF36" s="110">
        <f t="shared" si="8"/>
        <v>18.52941176470588</v>
      </c>
      <c r="AG36" s="110">
        <f t="shared" si="5"/>
        <v>0.24075226705167699</v>
      </c>
      <c r="AH36" s="104"/>
      <c r="AI36" s="111">
        <f>SUM($N$4:N36)</f>
        <v>3.0865560453710472</v>
      </c>
    </row>
    <row r="37" spans="1:35" s="8" customFormat="1" x14ac:dyDescent="0.25">
      <c r="A37" s="4">
        <f>IF(pushover!A37="","",pushover!A37)</f>
        <v>33</v>
      </c>
      <c r="B37" s="112">
        <f>IF(A37="","",IF(MAX(pushover!B37:B1032)&gt;0,pushover!B37*100,-pushover!B37*100))</f>
        <v>26</v>
      </c>
      <c r="C37" s="113">
        <f>IF(A37="","",pushover!C37)</f>
        <v>3476.2849999999999</v>
      </c>
      <c r="D37" s="4">
        <f>IF(A37="","",pushover!D37)</f>
        <v>436</v>
      </c>
      <c r="E37" s="4">
        <f>IF(A37="","",pushover!E37)</f>
        <v>298</v>
      </c>
      <c r="F37" s="4">
        <f>IF(A37="","",pushover!I37)</f>
        <v>126</v>
      </c>
      <c r="G37" s="4">
        <f>IF(A37="","",pushover!J37)</f>
        <v>0</v>
      </c>
      <c r="H37" s="4">
        <f>IF(A37="","",pushover!K37)</f>
        <v>0</v>
      </c>
      <c r="I37" s="29">
        <f t="shared" si="0"/>
        <v>734</v>
      </c>
      <c r="J37" s="29">
        <f t="shared" si="1"/>
        <v>126</v>
      </c>
      <c r="K37" s="59" t="str">
        <f>IF(AND(F37&gt;0,F36=0),aux!$B$2,IF(AND(G37&gt;0,G36=0,H37&lt;1),aux!$B$3,IF(AND(J37=MAX($J$4:$J$999),J36&lt;J37),aux!$B$4,"")))</f>
        <v/>
      </c>
      <c r="L37" s="114">
        <f>IF(OR(K36=aux!$B$3,L36=""),"",B37/$B$1)</f>
        <v>19.117647058823529</v>
      </c>
      <c r="M37" s="114">
        <f t="shared" si="6"/>
        <v>0.24215597389098306</v>
      </c>
      <c r="N37" s="11">
        <f t="shared" si="7"/>
        <v>0.14203183557137095</v>
      </c>
      <c r="O37" s="60" t="str">
        <f>IF(AND(L36&lt;$V$20,L37&gt;$V$20),aux!$B$5,"")</f>
        <v/>
      </c>
      <c r="T37" s="60"/>
      <c r="AA37" s="108">
        <f>IF(L37="",$V$6,B37)</f>
        <v>26</v>
      </c>
      <c r="AB37" s="109">
        <f>IF(L37="",$W$6,C37)</f>
        <v>3476.2849999999999</v>
      </c>
      <c r="AC37" s="108">
        <f>IF(B37="",AC36,IF(L37="",B37,$V$6))</f>
        <v>45.800000000000004</v>
      </c>
      <c r="AD37" s="109">
        <f>IF(B37="",AD36,IF(L37="",C37,$W$6))</f>
        <v>3585.1179999999999</v>
      </c>
      <c r="AE37" s="104"/>
      <c r="AF37" s="110">
        <f t="shared" si="8"/>
        <v>19.117647058823529</v>
      </c>
      <c r="AG37" s="110">
        <f t="shared" si="5"/>
        <v>0.24215597389098306</v>
      </c>
      <c r="AH37" s="104"/>
      <c r="AI37" s="111">
        <f>SUM($N$4:N37)</f>
        <v>3.2285878809424182</v>
      </c>
    </row>
    <row r="38" spans="1:35" s="8" customFormat="1" x14ac:dyDescent="0.25">
      <c r="A38" s="4">
        <f>IF(pushover!A38="","",pushover!A38)</f>
        <v>34</v>
      </c>
      <c r="B38" s="112">
        <f>IF(A38="","",IF(MAX(pushover!B38:B1033)&gt;0,pushover!B38*100,-pushover!B38*100))</f>
        <v>26.8</v>
      </c>
      <c r="C38" s="113">
        <f>IF(A38="","",pushover!C38)</f>
        <v>3494.5439999999999</v>
      </c>
      <c r="D38" s="4">
        <f>IF(A38="","",pushover!D38)</f>
        <v>436</v>
      </c>
      <c r="E38" s="4">
        <f>IF(A38="","",pushover!E38)</f>
        <v>292</v>
      </c>
      <c r="F38" s="4">
        <f>IF(A38="","",pushover!I38)</f>
        <v>132</v>
      </c>
      <c r="G38" s="4">
        <f>IF(A38="","",pushover!J38)</f>
        <v>0</v>
      </c>
      <c r="H38" s="4">
        <f>IF(A38="","",pushover!K38)</f>
        <v>0</v>
      </c>
      <c r="I38" s="29">
        <f t="shared" si="0"/>
        <v>728</v>
      </c>
      <c r="J38" s="29">
        <f t="shared" si="1"/>
        <v>132</v>
      </c>
      <c r="K38" s="59" t="str">
        <f>IF(AND(F38&gt;0,F37=0),aux!$B$2,IF(AND(G38&gt;0,G37=0,H38&lt;1),aux!$B$3,IF(AND(J38=MAX($J$4:$J$999),J37&lt;J38),aux!$B$4,"")))</f>
        <v/>
      </c>
      <c r="L38" s="114">
        <f>IF(OR(K37=aux!$B$3,L37=""),"",B38/$B$1)</f>
        <v>19.705882352941174</v>
      </c>
      <c r="M38" s="114">
        <f t="shared" si="6"/>
        <v>0.24342788512014737</v>
      </c>
      <c r="N38" s="11">
        <f t="shared" si="7"/>
        <v>0.14281878206209667</v>
      </c>
      <c r="O38" s="60" t="str">
        <f>IF(AND(L37&lt;$V$20,L38&gt;$V$20),aux!$B$5,"")</f>
        <v/>
      </c>
      <c r="T38" s="60"/>
      <c r="AA38" s="108">
        <f>IF(L38="",$V$6,B38)</f>
        <v>26.8</v>
      </c>
      <c r="AB38" s="109">
        <f>IF(L38="",$W$6,C38)</f>
        <v>3494.5439999999999</v>
      </c>
      <c r="AC38" s="108">
        <f>IF(B38="",AC37,IF(L38="",B38,$V$6))</f>
        <v>45.800000000000004</v>
      </c>
      <c r="AD38" s="109">
        <f>IF(B38="",AD37,IF(L38="",C38,$W$6))</f>
        <v>3585.1179999999999</v>
      </c>
      <c r="AE38" s="104"/>
      <c r="AF38" s="110">
        <f t="shared" si="8"/>
        <v>19.705882352941174</v>
      </c>
      <c r="AG38" s="110">
        <f t="shared" si="5"/>
        <v>0.24342788512014737</v>
      </c>
      <c r="AH38" s="104"/>
      <c r="AI38" s="111">
        <f>SUM($N$4:N38)</f>
        <v>3.3714066630045147</v>
      </c>
    </row>
    <row r="39" spans="1:35" s="8" customFormat="1" x14ac:dyDescent="0.25">
      <c r="A39" s="4">
        <f>IF(pushover!A39="","",pushover!A39)</f>
        <v>35</v>
      </c>
      <c r="B39" s="112">
        <f>IF(A39="","",IF(MAX(pushover!B39:B1034)&gt;0,pushover!B39*100,-pushover!B39*100))</f>
        <v>27.6</v>
      </c>
      <c r="C39" s="113">
        <f>IF(A39="","",pushover!C39)</f>
        <v>3512.5010000000002</v>
      </c>
      <c r="D39" s="4">
        <f>IF(A39="","",pushover!D39)</f>
        <v>436</v>
      </c>
      <c r="E39" s="4">
        <f>IF(A39="","",pushover!E39)</f>
        <v>290</v>
      </c>
      <c r="F39" s="4">
        <f>IF(A39="","",pushover!I39)</f>
        <v>134</v>
      </c>
      <c r="G39" s="4">
        <f>IF(A39="","",pushover!J39)</f>
        <v>0</v>
      </c>
      <c r="H39" s="4">
        <f>IF(A39="","",pushover!K39)</f>
        <v>0</v>
      </c>
      <c r="I39" s="29">
        <f t="shared" si="0"/>
        <v>726</v>
      </c>
      <c r="J39" s="29">
        <f t="shared" si="1"/>
        <v>134</v>
      </c>
      <c r="K39" s="59" t="str">
        <f>IF(AND(F39&gt;0,F38=0),aux!$B$2,IF(AND(G39&gt;0,G38=0,H39&lt;1),aux!$B$3,IF(AND(J39=MAX($J$4:$J$999),J38&lt;J39),aux!$B$4,"")))</f>
        <v/>
      </c>
      <c r="L39" s="114">
        <f>IF(OR(K38=aux!$B$3,L38=""),"",B39/$B$1)</f>
        <v>20.294117647058822</v>
      </c>
      <c r="M39" s="114">
        <f t="shared" si="6"/>
        <v>0.24467875920646667</v>
      </c>
      <c r="N39" s="11">
        <f t="shared" si="7"/>
        <v>0.14356077774312215</v>
      </c>
      <c r="O39" s="60" t="str">
        <f>IF(AND(L38&lt;$V$20,L39&gt;$V$20),aux!$B$5,"")</f>
        <v/>
      </c>
      <c r="T39" s="60"/>
      <c r="AA39" s="108">
        <f>IF(L39="",$V$6,B39)</f>
        <v>27.6</v>
      </c>
      <c r="AB39" s="109">
        <f>IF(L39="",$W$6,C39)</f>
        <v>3512.5010000000002</v>
      </c>
      <c r="AC39" s="108">
        <f>IF(B39="",AC38,IF(L39="",B39,$V$6))</f>
        <v>45.800000000000004</v>
      </c>
      <c r="AD39" s="109">
        <f>IF(B39="",AD38,IF(L39="",C39,$W$6))</f>
        <v>3585.1179999999999</v>
      </c>
      <c r="AE39" s="104"/>
      <c r="AF39" s="110">
        <f t="shared" si="8"/>
        <v>20.294117647058822</v>
      </c>
      <c r="AG39" s="110">
        <f t="shared" si="5"/>
        <v>0.24467875920646667</v>
      </c>
      <c r="AH39" s="104"/>
      <c r="AI39" s="111">
        <f>SUM($N$4:N39)</f>
        <v>3.514967440747637</v>
      </c>
    </row>
    <row r="40" spans="1:35" s="8" customFormat="1" x14ac:dyDescent="0.25">
      <c r="A40" s="4">
        <f>IF(pushover!A40="","",pushover!A40)</f>
        <v>36</v>
      </c>
      <c r="B40" s="112">
        <f>IF(A40="","",IF(MAX(pushover!B40:B1035)&gt;0,pushover!B40*100,-pushover!B40*100))</f>
        <v>28.000000000000004</v>
      </c>
      <c r="C40" s="113">
        <f>IF(A40="","",pushover!C40)</f>
        <v>3521.1869999999999</v>
      </c>
      <c r="D40" s="4">
        <f>IF(A40="","",pushover!D40)</f>
        <v>436</v>
      </c>
      <c r="E40" s="4">
        <f>IF(A40="","",pushover!E40)</f>
        <v>280</v>
      </c>
      <c r="F40" s="4">
        <f>IF(A40="","",pushover!I40)</f>
        <v>144</v>
      </c>
      <c r="G40" s="4">
        <f>IF(A40="","",pushover!J40)</f>
        <v>0</v>
      </c>
      <c r="H40" s="4">
        <f>IF(A40="","",pushover!K40)</f>
        <v>0</v>
      </c>
      <c r="I40" s="29">
        <f t="shared" si="0"/>
        <v>716</v>
      </c>
      <c r="J40" s="29">
        <f t="shared" si="1"/>
        <v>144</v>
      </c>
      <c r="K40" s="59" t="str">
        <f>IF(AND(F40&gt;0,F39=0),aux!$B$2,IF(AND(G40&gt;0,G39=0,H40&lt;1),aux!$B$3,IF(AND(J40=MAX($J$4:$J$999),J39&lt;J40),aux!$B$4,"")))</f>
        <v/>
      </c>
      <c r="L40" s="114">
        <f>IF(OR(K39=aux!$B$3,L39=""),"",B40/$B$1)</f>
        <v>20.588235294117649</v>
      </c>
      <c r="M40" s="114">
        <f t="shared" si="6"/>
        <v>0.24528382087120851</v>
      </c>
      <c r="N40" s="11">
        <f t="shared" si="7"/>
        <v>7.2053320599658729E-2</v>
      </c>
      <c r="O40" s="60" t="str">
        <f>IF(AND(L39&lt;$V$20,L40&gt;$V$20),aux!$B$5,"")</f>
        <v/>
      </c>
      <c r="T40" s="60"/>
      <c r="AA40" s="108">
        <f>IF(L40="",$V$6,B40)</f>
        <v>28.000000000000004</v>
      </c>
      <c r="AB40" s="109">
        <f>IF(L40="",$W$6,C40)</f>
        <v>3521.1869999999999</v>
      </c>
      <c r="AC40" s="108">
        <f>IF(B40="",AC39,IF(L40="",B40,$V$6))</f>
        <v>45.800000000000004</v>
      </c>
      <c r="AD40" s="109">
        <f>IF(B40="",AD39,IF(L40="",C40,$W$6))</f>
        <v>3585.1179999999999</v>
      </c>
      <c r="AE40" s="104"/>
      <c r="AF40" s="110">
        <f t="shared" si="8"/>
        <v>20.588235294117649</v>
      </c>
      <c r="AG40" s="110">
        <f t="shared" si="5"/>
        <v>0.24528382087120851</v>
      </c>
      <c r="AH40" s="104"/>
      <c r="AI40" s="111">
        <f>SUM($N$4:N40)</f>
        <v>3.5870207613472957</v>
      </c>
    </row>
    <row r="41" spans="1:35" s="8" customFormat="1" x14ac:dyDescent="0.25">
      <c r="A41" s="4">
        <f>IF(pushover!A41="","",pushover!A41)</f>
        <v>37</v>
      </c>
      <c r="B41" s="112">
        <f>IF(A41="","",IF(MAX(pushover!B41:B1036)&gt;0,pushover!B41*100,-pushover!B41*100))</f>
        <v>28.199999999999996</v>
      </c>
      <c r="C41" s="113">
        <f>IF(A41="","",pushover!C41)</f>
        <v>3523.373</v>
      </c>
      <c r="D41" s="4">
        <f>IF(A41="","",pushover!D41)</f>
        <v>436</v>
      </c>
      <c r="E41" s="4">
        <f>IF(A41="","",pushover!E41)</f>
        <v>274</v>
      </c>
      <c r="F41" s="4">
        <f>IF(A41="","",pushover!I41)</f>
        <v>150</v>
      </c>
      <c r="G41" s="4">
        <f>IF(A41="","",pushover!J41)</f>
        <v>0</v>
      </c>
      <c r="H41" s="4">
        <f>IF(A41="","",pushover!K41)</f>
        <v>0</v>
      </c>
      <c r="I41" s="29">
        <f t="shared" si="0"/>
        <v>710</v>
      </c>
      <c r="J41" s="29">
        <f t="shared" si="1"/>
        <v>150</v>
      </c>
      <c r="K41" s="59" t="str">
        <f>IF(AND(F41&gt;0,F40=0),aux!$B$2,IF(AND(G41&gt;0,G40=0,H41&lt;1),aux!$B$3,IF(AND(J41=MAX($J$4:$J$999),J40&lt;J41),aux!$B$4,"")))</f>
        <v/>
      </c>
      <c r="L41" s="114">
        <f>IF(OR(K40=aux!$B$3,L40=""),"",B41/$B$1)</f>
        <v>20.735294117647054</v>
      </c>
      <c r="M41" s="114">
        <f t="shared" si="6"/>
        <v>0.24543609634888819</v>
      </c>
      <c r="N41" s="11">
        <f t="shared" si="7"/>
        <v>3.6082346854417434E-2</v>
      </c>
      <c r="O41" s="60" t="str">
        <f>IF(AND(L40&lt;$V$20,L41&gt;$V$20),aux!$B$5,"")</f>
        <v/>
      </c>
      <c r="P41" s="9"/>
      <c r="Q41" s="9"/>
      <c r="R41" s="9"/>
      <c r="T41" s="60"/>
      <c r="AA41" s="108">
        <f>IF(L41="",$V$6,B41)</f>
        <v>28.199999999999996</v>
      </c>
      <c r="AB41" s="109">
        <f>IF(L41="",$W$6,C41)</f>
        <v>3523.373</v>
      </c>
      <c r="AC41" s="108">
        <f>IF(B41="",AC40,IF(L41="",B41,$V$6))</f>
        <v>45.800000000000004</v>
      </c>
      <c r="AD41" s="109">
        <f>IF(B41="",AD40,IF(L41="",C41,$W$6))</f>
        <v>3585.1179999999999</v>
      </c>
      <c r="AE41" s="104"/>
      <c r="AF41" s="110">
        <f t="shared" si="4"/>
        <v>20.735294117647054</v>
      </c>
      <c r="AG41" s="110">
        <f t="shared" si="5"/>
        <v>0.24543609634888819</v>
      </c>
      <c r="AH41" s="104"/>
      <c r="AI41" s="111">
        <f>SUM($N$4:N41)</f>
        <v>3.6231031082017133</v>
      </c>
    </row>
    <row r="42" spans="1:35" s="8" customFormat="1" x14ac:dyDescent="0.25">
      <c r="A42" s="4">
        <f>IF(pushover!A42="","",pushover!A42)</f>
        <v>38</v>
      </c>
      <c r="B42" s="112">
        <f>IF(A42="","",IF(MAX(pushover!B42:B1037)&gt;0,pushover!B42*100,-pushover!B42*100))</f>
        <v>28.999999999999996</v>
      </c>
      <c r="C42" s="113">
        <f>IF(A42="","",pushover!C42)</f>
        <v>3528.77</v>
      </c>
      <c r="D42" s="4">
        <f>IF(A42="","",pushover!D42)</f>
        <v>436</v>
      </c>
      <c r="E42" s="4">
        <f>IF(A42="","",pushover!E42)</f>
        <v>270</v>
      </c>
      <c r="F42" s="4">
        <f>IF(A42="","",pushover!I42)</f>
        <v>154</v>
      </c>
      <c r="G42" s="4">
        <f>IF(A42="","",pushover!J42)</f>
        <v>0</v>
      </c>
      <c r="H42" s="4">
        <f>IF(A42="","",pushover!K42)</f>
        <v>0</v>
      </c>
      <c r="I42" s="29">
        <f t="shared" si="0"/>
        <v>706</v>
      </c>
      <c r="J42" s="29">
        <f t="shared" si="1"/>
        <v>154</v>
      </c>
      <c r="K42" s="59" t="str">
        <f>IF(AND(F42&gt;0,F41=0),aux!$B$2,IF(AND(G42&gt;0,G41=0,H42&lt;1),aux!$B$3,IF(AND(J42=MAX($J$4:$J$999),J41&lt;J42),aux!$B$4,"")))</f>
        <v/>
      </c>
      <c r="L42" s="114">
        <f>IF(OR(K41=aux!$B$3,L41=""),"",B42/$B$1)</f>
        <v>21.323529411764703</v>
      </c>
      <c r="M42" s="114">
        <f t="shared" si="6"/>
        <v>0.24581204820297656</v>
      </c>
      <c r="N42" s="11">
        <f t="shared" si="7"/>
        <v>0.14448474839760764</v>
      </c>
      <c r="O42" s="60" t="str">
        <f>IF(AND(L41&lt;$V$20,L42&gt;$V$20),aux!$B$5,"")</f>
        <v/>
      </c>
      <c r="P42" s="9"/>
      <c r="Q42" s="9"/>
      <c r="R42" s="9"/>
      <c r="T42" s="60"/>
      <c r="W42" s="24"/>
      <c r="AA42" s="108">
        <f>IF(L42="",$V$6,B42)</f>
        <v>28.999999999999996</v>
      </c>
      <c r="AB42" s="109">
        <f>IF(L42="",$W$6,C42)</f>
        <v>3528.77</v>
      </c>
      <c r="AC42" s="108">
        <f>IF(B42="",AC41,IF(L42="",B42,$V$6))</f>
        <v>45.800000000000004</v>
      </c>
      <c r="AD42" s="109">
        <f>IF(B42="",AD41,IF(L42="",C42,$W$6))</f>
        <v>3585.1179999999999</v>
      </c>
      <c r="AE42" s="104"/>
      <c r="AF42" s="110">
        <f t="shared" si="4"/>
        <v>21.323529411764703</v>
      </c>
      <c r="AG42" s="110">
        <f t="shared" si="5"/>
        <v>0.24581204820297656</v>
      </c>
      <c r="AH42" s="104"/>
      <c r="AI42" s="111">
        <f>SUM($N$4:N42)</f>
        <v>3.7675878565993211</v>
      </c>
    </row>
    <row r="43" spans="1:35" s="8" customFormat="1" x14ac:dyDescent="0.25">
      <c r="A43" s="4">
        <f>IF(pushover!A43="","",pushover!A43)</f>
        <v>39</v>
      </c>
      <c r="B43" s="112">
        <f>IF(A43="","",IF(MAX(pushover!B43:B1038)&gt;0,pushover!B43*100,-pushover!B43*100))</f>
        <v>29.799999999999997</v>
      </c>
      <c r="C43" s="113">
        <f>IF(A43="","",pushover!C43)</f>
        <v>3532.6729999999998</v>
      </c>
      <c r="D43" s="4">
        <f>IF(A43="","",pushover!D43)</f>
        <v>436</v>
      </c>
      <c r="E43" s="4">
        <f>IF(A43="","",pushover!E43)</f>
        <v>266</v>
      </c>
      <c r="F43" s="4">
        <f>IF(A43="","",pushover!I43)</f>
        <v>158</v>
      </c>
      <c r="G43" s="4">
        <f>IF(A43="","",pushover!J43)</f>
        <v>0</v>
      </c>
      <c r="H43" s="4">
        <f>IF(A43="","",pushover!K43)</f>
        <v>0</v>
      </c>
      <c r="I43" s="29">
        <f t="shared" si="0"/>
        <v>702</v>
      </c>
      <c r="J43" s="29">
        <f t="shared" si="1"/>
        <v>158</v>
      </c>
      <c r="K43" s="59" t="str">
        <f>IF(AND(F43&gt;0,F42=0),aux!$B$2,IF(AND(G43&gt;0,G42=0,H43&lt;1),aux!$B$3,IF(AND(J43=MAX($J$4:$J$999),J42&lt;J43),aux!$B$4,"")))</f>
        <v/>
      </c>
      <c r="L43" s="114">
        <f>IF(OR(K42=aux!$B$3,L42=""),"",B43/$B$1)</f>
        <v>21.911764705882348</v>
      </c>
      <c r="M43" s="114">
        <f t="shared" si="6"/>
        <v>0.24608392889345401</v>
      </c>
      <c r="N43" s="11">
        <f t="shared" si="7"/>
        <v>0.14467528738130259</v>
      </c>
      <c r="O43" s="60" t="str">
        <f>IF(AND(L42&lt;$V$20,L43&gt;$V$20),aux!$B$5,"")</f>
        <v/>
      </c>
      <c r="R43" s="9"/>
      <c r="T43" s="60"/>
      <c r="W43" s="24"/>
      <c r="AA43" s="108">
        <f>IF(L43="",$V$6,B43)</f>
        <v>29.799999999999997</v>
      </c>
      <c r="AB43" s="109">
        <f>IF(L43="",$W$6,C43)</f>
        <v>3532.6729999999998</v>
      </c>
      <c r="AC43" s="108">
        <f>IF(B43="",AC42,IF(L43="",B43,$V$6))</f>
        <v>45.800000000000004</v>
      </c>
      <c r="AD43" s="109">
        <f>IF(B43="",AD42,IF(L43="",C43,$W$6))</f>
        <v>3585.1179999999999</v>
      </c>
      <c r="AE43" s="104"/>
      <c r="AF43" s="110">
        <f t="shared" si="4"/>
        <v>21.911764705882348</v>
      </c>
      <c r="AG43" s="110">
        <f t="shared" si="5"/>
        <v>0.24608392889345401</v>
      </c>
      <c r="AH43" s="104"/>
      <c r="AI43" s="111">
        <f>SUM($N$4:N43)</f>
        <v>3.9122631439806237</v>
      </c>
    </row>
    <row r="44" spans="1:35" s="8" customFormat="1" x14ac:dyDescent="0.25">
      <c r="A44" s="4">
        <f>IF(pushover!A44="","",pushover!A44)</f>
        <v>40</v>
      </c>
      <c r="B44" s="112">
        <f>IF(A44="","",IF(MAX(pushover!B44:B1039)&gt;0,pushover!B44*100,-pushover!B44*100))</f>
        <v>30.599999999999998</v>
      </c>
      <c r="C44" s="113">
        <f>IF(A44="","",pushover!C44)</f>
        <v>3537.4780000000001</v>
      </c>
      <c r="D44" s="4">
        <f>IF(A44="","",pushover!D44)</f>
        <v>434</v>
      </c>
      <c r="E44" s="4">
        <f>IF(A44="","",pushover!E44)</f>
        <v>262</v>
      </c>
      <c r="F44" s="4">
        <f>IF(A44="","",pushover!I44)</f>
        <v>164</v>
      </c>
      <c r="G44" s="4">
        <f>IF(A44="","",pushover!J44)</f>
        <v>0</v>
      </c>
      <c r="H44" s="4">
        <f>IF(A44="","",pushover!K44)</f>
        <v>0</v>
      </c>
      <c r="I44" s="29">
        <f t="shared" si="0"/>
        <v>696</v>
      </c>
      <c r="J44" s="29">
        <f t="shared" si="1"/>
        <v>164</v>
      </c>
      <c r="K44" s="59" t="str">
        <f>IF(AND(F44&gt;0,F43=0),aux!$B$2,IF(AND(G44&gt;0,G43=0,H44&lt;1),aux!$B$3,IF(AND(J44=MAX($J$4:$J$999),J43&lt;J44),aux!$B$4,"")))</f>
        <v/>
      </c>
      <c r="L44" s="114">
        <f>IF(OR(K43=aux!$B$3,L43=""),"",B44/$B$1)</f>
        <v>22.499999999999996</v>
      </c>
      <c r="M44" s="114">
        <f t="shared" si="6"/>
        <v>0.24641864237481306</v>
      </c>
      <c r="N44" s="11">
        <f t="shared" si="7"/>
        <v>0.14485369743184362</v>
      </c>
      <c r="O44" s="60" t="str">
        <f>IF(AND(L43&lt;$V$20,L44&gt;$V$20),aux!$B$5,"")</f>
        <v/>
      </c>
      <c r="R44" s="9"/>
      <c r="T44" s="60"/>
      <c r="V44" s="24"/>
      <c r="AA44" s="108">
        <f>IF(L44="",$V$6,B44)</f>
        <v>30.599999999999998</v>
      </c>
      <c r="AB44" s="109">
        <f>IF(L44="",$W$6,C44)</f>
        <v>3537.4780000000001</v>
      </c>
      <c r="AC44" s="108">
        <f>IF(B44="",AC43,IF(L44="",B44,$V$6))</f>
        <v>45.800000000000004</v>
      </c>
      <c r="AD44" s="109">
        <f>IF(B44="",AD43,IF(L44="",C44,$W$6))</f>
        <v>3585.1179999999999</v>
      </c>
      <c r="AE44" s="104"/>
      <c r="AF44" s="110">
        <f t="shared" si="4"/>
        <v>22.499999999999996</v>
      </c>
      <c r="AG44" s="110">
        <f t="shared" si="5"/>
        <v>0.24641864237481306</v>
      </c>
      <c r="AH44" s="104"/>
      <c r="AI44" s="111">
        <f>SUM($N$4:N44)</f>
        <v>4.0571168414124674</v>
      </c>
    </row>
    <row r="45" spans="1:35" s="8" customFormat="1" x14ac:dyDescent="0.25">
      <c r="A45" s="4">
        <f>IF(pushover!A45="","",pushover!A45)</f>
        <v>41</v>
      </c>
      <c r="B45" s="112">
        <f>IF(A45="","",IF(MAX(pushover!B45:B1040)&gt;0,pushover!B45*100,-pushover!B45*100))</f>
        <v>31.4</v>
      </c>
      <c r="C45" s="113">
        <f>IF(A45="","",pushover!C45)</f>
        <v>3541.6619999999998</v>
      </c>
      <c r="D45" s="4">
        <f>IF(A45="","",pushover!D45)</f>
        <v>434</v>
      </c>
      <c r="E45" s="4">
        <f>IF(A45="","",pushover!E45)</f>
        <v>262</v>
      </c>
      <c r="F45" s="4">
        <f>IF(A45="","",pushover!I45)</f>
        <v>164</v>
      </c>
      <c r="G45" s="4">
        <f>IF(A45="","",pushover!J45)</f>
        <v>0</v>
      </c>
      <c r="H45" s="4">
        <f>IF(A45="","",pushover!K45)</f>
        <v>0</v>
      </c>
      <c r="I45" s="29">
        <f t="shared" si="0"/>
        <v>696</v>
      </c>
      <c r="J45" s="29">
        <f t="shared" si="1"/>
        <v>164</v>
      </c>
      <c r="K45" s="59" t="str">
        <f>IF(AND(F45&gt;0,F44=0),aux!$B$2,IF(AND(G45&gt;0,G44=0,H45&lt;1),aux!$B$3,IF(AND(J45=MAX($J$4:$J$999),J44&lt;J45),aux!$B$4,"")))</f>
        <v/>
      </c>
      <c r="L45" s="114">
        <f>IF(OR(K44=aux!$B$3,L44=""),"",B45/$B$1)</f>
        <v>23.088235294117645</v>
      </c>
      <c r="M45" s="114">
        <f t="shared" si="6"/>
        <v>0.24671009736045429</v>
      </c>
      <c r="N45" s="11">
        <f t="shared" si="7"/>
        <v>0.14503786462802018</v>
      </c>
      <c r="O45" s="60" t="str">
        <f>IF(AND(L44&lt;$V$20,L45&gt;$V$20),aux!$B$5,"")</f>
        <v/>
      </c>
      <c r="R45" s="9"/>
      <c r="V45" s="24"/>
      <c r="AA45" s="108">
        <f>IF(L45="",$V$6,B45)</f>
        <v>31.4</v>
      </c>
      <c r="AB45" s="109">
        <f>IF(L45="",$W$6,C45)</f>
        <v>3541.6619999999998</v>
      </c>
      <c r="AC45" s="108">
        <f>IF(B45="",AC44,IF(L45="",B45,$V$6))</f>
        <v>45.800000000000004</v>
      </c>
      <c r="AD45" s="109">
        <f>IF(B45="",AD44,IF(L45="",C45,$W$6))</f>
        <v>3585.1179999999999</v>
      </c>
      <c r="AE45" s="104"/>
      <c r="AF45" s="110">
        <f t="shared" si="4"/>
        <v>23.088235294117645</v>
      </c>
      <c r="AG45" s="110">
        <f t="shared" si="5"/>
        <v>0.24671009736045429</v>
      </c>
      <c r="AH45" s="104"/>
      <c r="AI45" s="111">
        <f>SUM($N$4:N45)</f>
        <v>4.2021547060404876</v>
      </c>
    </row>
    <row r="46" spans="1:35" s="8" customFormat="1" x14ac:dyDescent="0.25">
      <c r="A46" s="4">
        <f>IF(pushover!A46="","",pushover!A46)</f>
        <v>42</v>
      </c>
      <c r="B46" s="112">
        <f>IF(A46="","",IF(MAX(pushover!B46:B1041)&gt;0,pushover!B46*100,-pushover!B46*100))</f>
        <v>32.200000000000003</v>
      </c>
      <c r="C46" s="113">
        <f>IF(A46="","",pushover!C46)</f>
        <v>3545.8449999999998</v>
      </c>
      <c r="D46" s="4">
        <f>IF(A46="","",pushover!D46)</f>
        <v>434</v>
      </c>
      <c r="E46" s="4">
        <f>IF(A46="","",pushover!E46)</f>
        <v>262</v>
      </c>
      <c r="F46" s="4">
        <f>IF(A46="","",pushover!I46)</f>
        <v>164</v>
      </c>
      <c r="G46" s="4">
        <f>IF(A46="","",pushover!J46)</f>
        <v>0</v>
      </c>
      <c r="H46" s="4">
        <f>IF(A46="","",pushover!K46)</f>
        <v>0</v>
      </c>
      <c r="I46" s="29">
        <f t="shared" si="0"/>
        <v>696</v>
      </c>
      <c r="J46" s="29">
        <f t="shared" si="1"/>
        <v>164</v>
      </c>
      <c r="K46" s="59" t="str">
        <f>IF(AND(F46&gt;0,F45=0),aux!$B$2,IF(AND(G46&gt;0,G45=0,H46&lt;1),aux!$B$3,IF(AND(J46=MAX($J$4:$J$999),J45&lt;J46),aux!$B$4,"")))</f>
        <v/>
      </c>
      <c r="L46" s="114">
        <f>IF(OR(K45=aux!$B$3,L45=""),"",B46/$B$1)</f>
        <v>23.676470588235293</v>
      </c>
      <c r="M46" s="114">
        <f t="shared" si="6"/>
        <v>0.24700148268668215</v>
      </c>
      <c r="N46" s="11">
        <f t="shared" si="7"/>
        <v>0.14520928824915813</v>
      </c>
      <c r="O46" s="60" t="str">
        <f>IF(AND(L45&lt;$V$20,L46&gt;$V$20),aux!$B$5,"")</f>
        <v/>
      </c>
      <c r="R46" s="9"/>
      <c r="V46" s="24"/>
      <c r="AA46" s="108">
        <f>IF(L46="",$V$6,B46)</f>
        <v>32.200000000000003</v>
      </c>
      <c r="AB46" s="109">
        <f>IF(L46="",$W$6,C46)</f>
        <v>3545.8449999999998</v>
      </c>
      <c r="AC46" s="108">
        <f>IF(B46="",AC45,IF(L46="",B46,$V$6))</f>
        <v>45.800000000000004</v>
      </c>
      <c r="AD46" s="109">
        <f>IF(B46="",AD45,IF(L46="",C46,$W$6))</f>
        <v>3585.1179999999999</v>
      </c>
      <c r="AE46" s="104"/>
      <c r="AF46" s="110">
        <f t="shared" si="4"/>
        <v>23.676470588235293</v>
      </c>
      <c r="AG46" s="110">
        <f t="shared" si="5"/>
        <v>0.24700148268668215</v>
      </c>
      <c r="AH46" s="104"/>
      <c r="AI46" s="111">
        <f>SUM($N$4:N46)</f>
        <v>4.3473639942896458</v>
      </c>
    </row>
    <row r="47" spans="1:35" s="8" customFormat="1" x14ac:dyDescent="0.25">
      <c r="A47" s="4">
        <f>IF(pushover!A47="","",pushover!A47)</f>
        <v>43</v>
      </c>
      <c r="B47" s="112">
        <f>IF(A47="","",IF(MAX(pushover!B47:B1042)&gt;0,pushover!B47*100,-pushover!B47*100))</f>
        <v>33</v>
      </c>
      <c r="C47" s="113">
        <f>IF(A47="","",pushover!C47)</f>
        <v>3549.5349999999999</v>
      </c>
      <c r="D47" s="4">
        <f>IF(A47="","",pushover!D47)</f>
        <v>434</v>
      </c>
      <c r="E47" s="4">
        <f>IF(A47="","",pushover!E47)</f>
        <v>258</v>
      </c>
      <c r="F47" s="4">
        <f>IF(A47="","",pushover!I47)</f>
        <v>168</v>
      </c>
      <c r="G47" s="4">
        <f>IF(A47="","",pushover!J47)</f>
        <v>0</v>
      </c>
      <c r="H47" s="4">
        <f>IF(A47="","",pushover!K47)</f>
        <v>0</v>
      </c>
      <c r="I47" s="29">
        <f t="shared" si="0"/>
        <v>692</v>
      </c>
      <c r="J47" s="29">
        <f t="shared" si="1"/>
        <v>168</v>
      </c>
      <c r="K47" s="59" t="str">
        <f>IF(AND(F47&gt;0,F46=0),aux!$B$2,IF(AND(G47&gt;0,G46=0,H47&lt;1),aux!$B$3,IF(AND(J47=MAX($J$4:$J$999),J46&lt;J47),aux!$B$4,"")))</f>
        <v/>
      </c>
      <c r="L47" s="114">
        <f>IF(OR(K46=aux!$B$3,L46=""),"",B47/$B$1)</f>
        <v>24.264705882352938</v>
      </c>
      <c r="M47" s="114">
        <f t="shared" si="6"/>
        <v>0.24725852592210668</v>
      </c>
      <c r="N47" s="11">
        <f t="shared" si="7"/>
        <v>0.14537059076729031</v>
      </c>
      <c r="O47" s="60" t="str">
        <f>IF(AND(L46&lt;$V$20,L47&gt;$V$20),aux!$B$5,"")</f>
        <v/>
      </c>
      <c r="R47" s="9"/>
      <c r="V47" s="24"/>
      <c r="AA47" s="108">
        <f>IF(L47="",$V$6,B47)</f>
        <v>33</v>
      </c>
      <c r="AB47" s="109">
        <f>IF(L47="",$W$6,C47)</f>
        <v>3549.5349999999999</v>
      </c>
      <c r="AC47" s="108">
        <f>IF(B47="",AC46,IF(L47="",B47,$V$6))</f>
        <v>45.800000000000004</v>
      </c>
      <c r="AD47" s="109">
        <f>IF(B47="",AD46,IF(L47="",C47,$W$6))</f>
        <v>3585.1179999999999</v>
      </c>
      <c r="AE47" s="104"/>
      <c r="AF47" s="110">
        <f t="shared" si="4"/>
        <v>24.264705882352938</v>
      </c>
      <c r="AG47" s="110">
        <f t="shared" si="5"/>
        <v>0.24725852592210668</v>
      </c>
      <c r="AH47" s="104"/>
      <c r="AI47" s="111">
        <f>SUM($N$4:N47)</f>
        <v>4.4927345850569358</v>
      </c>
    </row>
    <row r="48" spans="1:35" s="8" customFormat="1" x14ac:dyDescent="0.25">
      <c r="A48" s="4">
        <f>IF(pushover!A48="","",pushover!A48)</f>
        <v>44</v>
      </c>
      <c r="B48" s="112">
        <f>IF(A48="","",IF(MAX(pushover!B48:B1043)&gt;0,pushover!B48*100,-pushover!B48*100))</f>
        <v>33.800000000000004</v>
      </c>
      <c r="C48" s="113">
        <f>IF(A48="","",pushover!C48)</f>
        <v>3553.1129999999998</v>
      </c>
      <c r="D48" s="4">
        <f>IF(A48="","",pushover!D48)</f>
        <v>434</v>
      </c>
      <c r="E48" s="4">
        <f>IF(A48="","",pushover!E48)</f>
        <v>258</v>
      </c>
      <c r="F48" s="4">
        <f>IF(A48="","",pushover!I48)</f>
        <v>168</v>
      </c>
      <c r="G48" s="4">
        <f>IF(A48="","",pushover!J48)</f>
        <v>0</v>
      </c>
      <c r="H48" s="4">
        <f>IF(A48="","",pushover!K48)</f>
        <v>0</v>
      </c>
      <c r="I48" s="29">
        <f t="shared" si="0"/>
        <v>692</v>
      </c>
      <c r="J48" s="29">
        <f t="shared" si="1"/>
        <v>168</v>
      </c>
      <c r="K48" s="59" t="str">
        <f>IF(AND(F48&gt;0,F47=0),aux!$B$2,IF(AND(G48&gt;0,G47=0,H48&lt;1),aux!$B$3,IF(AND(J48=MAX($J$4:$J$999),J47&lt;J48),aux!$B$4,"")))</f>
        <v/>
      </c>
      <c r="L48" s="114">
        <f>IF(OR(K47=aux!$B$3,L47=""),"",B48/$B$1)</f>
        <v>24.852941176470591</v>
      </c>
      <c r="M48" s="114">
        <f t="shared" si="6"/>
        <v>0.24750776730323104</v>
      </c>
      <c r="N48" s="11">
        <f t="shared" si="7"/>
        <v>0.14551949800745351</v>
      </c>
      <c r="O48" s="60" t="str">
        <f>IF(AND(L47&lt;$V$20,L48&gt;$V$20),aux!$B$5,"")</f>
        <v/>
      </c>
      <c r="R48" s="9"/>
      <c r="V48" s="24"/>
      <c r="AA48" s="108">
        <f>IF(L48="",$V$6,B48)</f>
        <v>33.800000000000004</v>
      </c>
      <c r="AB48" s="109">
        <f>IF(L48="",$W$6,C48)</f>
        <v>3553.1129999999998</v>
      </c>
      <c r="AC48" s="108">
        <f>IF(B48="",AC47,IF(L48="",B48,$V$6))</f>
        <v>45.800000000000004</v>
      </c>
      <c r="AD48" s="109">
        <f>IF(B48="",AD47,IF(L48="",C48,$W$6))</f>
        <v>3585.1179999999999</v>
      </c>
      <c r="AE48" s="104"/>
      <c r="AF48" s="110">
        <f t="shared" si="4"/>
        <v>24.852941176470591</v>
      </c>
      <c r="AG48" s="110">
        <f t="shared" si="5"/>
        <v>0.24750776730323104</v>
      </c>
      <c r="AH48" s="104"/>
      <c r="AI48" s="111">
        <f>SUM($N$4:N48)</f>
        <v>4.638254083064389</v>
      </c>
    </row>
    <row r="49" spans="1:35" s="8" customFormat="1" x14ac:dyDescent="0.25">
      <c r="A49" s="4">
        <f>IF(pushover!A49="","",pushover!A49)</f>
        <v>45</v>
      </c>
      <c r="B49" s="112">
        <f>IF(A49="","",IF(MAX(pushover!B49:B1044)&gt;0,pushover!B49*100,-pushover!B49*100))</f>
        <v>34.599999999999994</v>
      </c>
      <c r="C49" s="113">
        <f>IF(A49="","",pushover!C49)</f>
        <v>3556.692</v>
      </c>
      <c r="D49" s="4">
        <f>IF(A49="","",pushover!D49)</f>
        <v>434</v>
      </c>
      <c r="E49" s="4">
        <f>IF(A49="","",pushover!E49)</f>
        <v>258</v>
      </c>
      <c r="F49" s="4">
        <f>IF(A49="","",pushover!I49)</f>
        <v>168</v>
      </c>
      <c r="G49" s="4">
        <f>IF(A49="","",pushover!J49)</f>
        <v>0</v>
      </c>
      <c r="H49" s="4">
        <f>IF(A49="","",pushover!K49)</f>
        <v>0</v>
      </c>
      <c r="I49" s="29">
        <f t="shared" si="0"/>
        <v>692</v>
      </c>
      <c r="J49" s="29">
        <f t="shared" si="1"/>
        <v>168</v>
      </c>
      <c r="K49" s="59" t="str">
        <f>IF(AND(F49&gt;0,F48=0),aux!$B$2,IF(AND(G49&gt;0,G48=0,H49&lt;1),aux!$B$3,IF(AND(J49=MAX($J$4:$J$999),J48&lt;J49),aux!$B$4,"")))</f>
        <v/>
      </c>
      <c r="L49" s="114">
        <f>IF(OR(K48=aux!$B$3,L48=""),"",B49/$B$1)</f>
        <v>25.441176470588228</v>
      </c>
      <c r="M49" s="114">
        <f t="shared" si="6"/>
        <v>0.24775707834376881</v>
      </c>
      <c r="N49" s="11">
        <f t="shared" si="7"/>
        <v>0.14566613107264473</v>
      </c>
      <c r="O49" s="60" t="str">
        <f>IF(AND(L48&lt;$V$20,L49&gt;$V$20),aux!$B$5,"")</f>
        <v/>
      </c>
      <c r="R49" s="9"/>
      <c r="V49" s="24"/>
      <c r="AA49" s="108">
        <f>IF(L49="",$V$6,B49)</f>
        <v>34.599999999999994</v>
      </c>
      <c r="AB49" s="109">
        <f>IF(L49="",$W$6,C49)</f>
        <v>3556.692</v>
      </c>
      <c r="AC49" s="108">
        <f>IF(B49="",AC48,IF(L49="",B49,$V$6))</f>
        <v>45.800000000000004</v>
      </c>
      <c r="AD49" s="109">
        <f>IF(B49="",AD48,IF(L49="",C49,$W$6))</f>
        <v>3585.1179999999999</v>
      </c>
      <c r="AE49" s="104"/>
      <c r="AF49" s="110">
        <f t="shared" si="4"/>
        <v>25.441176470588228</v>
      </c>
      <c r="AG49" s="110">
        <f t="shared" si="5"/>
        <v>0.24775707834376881</v>
      </c>
      <c r="AH49" s="104"/>
      <c r="AI49" s="111">
        <f>SUM($N$4:N49)</f>
        <v>4.7839202141370336</v>
      </c>
    </row>
    <row r="50" spans="1:35" s="8" customFormat="1" x14ac:dyDescent="0.25">
      <c r="A50" s="4">
        <f>IF(pushover!A50="","",pushover!A50)</f>
        <v>46</v>
      </c>
      <c r="B50" s="112">
        <f>IF(A50="","",IF(MAX(pushover!B50:B1045)&gt;0,pushover!B50*100,-pushover!B50*100))</f>
        <v>35.4</v>
      </c>
      <c r="C50" s="113">
        <f>IF(A50="","",pushover!C50)</f>
        <v>3560.2710000000002</v>
      </c>
      <c r="D50" s="4">
        <f>IF(A50="","",pushover!D50)</f>
        <v>434</v>
      </c>
      <c r="E50" s="4">
        <f>IF(A50="","",pushover!E50)</f>
        <v>256</v>
      </c>
      <c r="F50" s="4">
        <f>IF(A50="","",pushover!I50)</f>
        <v>170</v>
      </c>
      <c r="G50" s="4">
        <f>IF(A50="","",pushover!J50)</f>
        <v>0</v>
      </c>
      <c r="H50" s="4">
        <f>IF(A50="","",pushover!K50)</f>
        <v>0</v>
      </c>
      <c r="I50" s="29">
        <f t="shared" si="0"/>
        <v>690</v>
      </c>
      <c r="J50" s="29">
        <f t="shared" si="1"/>
        <v>170</v>
      </c>
      <c r="K50" s="59" t="str">
        <f>IF(AND(F50&gt;0,F49=0),aux!$B$2,IF(AND(G50&gt;0,G49=0,H50&lt;1),aux!$B$3,IF(AND(J50=MAX($J$4:$J$999),J49&lt;J50),aux!$B$4,"")))</f>
        <v/>
      </c>
      <c r="L50" s="114">
        <f>IF(OR(K49=aux!$B$3,L49=""),"",B50/$B$1)</f>
        <v>26.02941176470588</v>
      </c>
      <c r="M50" s="114">
        <f t="shared" si="6"/>
        <v>0.24800638938430661</v>
      </c>
      <c r="N50" s="11">
        <f t="shared" si="7"/>
        <v>0.14581278462590577</v>
      </c>
      <c r="O50" s="60" t="str">
        <f>IF(AND(L49&lt;$V$20,L50&gt;$V$20),aux!$B$5,"")</f>
        <v/>
      </c>
      <c r="R50" s="9"/>
      <c r="V50" s="24"/>
      <c r="AA50" s="108">
        <f>IF(L50="",$V$6,B50)</f>
        <v>35.4</v>
      </c>
      <c r="AB50" s="109">
        <f>IF(L50="",$W$6,C50)</f>
        <v>3560.2710000000002</v>
      </c>
      <c r="AC50" s="108">
        <f>IF(B50="",AC49,IF(L50="",B50,$V$6))</f>
        <v>45.800000000000004</v>
      </c>
      <c r="AD50" s="109">
        <f>IF(B50="",AD49,IF(L50="",C50,$W$6))</f>
        <v>3585.1179999999999</v>
      </c>
      <c r="AE50" s="104"/>
      <c r="AF50" s="110">
        <f t="shared" si="4"/>
        <v>26.02941176470588</v>
      </c>
      <c r="AG50" s="110">
        <f t="shared" si="5"/>
        <v>0.24800638938430661</v>
      </c>
      <c r="AH50" s="104"/>
      <c r="AI50" s="111">
        <f>SUM($N$4:N50)</f>
        <v>4.9297329987629395</v>
      </c>
    </row>
    <row r="51" spans="1:35" s="8" customFormat="1" x14ac:dyDescent="0.25">
      <c r="A51" s="4">
        <f>IF(pushover!A51="","",pushover!A51)</f>
        <v>47</v>
      </c>
      <c r="B51" s="112">
        <f>IF(A51="","",IF(MAX(pushover!B51:B1046)&gt;0,pushover!B51*100,-pushover!B51*100))</f>
        <v>36.199999999999996</v>
      </c>
      <c r="C51" s="113">
        <f>IF(A51="","",pushover!C51)</f>
        <v>3563.5010000000002</v>
      </c>
      <c r="D51" s="4">
        <f>IF(A51="","",pushover!D51)</f>
        <v>434</v>
      </c>
      <c r="E51" s="4">
        <f>IF(A51="","",pushover!E51)</f>
        <v>254</v>
      </c>
      <c r="F51" s="4">
        <f>IF(A51="","",pushover!I51)</f>
        <v>172</v>
      </c>
      <c r="G51" s="4">
        <f>IF(A51="","",pushover!J51)</f>
        <v>0</v>
      </c>
      <c r="H51" s="4">
        <f>IF(A51="","",pushover!K51)</f>
        <v>0</v>
      </c>
      <c r="I51" s="29">
        <f t="shared" si="0"/>
        <v>688</v>
      </c>
      <c r="J51" s="29">
        <f t="shared" si="1"/>
        <v>172</v>
      </c>
      <c r="K51" s="59" t="str">
        <f>IF(AND(F51&gt;0,F50=0),aux!$B$2,IF(AND(G51&gt;0,G50=0,H51&lt;1),aux!$B$3,IF(AND(J51=MAX($J$4:$J$999),J50&lt;J51),aux!$B$4,"")))</f>
        <v/>
      </c>
      <c r="L51" s="114">
        <f>IF(OR(K50=aux!$B$3,L50=""),"",B51/$B$1)</f>
        <v>26.617647058823525</v>
      </c>
      <c r="M51" s="114">
        <f t="shared" si="6"/>
        <v>0.24823138928956981</v>
      </c>
      <c r="N51" s="11">
        <f t="shared" si="7"/>
        <v>0.14595228784525724</v>
      </c>
      <c r="O51" s="60" t="str">
        <f>IF(AND(L50&lt;$V$20,L51&gt;$V$20),aux!$B$5,"")</f>
        <v/>
      </c>
      <c r="R51" s="9"/>
      <c r="V51" s="24"/>
      <c r="AA51" s="108">
        <f>IF(L51="",$V$6,B51)</f>
        <v>36.199999999999996</v>
      </c>
      <c r="AB51" s="109">
        <f>IF(L51="",$W$6,C51)</f>
        <v>3563.5010000000002</v>
      </c>
      <c r="AC51" s="108">
        <f>IF(B51="",AC50,IF(L51="",B51,$V$6))</f>
        <v>45.800000000000004</v>
      </c>
      <c r="AD51" s="109">
        <f>IF(B51="",AD50,IF(L51="",C51,$W$6))</f>
        <v>3585.1179999999999</v>
      </c>
      <c r="AE51" s="104"/>
      <c r="AF51" s="110">
        <f t="shared" si="4"/>
        <v>26.617647058823525</v>
      </c>
      <c r="AG51" s="110">
        <f t="shared" si="5"/>
        <v>0.24823138928956981</v>
      </c>
      <c r="AH51" s="104"/>
      <c r="AI51" s="111">
        <f>SUM($N$4:N51)</f>
        <v>5.0756852866081967</v>
      </c>
    </row>
    <row r="52" spans="1:35" s="8" customFormat="1" x14ac:dyDescent="0.25">
      <c r="A52" s="4">
        <f>IF(pushover!A52="","",pushover!A52)</f>
        <v>48</v>
      </c>
      <c r="B52" s="112">
        <f>IF(A52="","",IF(MAX(pushover!B52:B1047)&gt;0,pushover!B52*100,-pushover!B52*100))</f>
        <v>37</v>
      </c>
      <c r="C52" s="113">
        <f>IF(A52="","",pushover!C52)</f>
        <v>3566.3429999999998</v>
      </c>
      <c r="D52" s="4">
        <f>IF(A52="","",pushover!D52)</f>
        <v>432</v>
      </c>
      <c r="E52" s="4">
        <f>IF(A52="","",pushover!E52)</f>
        <v>254</v>
      </c>
      <c r="F52" s="4">
        <f>IF(A52="","",pushover!I52)</f>
        <v>174</v>
      </c>
      <c r="G52" s="4">
        <f>IF(A52="","",pushover!J52)</f>
        <v>0</v>
      </c>
      <c r="H52" s="4">
        <f>IF(A52="","",pushover!K52)</f>
        <v>0</v>
      </c>
      <c r="I52" s="29">
        <f t="shared" si="0"/>
        <v>686</v>
      </c>
      <c r="J52" s="29">
        <f t="shared" si="1"/>
        <v>174</v>
      </c>
      <c r="K52" s="59" t="str">
        <f>IF(AND(F52&gt;0,F51=0),aux!$B$2,IF(AND(G52&gt;0,G51=0,H52&lt;1),aux!$B$3,IF(AND(J52=MAX($J$4:$J$999),J51&lt;J52),aux!$B$4,"")))</f>
        <v/>
      </c>
      <c r="L52" s="114">
        <f>IF(OR(K51=aux!$B$3,L51=""),"",B52/$B$1)</f>
        <v>27.205882352941174</v>
      </c>
      <c r="M52" s="114">
        <f t="shared" si="6"/>
        <v>0.24842936134243604</v>
      </c>
      <c r="N52" s="11">
        <f t="shared" si="7"/>
        <v>0.14607669136235504</v>
      </c>
      <c r="O52" s="60" t="str">
        <f>IF(AND(L51&lt;$V$20,L52&gt;$V$20),aux!$B$5,"")</f>
        <v/>
      </c>
      <c r="R52" s="9"/>
      <c r="T52" s="60"/>
      <c r="V52" s="24"/>
      <c r="AA52" s="108">
        <f>IF(L52="",$V$6,B52)</f>
        <v>37</v>
      </c>
      <c r="AB52" s="109">
        <f>IF(L52="",$W$6,C52)</f>
        <v>3566.3429999999998</v>
      </c>
      <c r="AC52" s="108">
        <f>IF(B52="",AC51,IF(L52="",B52,$V$6))</f>
        <v>45.800000000000004</v>
      </c>
      <c r="AD52" s="109">
        <f>IF(B52="",AD51,IF(L52="",C52,$W$6))</f>
        <v>3585.1179999999999</v>
      </c>
      <c r="AE52" s="104"/>
      <c r="AF52" s="110">
        <f t="shared" si="4"/>
        <v>27.205882352941174</v>
      </c>
      <c r="AG52" s="110">
        <f t="shared" si="5"/>
        <v>0.24842936134243604</v>
      </c>
      <c r="AH52" s="104"/>
      <c r="AI52" s="111">
        <f>SUM($N$4:N52)</f>
        <v>5.2217619779705515</v>
      </c>
    </row>
    <row r="53" spans="1:35" s="8" customFormat="1" x14ac:dyDescent="0.25">
      <c r="A53" s="4">
        <f>IF(pushover!A53="","",pushover!A53)</f>
        <v>49</v>
      </c>
      <c r="B53" s="112">
        <f>IF(A53="","",IF(MAX(pushover!B53:B1048)&gt;0,pushover!B53*100,-pushover!B53*100))</f>
        <v>37.799999999999997</v>
      </c>
      <c r="C53" s="113">
        <f>IF(A53="","",pushover!C53)</f>
        <v>3568.0839999999998</v>
      </c>
      <c r="D53" s="4">
        <f>IF(A53="","",pushover!D53)</f>
        <v>432</v>
      </c>
      <c r="E53" s="4">
        <f>IF(A53="","",pushover!E53)</f>
        <v>252</v>
      </c>
      <c r="F53" s="4">
        <f>IF(A53="","",pushover!I53)</f>
        <v>176</v>
      </c>
      <c r="G53" s="4">
        <f>IF(A53="","",pushover!J53)</f>
        <v>0</v>
      </c>
      <c r="H53" s="4">
        <f>IF(A53="","",pushover!K53)</f>
        <v>0</v>
      </c>
      <c r="I53" s="29">
        <f t="shared" si="0"/>
        <v>684</v>
      </c>
      <c r="J53" s="29">
        <f t="shared" si="1"/>
        <v>176</v>
      </c>
      <c r="K53" s="59" t="str">
        <f>IF(AND(F53&gt;0,F52=0),aux!$B$2,IF(AND(G53&gt;0,G52=0,H53&lt;1),aux!$B$3,IF(AND(J53=MAX($J$4:$J$999),J52&lt;J53),aux!$B$4,"")))</f>
        <v/>
      </c>
      <c r="L53" s="114">
        <f>IF(OR(K52=aux!$B$3,L52=""),"",B53/$B$1)</f>
        <v>27.794117647058819</v>
      </c>
      <c r="M53" s="114">
        <f t="shared" si="6"/>
        <v>0.24855063838115529</v>
      </c>
      <c r="N53" s="11">
        <f t="shared" si="7"/>
        <v>0.14617058815399692</v>
      </c>
      <c r="O53" s="60" t="str">
        <f>IF(AND(L52&lt;$V$20,L53&gt;$V$20),aux!$B$5,"")</f>
        <v/>
      </c>
      <c r="R53" s="9"/>
      <c r="T53" s="60"/>
      <c r="V53" s="24"/>
      <c r="AA53" s="108">
        <f>IF(L53="",$V$6,B53)</f>
        <v>37.799999999999997</v>
      </c>
      <c r="AB53" s="109">
        <f>IF(L53="",$W$6,C53)</f>
        <v>3568.0839999999998</v>
      </c>
      <c r="AC53" s="108">
        <f>IF(B53="",AC52,IF(L53="",B53,$V$6))</f>
        <v>45.800000000000004</v>
      </c>
      <c r="AD53" s="109">
        <f>IF(B53="",AD52,IF(L53="",C53,$W$6))</f>
        <v>3585.1179999999999</v>
      </c>
      <c r="AE53" s="104"/>
      <c r="AF53" s="110">
        <f t="shared" si="4"/>
        <v>27.794117647058819</v>
      </c>
      <c r="AG53" s="110">
        <f t="shared" si="5"/>
        <v>0.24855063838115529</v>
      </c>
      <c r="AH53" s="104"/>
      <c r="AI53" s="111">
        <f>SUM($N$4:N53)</f>
        <v>5.3679325661245487</v>
      </c>
    </row>
    <row r="54" spans="1:35" s="8" customFormat="1" x14ac:dyDescent="0.25">
      <c r="A54" s="4">
        <f>IF(pushover!A54="","",pushover!A54)</f>
        <v>50</v>
      </c>
      <c r="B54" s="112">
        <f>IF(A54="","",IF(MAX(pushover!B54:B1049)&gt;0,pushover!B54*100,-pushover!B54*100))</f>
        <v>38.6</v>
      </c>
      <c r="C54" s="113">
        <f>IF(A54="","",pushover!C54)</f>
        <v>3570.0160000000001</v>
      </c>
      <c r="D54" s="4">
        <f>IF(A54="","",pushover!D54)</f>
        <v>432</v>
      </c>
      <c r="E54" s="4">
        <f>IF(A54="","",pushover!E54)</f>
        <v>252</v>
      </c>
      <c r="F54" s="4">
        <f>IF(A54="","",pushover!I54)</f>
        <v>176</v>
      </c>
      <c r="G54" s="4">
        <f>IF(A54="","",pushover!J54)</f>
        <v>0</v>
      </c>
      <c r="H54" s="4">
        <f>IF(A54="","",pushover!K54)</f>
        <v>0</v>
      </c>
      <c r="I54" s="29">
        <f t="shared" si="0"/>
        <v>684</v>
      </c>
      <c r="J54" s="29">
        <f t="shared" si="1"/>
        <v>176</v>
      </c>
      <c r="K54" s="59" t="str">
        <f>IF(AND(F54&gt;0,F53=0),aux!$B$2,IF(AND(G54&gt;0,G53=0,H54&lt;1),aux!$B$3,IF(AND(J54=MAX($J$4:$J$999),J53&lt;J54),aux!$B$4,"")))</f>
        <v/>
      </c>
      <c r="L54" s="114">
        <f>IF(OR(K53=aux!$B$3,L53=""),"",B54/$B$1)</f>
        <v>28.382352941176471</v>
      </c>
      <c r="M54" s="114">
        <f t="shared" si="6"/>
        <v>0.24868522036783286</v>
      </c>
      <c r="N54" s="11">
        <f t="shared" si="7"/>
        <v>0.14624584080852718</v>
      </c>
      <c r="O54" s="60" t="str">
        <f>IF(AND(L53&lt;$V$20,L54&gt;$V$20),aux!$B$5,"")</f>
        <v/>
      </c>
      <c r="R54" s="9"/>
      <c r="T54" s="60"/>
      <c r="V54" s="24"/>
      <c r="AA54" s="108">
        <f>IF(L54="",$V$6,B54)</f>
        <v>38.6</v>
      </c>
      <c r="AB54" s="109">
        <f>IF(L54="",$W$6,C54)</f>
        <v>3570.0160000000001</v>
      </c>
      <c r="AC54" s="108">
        <f>IF(B54="",AC53,IF(L54="",B54,$V$6))</f>
        <v>45.800000000000004</v>
      </c>
      <c r="AD54" s="109">
        <f>IF(B54="",AD53,IF(L54="",C54,$W$6))</f>
        <v>3585.1179999999999</v>
      </c>
      <c r="AE54" s="104"/>
      <c r="AF54" s="110">
        <f t="shared" si="4"/>
        <v>28.382352941176471</v>
      </c>
      <c r="AG54" s="110">
        <f t="shared" si="5"/>
        <v>0.24868522036783286</v>
      </c>
      <c r="AH54" s="104"/>
      <c r="AI54" s="111">
        <f>SUM($N$4:N54)</f>
        <v>5.5141784069330759</v>
      </c>
    </row>
    <row r="55" spans="1:35" s="8" customFormat="1" x14ac:dyDescent="0.25">
      <c r="A55" s="4">
        <f>IF(pushover!A55="","",pushover!A55)</f>
        <v>51</v>
      </c>
      <c r="B55" s="112">
        <f>IF(A55="","",IF(MAX(pushover!B55:B1050)&gt;0,pushover!B55*100,-pushover!B55*100))</f>
        <v>39.4</v>
      </c>
      <c r="C55" s="113">
        <f>IF(A55="","",pushover!C55)</f>
        <v>3571.9409999999998</v>
      </c>
      <c r="D55" s="4">
        <f>IF(A55="","",pushover!D55)</f>
        <v>432</v>
      </c>
      <c r="E55" s="4">
        <f>IF(A55="","",pushover!E55)</f>
        <v>250</v>
      </c>
      <c r="F55" s="4">
        <f>IF(A55="","",pushover!I55)</f>
        <v>178</v>
      </c>
      <c r="G55" s="4">
        <f>IF(A55="","",pushover!J55)</f>
        <v>0</v>
      </c>
      <c r="H55" s="4">
        <f>IF(A55="","",pushover!K55)</f>
        <v>0</v>
      </c>
      <c r="I55" s="29">
        <f t="shared" si="0"/>
        <v>682</v>
      </c>
      <c r="J55" s="29">
        <f t="shared" si="1"/>
        <v>178</v>
      </c>
      <c r="K55" s="59" t="str">
        <f>IF(AND(F55&gt;0,F54=0),aux!$B$2,IF(AND(G55&gt;0,G54=0,H55&lt;1),aux!$B$3,IF(AND(J55=MAX($J$4:$J$999),J54&lt;J55),aux!$B$4,"")))</f>
        <v/>
      </c>
      <c r="L55" s="114">
        <f>IF(OR(K54=aux!$B$3,L54=""),"",B55/$B$1)</f>
        <v>28.970588235294116</v>
      </c>
      <c r="M55" s="114">
        <f t="shared" si="6"/>
        <v>0.24881931473861665</v>
      </c>
      <c r="N55" s="11">
        <f t="shared" si="7"/>
        <v>0.1463248632666023</v>
      </c>
      <c r="O55" s="60" t="str">
        <f>IF(AND(L54&lt;$V$20,L55&gt;$V$20),aux!$B$5,"")</f>
        <v/>
      </c>
      <c r="R55" s="9"/>
      <c r="T55" s="60"/>
      <c r="V55" s="24"/>
      <c r="AA55" s="108">
        <f>IF(L55="",$V$6,B55)</f>
        <v>39.4</v>
      </c>
      <c r="AB55" s="109">
        <f>IF(L55="",$W$6,C55)</f>
        <v>3571.9409999999998</v>
      </c>
      <c r="AC55" s="108">
        <f>IF(B55="",AC54,IF(L55="",B55,$V$6))</f>
        <v>45.800000000000004</v>
      </c>
      <c r="AD55" s="109">
        <f>IF(B55="",AD54,IF(L55="",C55,$W$6))</f>
        <v>3585.1179999999999</v>
      </c>
      <c r="AE55" s="104"/>
      <c r="AF55" s="110">
        <f t="shared" si="4"/>
        <v>28.970588235294116</v>
      </c>
      <c r="AG55" s="110">
        <f t="shared" si="5"/>
        <v>0.24881931473861665</v>
      </c>
      <c r="AH55" s="104"/>
      <c r="AI55" s="111">
        <f>SUM($N$4:N55)</f>
        <v>5.660503270199678</v>
      </c>
    </row>
    <row r="56" spans="1:35" s="8" customFormat="1" x14ac:dyDescent="0.25">
      <c r="A56" s="4">
        <f>IF(pushover!A56="","",pushover!A56)</f>
        <v>52</v>
      </c>
      <c r="B56" s="112">
        <f>IF(A56="","",IF(MAX(pushover!B56:B1051)&gt;0,pushover!B56*100,-pushover!B56*100))</f>
        <v>40.200000000000003</v>
      </c>
      <c r="C56" s="113">
        <f>IF(A56="","",pushover!C56)</f>
        <v>3573.8229999999999</v>
      </c>
      <c r="D56" s="4">
        <f>IF(A56="","",pushover!D56)</f>
        <v>432</v>
      </c>
      <c r="E56" s="4">
        <f>IF(A56="","",pushover!E56)</f>
        <v>250</v>
      </c>
      <c r="F56" s="4">
        <f>IF(A56="","",pushover!I56)</f>
        <v>178</v>
      </c>
      <c r="G56" s="4">
        <f>IF(A56="","",pushover!J56)</f>
        <v>0</v>
      </c>
      <c r="H56" s="4">
        <f>IF(A56="","",pushover!K56)</f>
        <v>0</v>
      </c>
      <c r="I56" s="29">
        <f t="shared" si="0"/>
        <v>682</v>
      </c>
      <c r="J56" s="29">
        <f t="shared" si="1"/>
        <v>178</v>
      </c>
      <c r="K56" s="59" t="str">
        <f>IF(AND(F56&gt;0,F55=0),aux!$B$2,IF(AND(G56&gt;0,G55=0,H56&lt;1),aux!$B$3,IF(AND(J56=MAX($J$4:$J$999),J55&lt;J56),aux!$B$4,"")))</f>
        <v/>
      </c>
      <c r="L56" s="114">
        <f>IF(OR(K55=aux!$B$3,L55=""),"",B56/$B$1)</f>
        <v>29.558823529411764</v>
      </c>
      <c r="M56" s="114">
        <f t="shared" si="6"/>
        <v>0.24895041375462448</v>
      </c>
      <c r="N56" s="11">
        <f t="shared" si="7"/>
        <v>0.14640286132154187</v>
      </c>
      <c r="O56" s="60" t="str">
        <f>IF(AND(L55&lt;$V$20,L56&gt;$V$20),aux!$B$5,"")</f>
        <v/>
      </c>
      <c r="R56" s="9"/>
      <c r="T56" s="60"/>
      <c r="V56" s="24"/>
      <c r="AA56" s="108">
        <f>IF(L56="",$V$6,B56)</f>
        <v>40.200000000000003</v>
      </c>
      <c r="AB56" s="109">
        <f>IF(L56="",$W$6,C56)</f>
        <v>3573.8229999999999</v>
      </c>
      <c r="AC56" s="108">
        <f>IF(B56="",AC55,IF(L56="",B56,$V$6))</f>
        <v>45.800000000000004</v>
      </c>
      <c r="AD56" s="109">
        <f>IF(B56="",AD55,IF(L56="",C56,$W$6))</f>
        <v>3585.1179999999999</v>
      </c>
      <c r="AE56" s="104"/>
      <c r="AF56" s="110">
        <f t="shared" si="4"/>
        <v>29.558823529411764</v>
      </c>
      <c r="AG56" s="110">
        <f t="shared" si="5"/>
        <v>0.24895041375462448</v>
      </c>
      <c r="AH56" s="104"/>
      <c r="AI56" s="111">
        <f>SUM($N$4:N56)</f>
        <v>5.8069061315212203</v>
      </c>
    </row>
    <row r="57" spans="1:35" s="8" customFormat="1" x14ac:dyDescent="0.25">
      <c r="A57" s="4">
        <f>IF(pushover!A57="","",pushover!A57)</f>
        <v>53</v>
      </c>
      <c r="B57" s="112">
        <f>IF(A57="","",IF(MAX(pushover!B57:B1052)&gt;0,pushover!B57*100,-pushover!B57*100))</f>
        <v>41</v>
      </c>
      <c r="C57" s="113">
        <f>IF(A57="","",pushover!C57)</f>
        <v>3575.7049999999999</v>
      </c>
      <c r="D57" s="4">
        <f>IF(A57="","",pushover!D57)</f>
        <v>432</v>
      </c>
      <c r="E57" s="4">
        <f>IF(A57="","",pushover!E57)</f>
        <v>248</v>
      </c>
      <c r="F57" s="4">
        <f>IF(A57="","",pushover!I57)</f>
        <v>180</v>
      </c>
      <c r="G57" s="4">
        <f>IF(A57="","",pushover!J57)</f>
        <v>0</v>
      </c>
      <c r="H57" s="4">
        <f>IF(A57="","",pushover!K57)</f>
        <v>0</v>
      </c>
      <c r="I57" s="29">
        <f t="shared" si="0"/>
        <v>680</v>
      </c>
      <c r="J57" s="29">
        <f t="shared" si="1"/>
        <v>180</v>
      </c>
      <c r="K57" s="59" t="str">
        <f>IF(AND(F57&gt;0,F56=0),aux!$B$2,IF(AND(G57&gt;0,G56=0,H57&lt;1),aux!$B$3,IF(AND(J57=MAX($J$4:$J$999),J56&lt;J57),aux!$B$4,"")))</f>
        <v/>
      </c>
      <c r="L57" s="114">
        <f>IF(OR(K56=aux!$B$3,L56=""),"",B57/$B$1)</f>
        <v>30.147058823529409</v>
      </c>
      <c r="M57" s="114">
        <f t="shared" si="6"/>
        <v>0.24908151277063234</v>
      </c>
      <c r="N57" s="11">
        <f t="shared" si="7"/>
        <v>0.14647997838978091</v>
      </c>
      <c r="O57" s="60" t="str">
        <f>IF(AND(L56&lt;$V$20,L57&gt;$V$20),aux!$B$5,"")</f>
        <v/>
      </c>
      <c r="R57" s="9"/>
      <c r="T57" s="60"/>
      <c r="V57" s="24"/>
      <c r="AA57" s="108">
        <f>IF(L57="",$V$6,B57)</f>
        <v>41</v>
      </c>
      <c r="AB57" s="109">
        <f>IF(L57="",$W$6,C57)</f>
        <v>3575.7049999999999</v>
      </c>
      <c r="AC57" s="108">
        <f>IF(B57="",AC56,IF(L57="",B57,$V$6))</f>
        <v>45.800000000000004</v>
      </c>
      <c r="AD57" s="109">
        <f>IF(B57="",AD56,IF(L57="",C57,$W$6))</f>
        <v>3585.1179999999999</v>
      </c>
      <c r="AE57" s="104"/>
      <c r="AF57" s="110">
        <f t="shared" si="4"/>
        <v>30.147058823529409</v>
      </c>
      <c r="AG57" s="110">
        <f t="shared" si="5"/>
        <v>0.24908151277063234</v>
      </c>
      <c r="AH57" s="104"/>
      <c r="AI57" s="111">
        <f>SUM($N$4:N57)</f>
        <v>5.9533861099110013</v>
      </c>
    </row>
    <row r="58" spans="1:35" s="8" customFormat="1" x14ac:dyDescent="0.25">
      <c r="A58" s="4">
        <f>IF(pushover!A58="","",pushover!A58)</f>
        <v>54</v>
      </c>
      <c r="B58" s="112">
        <f>IF(A58="","",IF(MAX(pushover!B58:B1053)&gt;0,pushover!B58*100,-pushover!B58*100))</f>
        <v>41.8</v>
      </c>
      <c r="C58" s="113">
        <f>IF(A58="","",pushover!C58)</f>
        <v>3577.5320000000002</v>
      </c>
      <c r="D58" s="4">
        <f>IF(A58="","",pushover!D58)</f>
        <v>432</v>
      </c>
      <c r="E58" s="4">
        <f>IF(A58="","",pushover!E58)</f>
        <v>246</v>
      </c>
      <c r="F58" s="4">
        <f>IF(A58="","",pushover!I58)</f>
        <v>182</v>
      </c>
      <c r="G58" s="4">
        <f>IF(A58="","",pushover!J58)</f>
        <v>0</v>
      </c>
      <c r="H58" s="4">
        <f>IF(A58="","",pushover!K58)</f>
        <v>0</v>
      </c>
      <c r="I58" s="29">
        <f t="shared" si="0"/>
        <v>678</v>
      </c>
      <c r="J58" s="29">
        <f t="shared" si="1"/>
        <v>182</v>
      </c>
      <c r="K58" s="59" t="str">
        <f>IF(AND(F58&gt;0,F57=0),aux!$B$2,IF(AND(G58&gt;0,G57=0,H58&lt;1),aux!$B$3,IF(AND(J58=MAX($J$4:$J$999),J57&lt;J58),aux!$B$4,"")))</f>
        <v/>
      </c>
      <c r="L58" s="114">
        <f>IF(OR(K57=aux!$B$3,L57=""),"",B58/$B$1)</f>
        <v>30.735294117647054</v>
      </c>
      <c r="M58" s="114">
        <f t="shared" si="6"/>
        <v>0.24920878051890352</v>
      </c>
      <c r="N58" s="11">
        <f t="shared" si="7"/>
        <v>0.14655596861456885</v>
      </c>
      <c r="O58" s="60" t="str">
        <f>IF(AND(L57&lt;$V$20,L58&gt;$V$20),aux!$B$5,"")</f>
        <v/>
      </c>
      <c r="R58" s="9"/>
      <c r="T58" s="60"/>
      <c r="V58" s="24"/>
      <c r="AA58" s="108">
        <f>IF(L58="",$V$6,B58)</f>
        <v>41.8</v>
      </c>
      <c r="AB58" s="109">
        <f>IF(L58="",$W$6,C58)</f>
        <v>3577.5320000000002</v>
      </c>
      <c r="AC58" s="108">
        <f>IF(B58="",AC57,IF(L58="",B58,$V$6))</f>
        <v>45.800000000000004</v>
      </c>
      <c r="AD58" s="109">
        <f>IF(B58="",AD57,IF(L58="",C58,$W$6))</f>
        <v>3585.1179999999999</v>
      </c>
      <c r="AE58" s="104"/>
      <c r="AF58" s="110">
        <f t="shared" si="4"/>
        <v>30.735294117647054</v>
      </c>
      <c r="AG58" s="110">
        <f t="shared" si="5"/>
        <v>0.24920878051890352</v>
      </c>
      <c r="AH58" s="104"/>
      <c r="AI58" s="111">
        <f>SUM($N$4:N58)</f>
        <v>6.0999420785255705</v>
      </c>
    </row>
    <row r="59" spans="1:35" s="8" customFormat="1" x14ac:dyDescent="0.25">
      <c r="A59" s="4">
        <f>IF(pushover!A59="","",pushover!A59)</f>
        <v>55</v>
      </c>
      <c r="B59" s="112">
        <f>IF(A59="","",IF(MAX(pushover!B59:B1054)&gt;0,pushover!B59*100,-pushover!B59*100))</f>
        <v>42.6</v>
      </c>
      <c r="C59" s="113">
        <f>IF(A59="","",pushover!C59)</f>
        <v>3579.2890000000002</v>
      </c>
      <c r="D59" s="4">
        <f>IF(A59="","",pushover!D59)</f>
        <v>432</v>
      </c>
      <c r="E59" s="4">
        <f>IF(A59="","",pushover!E59)</f>
        <v>244</v>
      </c>
      <c r="F59" s="4">
        <f>IF(A59="","",pushover!I59)</f>
        <v>184</v>
      </c>
      <c r="G59" s="4">
        <f>IF(A59="","",pushover!J59)</f>
        <v>0</v>
      </c>
      <c r="H59" s="4">
        <f>IF(A59="","",pushover!K59)</f>
        <v>0</v>
      </c>
      <c r="I59" s="29">
        <f t="shared" si="0"/>
        <v>676</v>
      </c>
      <c r="J59" s="29">
        <f t="shared" si="1"/>
        <v>184</v>
      </c>
      <c r="K59" s="59" t="str">
        <f>IF(AND(F59&gt;0,F58=0),aux!$B$2,IF(AND(G59&gt;0,G58=0,H59&lt;1),aux!$B$3,IF(AND(J59=MAX($J$4:$J$999),J58&lt;J59),aux!$B$4,"")))</f>
        <v/>
      </c>
      <c r="L59" s="114">
        <f>IF(OR(K58=aux!$B$3,L58=""),"",B59/$B$1)</f>
        <v>31.323529411764703</v>
      </c>
      <c r="M59" s="114">
        <f t="shared" si="6"/>
        <v>0.2493311721082371</v>
      </c>
      <c r="N59" s="11">
        <f t="shared" si="7"/>
        <v>0.14662939783151233</v>
      </c>
      <c r="O59" s="60" t="str">
        <f>IF(AND(L58&lt;$V$20,L59&gt;$V$20),aux!$B$5,"")</f>
        <v/>
      </c>
      <c r="R59" s="9"/>
      <c r="T59" s="60"/>
      <c r="V59" s="24"/>
      <c r="AA59" s="108">
        <f>IF(L59="",$V$6,B59)</f>
        <v>42.6</v>
      </c>
      <c r="AB59" s="109">
        <f>IF(L59="",$W$6,C59)</f>
        <v>3579.2890000000002</v>
      </c>
      <c r="AC59" s="108">
        <f>IF(B59="",AC58,IF(L59="",B59,$V$6))</f>
        <v>45.800000000000004</v>
      </c>
      <c r="AD59" s="109">
        <f>IF(B59="",AD58,IF(L59="",C59,$W$6))</f>
        <v>3585.1179999999999</v>
      </c>
      <c r="AE59" s="104"/>
      <c r="AF59" s="110">
        <f t="shared" si="4"/>
        <v>31.323529411764703</v>
      </c>
      <c r="AG59" s="110">
        <f t="shared" si="5"/>
        <v>0.2493311721082371</v>
      </c>
      <c r="AH59" s="104"/>
      <c r="AI59" s="111">
        <f>SUM($N$4:N59)</f>
        <v>6.246571476357083</v>
      </c>
    </row>
    <row r="60" spans="1:35" s="8" customFormat="1" x14ac:dyDescent="0.25">
      <c r="A60" s="4">
        <f>IF(pushover!A60="","",pushover!A60)</f>
        <v>56</v>
      </c>
      <c r="B60" s="112">
        <f>IF(A60="","",IF(MAX(pushover!B60:B1055)&gt;0,pushover!B60*100,-pushover!B60*100))</f>
        <v>43.4</v>
      </c>
      <c r="C60" s="113">
        <f>IF(A60="","",pushover!C60)</f>
        <v>3580.953</v>
      </c>
      <c r="D60" s="4">
        <f>IF(A60="","",pushover!D60)</f>
        <v>430</v>
      </c>
      <c r="E60" s="4">
        <f>IF(A60="","",pushover!E60)</f>
        <v>246</v>
      </c>
      <c r="F60" s="4">
        <f>IF(A60="","",pushover!I60)</f>
        <v>184</v>
      </c>
      <c r="G60" s="4">
        <f>IF(A60="","",pushover!J60)</f>
        <v>0</v>
      </c>
      <c r="H60" s="4">
        <f>IF(A60="","",pushover!K60)</f>
        <v>0</v>
      </c>
      <c r="I60" s="29">
        <f t="shared" si="0"/>
        <v>676</v>
      </c>
      <c r="J60" s="29">
        <f t="shared" si="1"/>
        <v>184</v>
      </c>
      <c r="K60" s="59" t="str">
        <f>IF(AND(F60&gt;0,F59=0),aux!$B$2,IF(AND(G60&gt;0,G59=0,H60&lt;1),aux!$B$3,IF(AND(J60=MAX($J$4:$J$999),J59&lt;J60),aux!$B$4,"")))</f>
        <v/>
      </c>
      <c r="L60" s="114">
        <f>IF(OR(K59=aux!$B$3,L59=""),"",B60/$B$1)</f>
        <v>31.911764705882348</v>
      </c>
      <c r="M60" s="114">
        <f t="shared" si="6"/>
        <v>0.24944708537212498</v>
      </c>
      <c r="N60" s="11">
        <f t="shared" si="7"/>
        <v>0.14669948749422362</v>
      </c>
      <c r="O60" s="60" t="str">
        <f>IF(AND(L59&lt;$V$20,L60&gt;$V$20),aux!$B$5,"")</f>
        <v/>
      </c>
      <c r="R60" s="9"/>
      <c r="T60" s="60"/>
      <c r="V60" s="24"/>
      <c r="AA60" s="108">
        <f>IF(L60="",$V$6,B60)</f>
        <v>43.4</v>
      </c>
      <c r="AB60" s="109">
        <f>IF(L60="",$W$6,C60)</f>
        <v>3580.953</v>
      </c>
      <c r="AC60" s="108">
        <f>IF(B60="",AC59,IF(L60="",B60,$V$6))</f>
        <v>45.800000000000004</v>
      </c>
      <c r="AD60" s="109">
        <f>IF(B60="",AD59,IF(L60="",C60,$W$6))</f>
        <v>3585.1179999999999</v>
      </c>
      <c r="AE60" s="104"/>
      <c r="AF60" s="110">
        <f t="shared" si="4"/>
        <v>31.911764705882348</v>
      </c>
      <c r="AG60" s="110">
        <f t="shared" si="5"/>
        <v>0.24944708537212498</v>
      </c>
      <c r="AH60" s="104"/>
      <c r="AI60" s="111">
        <f>SUM($N$4:N60)</f>
        <v>6.3932709638513066</v>
      </c>
    </row>
    <row r="61" spans="1:35" s="8" customFormat="1" x14ac:dyDescent="0.25">
      <c r="A61" s="4">
        <f>IF(pushover!A61="","",pushover!A61)</f>
        <v>57</v>
      </c>
      <c r="B61" s="112">
        <f>IF(A61="","",IF(MAX(pushover!B61:B1056)&gt;0,pushover!B61*100,-pushover!B61*100))</f>
        <v>44.2</v>
      </c>
      <c r="C61" s="113">
        <f>IF(A61="","",pushover!C61)</f>
        <v>3582.614</v>
      </c>
      <c r="D61" s="4">
        <f>IF(A61="","",pushover!D61)</f>
        <v>430</v>
      </c>
      <c r="E61" s="4">
        <f>IF(A61="","",pushover!E61)</f>
        <v>246</v>
      </c>
      <c r="F61" s="4">
        <f>IF(A61="","",pushover!I61)</f>
        <v>184</v>
      </c>
      <c r="G61" s="4">
        <f>IF(A61="","",pushover!J61)</f>
        <v>0</v>
      </c>
      <c r="H61" s="4">
        <f>IF(A61="","",pushover!K61)</f>
        <v>0</v>
      </c>
      <c r="I61" s="29">
        <f t="shared" si="0"/>
        <v>676</v>
      </c>
      <c r="J61" s="29">
        <f t="shared" si="1"/>
        <v>184</v>
      </c>
      <c r="K61" s="59" t="str">
        <f>IF(AND(F61&gt;0,F60=0),aux!$B$2,IF(AND(G61&gt;0,G60=0,H61&lt;1),aux!$B$3,IF(AND(J61=MAX($J$4:$J$999),J60&lt;J61),aux!$B$4,"")))</f>
        <v/>
      </c>
      <c r="L61" s="114">
        <f>IF(OR(K60=aux!$B$3,L60=""),"",B61/$B$1)</f>
        <v>32.5</v>
      </c>
      <c r="M61" s="114">
        <f t="shared" si="6"/>
        <v>0.24956278965777273</v>
      </c>
      <c r="N61" s="11">
        <f t="shared" si="7"/>
        <v>0.14676761030291233</v>
      </c>
      <c r="O61" s="60" t="str">
        <f>IF(AND(L60&lt;$V$20,L61&gt;$V$20),aux!$B$5,"")</f>
        <v/>
      </c>
      <c r="R61" s="9"/>
      <c r="T61" s="60"/>
      <c r="V61" s="24"/>
      <c r="AA61" s="108">
        <f>IF(L61="",$V$6,B61)</f>
        <v>44.2</v>
      </c>
      <c r="AB61" s="109">
        <f>IF(L61="",$W$6,C61)</f>
        <v>3582.614</v>
      </c>
      <c r="AC61" s="108">
        <f>IF(B61="",AC60,IF(L61="",B61,$V$6))</f>
        <v>45.800000000000004</v>
      </c>
      <c r="AD61" s="109">
        <f>IF(B61="",AD60,IF(L61="",C61,$W$6))</f>
        <v>3585.1179999999999</v>
      </c>
      <c r="AE61" s="104"/>
      <c r="AF61" s="110">
        <f t="shared" si="4"/>
        <v>32.5</v>
      </c>
      <c r="AG61" s="110">
        <f t="shared" si="5"/>
        <v>0.24956278965777273</v>
      </c>
      <c r="AH61" s="104"/>
      <c r="AI61" s="111">
        <f>SUM($N$4:N61)</f>
        <v>6.5400385741542193</v>
      </c>
    </row>
    <row r="62" spans="1:35" s="8" customFormat="1" x14ac:dyDescent="0.25">
      <c r="A62" s="4">
        <f>IF(pushover!A62="","",pushover!A62)</f>
        <v>58</v>
      </c>
      <c r="B62" s="112">
        <f>IF(A62="","",IF(MAX(pushover!B62:B1057)&gt;0,pushover!B62*100,-pushover!B62*100))</f>
        <v>45</v>
      </c>
      <c r="C62" s="113">
        <f>IF(A62="","",pushover!C62)</f>
        <v>3583.7710000000002</v>
      </c>
      <c r="D62" s="4">
        <f>IF(A62="","",pushover!D62)</f>
        <v>430</v>
      </c>
      <c r="E62" s="4">
        <f>IF(A62="","",pushover!E62)</f>
        <v>244</v>
      </c>
      <c r="F62" s="4">
        <f>IF(A62="","",pushover!I62)</f>
        <v>186</v>
      </c>
      <c r="G62" s="4">
        <f>IF(A62="","",pushover!J62)</f>
        <v>0</v>
      </c>
      <c r="H62" s="4">
        <f>IF(A62="","",pushover!K62)</f>
        <v>0</v>
      </c>
      <c r="I62" s="29">
        <f t="shared" si="0"/>
        <v>674</v>
      </c>
      <c r="J62" s="29">
        <f t="shared" si="1"/>
        <v>186</v>
      </c>
      <c r="K62" s="59" t="str">
        <f>IF(AND(F62&gt;0,F61=0),aux!$B$2,IF(AND(G62&gt;0,G61=0,H62&lt;1),aux!$B$3,IF(AND(J62=MAX($J$4:$J$999),J61&lt;J62),aux!$B$4,"")))</f>
        <v/>
      </c>
      <c r="L62" s="114">
        <f>IF(OR(K61=aux!$B$3,L61=""),"",B62/$B$1)</f>
        <v>33.088235294117645</v>
      </c>
      <c r="M62" s="114">
        <f t="shared" si="6"/>
        <v>0.24964338559906982</v>
      </c>
      <c r="N62" s="11">
        <f t="shared" si="7"/>
        <v>0.1468253456637767</v>
      </c>
      <c r="O62" s="60" t="str">
        <f>IF(AND(L61&lt;$V$20,L62&gt;$V$20),aux!$B$5,"")</f>
        <v/>
      </c>
      <c r="R62" s="9"/>
      <c r="T62" s="60"/>
      <c r="V62" s="24"/>
      <c r="AA62" s="108">
        <f>IF(L62="",$V$6,B62)</f>
        <v>45</v>
      </c>
      <c r="AB62" s="109">
        <f>IF(L62="",$W$6,C62)</f>
        <v>3583.7710000000002</v>
      </c>
      <c r="AC62" s="108">
        <f>IF(B62="",AC61,IF(L62="",B62,$V$6))</f>
        <v>45.800000000000004</v>
      </c>
      <c r="AD62" s="109">
        <f>IF(B62="",AD61,IF(L62="",C62,$W$6))</f>
        <v>3585.1179999999999</v>
      </c>
      <c r="AE62" s="104"/>
      <c r="AF62" s="110">
        <f t="shared" si="4"/>
        <v>33.088235294117645</v>
      </c>
      <c r="AG62" s="110">
        <f t="shared" si="5"/>
        <v>0.24964338559906982</v>
      </c>
      <c r="AH62" s="104"/>
      <c r="AI62" s="111">
        <f>SUM($N$4:N62)</f>
        <v>6.6868639198179958</v>
      </c>
    </row>
    <row r="63" spans="1:35" s="8" customFormat="1" x14ac:dyDescent="0.25">
      <c r="A63" s="4">
        <f>IF(pushover!A63="","",pushover!A63)</f>
        <v>59</v>
      </c>
      <c r="B63" s="112">
        <f>IF(A63="","",IF(MAX(pushover!B63:B1058)&gt;0,pushover!B63*100,-pushover!B63*100))</f>
        <v>45.800000000000004</v>
      </c>
      <c r="C63" s="113">
        <f>IF(A63="","",pushover!C63)</f>
        <v>3585.1179999999999</v>
      </c>
      <c r="D63" s="4">
        <f>IF(A63="","",pushover!D63)</f>
        <v>430</v>
      </c>
      <c r="E63" s="4">
        <f>IF(A63="","",pushover!E63)</f>
        <v>244</v>
      </c>
      <c r="F63" s="4">
        <f>IF(A63="","",pushover!I63)</f>
        <v>184</v>
      </c>
      <c r="G63" s="4">
        <f>IF(A63="","",pushover!J63)</f>
        <v>2</v>
      </c>
      <c r="H63" s="4">
        <f>IF(A63="","",pushover!K63)</f>
        <v>0</v>
      </c>
      <c r="I63" s="29">
        <f t="shared" si="0"/>
        <v>674</v>
      </c>
      <c r="J63" s="29">
        <f t="shared" si="1"/>
        <v>186</v>
      </c>
      <c r="K63" s="59" t="str">
        <f>IF(AND(F63&gt;0,F62=0),aux!$B$2,IF(AND(G63&gt;0,G62=0,H63&lt;1),aux!$B$3,IF(AND(J63=MAX($J$4:$J$999),J62&lt;J63),aux!$B$4,"")))</f>
        <v>ULS</v>
      </c>
      <c r="L63" s="114">
        <f>IF(OR(K62=aux!$B$3,L62=""),"",B63/$B$1)</f>
        <v>33.676470588235297</v>
      </c>
      <c r="M63" s="114">
        <f t="shared" si="6"/>
        <v>0.24973721682891176</v>
      </c>
      <c r="N63" s="11">
        <f t="shared" si="7"/>
        <v>0.14687664777293699</v>
      </c>
      <c r="O63" s="60" t="str">
        <f>IF(AND(L62&lt;$V$20,L63&gt;$V$20),aux!$B$5,"")</f>
        <v/>
      </c>
      <c r="R63" s="9"/>
      <c r="T63" s="60"/>
      <c r="V63" s="24"/>
      <c r="AA63" s="108">
        <f>IF(L63="",$V$6,B63)</f>
        <v>45.800000000000004</v>
      </c>
      <c r="AB63" s="109">
        <f>IF(L63="",$W$6,C63)</f>
        <v>3585.1179999999999</v>
      </c>
      <c r="AC63" s="108">
        <f>IF(B63="",AC62,IF(L63="",B63,$V$6))</f>
        <v>45.800000000000004</v>
      </c>
      <c r="AD63" s="109">
        <f>IF(B63="",AD62,IF(L63="",C63,$W$6))</f>
        <v>3585.1179999999999</v>
      </c>
      <c r="AE63" s="104"/>
      <c r="AF63" s="110">
        <f t="shared" si="4"/>
        <v>33.676470588235297</v>
      </c>
      <c r="AG63" s="110">
        <f t="shared" si="5"/>
        <v>0.24973721682891176</v>
      </c>
      <c r="AH63" s="104"/>
      <c r="AI63" s="111">
        <f>SUM($N$4:N63)</f>
        <v>6.8337405675909331</v>
      </c>
    </row>
    <row r="64" spans="1:35" s="8" customFormat="1" x14ac:dyDescent="0.25">
      <c r="A64" s="4">
        <f>IF(pushover!A64="","",pushover!A64)</f>
        <v>60</v>
      </c>
      <c r="B64" s="112">
        <f>IF(A64="","",IF(MAX(pushover!B64:B1059)&gt;0,pushover!B64*100,-pushover!B64*100))</f>
        <v>46.6</v>
      </c>
      <c r="C64" s="113">
        <f>IF(A64="","",pushover!C64)</f>
        <v>3586.4650000000001</v>
      </c>
      <c r="D64" s="4">
        <f>IF(A64="","",pushover!D64)</f>
        <v>430</v>
      </c>
      <c r="E64" s="4">
        <f>IF(A64="","",pushover!E64)</f>
        <v>242</v>
      </c>
      <c r="F64" s="4">
        <f>IF(A64="","",pushover!I64)</f>
        <v>184</v>
      </c>
      <c r="G64" s="4">
        <f>IF(A64="","",pushover!J64)</f>
        <v>4</v>
      </c>
      <c r="H64" s="4">
        <f>IF(A64="","",pushover!K64)</f>
        <v>0</v>
      </c>
      <c r="I64" s="29">
        <f t="shared" si="0"/>
        <v>672</v>
      </c>
      <c r="J64" s="29">
        <f t="shared" si="1"/>
        <v>188</v>
      </c>
      <c r="K64" s="59" t="str">
        <f>IF(AND(F64&gt;0,F63=0),aux!$B$2,IF(AND(G64&gt;0,G63=0,H64&lt;1),aux!$B$3,IF(AND(J64=MAX($J$4:$J$999),J63&lt;J64),aux!$B$4,"")))</f>
        <v/>
      </c>
      <c r="L64" s="114" t="str">
        <f>IF(OR(K63=aux!$B$3,L63=""),"",B64/$B$1)</f>
        <v/>
      </c>
      <c r="M64" s="114" t="str">
        <f t="shared" si="6"/>
        <v/>
      </c>
      <c r="N64" s="11" t="str">
        <f t="shared" si="7"/>
        <v/>
      </c>
      <c r="O64" s="60" t="str">
        <f>IF(AND(L63&lt;$V$20,L64&gt;$V$20),aux!$B$5,"")</f>
        <v/>
      </c>
      <c r="R64" s="9"/>
      <c r="T64" s="60"/>
      <c r="W64" s="24"/>
      <c r="AA64" s="108">
        <f>IF(L64="",$V$6,B64)</f>
        <v>45.800000000000004</v>
      </c>
      <c r="AB64" s="109">
        <f>IF(L64="",$W$6,C64)</f>
        <v>3585.1179999999999</v>
      </c>
      <c r="AC64" s="108">
        <f>IF(B64="",AC63,IF(L64="",B64,$V$6))</f>
        <v>46.6</v>
      </c>
      <c r="AD64" s="109">
        <f>IF(B64="",AD63,IF(L64="",C64,$W$6))</f>
        <v>3586.4650000000001</v>
      </c>
      <c r="AE64" s="104"/>
      <c r="AF64" s="110">
        <f t="shared" si="4"/>
        <v>33.676470588235297</v>
      </c>
      <c r="AG64" s="110">
        <f t="shared" si="5"/>
        <v>0.24973721682891176</v>
      </c>
      <c r="AH64" s="104"/>
      <c r="AI64" s="111">
        <f>SUM($N$4:N64)</f>
        <v>6.8337405675909331</v>
      </c>
    </row>
    <row r="65" spans="1:35" s="8" customFormat="1" x14ac:dyDescent="0.25">
      <c r="A65" s="4">
        <f>IF(pushover!A65="","",pushover!A65)</f>
        <v>61</v>
      </c>
      <c r="B65" s="112">
        <f>IF(A65="","",IF(MAX(pushover!B65:B1060)&gt;0,pushover!B65*100,-pushover!B65*100))</f>
        <v>47.4</v>
      </c>
      <c r="C65" s="113">
        <f>IF(A65="","",pushover!C65)</f>
        <v>3587.567</v>
      </c>
      <c r="D65" s="4">
        <f>IF(A65="","",pushover!D65)</f>
        <v>430</v>
      </c>
      <c r="E65" s="4">
        <f>IF(A65="","",pushover!E65)</f>
        <v>242</v>
      </c>
      <c r="F65" s="4">
        <f>IF(A65="","",pushover!I65)</f>
        <v>182</v>
      </c>
      <c r="G65" s="4">
        <f>IF(A65="","",pushover!J65)</f>
        <v>6</v>
      </c>
      <c r="H65" s="4">
        <f>IF(A65="","",pushover!K65)</f>
        <v>0</v>
      </c>
      <c r="I65" s="29">
        <f t="shared" si="0"/>
        <v>672</v>
      </c>
      <c r="J65" s="29">
        <f t="shared" si="1"/>
        <v>188</v>
      </c>
      <c r="K65" s="59" t="str">
        <f>IF(AND(F65&gt;0,F64=0),aux!$B$2,IF(AND(G65&gt;0,G64=0,H65&lt;1),aux!$B$3,IF(AND(J65=MAX($J$4:$J$999),J64&lt;J65),aux!$B$4,"")))</f>
        <v/>
      </c>
      <c r="L65" s="114" t="str">
        <f>IF(OR(K64=aux!$B$3,L64=""),"",B65/$B$1)</f>
        <v/>
      </c>
      <c r="M65" s="114" t="str">
        <f t="shared" si="6"/>
        <v/>
      </c>
      <c r="N65" s="11" t="str">
        <f t="shared" si="7"/>
        <v/>
      </c>
      <c r="O65" s="60" t="str">
        <f>IF(AND(L64&lt;$V$20,L65&gt;$V$20),aux!$B$5,"")</f>
        <v/>
      </c>
      <c r="R65" s="9"/>
      <c r="T65" s="60"/>
      <c r="W65" s="24"/>
      <c r="AA65" s="108">
        <f>IF(L65="",$V$6,B65)</f>
        <v>45.800000000000004</v>
      </c>
      <c r="AB65" s="109">
        <f>IF(L65="",$W$6,C65)</f>
        <v>3585.1179999999999</v>
      </c>
      <c r="AC65" s="108">
        <f>IF(B65="",AC64,IF(L65="",B65,$V$6))</f>
        <v>47.4</v>
      </c>
      <c r="AD65" s="109">
        <f>IF(B65="",AD64,IF(L65="",C65,$W$6))</f>
        <v>3587.567</v>
      </c>
      <c r="AE65" s="104"/>
      <c r="AF65" s="110">
        <f t="shared" si="4"/>
        <v>33.676470588235297</v>
      </c>
      <c r="AG65" s="110">
        <f t="shared" si="5"/>
        <v>0.24973721682891176</v>
      </c>
      <c r="AH65" s="104"/>
      <c r="AI65" s="111">
        <f>SUM($N$4:N65)</f>
        <v>6.8337405675909331</v>
      </c>
    </row>
    <row r="66" spans="1:35" s="8" customFormat="1" x14ac:dyDescent="0.25">
      <c r="A66" s="4">
        <f>IF(pushover!A66="","",pushover!A66)</f>
        <v>62</v>
      </c>
      <c r="B66" s="112">
        <f>IF(A66="","",IF(MAX(pushover!B66:B1061)&gt;0,pushover!B66*100,-pushover!B66*100))</f>
        <v>48.199999999999996</v>
      </c>
      <c r="C66" s="113">
        <f>IF(A66="","",pushover!C66)</f>
        <v>3588.2359999999999</v>
      </c>
      <c r="D66" s="4">
        <f>IF(A66="","",pushover!D66)</f>
        <v>430</v>
      </c>
      <c r="E66" s="4">
        <f>IF(A66="","",pushover!E66)</f>
        <v>242</v>
      </c>
      <c r="F66" s="4">
        <f>IF(A66="","",pushover!I66)</f>
        <v>182</v>
      </c>
      <c r="G66" s="4">
        <f>IF(A66="","",pushover!J66)</f>
        <v>6</v>
      </c>
      <c r="H66" s="4">
        <f>IF(A66="","",pushover!K66)</f>
        <v>0</v>
      </c>
      <c r="I66" s="29">
        <f t="shared" si="0"/>
        <v>672</v>
      </c>
      <c r="J66" s="29">
        <f t="shared" si="1"/>
        <v>188</v>
      </c>
      <c r="K66" s="59" t="str">
        <f>IF(AND(F66&gt;0,F65=0),aux!$B$2,IF(AND(G66&gt;0,G65=0,H66&lt;1),aux!$B$3,IF(AND(J66=MAX($J$4:$J$999),J65&lt;J66),aux!$B$4,"")))</f>
        <v/>
      </c>
      <c r="L66" s="114" t="str">
        <f>IF(OR(K65=aux!$B$3,L65=""),"",B66/$B$1)</f>
        <v/>
      </c>
      <c r="M66" s="114" t="str">
        <f t="shared" si="6"/>
        <v/>
      </c>
      <c r="N66" s="11" t="str">
        <f t="shared" si="7"/>
        <v/>
      </c>
      <c r="O66" s="60" t="str">
        <f>IF(AND(L65&lt;$V$20,L66&gt;$V$20),aux!$B$5,"")</f>
        <v/>
      </c>
      <c r="R66" s="9"/>
      <c r="T66" s="60"/>
      <c r="W66" s="24"/>
      <c r="AA66" s="108">
        <f>IF(L66="",$V$6,B66)</f>
        <v>45.800000000000004</v>
      </c>
      <c r="AB66" s="109">
        <f>IF(L66="",$W$6,C66)</f>
        <v>3585.1179999999999</v>
      </c>
      <c r="AC66" s="108">
        <f>IF(B66="",AC65,IF(L66="",B66,$V$6))</f>
        <v>48.199999999999996</v>
      </c>
      <c r="AD66" s="109">
        <f>IF(B66="",AD65,IF(L66="",C66,$W$6))</f>
        <v>3588.2359999999999</v>
      </c>
      <c r="AE66" s="104"/>
      <c r="AF66" s="110">
        <f t="shared" si="4"/>
        <v>33.676470588235297</v>
      </c>
      <c r="AG66" s="110">
        <f t="shared" si="5"/>
        <v>0.24973721682891176</v>
      </c>
      <c r="AH66" s="104"/>
      <c r="AI66" s="111">
        <f>SUM($N$4:N66)</f>
        <v>6.8337405675909331</v>
      </c>
    </row>
    <row r="67" spans="1:35" s="8" customFormat="1" x14ac:dyDescent="0.25">
      <c r="A67" s="4">
        <f>IF(pushover!A67="","",pushover!A67)</f>
        <v>63</v>
      </c>
      <c r="B67" s="112">
        <f>IF(A67="","",IF(MAX(pushover!B67:B1062)&gt;0,pushover!B67*100,-pushover!B67*100))</f>
        <v>49</v>
      </c>
      <c r="C67" s="113">
        <f>IF(A67="","",pushover!C67)</f>
        <v>3588.8330000000001</v>
      </c>
      <c r="D67" s="4">
        <f>IF(A67="","",pushover!D67)</f>
        <v>430</v>
      </c>
      <c r="E67" s="4">
        <f>IF(A67="","",pushover!E67)</f>
        <v>242</v>
      </c>
      <c r="F67" s="4">
        <f>IF(A67="","",pushover!I67)</f>
        <v>180</v>
      </c>
      <c r="G67" s="4">
        <f>IF(A67="","",pushover!J67)</f>
        <v>8</v>
      </c>
      <c r="H67" s="4">
        <f>IF(A67="","",pushover!K67)</f>
        <v>0</v>
      </c>
      <c r="I67" s="29">
        <f t="shared" si="0"/>
        <v>672</v>
      </c>
      <c r="J67" s="29">
        <f t="shared" si="1"/>
        <v>188</v>
      </c>
      <c r="K67" s="59" t="str">
        <f>IF(AND(F67&gt;0,F66=0),aux!$B$2,IF(AND(G67&gt;0,G66=0,H67&lt;1),aux!$B$3,IF(AND(J67=MAX($J$4:$J$999),J66&lt;J67),aux!$B$4,"")))</f>
        <v/>
      </c>
      <c r="L67" s="114" t="str">
        <f>IF(OR(K66=aux!$B$3,L66=""),"",B67/$B$1)</f>
        <v/>
      </c>
      <c r="M67" s="114" t="str">
        <f t="shared" si="6"/>
        <v/>
      </c>
      <c r="N67" s="11" t="str">
        <f t="shared" si="7"/>
        <v/>
      </c>
      <c r="O67" s="60" t="str">
        <f>IF(AND(L66&lt;$V$20,L67&gt;$V$20),aux!$B$5,"")</f>
        <v/>
      </c>
      <c r="R67" s="9"/>
      <c r="T67" s="60"/>
      <c r="W67" s="24"/>
      <c r="AA67" s="108">
        <f>IF(L67="",$V$6,B67)</f>
        <v>45.800000000000004</v>
      </c>
      <c r="AB67" s="109">
        <f>IF(L67="",$W$6,C67)</f>
        <v>3585.1179999999999</v>
      </c>
      <c r="AC67" s="108">
        <f>IF(B67="",AC66,IF(L67="",B67,$V$6))</f>
        <v>49</v>
      </c>
      <c r="AD67" s="109">
        <f>IF(B67="",AD66,IF(L67="",C67,$W$6))</f>
        <v>3588.8330000000001</v>
      </c>
      <c r="AE67" s="104"/>
      <c r="AF67" s="110">
        <f t="shared" si="4"/>
        <v>33.676470588235297</v>
      </c>
      <c r="AG67" s="110">
        <f t="shared" si="5"/>
        <v>0.24973721682891176</v>
      </c>
      <c r="AH67" s="104"/>
      <c r="AI67" s="111">
        <f>SUM($N$4:N67)</f>
        <v>6.8337405675909331</v>
      </c>
    </row>
    <row r="68" spans="1:35" s="8" customFormat="1" x14ac:dyDescent="0.25">
      <c r="A68" s="4">
        <f>IF(pushover!A68="","",pushover!A68)</f>
        <v>64</v>
      </c>
      <c r="B68" s="112">
        <f>IF(A68="","",IF(MAX(pushover!B68:B1063)&gt;0,pushover!B68*100,-pushover!B68*100))</f>
        <v>49.8</v>
      </c>
      <c r="C68" s="113">
        <f>IF(A68="","",pushover!C68)</f>
        <v>3589.741</v>
      </c>
      <c r="D68" s="4">
        <f>IF(A68="","",pushover!D68)</f>
        <v>430</v>
      </c>
      <c r="E68" s="4">
        <f>IF(A68="","",pushover!E68)</f>
        <v>242</v>
      </c>
      <c r="F68" s="4">
        <f>IF(A68="","",pushover!I68)</f>
        <v>178</v>
      </c>
      <c r="G68" s="4">
        <f>IF(A68="","",pushover!J68)</f>
        <v>10</v>
      </c>
      <c r="H68" s="4">
        <f>IF(A68="","",pushover!K68)</f>
        <v>0</v>
      </c>
      <c r="I68" s="29">
        <f t="shared" si="0"/>
        <v>672</v>
      </c>
      <c r="J68" s="29">
        <f t="shared" si="1"/>
        <v>188</v>
      </c>
      <c r="K68" s="59" t="str">
        <f>IF(AND(F68&gt;0,F67=0),aux!$B$2,IF(AND(G68&gt;0,G67=0,H68&lt;1),aux!$B$3,IF(AND(J68=MAX($J$4:$J$999),J67&lt;J68),aux!$B$4,"")))</f>
        <v/>
      </c>
      <c r="L68" s="114" t="str">
        <f>IF(OR(K67=aux!$B$3,L67=""),"",B68/$B$1)</f>
        <v/>
      </c>
      <c r="M68" s="114" t="str">
        <f t="shared" si="6"/>
        <v/>
      </c>
      <c r="N68" s="11" t="str">
        <f t="shared" si="7"/>
        <v/>
      </c>
      <c r="O68" s="60" t="str">
        <f>IF(AND(L67&lt;$V$20,L68&gt;$V$20),aux!$B$5,"")</f>
        <v/>
      </c>
      <c r="R68" s="9"/>
      <c r="T68" s="60"/>
      <c r="W68" s="24"/>
      <c r="AA68" s="108">
        <f>IF(L68="",$V$6,B68)</f>
        <v>45.800000000000004</v>
      </c>
      <c r="AB68" s="109">
        <f>IF(L68="",$W$6,C68)</f>
        <v>3585.1179999999999</v>
      </c>
      <c r="AC68" s="108">
        <f>IF(B68="",AC67,IF(L68="",B68,$V$6))</f>
        <v>49.8</v>
      </c>
      <c r="AD68" s="109">
        <f>IF(B68="",AD67,IF(L68="",C68,$W$6))</f>
        <v>3589.741</v>
      </c>
      <c r="AE68" s="104"/>
      <c r="AF68" s="110">
        <f t="shared" si="4"/>
        <v>33.676470588235297</v>
      </c>
      <c r="AG68" s="110">
        <f t="shared" si="5"/>
        <v>0.24973721682891176</v>
      </c>
      <c r="AH68" s="104"/>
      <c r="AI68" s="111">
        <f>SUM($N$4:N68)</f>
        <v>6.8337405675909331</v>
      </c>
    </row>
    <row r="69" spans="1:35" s="8" customFormat="1" x14ac:dyDescent="0.25">
      <c r="A69" s="4">
        <f>IF(pushover!A69="","",pushover!A69)</f>
        <v>65</v>
      </c>
      <c r="B69" s="112">
        <f>IF(A69="","",IF(MAX(pushover!B69:B1064)&gt;0,pushover!B69*100,-pushover!B69*100))</f>
        <v>50.6</v>
      </c>
      <c r="C69" s="113">
        <f>IF(A69="","",pushover!C69)</f>
        <v>3590.4769999999999</v>
      </c>
      <c r="D69" s="4">
        <f>IF(A69="","",pushover!D69)</f>
        <v>430</v>
      </c>
      <c r="E69" s="4">
        <f>IF(A69="","",pushover!E69)</f>
        <v>238</v>
      </c>
      <c r="F69" s="4">
        <f>IF(A69="","",pushover!I69)</f>
        <v>180</v>
      </c>
      <c r="G69" s="4">
        <f>IF(A69="","",pushover!J69)</f>
        <v>12</v>
      </c>
      <c r="H69" s="4">
        <f>IF(A69="","",pushover!K69)</f>
        <v>0</v>
      </c>
      <c r="I69" s="29">
        <f t="shared" ref="I69:I124" si="9">IF(A69="","",D69+E69)</f>
        <v>668</v>
      </c>
      <c r="J69" s="29">
        <f t="shared" ref="J69:J124" si="10">IF(A69="","",F69+G69+H69)</f>
        <v>192</v>
      </c>
      <c r="K69" s="59" t="str">
        <f>IF(AND(F69&gt;0,F68=0),aux!$B$2,IF(AND(G69&gt;0,G68=0,H69&lt;1),aux!$B$3,IF(AND(J69=MAX($J$4:$J$999),J68&lt;J69),aux!$B$4,"")))</f>
        <v/>
      </c>
      <c r="L69" s="114" t="str">
        <f>IF(OR(K68=aux!$B$3,L68=""),"",B69/$B$1)</f>
        <v/>
      </c>
      <c r="M69" s="114" t="str">
        <f t="shared" si="6"/>
        <v/>
      </c>
      <c r="N69" s="11" t="str">
        <f t="shared" si="7"/>
        <v/>
      </c>
      <c r="O69" s="60" t="str">
        <f>IF(AND(L68&lt;$V$20,L69&gt;$V$20),aux!$B$5,"")</f>
        <v/>
      </c>
      <c r="R69" s="9"/>
      <c r="T69" s="60"/>
      <c r="W69" s="24"/>
      <c r="AA69" s="108">
        <f>IF(L69="",$V$6,B69)</f>
        <v>45.800000000000004</v>
      </c>
      <c r="AB69" s="109">
        <f>IF(L69="",$W$6,C69)</f>
        <v>3585.1179999999999</v>
      </c>
      <c r="AC69" s="108">
        <f>IF(B69="",AC68,IF(L69="",B69,$V$6))</f>
        <v>50.6</v>
      </c>
      <c r="AD69" s="109">
        <f>IF(B69="",AD68,IF(L69="",C69,$W$6))</f>
        <v>3590.4769999999999</v>
      </c>
      <c r="AE69" s="104"/>
      <c r="AF69" s="110">
        <f t="shared" ref="AF69:AF124" si="11">IF(L69="",AF68,L69)</f>
        <v>33.676470588235297</v>
      </c>
      <c r="AG69" s="110">
        <f t="shared" ref="AG69:AG124" si="12">IF(M69="",AG68,M69)</f>
        <v>0.24973721682891176</v>
      </c>
      <c r="AH69" s="104"/>
      <c r="AI69" s="111">
        <f>SUM($N$4:N69)</f>
        <v>6.8337405675909331</v>
      </c>
    </row>
    <row r="70" spans="1:35" s="8" customFormat="1" x14ac:dyDescent="0.25">
      <c r="A70" s="4">
        <f>IF(pushover!A70="","",pushover!A70)</f>
        <v>66</v>
      </c>
      <c r="B70" s="112">
        <f>IF(A70="","",IF(MAX(pushover!B70:B1065)&gt;0,pushover!B70*100,-pushover!B70*100))</f>
        <v>51.4</v>
      </c>
      <c r="C70" s="113">
        <f>IF(A70="","",pushover!C70)</f>
        <v>3591.1280000000002</v>
      </c>
      <c r="D70" s="4">
        <f>IF(A70="","",pushover!D70)</f>
        <v>430</v>
      </c>
      <c r="E70" s="4">
        <f>IF(A70="","",pushover!E70)</f>
        <v>238</v>
      </c>
      <c r="F70" s="4">
        <f>IF(A70="","",pushover!I70)</f>
        <v>172</v>
      </c>
      <c r="G70" s="4">
        <f>IF(A70="","",pushover!J70)</f>
        <v>20</v>
      </c>
      <c r="H70" s="4">
        <f>IF(A70="","",pushover!K70)</f>
        <v>0</v>
      </c>
      <c r="I70" s="29">
        <f t="shared" si="9"/>
        <v>668</v>
      </c>
      <c r="J70" s="29">
        <f t="shared" si="10"/>
        <v>192</v>
      </c>
      <c r="K70" s="59" t="str">
        <f>IF(AND(F70&gt;0,F69=0),aux!$B$2,IF(AND(G70&gt;0,G69=0,H70&lt;1),aux!$B$3,IF(AND(J70=MAX($J$4:$J$999),J69&lt;J70),aux!$B$4,"")))</f>
        <v/>
      </c>
      <c r="L70" s="114" t="str">
        <f>IF(OR(K69=aux!$B$3,L69=""),"",B70/$B$1)</f>
        <v/>
      </c>
      <c r="M70" s="114" t="str">
        <f t="shared" si="6"/>
        <v/>
      </c>
      <c r="N70" s="11" t="str">
        <f t="shared" si="7"/>
        <v/>
      </c>
      <c r="O70" s="60" t="str">
        <f>IF(AND(L69&lt;$V$20,L70&gt;$V$20),aux!$B$5,"")</f>
        <v/>
      </c>
      <c r="R70" s="9"/>
      <c r="T70" s="60"/>
      <c r="W70" s="24"/>
      <c r="AA70" s="108">
        <f>IF(L70="",$V$6,B70)</f>
        <v>45.800000000000004</v>
      </c>
      <c r="AB70" s="109">
        <f>IF(L70="",$W$6,C70)</f>
        <v>3585.1179999999999</v>
      </c>
      <c r="AC70" s="108">
        <f>IF(B70="",AC69,IF(L70="",B70,$V$6))</f>
        <v>51.4</v>
      </c>
      <c r="AD70" s="109">
        <f>IF(B70="",AD69,IF(L70="",C70,$W$6))</f>
        <v>3591.1280000000002</v>
      </c>
      <c r="AE70" s="104"/>
      <c r="AF70" s="110">
        <f t="shared" si="11"/>
        <v>33.676470588235297</v>
      </c>
      <c r="AG70" s="110">
        <f t="shared" si="12"/>
        <v>0.24973721682891176</v>
      </c>
      <c r="AH70" s="104"/>
      <c r="AI70" s="111">
        <f>SUM($N$4:N70)</f>
        <v>6.8337405675909331</v>
      </c>
    </row>
    <row r="71" spans="1:35" s="8" customFormat="1" x14ac:dyDescent="0.25">
      <c r="A71" s="4">
        <f>IF(pushover!A71="","",pushover!A71)</f>
        <v>67</v>
      </c>
      <c r="B71" s="112">
        <f>IF(A71="","",IF(MAX(pushover!B71:B1066)&gt;0,pushover!B71*100,-pushover!B71*100))</f>
        <v>52.2</v>
      </c>
      <c r="C71" s="113">
        <f>IF(A71="","",pushover!C71)</f>
        <v>3591.777</v>
      </c>
      <c r="D71" s="4">
        <f>IF(A71="","",pushover!D71)</f>
        <v>430</v>
      </c>
      <c r="E71" s="4">
        <f>IF(A71="","",pushover!E71)</f>
        <v>238</v>
      </c>
      <c r="F71" s="4">
        <f>IF(A71="","",pushover!I71)</f>
        <v>172</v>
      </c>
      <c r="G71" s="4">
        <f>IF(A71="","",pushover!J71)</f>
        <v>20</v>
      </c>
      <c r="H71" s="4">
        <f>IF(A71="","",pushover!K71)</f>
        <v>0</v>
      </c>
      <c r="I71" s="29">
        <f t="shared" si="9"/>
        <v>668</v>
      </c>
      <c r="J71" s="29">
        <f t="shared" si="10"/>
        <v>192</v>
      </c>
      <c r="K71" s="59" t="str">
        <f>IF(AND(F71&gt;0,F70=0),aux!$B$2,IF(AND(G71&gt;0,G70=0,H71&lt;1),aux!$B$3,IF(AND(J71=MAX($J$4:$J$999),J70&lt;J71),aux!$B$4,"")))</f>
        <v/>
      </c>
      <c r="L71" s="114" t="str">
        <f>IF(OR(K70=aux!$B$3,L70=""),"",B71/$B$1)</f>
        <v/>
      </c>
      <c r="M71" s="114" t="str">
        <f t="shared" si="6"/>
        <v/>
      </c>
      <c r="N71" s="11" t="str">
        <f t="shared" si="7"/>
        <v/>
      </c>
      <c r="O71" s="60" t="str">
        <f>IF(AND(L70&lt;$V$20,L71&gt;$V$20),aux!$B$5,"")</f>
        <v/>
      </c>
      <c r="R71" s="9"/>
      <c r="T71" s="60"/>
      <c r="W71" s="24"/>
      <c r="AA71" s="108">
        <f>IF(L71="",$V$6,B71)</f>
        <v>45.800000000000004</v>
      </c>
      <c r="AB71" s="109">
        <f>IF(L71="",$W$6,C71)</f>
        <v>3585.1179999999999</v>
      </c>
      <c r="AC71" s="108">
        <f>IF(B71="",AC70,IF(L71="",B71,$V$6))</f>
        <v>52.2</v>
      </c>
      <c r="AD71" s="109">
        <f>IF(B71="",AD70,IF(L71="",C71,$W$6))</f>
        <v>3591.777</v>
      </c>
      <c r="AE71" s="104"/>
      <c r="AF71" s="110">
        <f t="shared" si="11"/>
        <v>33.676470588235297</v>
      </c>
      <c r="AG71" s="110">
        <f t="shared" si="12"/>
        <v>0.24973721682891176</v>
      </c>
      <c r="AH71" s="104"/>
      <c r="AI71" s="111">
        <f>SUM($N$4:N71)</f>
        <v>6.8337405675909331</v>
      </c>
    </row>
    <row r="72" spans="1:35" s="8" customFormat="1" x14ac:dyDescent="0.25">
      <c r="A72" s="4">
        <f>IF(pushover!A72="","",pushover!A72)</f>
        <v>68</v>
      </c>
      <c r="B72" s="112">
        <f>IF(A72="","",IF(MAX(pushover!B72:B1067)&gt;0,pushover!B72*100,-pushover!B72*100))</f>
        <v>53</v>
      </c>
      <c r="C72" s="113">
        <f>IF(A72="","",pushover!C72)</f>
        <v>3592.4259999999999</v>
      </c>
      <c r="D72" s="4">
        <f>IF(A72="","",pushover!D72)</f>
        <v>430</v>
      </c>
      <c r="E72" s="4">
        <f>IF(A72="","",pushover!E72)</f>
        <v>238</v>
      </c>
      <c r="F72" s="4">
        <f>IF(A72="","",pushover!I72)</f>
        <v>168</v>
      </c>
      <c r="G72" s="4">
        <f>IF(A72="","",pushover!J72)</f>
        <v>24</v>
      </c>
      <c r="H72" s="4">
        <f>IF(A72="","",pushover!K72)</f>
        <v>0</v>
      </c>
      <c r="I72" s="29">
        <f t="shared" si="9"/>
        <v>668</v>
      </c>
      <c r="J72" s="29">
        <f t="shared" si="10"/>
        <v>192</v>
      </c>
      <c r="K72" s="59" t="str">
        <f>IF(AND(F72&gt;0,F71=0),aux!$B$2,IF(AND(G72&gt;0,G71=0,H72&lt;1),aux!$B$3,IF(AND(J72=MAX($J$4:$J$999),J71&lt;J72),aux!$B$4,"")))</f>
        <v/>
      </c>
      <c r="L72" s="114" t="str">
        <f>IF(OR(K71=aux!$B$3,L71=""),"",B72/$B$1)</f>
        <v/>
      </c>
      <c r="M72" s="114" t="str">
        <f t="shared" si="6"/>
        <v/>
      </c>
      <c r="N72" s="11" t="str">
        <f t="shared" si="7"/>
        <v/>
      </c>
      <c r="O72" s="60" t="str">
        <f>IF(AND(L71&lt;$V$20,L72&gt;$V$20),aux!$B$5,"")</f>
        <v/>
      </c>
      <c r="R72" s="9"/>
      <c r="T72" s="60"/>
      <c r="W72" s="24"/>
      <c r="AA72" s="108">
        <f>IF(L72="",$V$6,B72)</f>
        <v>45.800000000000004</v>
      </c>
      <c r="AB72" s="109">
        <f>IF(L72="",$W$6,C72)</f>
        <v>3585.1179999999999</v>
      </c>
      <c r="AC72" s="108">
        <f>IF(B72="",AC71,IF(L72="",B72,$V$6))</f>
        <v>53</v>
      </c>
      <c r="AD72" s="109">
        <f>IF(B72="",AD71,IF(L72="",C72,$W$6))</f>
        <v>3592.4259999999999</v>
      </c>
      <c r="AE72" s="104"/>
      <c r="AF72" s="110">
        <f t="shared" si="11"/>
        <v>33.676470588235297</v>
      </c>
      <c r="AG72" s="110">
        <f t="shared" si="12"/>
        <v>0.24973721682891176</v>
      </c>
      <c r="AH72" s="104"/>
      <c r="AI72" s="111">
        <f>SUM($N$4:N72)</f>
        <v>6.8337405675909331</v>
      </c>
    </row>
    <row r="73" spans="1:35" s="8" customFormat="1" x14ac:dyDescent="0.25">
      <c r="A73" s="4">
        <f>IF(pushover!A73="","",pushover!A73)</f>
        <v>69</v>
      </c>
      <c r="B73" s="112">
        <f>IF(A73="","",IF(MAX(pushover!B73:B1068)&gt;0,pushover!B73*100,-pushover!B73*100))</f>
        <v>53.800000000000004</v>
      </c>
      <c r="C73" s="113">
        <f>IF(A73="","",pushover!C73)</f>
        <v>3593.076</v>
      </c>
      <c r="D73" s="4">
        <f>IF(A73="","",pushover!D73)</f>
        <v>430</v>
      </c>
      <c r="E73" s="4">
        <f>IF(A73="","",pushover!E73)</f>
        <v>238</v>
      </c>
      <c r="F73" s="4">
        <f>IF(A73="","",pushover!I73)</f>
        <v>160</v>
      </c>
      <c r="G73" s="4">
        <f>IF(A73="","",pushover!J73)</f>
        <v>32</v>
      </c>
      <c r="H73" s="4">
        <f>IF(A73="","",pushover!K73)</f>
        <v>0</v>
      </c>
      <c r="I73" s="29">
        <f t="shared" si="9"/>
        <v>668</v>
      </c>
      <c r="J73" s="29">
        <f t="shared" si="10"/>
        <v>192</v>
      </c>
      <c r="K73" s="59" t="str">
        <f>IF(AND(F73&gt;0,F72=0),aux!$B$2,IF(AND(G73&gt;0,G72=0,H73&lt;1),aux!$B$3,IF(AND(J73=MAX($J$4:$J$999),J72&lt;J73),aux!$B$4,"")))</f>
        <v/>
      </c>
      <c r="L73" s="114" t="str">
        <f>IF(OR(K72=aux!$B$3,L72=""),"",B73/$B$1)</f>
        <v/>
      </c>
      <c r="M73" s="114" t="str">
        <f t="shared" si="6"/>
        <v/>
      </c>
      <c r="N73" s="11" t="str">
        <f t="shared" si="7"/>
        <v/>
      </c>
      <c r="O73" s="60" t="str">
        <f>IF(AND(L72&lt;$V$20,L73&gt;$V$20),aux!$B$5,"")</f>
        <v/>
      </c>
      <c r="R73" s="9"/>
      <c r="T73" s="60"/>
      <c r="W73" s="24"/>
      <c r="AA73" s="108">
        <f>IF(L73="",$V$6,B73)</f>
        <v>45.800000000000004</v>
      </c>
      <c r="AB73" s="109">
        <f>IF(L73="",$W$6,C73)</f>
        <v>3585.1179999999999</v>
      </c>
      <c r="AC73" s="108">
        <f>IF(B73="",AC72,IF(L73="",B73,$V$6))</f>
        <v>53.800000000000004</v>
      </c>
      <c r="AD73" s="109">
        <f>IF(B73="",AD72,IF(L73="",C73,$W$6))</f>
        <v>3593.076</v>
      </c>
      <c r="AE73" s="104"/>
      <c r="AF73" s="110">
        <f t="shared" si="11"/>
        <v>33.676470588235297</v>
      </c>
      <c r="AG73" s="110">
        <f t="shared" si="12"/>
        <v>0.24973721682891176</v>
      </c>
      <c r="AH73" s="104"/>
      <c r="AI73" s="111">
        <f>SUM($N$4:N73)</f>
        <v>6.8337405675909331</v>
      </c>
    </row>
    <row r="74" spans="1:35" s="8" customFormat="1" x14ac:dyDescent="0.25">
      <c r="A74" s="4">
        <f>IF(pushover!A74="","",pushover!A74)</f>
        <v>70</v>
      </c>
      <c r="B74" s="112">
        <f>IF(A74="","",IF(MAX(pushover!B74:B1069)&gt;0,pushover!B74*100,-pushover!B74*100))</f>
        <v>54.6</v>
      </c>
      <c r="C74" s="113">
        <f>IF(A74="","",pushover!C74)</f>
        <v>3593.7249999999999</v>
      </c>
      <c r="D74" s="4">
        <f>IF(A74="","",pushover!D74)</f>
        <v>430</v>
      </c>
      <c r="E74" s="4">
        <f>IF(A74="","",pushover!E74)</f>
        <v>238</v>
      </c>
      <c r="F74" s="4">
        <f>IF(A74="","",pushover!I74)</f>
        <v>158</v>
      </c>
      <c r="G74" s="4">
        <f>IF(A74="","",pushover!J74)</f>
        <v>34</v>
      </c>
      <c r="H74" s="4">
        <f>IF(A74="","",pushover!K74)</f>
        <v>0</v>
      </c>
      <c r="I74" s="29">
        <f t="shared" si="9"/>
        <v>668</v>
      </c>
      <c r="J74" s="29">
        <f t="shared" si="10"/>
        <v>192</v>
      </c>
      <c r="K74" s="59" t="str">
        <f>IF(AND(F74&gt;0,F73=0),aux!$B$2,IF(AND(G74&gt;0,G73=0,H74&lt;1),aux!$B$3,IF(AND(J74=MAX($J$4:$J$999),J73&lt;J74),aux!$B$4,"")))</f>
        <v/>
      </c>
      <c r="L74" s="114" t="str">
        <f>IF(OR(K73=aux!$B$3,L73=""),"",B74/$B$1)</f>
        <v/>
      </c>
      <c r="M74" s="114" t="str">
        <f t="shared" si="6"/>
        <v/>
      </c>
      <c r="N74" s="11" t="str">
        <f t="shared" si="7"/>
        <v/>
      </c>
      <c r="O74" s="60" t="str">
        <f>IF(AND(L73&lt;$V$20,L74&gt;$V$20),aux!$B$5,"")</f>
        <v/>
      </c>
      <c r="R74" s="9"/>
      <c r="T74" s="60"/>
      <c r="W74" s="24"/>
      <c r="AA74" s="108">
        <f>IF(L74="",$V$6,B74)</f>
        <v>45.800000000000004</v>
      </c>
      <c r="AB74" s="109">
        <f>IF(L74="",$W$6,C74)</f>
        <v>3585.1179999999999</v>
      </c>
      <c r="AC74" s="108">
        <f>IF(B74="",AC73,IF(L74="",B74,$V$6))</f>
        <v>54.6</v>
      </c>
      <c r="AD74" s="109">
        <f>IF(B74="",AD73,IF(L74="",C74,$W$6))</f>
        <v>3593.7249999999999</v>
      </c>
      <c r="AE74" s="104"/>
      <c r="AF74" s="110">
        <f t="shared" si="11"/>
        <v>33.676470588235297</v>
      </c>
      <c r="AG74" s="110">
        <f t="shared" si="12"/>
        <v>0.24973721682891176</v>
      </c>
      <c r="AH74" s="104"/>
      <c r="AI74" s="111">
        <f>SUM($N$4:N74)</f>
        <v>6.8337405675909331</v>
      </c>
    </row>
    <row r="75" spans="1:35" s="8" customFormat="1" x14ac:dyDescent="0.25">
      <c r="A75" s="4">
        <f>IF(pushover!A75="","",pushover!A75)</f>
        <v>71</v>
      </c>
      <c r="B75" s="112">
        <f>IF(A75="","",IF(MAX(pushover!B75:B1070)&gt;0,pushover!B75*100,-pushover!B75*100))</f>
        <v>55.400000000000006</v>
      </c>
      <c r="C75" s="113">
        <f>IF(A75="","",pushover!C75)</f>
        <v>3594.3739999999998</v>
      </c>
      <c r="D75" s="4">
        <f>IF(A75="","",pushover!D75)</f>
        <v>430</v>
      </c>
      <c r="E75" s="4">
        <f>IF(A75="","",pushover!E75)</f>
        <v>238</v>
      </c>
      <c r="F75" s="4">
        <f>IF(A75="","",pushover!I75)</f>
        <v>156</v>
      </c>
      <c r="G75" s="4">
        <f>IF(A75="","",pushover!J75)</f>
        <v>36</v>
      </c>
      <c r="H75" s="4">
        <f>IF(A75="","",pushover!K75)</f>
        <v>0</v>
      </c>
      <c r="I75" s="29">
        <f t="shared" si="9"/>
        <v>668</v>
      </c>
      <c r="J75" s="29">
        <f t="shared" si="10"/>
        <v>192</v>
      </c>
      <c r="K75" s="59" t="str">
        <f>IF(AND(F75&gt;0,F74=0),aux!$B$2,IF(AND(G75&gt;0,G74=0,H75&lt;1),aux!$B$3,IF(AND(J75=MAX($J$4:$J$999),J74&lt;J75),aux!$B$4,"")))</f>
        <v/>
      </c>
      <c r="L75" s="114" t="str">
        <f>IF(OR(K74=aux!$B$3,L74=""),"",B75/$B$1)</f>
        <v/>
      </c>
      <c r="M75" s="114" t="str">
        <f t="shared" si="6"/>
        <v/>
      </c>
      <c r="N75" s="11" t="str">
        <f t="shared" si="7"/>
        <v/>
      </c>
      <c r="O75" s="60" t="str">
        <f>IF(AND(L74&lt;$V$20,L75&gt;$V$20),aux!$B$5,"")</f>
        <v/>
      </c>
      <c r="R75" s="9"/>
      <c r="T75" s="60"/>
      <c r="W75" s="24"/>
      <c r="AA75" s="108">
        <f>IF(L75="",$V$6,B75)</f>
        <v>45.800000000000004</v>
      </c>
      <c r="AB75" s="109">
        <f>IF(L75="",$W$6,C75)</f>
        <v>3585.1179999999999</v>
      </c>
      <c r="AC75" s="108">
        <f>IF(B75="",AC74,IF(L75="",B75,$V$6))</f>
        <v>55.400000000000006</v>
      </c>
      <c r="AD75" s="109">
        <f>IF(B75="",AD74,IF(L75="",C75,$W$6))</f>
        <v>3594.3739999999998</v>
      </c>
      <c r="AE75" s="104"/>
      <c r="AF75" s="110">
        <f t="shared" si="11"/>
        <v>33.676470588235297</v>
      </c>
      <c r="AG75" s="110">
        <f t="shared" si="12"/>
        <v>0.24973721682891176</v>
      </c>
      <c r="AH75" s="104"/>
      <c r="AI75" s="111">
        <f>SUM($N$4:N75)</f>
        <v>6.8337405675909331</v>
      </c>
    </row>
    <row r="76" spans="1:35" s="8" customFormat="1" x14ac:dyDescent="0.25">
      <c r="A76" s="4">
        <f>IF(pushover!A76="","",pushover!A76)</f>
        <v>72</v>
      </c>
      <c r="B76" s="112">
        <f>IF(A76="","",IF(MAX(pushover!B76:B1071)&gt;0,pushover!B76*100,-pushover!B76*100))</f>
        <v>56.2</v>
      </c>
      <c r="C76" s="113">
        <f>IF(A76="","",pushover!C76)</f>
        <v>3595.0230000000001</v>
      </c>
      <c r="D76" s="4">
        <f>IF(A76="","",pushover!D76)</f>
        <v>430</v>
      </c>
      <c r="E76" s="4">
        <f>IF(A76="","",pushover!E76)</f>
        <v>238</v>
      </c>
      <c r="F76" s="4">
        <f>IF(A76="","",pushover!I76)</f>
        <v>152</v>
      </c>
      <c r="G76" s="4">
        <f>IF(A76="","",pushover!J76)</f>
        <v>40</v>
      </c>
      <c r="H76" s="4">
        <f>IF(A76="","",pushover!K76)</f>
        <v>0</v>
      </c>
      <c r="I76" s="29">
        <f t="shared" si="9"/>
        <v>668</v>
      </c>
      <c r="J76" s="29">
        <f t="shared" si="10"/>
        <v>192</v>
      </c>
      <c r="K76" s="59" t="str">
        <f>IF(AND(F76&gt;0,F75=0),aux!$B$2,IF(AND(G76&gt;0,G75=0,H76&lt;1),aux!$B$3,IF(AND(J76=MAX($J$4:$J$999),J75&lt;J76),aux!$B$4,"")))</f>
        <v/>
      </c>
      <c r="L76" s="114" t="str">
        <f>IF(OR(K75=aux!$B$3,L75=""),"",B76/$B$1)</f>
        <v/>
      </c>
      <c r="M76" s="114" t="str">
        <f t="shared" si="6"/>
        <v/>
      </c>
      <c r="N76" s="11" t="str">
        <f t="shared" si="7"/>
        <v/>
      </c>
      <c r="O76" s="60" t="str">
        <f>IF(AND(L75&lt;$V$20,L76&gt;$V$20),aux!$B$5,"")</f>
        <v/>
      </c>
      <c r="R76" s="9"/>
      <c r="T76" s="60"/>
      <c r="W76" s="24"/>
      <c r="AA76" s="108">
        <f>IF(L76="",$V$6,B76)</f>
        <v>45.800000000000004</v>
      </c>
      <c r="AB76" s="109">
        <f>IF(L76="",$W$6,C76)</f>
        <v>3585.1179999999999</v>
      </c>
      <c r="AC76" s="108">
        <f>IF(B76="",AC75,IF(L76="",B76,$V$6))</f>
        <v>56.2</v>
      </c>
      <c r="AD76" s="109">
        <f>IF(B76="",AD75,IF(L76="",C76,$W$6))</f>
        <v>3595.0230000000001</v>
      </c>
      <c r="AE76" s="104"/>
      <c r="AF76" s="110">
        <f t="shared" si="11"/>
        <v>33.676470588235297</v>
      </c>
      <c r="AG76" s="110">
        <f t="shared" si="12"/>
        <v>0.24973721682891176</v>
      </c>
      <c r="AH76" s="104"/>
      <c r="AI76" s="111">
        <f>SUM($N$4:N76)</f>
        <v>6.8337405675909331</v>
      </c>
    </row>
    <row r="77" spans="1:35" s="8" customFormat="1" x14ac:dyDescent="0.25">
      <c r="A77" s="4">
        <f>IF(pushover!A77="","",pushover!A77)</f>
        <v>73</v>
      </c>
      <c r="B77" s="112">
        <f>IF(A77="","",IF(MAX(pushover!B77:B1072)&gt;0,pushover!B77*100,-pushover!B77*100))</f>
        <v>56.999999999999993</v>
      </c>
      <c r="C77" s="113">
        <f>IF(A77="","",pushover!C77)</f>
        <v>3595.6729999999998</v>
      </c>
      <c r="D77" s="4">
        <f>IF(A77="","",pushover!D77)</f>
        <v>430</v>
      </c>
      <c r="E77" s="4">
        <f>IF(A77="","",pushover!E77)</f>
        <v>238</v>
      </c>
      <c r="F77" s="4">
        <f>IF(A77="","",pushover!I77)</f>
        <v>148</v>
      </c>
      <c r="G77" s="4">
        <f>IF(A77="","",pushover!J77)</f>
        <v>44</v>
      </c>
      <c r="H77" s="4">
        <f>IF(A77="","",pushover!K77)</f>
        <v>0</v>
      </c>
      <c r="I77" s="29">
        <f t="shared" si="9"/>
        <v>668</v>
      </c>
      <c r="J77" s="29">
        <f t="shared" si="10"/>
        <v>192</v>
      </c>
      <c r="K77" s="59" t="str">
        <f>IF(AND(F77&gt;0,F76=0),aux!$B$2,IF(AND(G77&gt;0,G76=0,H77&lt;1),aux!$B$3,IF(AND(J77=MAX($J$4:$J$999),J76&lt;J77),aux!$B$4,"")))</f>
        <v/>
      </c>
      <c r="L77" s="114" t="str">
        <f>IF(OR(K76=aux!$B$3,L76=""),"",B77/$B$1)</f>
        <v/>
      </c>
      <c r="M77" s="114" t="str">
        <f t="shared" si="6"/>
        <v/>
      </c>
      <c r="N77" s="11" t="str">
        <f t="shared" si="7"/>
        <v/>
      </c>
      <c r="O77" s="60" t="str">
        <f>IF(AND(L76&lt;$V$20,L77&gt;$V$20),aux!$B$5,"")</f>
        <v/>
      </c>
      <c r="R77" s="9"/>
      <c r="T77" s="60"/>
      <c r="W77" s="24"/>
      <c r="AA77" s="108">
        <f>IF(L77="",$V$6,B77)</f>
        <v>45.800000000000004</v>
      </c>
      <c r="AB77" s="109">
        <f>IF(L77="",$W$6,C77)</f>
        <v>3585.1179999999999</v>
      </c>
      <c r="AC77" s="108">
        <f>IF(B77="",AC76,IF(L77="",B77,$V$6))</f>
        <v>56.999999999999993</v>
      </c>
      <c r="AD77" s="109">
        <f>IF(B77="",AD76,IF(L77="",C77,$W$6))</f>
        <v>3595.6729999999998</v>
      </c>
      <c r="AE77" s="104"/>
      <c r="AF77" s="110">
        <f t="shared" si="11"/>
        <v>33.676470588235297</v>
      </c>
      <c r="AG77" s="110">
        <f t="shared" si="12"/>
        <v>0.24973721682891176</v>
      </c>
      <c r="AH77" s="104"/>
      <c r="AI77" s="111">
        <f>SUM($N$4:N77)</f>
        <v>6.8337405675909331</v>
      </c>
    </row>
    <row r="78" spans="1:35" s="8" customFormat="1" x14ac:dyDescent="0.25">
      <c r="A78" s="4">
        <f>IF(pushover!A78="","",pushover!A78)</f>
        <v>74</v>
      </c>
      <c r="B78" s="112">
        <f>IF(A78="","",IF(MAX(pushover!B78:B1073)&gt;0,pushover!B78*100,-pushover!B78*100))</f>
        <v>57.8</v>
      </c>
      <c r="C78" s="113">
        <f>IF(A78="","",pushover!C78)</f>
        <v>3596.3220000000001</v>
      </c>
      <c r="D78" s="4">
        <f>IF(A78="","",pushover!D78)</f>
        <v>430</v>
      </c>
      <c r="E78" s="4">
        <f>IF(A78="","",pushover!E78)</f>
        <v>238</v>
      </c>
      <c r="F78" s="4">
        <f>IF(A78="","",pushover!I78)</f>
        <v>144</v>
      </c>
      <c r="G78" s="4">
        <f>IF(A78="","",pushover!J78)</f>
        <v>48</v>
      </c>
      <c r="H78" s="4">
        <f>IF(A78="","",pushover!K78)</f>
        <v>0</v>
      </c>
      <c r="I78" s="29">
        <f t="shared" si="9"/>
        <v>668</v>
      </c>
      <c r="J78" s="29">
        <f t="shared" si="10"/>
        <v>192</v>
      </c>
      <c r="K78" s="59" t="str">
        <f>IF(AND(F78&gt;0,F77=0),aux!$B$2,IF(AND(G78&gt;0,G77=0,H78&lt;1),aux!$B$3,IF(AND(J78=MAX($J$4:$J$999),J77&lt;J78),aux!$B$4,"")))</f>
        <v/>
      </c>
      <c r="L78" s="114" t="str">
        <f>IF(OR(K77=aux!$B$3,L77=""),"",B78/$B$1)</f>
        <v/>
      </c>
      <c r="M78" s="114" t="str">
        <f t="shared" si="6"/>
        <v/>
      </c>
      <c r="N78" s="11" t="str">
        <f t="shared" si="7"/>
        <v/>
      </c>
      <c r="O78" s="60" t="str">
        <f>IF(AND(L77&lt;$V$20,L78&gt;$V$20),aux!$B$5,"")</f>
        <v/>
      </c>
      <c r="R78" s="9"/>
      <c r="T78" s="60"/>
      <c r="W78" s="24"/>
      <c r="AA78" s="108">
        <f>IF(L78="",$V$6,B78)</f>
        <v>45.800000000000004</v>
      </c>
      <c r="AB78" s="109">
        <f>IF(L78="",$W$6,C78)</f>
        <v>3585.1179999999999</v>
      </c>
      <c r="AC78" s="108">
        <f>IF(B78="",AC77,IF(L78="",B78,$V$6))</f>
        <v>57.8</v>
      </c>
      <c r="AD78" s="109">
        <f>IF(B78="",AD77,IF(L78="",C78,$W$6))</f>
        <v>3596.3220000000001</v>
      </c>
      <c r="AE78" s="104"/>
      <c r="AF78" s="110">
        <f t="shared" si="11"/>
        <v>33.676470588235297</v>
      </c>
      <c r="AG78" s="110">
        <f t="shared" si="12"/>
        <v>0.24973721682891176</v>
      </c>
      <c r="AH78" s="104"/>
      <c r="AI78" s="111">
        <f>SUM($N$4:N78)</f>
        <v>6.8337405675909331</v>
      </c>
    </row>
    <row r="79" spans="1:35" s="8" customFormat="1" x14ac:dyDescent="0.25">
      <c r="A79" s="4">
        <f>IF(pushover!A79="","",pushover!A79)</f>
        <v>75</v>
      </c>
      <c r="B79" s="112">
        <f>IF(A79="","",IF(MAX(pushover!B79:B1074)&gt;0,pushover!B79*100,-pushover!B79*100))</f>
        <v>58.599999999999994</v>
      </c>
      <c r="C79" s="113">
        <f>IF(A79="","",pushover!C79)</f>
        <v>3596.971</v>
      </c>
      <c r="D79" s="4">
        <f>IF(A79="","",pushover!D79)</f>
        <v>428</v>
      </c>
      <c r="E79" s="4">
        <f>IF(A79="","",pushover!E79)</f>
        <v>240</v>
      </c>
      <c r="F79" s="4">
        <f>IF(A79="","",pushover!I79)</f>
        <v>142</v>
      </c>
      <c r="G79" s="4">
        <f>IF(A79="","",pushover!J79)</f>
        <v>50</v>
      </c>
      <c r="H79" s="4">
        <f>IF(A79="","",pushover!K79)</f>
        <v>0</v>
      </c>
      <c r="I79" s="29">
        <f t="shared" si="9"/>
        <v>668</v>
      </c>
      <c r="J79" s="29">
        <f t="shared" si="10"/>
        <v>192</v>
      </c>
      <c r="K79" s="59" t="str">
        <f>IF(AND(F79&gt;0,F78=0),aux!$B$2,IF(AND(G79&gt;0,G78=0,H79&lt;1),aux!$B$3,IF(AND(J79=MAX($J$4:$J$999),J78&lt;J79),aux!$B$4,"")))</f>
        <v/>
      </c>
      <c r="L79" s="114" t="str">
        <f>IF(OR(K78=aux!$B$3,L78=""),"",B79/$B$1)</f>
        <v/>
      </c>
      <c r="M79" s="114" t="str">
        <f t="shared" si="6"/>
        <v/>
      </c>
      <c r="N79" s="11" t="str">
        <f t="shared" si="7"/>
        <v/>
      </c>
      <c r="O79" s="60" t="str">
        <f>IF(AND(L78&lt;$V$20,L79&gt;$V$20),aux!$B$5,"")</f>
        <v/>
      </c>
      <c r="R79" s="9"/>
      <c r="T79" s="60"/>
      <c r="W79" s="24"/>
      <c r="AA79" s="108">
        <f>IF(L79="",$V$6,B79)</f>
        <v>45.800000000000004</v>
      </c>
      <c r="AB79" s="109">
        <f>IF(L79="",$W$6,C79)</f>
        <v>3585.1179999999999</v>
      </c>
      <c r="AC79" s="108">
        <f>IF(B79="",AC78,IF(L79="",B79,$V$6))</f>
        <v>58.599999999999994</v>
      </c>
      <c r="AD79" s="109">
        <f>IF(B79="",AD78,IF(L79="",C79,$W$6))</f>
        <v>3596.971</v>
      </c>
      <c r="AE79" s="104"/>
      <c r="AF79" s="110">
        <f t="shared" si="11"/>
        <v>33.676470588235297</v>
      </c>
      <c r="AG79" s="110">
        <f t="shared" si="12"/>
        <v>0.24973721682891176</v>
      </c>
      <c r="AH79" s="104"/>
      <c r="AI79" s="111">
        <f>SUM($N$4:N79)</f>
        <v>6.8337405675909331</v>
      </c>
    </row>
    <row r="80" spans="1:35" s="8" customFormat="1" x14ac:dyDescent="0.25">
      <c r="A80" s="4">
        <f>IF(pushover!A80="","",pushover!A80)</f>
        <v>76</v>
      </c>
      <c r="B80" s="112">
        <f>IF(A80="","",IF(MAX(pushover!B80:B1075)&gt;0,pushover!B80*100,-pushover!B80*100))</f>
        <v>59.4</v>
      </c>
      <c r="C80" s="113">
        <f>IF(A80="","",pushover!C80)</f>
        <v>3597.6060000000002</v>
      </c>
      <c r="D80" s="4">
        <f>IF(A80="","",pushover!D80)</f>
        <v>428</v>
      </c>
      <c r="E80" s="4">
        <f>IF(A80="","",pushover!E80)</f>
        <v>240</v>
      </c>
      <c r="F80" s="4">
        <f>IF(A80="","",pushover!I80)</f>
        <v>142</v>
      </c>
      <c r="G80" s="4">
        <f>IF(A80="","",pushover!J80)</f>
        <v>50</v>
      </c>
      <c r="H80" s="4">
        <f>IF(A80="","",pushover!K80)</f>
        <v>0</v>
      </c>
      <c r="I80" s="29">
        <f t="shared" si="9"/>
        <v>668</v>
      </c>
      <c r="J80" s="29">
        <f t="shared" si="10"/>
        <v>192</v>
      </c>
      <c r="K80" s="59" t="str">
        <f>IF(AND(F80&gt;0,F79=0),aux!$B$2,IF(AND(G80&gt;0,G79=0,H80&lt;1),aux!$B$3,IF(AND(J80=MAX($J$4:$J$999),J79&lt;J80),aux!$B$4,"")))</f>
        <v/>
      </c>
      <c r="L80" s="114" t="str">
        <f>IF(OR(K79=aux!$B$3,L79=""),"",B80/$B$1)</f>
        <v/>
      </c>
      <c r="M80" s="114" t="str">
        <f t="shared" si="6"/>
        <v/>
      </c>
      <c r="N80" s="11" t="str">
        <f t="shared" si="7"/>
        <v/>
      </c>
      <c r="O80" s="60" t="str">
        <f>IF(AND(L79&lt;$V$20,L80&gt;$V$20),aux!$B$5,"")</f>
        <v/>
      </c>
      <c r="R80" s="9"/>
      <c r="T80" s="60"/>
      <c r="W80" s="24"/>
      <c r="AA80" s="108">
        <f>IF(L80="",$V$6,B80)</f>
        <v>45.800000000000004</v>
      </c>
      <c r="AB80" s="109">
        <f>IF(L80="",$W$6,C80)</f>
        <v>3585.1179999999999</v>
      </c>
      <c r="AC80" s="108">
        <f>IF(B80="",AC79,IF(L80="",B80,$V$6))</f>
        <v>59.4</v>
      </c>
      <c r="AD80" s="109">
        <f>IF(B80="",AD79,IF(L80="",C80,$W$6))</f>
        <v>3597.6060000000002</v>
      </c>
      <c r="AE80" s="104"/>
      <c r="AF80" s="110">
        <f t="shared" si="11"/>
        <v>33.676470588235297</v>
      </c>
      <c r="AG80" s="110">
        <f t="shared" si="12"/>
        <v>0.24973721682891176</v>
      </c>
      <c r="AH80" s="104"/>
      <c r="AI80" s="111">
        <f>SUM($N$4:N80)</f>
        <v>6.8337405675909331</v>
      </c>
    </row>
    <row r="81" spans="1:35" s="8" customFormat="1" x14ac:dyDescent="0.25">
      <c r="A81" s="4">
        <f>IF(pushover!A81="","",pushover!A81)</f>
        <v>77</v>
      </c>
      <c r="B81" s="112">
        <f>IF(A81="","",IF(MAX(pushover!B81:B1076)&gt;0,pushover!B81*100,-pushover!B81*100))</f>
        <v>60.199999999999996</v>
      </c>
      <c r="C81" s="113">
        <f>IF(A81="","",pushover!C81)</f>
        <v>3598.24</v>
      </c>
      <c r="D81" s="4">
        <f>IF(A81="","",pushover!D81)</f>
        <v>426</v>
      </c>
      <c r="E81" s="4">
        <f>IF(A81="","",pushover!E81)</f>
        <v>242</v>
      </c>
      <c r="F81" s="4">
        <f>IF(A81="","",pushover!I81)</f>
        <v>142</v>
      </c>
      <c r="G81" s="4">
        <f>IF(A81="","",pushover!J81)</f>
        <v>50</v>
      </c>
      <c r="H81" s="4">
        <f>IF(A81="","",pushover!K81)</f>
        <v>0</v>
      </c>
      <c r="I81" s="29">
        <f t="shared" si="9"/>
        <v>668</v>
      </c>
      <c r="J81" s="29">
        <f t="shared" si="10"/>
        <v>192</v>
      </c>
      <c r="K81" s="59" t="str">
        <f>IF(AND(F81&gt;0,F80=0),aux!$B$2,IF(AND(G81&gt;0,G80=0,H81&lt;1),aux!$B$3,IF(AND(J81=MAX($J$4:$J$999),J80&lt;J81),aux!$B$4,"")))</f>
        <v/>
      </c>
      <c r="L81" s="114" t="str">
        <f>IF(OR(K80=aux!$B$3,L80=""),"",B81/$B$1)</f>
        <v/>
      </c>
      <c r="M81" s="114" t="str">
        <f t="shared" si="6"/>
        <v/>
      </c>
      <c r="N81" s="11" t="str">
        <f t="shared" si="7"/>
        <v/>
      </c>
      <c r="O81" s="60" t="str">
        <f>IF(AND(L80&lt;$V$20,L81&gt;$V$20),aux!$B$5,"")</f>
        <v/>
      </c>
      <c r="R81" s="9"/>
      <c r="T81" s="60"/>
      <c r="W81" s="24"/>
      <c r="AA81" s="108">
        <f>IF(L81="",$V$6,B81)</f>
        <v>45.800000000000004</v>
      </c>
      <c r="AB81" s="109">
        <f>IF(L81="",$W$6,C81)</f>
        <v>3585.1179999999999</v>
      </c>
      <c r="AC81" s="108">
        <f>IF(B81="",AC80,IF(L81="",B81,$V$6))</f>
        <v>60.199999999999996</v>
      </c>
      <c r="AD81" s="109">
        <f>IF(B81="",AD80,IF(L81="",C81,$W$6))</f>
        <v>3598.24</v>
      </c>
      <c r="AE81" s="104"/>
      <c r="AF81" s="110">
        <f t="shared" si="11"/>
        <v>33.676470588235297</v>
      </c>
      <c r="AG81" s="110">
        <f t="shared" si="12"/>
        <v>0.24973721682891176</v>
      </c>
      <c r="AH81" s="104"/>
      <c r="AI81" s="111">
        <f>SUM($N$4:N81)</f>
        <v>6.8337405675909331</v>
      </c>
    </row>
    <row r="82" spans="1:35" s="8" customFormat="1" x14ac:dyDescent="0.25">
      <c r="A82" s="4">
        <f>IF(pushover!A82="","",pushover!A82)</f>
        <v>78</v>
      </c>
      <c r="B82" s="112">
        <f>IF(A82="","",IF(MAX(pushover!B82:B1077)&gt;0,pushover!B82*100,-pushover!B82*100))</f>
        <v>61</v>
      </c>
      <c r="C82" s="113">
        <f>IF(A82="","",pushover!C82)</f>
        <v>3598.8739999999998</v>
      </c>
      <c r="D82" s="4">
        <f>IF(A82="","",pushover!D82)</f>
        <v>426</v>
      </c>
      <c r="E82" s="4">
        <f>IF(A82="","",pushover!E82)</f>
        <v>242</v>
      </c>
      <c r="F82" s="4">
        <f>IF(A82="","",pushover!I82)</f>
        <v>136</v>
      </c>
      <c r="G82" s="4">
        <f>IF(A82="","",pushover!J82)</f>
        <v>56</v>
      </c>
      <c r="H82" s="4">
        <f>IF(A82="","",pushover!K82)</f>
        <v>0</v>
      </c>
      <c r="I82" s="29">
        <f t="shared" si="9"/>
        <v>668</v>
      </c>
      <c r="J82" s="29">
        <f t="shared" si="10"/>
        <v>192</v>
      </c>
      <c r="K82" s="59" t="str">
        <f>IF(AND(F82&gt;0,F81=0),aux!$B$2,IF(AND(G82&gt;0,G81=0,H82&lt;1),aux!$B$3,IF(AND(J82=MAX($J$4:$J$999),J81&lt;J82),aux!$B$4,"")))</f>
        <v/>
      </c>
      <c r="L82" s="114" t="str">
        <f>IF(OR(K81=aux!$B$3,L81=""),"",B82/$B$1)</f>
        <v/>
      </c>
      <c r="M82" s="114" t="str">
        <f t="shared" si="6"/>
        <v/>
      </c>
      <c r="N82" s="11" t="str">
        <f t="shared" si="7"/>
        <v/>
      </c>
      <c r="O82" s="60" t="str">
        <f>IF(AND(L81&lt;$V$20,L82&gt;$V$20),aux!$B$5,"")</f>
        <v/>
      </c>
      <c r="R82" s="9"/>
      <c r="T82" s="60"/>
      <c r="W82" s="24"/>
      <c r="AA82" s="108">
        <f>IF(L82="",$V$6,B82)</f>
        <v>45.800000000000004</v>
      </c>
      <c r="AB82" s="109">
        <f>IF(L82="",$W$6,C82)</f>
        <v>3585.1179999999999</v>
      </c>
      <c r="AC82" s="108">
        <f>IF(B82="",AC81,IF(L82="",B82,$V$6))</f>
        <v>61</v>
      </c>
      <c r="AD82" s="109">
        <f>IF(B82="",AD81,IF(L82="",C82,$W$6))</f>
        <v>3598.8739999999998</v>
      </c>
      <c r="AE82" s="104"/>
      <c r="AF82" s="110">
        <f t="shared" si="11"/>
        <v>33.676470588235297</v>
      </c>
      <c r="AG82" s="110">
        <f t="shared" si="12"/>
        <v>0.24973721682891176</v>
      </c>
      <c r="AH82" s="104"/>
      <c r="AI82" s="111">
        <f>SUM($N$4:N82)</f>
        <v>6.8337405675909331</v>
      </c>
    </row>
    <row r="83" spans="1:35" s="8" customFormat="1" x14ac:dyDescent="0.25">
      <c r="A83" s="4">
        <f>IF(pushover!A83="","",pushover!A83)</f>
        <v>79</v>
      </c>
      <c r="B83" s="112">
        <f>IF(A83="","",IF(MAX(pushover!B83:B1078)&gt;0,pushover!B83*100,-pushover!B83*100))</f>
        <v>61.8</v>
      </c>
      <c r="C83" s="113">
        <f>IF(A83="","",pushover!C83)</f>
        <v>3599.5079999999998</v>
      </c>
      <c r="D83" s="4">
        <f>IF(A83="","",pushover!D83)</f>
        <v>426</v>
      </c>
      <c r="E83" s="4">
        <f>IF(A83="","",pushover!E83)</f>
        <v>242</v>
      </c>
      <c r="F83" s="4">
        <f>IF(A83="","",pushover!I83)</f>
        <v>132</v>
      </c>
      <c r="G83" s="4">
        <f>IF(A83="","",pushover!J83)</f>
        <v>60</v>
      </c>
      <c r="H83" s="4">
        <f>IF(A83="","",pushover!K83)</f>
        <v>0</v>
      </c>
      <c r="I83" s="29">
        <f t="shared" si="9"/>
        <v>668</v>
      </c>
      <c r="J83" s="29">
        <f t="shared" si="10"/>
        <v>192</v>
      </c>
      <c r="K83" s="59" t="str">
        <f>IF(AND(F83&gt;0,F82=0),aux!$B$2,IF(AND(G83&gt;0,G82=0,H83&lt;1),aux!$B$3,IF(AND(J83=MAX($J$4:$J$999),J82&lt;J83),aux!$B$4,"")))</f>
        <v/>
      </c>
      <c r="L83" s="114" t="str">
        <f>IF(OR(K82=aux!$B$3,L82=""),"",B83/$B$1)</f>
        <v/>
      </c>
      <c r="M83" s="114" t="str">
        <f t="shared" si="6"/>
        <v/>
      </c>
      <c r="N83" s="11" t="str">
        <f t="shared" si="7"/>
        <v/>
      </c>
      <c r="O83" s="60" t="str">
        <f>IF(AND(L82&lt;$V$20,L83&gt;$V$20),aux!$B$5,"")</f>
        <v/>
      </c>
      <c r="R83" s="9"/>
      <c r="T83" s="60"/>
      <c r="W83" s="24"/>
      <c r="AA83" s="108">
        <f>IF(L83="",$V$6,B83)</f>
        <v>45.800000000000004</v>
      </c>
      <c r="AB83" s="109">
        <f>IF(L83="",$W$6,C83)</f>
        <v>3585.1179999999999</v>
      </c>
      <c r="AC83" s="108">
        <f>IF(B83="",AC82,IF(L83="",B83,$V$6))</f>
        <v>61.8</v>
      </c>
      <c r="AD83" s="109">
        <f>IF(B83="",AD82,IF(L83="",C83,$W$6))</f>
        <v>3599.5079999999998</v>
      </c>
      <c r="AE83" s="104"/>
      <c r="AF83" s="110">
        <f t="shared" si="11"/>
        <v>33.676470588235297</v>
      </c>
      <c r="AG83" s="110">
        <f t="shared" si="12"/>
        <v>0.24973721682891176</v>
      </c>
      <c r="AH83" s="104"/>
      <c r="AI83" s="111">
        <f>SUM($N$4:N83)</f>
        <v>6.8337405675909331</v>
      </c>
    </row>
    <row r="84" spans="1:35" s="8" customFormat="1" x14ac:dyDescent="0.25">
      <c r="A84" s="4">
        <f>IF(pushover!A84="","",pushover!A84)</f>
        <v>80</v>
      </c>
      <c r="B84" s="112">
        <f>IF(A84="","",IF(MAX(pushover!B84:B1079)&gt;0,pushover!B84*100,-pushover!B84*100))</f>
        <v>62.6</v>
      </c>
      <c r="C84" s="113">
        <f>IF(A84="","",pushover!C84)</f>
        <v>3600.1419999999998</v>
      </c>
      <c r="D84" s="4">
        <f>IF(A84="","",pushover!D84)</f>
        <v>426</v>
      </c>
      <c r="E84" s="4">
        <f>IF(A84="","",pushover!E84)</f>
        <v>242</v>
      </c>
      <c r="F84" s="4">
        <f>IF(A84="","",pushover!I84)</f>
        <v>130</v>
      </c>
      <c r="G84" s="4">
        <f>IF(A84="","",pushover!J84)</f>
        <v>62</v>
      </c>
      <c r="H84" s="4">
        <f>IF(A84="","",pushover!K84)</f>
        <v>0</v>
      </c>
      <c r="I84" s="29">
        <f t="shared" si="9"/>
        <v>668</v>
      </c>
      <c r="J84" s="29">
        <f t="shared" si="10"/>
        <v>192</v>
      </c>
      <c r="K84" s="59" t="str">
        <f>IF(AND(F84&gt;0,F83=0),aux!$B$2,IF(AND(G84&gt;0,G83=0,H84&lt;1),aux!$B$3,IF(AND(J84=MAX($J$4:$J$999),J83&lt;J84),aux!$B$4,"")))</f>
        <v/>
      </c>
      <c r="L84" s="114" t="str">
        <f>IF(OR(K83=aux!$B$3,L83=""),"",B84/$B$1)</f>
        <v/>
      </c>
      <c r="M84" s="114" t="str">
        <f t="shared" si="6"/>
        <v/>
      </c>
      <c r="N84" s="11" t="str">
        <f t="shared" si="7"/>
        <v/>
      </c>
      <c r="O84" s="60" t="str">
        <f>IF(AND(L83&lt;$V$20,L84&gt;$V$20),aux!$B$5,"")</f>
        <v/>
      </c>
      <c r="R84" s="9"/>
      <c r="T84" s="60"/>
      <c r="W84" s="24"/>
      <c r="AA84" s="108">
        <f>IF(L84="",$V$6,B84)</f>
        <v>45.800000000000004</v>
      </c>
      <c r="AB84" s="109">
        <f>IF(L84="",$W$6,C84)</f>
        <v>3585.1179999999999</v>
      </c>
      <c r="AC84" s="108">
        <f>IF(B84="",AC83,IF(L84="",B84,$V$6))</f>
        <v>62.6</v>
      </c>
      <c r="AD84" s="109">
        <f>IF(B84="",AD83,IF(L84="",C84,$W$6))</f>
        <v>3600.1419999999998</v>
      </c>
      <c r="AE84" s="104"/>
      <c r="AF84" s="110">
        <f t="shared" si="11"/>
        <v>33.676470588235297</v>
      </c>
      <c r="AG84" s="110">
        <f t="shared" si="12"/>
        <v>0.24973721682891176</v>
      </c>
      <c r="AH84" s="104"/>
      <c r="AI84" s="111">
        <f>SUM($N$4:N84)</f>
        <v>6.8337405675909331</v>
      </c>
    </row>
    <row r="85" spans="1:35" s="8" customFormat="1" x14ac:dyDescent="0.25">
      <c r="A85" s="4">
        <f>IF(pushover!A85="","",pushover!A85)</f>
        <v>81</v>
      </c>
      <c r="B85" s="112">
        <f>IF(A85="","",IF(MAX(pushover!B85:B1080)&gt;0,pushover!B85*100,-pushover!B85*100))</f>
        <v>63.4</v>
      </c>
      <c r="C85" s="113">
        <f>IF(A85="","",pushover!C85)</f>
        <v>3600.7759999999998</v>
      </c>
      <c r="D85" s="4">
        <f>IF(A85="","",pushover!D85)</f>
        <v>426</v>
      </c>
      <c r="E85" s="4">
        <f>IF(A85="","",pushover!E85)</f>
        <v>242</v>
      </c>
      <c r="F85" s="4">
        <f>IF(A85="","",pushover!I85)</f>
        <v>122</v>
      </c>
      <c r="G85" s="4">
        <f>IF(A85="","",pushover!J85)</f>
        <v>70</v>
      </c>
      <c r="H85" s="4">
        <f>IF(A85="","",pushover!K85)</f>
        <v>0</v>
      </c>
      <c r="I85" s="29">
        <f t="shared" si="9"/>
        <v>668</v>
      </c>
      <c r="J85" s="29">
        <f t="shared" si="10"/>
        <v>192</v>
      </c>
      <c r="K85" s="59" t="str">
        <f>IF(AND(F85&gt;0,F84=0),aux!$B$2,IF(AND(G85&gt;0,G84=0,H85&lt;1),aux!$B$3,IF(AND(J85=MAX($J$4:$J$999),J84&lt;J85),aux!$B$4,"")))</f>
        <v/>
      </c>
      <c r="L85" s="114" t="str">
        <f>IF(OR(K84=aux!$B$3,L84=""),"",B85/$B$1)</f>
        <v/>
      </c>
      <c r="M85" s="114" t="str">
        <f t="shared" ref="M85:M148" si="13">IF(L85="","",C85/($B$1*$D$1*9.81))</f>
        <v/>
      </c>
      <c r="N85" s="11" t="str">
        <f t="shared" ref="N85:N148" si="14">IF(L85="","",IF(L84="[cm]",0,(L85-L84)*(M85+M84)/2))</f>
        <v/>
      </c>
      <c r="O85" s="60" t="str">
        <f>IF(AND(L84&lt;$V$20,L85&gt;$V$20),aux!$B$5,"")</f>
        <v/>
      </c>
      <c r="R85" s="9"/>
      <c r="T85" s="60"/>
      <c r="W85" s="24"/>
      <c r="AA85" s="108">
        <f>IF(L85="",$V$6,B85)</f>
        <v>45.800000000000004</v>
      </c>
      <c r="AB85" s="109">
        <f>IF(L85="",$W$6,C85)</f>
        <v>3585.1179999999999</v>
      </c>
      <c r="AC85" s="108">
        <f>IF(B85="",AC84,IF(L85="",B85,$V$6))</f>
        <v>63.4</v>
      </c>
      <c r="AD85" s="109">
        <f>IF(B85="",AD84,IF(L85="",C85,$W$6))</f>
        <v>3600.7759999999998</v>
      </c>
      <c r="AE85" s="104"/>
      <c r="AF85" s="110">
        <f t="shared" si="11"/>
        <v>33.676470588235297</v>
      </c>
      <c r="AG85" s="110">
        <f t="shared" si="12"/>
        <v>0.24973721682891176</v>
      </c>
      <c r="AH85" s="104"/>
      <c r="AI85" s="111">
        <f>SUM($N$4:N85)</f>
        <v>6.8337405675909331</v>
      </c>
    </row>
    <row r="86" spans="1:35" s="8" customFormat="1" x14ac:dyDescent="0.25">
      <c r="A86" s="4">
        <f>IF(pushover!A86="","",pushover!A86)</f>
        <v>82</v>
      </c>
      <c r="B86" s="112">
        <f>IF(A86="","",IF(MAX(pushover!B86:B1081)&gt;0,pushover!B86*100,-pushover!B86*100))</f>
        <v>64.2</v>
      </c>
      <c r="C86" s="113">
        <f>IF(A86="","",pushover!C86)</f>
        <v>3601.4090000000001</v>
      </c>
      <c r="D86" s="4">
        <f>IF(A86="","",pushover!D86)</f>
        <v>426</v>
      </c>
      <c r="E86" s="4">
        <f>IF(A86="","",pushover!E86)</f>
        <v>240</v>
      </c>
      <c r="F86" s="4">
        <f>IF(A86="","",pushover!I86)</f>
        <v>116</v>
      </c>
      <c r="G86" s="4">
        <f>IF(A86="","",pushover!J86)</f>
        <v>78</v>
      </c>
      <c r="H86" s="4">
        <f>IF(A86="","",pushover!K86)</f>
        <v>0</v>
      </c>
      <c r="I86" s="29">
        <f t="shared" si="9"/>
        <v>666</v>
      </c>
      <c r="J86" s="29">
        <f t="shared" si="10"/>
        <v>194</v>
      </c>
      <c r="K86" s="59" t="str">
        <f>IF(AND(F86&gt;0,F85=0),aux!$B$2,IF(AND(G86&gt;0,G85=0,H86&lt;1),aux!$B$3,IF(AND(J86=MAX($J$4:$J$999),J85&lt;J86),aux!$B$4,"")))</f>
        <v/>
      </c>
      <c r="L86" s="114" t="str">
        <f>IF(OR(K85=aux!$B$3,L85=""),"",B86/$B$1)</f>
        <v/>
      </c>
      <c r="M86" s="114" t="str">
        <f t="shared" si="13"/>
        <v/>
      </c>
      <c r="N86" s="11" t="str">
        <f t="shared" si="14"/>
        <v/>
      </c>
      <c r="O86" s="60" t="str">
        <f>IF(AND(L85&lt;$V$20,L86&gt;$V$20),aux!$B$5,"")</f>
        <v/>
      </c>
      <c r="R86" s="9"/>
      <c r="T86" s="60"/>
      <c r="W86" s="24"/>
      <c r="AA86" s="108">
        <f>IF(L86="",$V$6,B86)</f>
        <v>45.800000000000004</v>
      </c>
      <c r="AB86" s="109">
        <f>IF(L86="",$W$6,C86)</f>
        <v>3585.1179999999999</v>
      </c>
      <c r="AC86" s="108">
        <f>IF(B86="",AC85,IF(L86="",B86,$V$6))</f>
        <v>64.2</v>
      </c>
      <c r="AD86" s="109">
        <f>IF(B86="",AD85,IF(L86="",C86,$W$6))</f>
        <v>3601.4090000000001</v>
      </c>
      <c r="AE86" s="104"/>
      <c r="AF86" s="110">
        <f t="shared" si="11"/>
        <v>33.676470588235297</v>
      </c>
      <c r="AG86" s="110">
        <f t="shared" si="12"/>
        <v>0.24973721682891176</v>
      </c>
      <c r="AH86" s="104"/>
      <c r="AI86" s="111">
        <f>SUM($N$4:N86)</f>
        <v>6.8337405675909331</v>
      </c>
    </row>
    <row r="87" spans="1:35" s="8" customFormat="1" x14ac:dyDescent="0.25">
      <c r="A87" s="4">
        <f>IF(pushover!A87="","",pushover!A87)</f>
        <v>83</v>
      </c>
      <c r="B87" s="112">
        <f>IF(A87="","",IF(MAX(pushover!B87:B1082)&gt;0,pushover!B87*100,-pushover!B87*100))</f>
        <v>65</v>
      </c>
      <c r="C87" s="113">
        <f>IF(A87="","",pushover!C87)</f>
        <v>3601.866</v>
      </c>
      <c r="D87" s="4">
        <f>IF(A87="","",pushover!D87)</f>
        <v>426</v>
      </c>
      <c r="E87" s="4">
        <f>IF(A87="","",pushover!E87)</f>
        <v>240</v>
      </c>
      <c r="F87" s="4">
        <f>IF(A87="","",pushover!I87)</f>
        <v>112</v>
      </c>
      <c r="G87" s="4">
        <f>IF(A87="","",pushover!J87)</f>
        <v>82</v>
      </c>
      <c r="H87" s="4">
        <f>IF(A87="","",pushover!K87)</f>
        <v>0</v>
      </c>
      <c r="I87" s="29">
        <f t="shared" si="9"/>
        <v>666</v>
      </c>
      <c r="J87" s="29">
        <f t="shared" si="10"/>
        <v>194</v>
      </c>
      <c r="K87" s="59" t="str">
        <f>IF(AND(F87&gt;0,F86=0),aux!$B$2,IF(AND(G87&gt;0,G86=0,H87&lt;1),aux!$B$3,IF(AND(J87=MAX($J$4:$J$999),J86&lt;J87),aux!$B$4,"")))</f>
        <v/>
      </c>
      <c r="L87" s="114" t="str">
        <f>IF(OR(K86=aux!$B$3,L86=""),"",B87/$B$1)</f>
        <v/>
      </c>
      <c r="M87" s="114" t="str">
        <f t="shared" si="13"/>
        <v/>
      </c>
      <c r="N87" s="11" t="str">
        <f t="shared" si="14"/>
        <v/>
      </c>
      <c r="O87" s="60" t="str">
        <f>IF(AND(L86&lt;$V$20,L87&gt;$V$20),aux!$B$5,"")</f>
        <v/>
      </c>
      <c r="P87"/>
      <c r="Q87"/>
      <c r="R87" s="4"/>
      <c r="T87" s="60"/>
      <c r="W87" s="24"/>
      <c r="AA87" s="108">
        <f>IF(L87="",$V$6,B87)</f>
        <v>45.800000000000004</v>
      </c>
      <c r="AB87" s="109">
        <f>IF(L87="",$W$6,C87)</f>
        <v>3585.1179999999999</v>
      </c>
      <c r="AC87" s="108">
        <f>IF(B87="",AC86,IF(L87="",B87,$V$6))</f>
        <v>65</v>
      </c>
      <c r="AD87" s="109">
        <f>IF(B87="",AD86,IF(L87="",C87,$W$6))</f>
        <v>3601.866</v>
      </c>
      <c r="AE87" s="104"/>
      <c r="AF87" s="110">
        <f t="shared" si="11"/>
        <v>33.676470588235297</v>
      </c>
      <c r="AG87" s="110">
        <f t="shared" si="12"/>
        <v>0.24973721682891176</v>
      </c>
      <c r="AH87" s="104"/>
      <c r="AI87" s="111">
        <f>SUM($N$4:N87)</f>
        <v>6.8337405675909331</v>
      </c>
    </row>
    <row r="88" spans="1:35" x14ac:dyDescent="0.25">
      <c r="A88" s="4">
        <f>IF(pushover!A88="","",pushover!A88)</f>
        <v>84</v>
      </c>
      <c r="B88" s="112">
        <f>IF(A88="","",IF(MAX(pushover!B88:B1083)&gt;0,pushover!B88*100,-pushover!B88*100))</f>
        <v>65.8</v>
      </c>
      <c r="C88" s="113">
        <f>IF(A88="","",pushover!C88)</f>
        <v>3602.3220000000001</v>
      </c>
      <c r="D88" s="4">
        <f>IF(A88="","",pushover!D88)</f>
        <v>424</v>
      </c>
      <c r="E88" s="4">
        <f>IF(A88="","",pushover!E88)</f>
        <v>242</v>
      </c>
      <c r="F88" s="4">
        <f>IF(A88="","",pushover!I88)</f>
        <v>110</v>
      </c>
      <c r="G88" s="4">
        <f>IF(A88="","",pushover!J88)</f>
        <v>84</v>
      </c>
      <c r="H88" s="4">
        <f>IF(A88="","",pushover!K88)</f>
        <v>0</v>
      </c>
      <c r="I88" s="29">
        <f t="shared" si="9"/>
        <v>666</v>
      </c>
      <c r="J88" s="29">
        <f t="shared" si="10"/>
        <v>194</v>
      </c>
      <c r="K88" s="59" t="str">
        <f>IF(AND(F88&gt;0,F87=0),aux!$B$2,IF(AND(G88&gt;0,G87=0,H88&lt;1),aux!$B$3,IF(AND(J88=MAX($J$4:$J$999),J87&lt;J88),aux!$B$4,"")))</f>
        <v/>
      </c>
      <c r="L88" s="114" t="str">
        <f>IF(OR(K87=aux!$B$3,L87=""),"",B88/$B$1)</f>
        <v/>
      </c>
      <c r="M88" s="114" t="str">
        <f t="shared" si="13"/>
        <v/>
      </c>
      <c r="N88" s="11" t="str">
        <f t="shared" si="14"/>
        <v/>
      </c>
      <c r="O88" s="60" t="str">
        <f>IF(AND(L87&lt;$V$20,L88&gt;$V$20),aux!$B$5,"")</f>
        <v/>
      </c>
      <c r="R88" s="4"/>
      <c r="S88" s="8"/>
      <c r="U88" s="8"/>
      <c r="AA88" s="108">
        <f>IF(L88="",$V$6,B88)</f>
        <v>45.800000000000004</v>
      </c>
      <c r="AB88" s="109">
        <f>IF(L88="",$W$6,C88)</f>
        <v>3585.1179999999999</v>
      </c>
      <c r="AC88" s="108">
        <f>IF(B88="",AC87,IF(L88="",B88,$V$6))</f>
        <v>65.8</v>
      </c>
      <c r="AD88" s="109">
        <f>IF(B88="",AD87,IF(L88="",C88,$W$6))</f>
        <v>3602.3220000000001</v>
      </c>
      <c r="AF88" s="110">
        <f t="shared" si="11"/>
        <v>33.676470588235297</v>
      </c>
      <c r="AG88" s="110">
        <f t="shared" si="12"/>
        <v>0.24973721682891176</v>
      </c>
      <c r="AI88" s="111">
        <f>SUM($N$4:N88)</f>
        <v>6.8337405675909331</v>
      </c>
    </row>
    <row r="89" spans="1:35" x14ac:dyDescent="0.25">
      <c r="A89" s="4">
        <f>IF(pushover!A89="","",pushover!A89)</f>
        <v>85</v>
      </c>
      <c r="B89" s="112">
        <f>IF(A89="","",IF(MAX(pushover!B89:B1084)&gt;0,pushover!B89*100,-pushover!B89*100))</f>
        <v>66.600000000000009</v>
      </c>
      <c r="C89" s="113">
        <f>IF(A89="","",pushover!C89)</f>
        <v>3602.7779999999998</v>
      </c>
      <c r="D89" s="4">
        <f>IF(A89="","",pushover!D89)</f>
        <v>424</v>
      </c>
      <c r="E89" s="4">
        <f>IF(A89="","",pushover!E89)</f>
        <v>242</v>
      </c>
      <c r="F89" s="4">
        <f>IF(A89="","",pushover!I89)</f>
        <v>108</v>
      </c>
      <c r="G89" s="4">
        <f>IF(A89="","",pushover!J89)</f>
        <v>86</v>
      </c>
      <c r="H89" s="4">
        <f>IF(A89="","",pushover!K89)</f>
        <v>0</v>
      </c>
      <c r="I89" s="29">
        <f t="shared" si="9"/>
        <v>666</v>
      </c>
      <c r="J89" s="29">
        <f t="shared" si="10"/>
        <v>194</v>
      </c>
      <c r="K89" s="59" t="str">
        <f>IF(AND(F89&gt;0,F88=0),aux!$B$2,IF(AND(G89&gt;0,G88=0,H89&lt;1),aux!$B$3,IF(AND(J89=MAX($J$4:$J$999),J88&lt;J89),aux!$B$4,"")))</f>
        <v/>
      </c>
      <c r="L89" s="114" t="str">
        <f>IF(OR(K88=aux!$B$3,L88=""),"",B89/$B$1)</f>
        <v/>
      </c>
      <c r="M89" s="114" t="str">
        <f t="shared" si="13"/>
        <v/>
      </c>
      <c r="N89" s="11" t="str">
        <f t="shared" si="14"/>
        <v/>
      </c>
      <c r="O89" s="60" t="str">
        <f>IF(AND(L88&lt;$V$20,L89&gt;$V$20),aux!$B$5,"")</f>
        <v/>
      </c>
      <c r="R89" s="4"/>
      <c r="S89" s="8"/>
      <c r="U89" s="8"/>
      <c r="AA89" s="108">
        <f>IF(L89="",$V$6,B89)</f>
        <v>45.800000000000004</v>
      </c>
      <c r="AB89" s="109">
        <f>IF(L89="",$W$6,C89)</f>
        <v>3585.1179999999999</v>
      </c>
      <c r="AC89" s="108">
        <f>IF(B89="",AC88,IF(L89="",B89,$V$6))</f>
        <v>66.600000000000009</v>
      </c>
      <c r="AD89" s="109">
        <f>IF(B89="",AD88,IF(L89="",C89,$W$6))</f>
        <v>3602.7779999999998</v>
      </c>
      <c r="AF89" s="110">
        <f t="shared" si="11"/>
        <v>33.676470588235297</v>
      </c>
      <c r="AG89" s="110">
        <f t="shared" si="12"/>
        <v>0.24973721682891176</v>
      </c>
      <c r="AI89" s="111">
        <f>SUM($N$4:N89)</f>
        <v>6.8337405675909331</v>
      </c>
    </row>
    <row r="90" spans="1:35" x14ac:dyDescent="0.25">
      <c r="A90" s="4">
        <f>IF(pushover!A90="","",pushover!A90)</f>
        <v>86</v>
      </c>
      <c r="B90" s="112">
        <f>IF(A90="","",IF(MAX(pushover!B90:B1085)&gt;0,pushover!B90*100,-pushover!B90*100))</f>
        <v>67.400000000000006</v>
      </c>
      <c r="C90" s="113">
        <f>IF(A90="","",pushover!C90)</f>
        <v>3603.2350000000001</v>
      </c>
      <c r="D90" s="4">
        <f>IF(A90="","",pushover!D90)</f>
        <v>424</v>
      </c>
      <c r="E90" s="4">
        <f>IF(A90="","",pushover!E90)</f>
        <v>240</v>
      </c>
      <c r="F90" s="4">
        <f>IF(A90="","",pushover!I90)</f>
        <v>108</v>
      </c>
      <c r="G90" s="4">
        <f>IF(A90="","",pushover!J90)</f>
        <v>88</v>
      </c>
      <c r="H90" s="4">
        <f>IF(A90="","",pushover!K90)</f>
        <v>0</v>
      </c>
      <c r="I90" s="29">
        <f t="shared" si="9"/>
        <v>664</v>
      </c>
      <c r="J90" s="29">
        <f t="shared" si="10"/>
        <v>196</v>
      </c>
      <c r="K90" s="59" t="str">
        <f>IF(AND(F90&gt;0,F89=0),aux!$B$2,IF(AND(G90&gt;0,G89=0,H90&lt;1),aux!$B$3,IF(AND(J90=MAX($J$4:$J$999),J89&lt;J90),aux!$B$4,"")))</f>
        <v/>
      </c>
      <c r="L90" s="114" t="str">
        <f>IF(OR(K89=aux!$B$3,L89=""),"",B90/$B$1)</f>
        <v/>
      </c>
      <c r="M90" s="114" t="str">
        <f t="shared" si="13"/>
        <v/>
      </c>
      <c r="N90" s="11" t="str">
        <f t="shared" si="14"/>
        <v/>
      </c>
      <c r="O90" s="60" t="str">
        <f>IF(AND(L89&lt;$V$20,L90&gt;$V$20),aux!$B$5,"")</f>
        <v/>
      </c>
      <c r="R90" s="4"/>
      <c r="S90" s="8"/>
      <c r="U90" s="8"/>
      <c r="AA90" s="108">
        <f>IF(L90="",$V$6,B90)</f>
        <v>45.800000000000004</v>
      </c>
      <c r="AB90" s="109">
        <f>IF(L90="",$W$6,C90)</f>
        <v>3585.1179999999999</v>
      </c>
      <c r="AC90" s="108">
        <f>IF(B90="",AC89,IF(L90="",B90,$V$6))</f>
        <v>67.400000000000006</v>
      </c>
      <c r="AD90" s="109">
        <f>IF(B90="",AD89,IF(L90="",C90,$W$6))</f>
        <v>3603.2350000000001</v>
      </c>
      <c r="AF90" s="110">
        <f t="shared" si="11"/>
        <v>33.676470588235297</v>
      </c>
      <c r="AG90" s="110">
        <f t="shared" si="12"/>
        <v>0.24973721682891176</v>
      </c>
      <c r="AI90" s="111">
        <f>SUM($N$4:N90)</f>
        <v>6.8337405675909331</v>
      </c>
    </row>
    <row r="91" spans="1:35" x14ac:dyDescent="0.25">
      <c r="A91" s="4">
        <f>IF(pushover!A91="","",pushover!A91)</f>
        <v>87</v>
      </c>
      <c r="B91" s="112">
        <f>IF(A91="","",IF(MAX(pushover!B91:B1086)&gt;0,pushover!B91*100,-pushover!B91*100))</f>
        <v>68.2</v>
      </c>
      <c r="C91" s="113">
        <f>IF(A91="","",pushover!C91)</f>
        <v>3603.652</v>
      </c>
      <c r="D91" s="4">
        <f>IF(A91="","",pushover!D91)</f>
        <v>424</v>
      </c>
      <c r="E91" s="4">
        <f>IF(A91="","",pushover!E91)</f>
        <v>240</v>
      </c>
      <c r="F91" s="4">
        <f>IF(A91="","",pushover!I91)</f>
        <v>108</v>
      </c>
      <c r="G91" s="4">
        <f>IF(A91="","",pushover!J91)</f>
        <v>88</v>
      </c>
      <c r="H91" s="4">
        <f>IF(A91="","",pushover!K91)</f>
        <v>0</v>
      </c>
      <c r="I91" s="29">
        <f t="shared" si="9"/>
        <v>664</v>
      </c>
      <c r="J91" s="29">
        <f t="shared" si="10"/>
        <v>196</v>
      </c>
      <c r="K91" s="59" t="str">
        <f>IF(AND(F91&gt;0,F90=0),aux!$B$2,IF(AND(G91&gt;0,G90=0,H91&lt;1),aux!$B$3,IF(AND(J91=MAX($J$4:$J$999),J90&lt;J91),aux!$B$4,"")))</f>
        <v/>
      </c>
      <c r="L91" s="114" t="str">
        <f>IF(OR(K90=aux!$B$3,L90=""),"",B91/$B$1)</f>
        <v/>
      </c>
      <c r="M91" s="114" t="str">
        <f t="shared" si="13"/>
        <v/>
      </c>
      <c r="N91" s="11" t="str">
        <f t="shared" si="14"/>
        <v/>
      </c>
      <c r="O91" s="60" t="str">
        <f>IF(AND(L90&lt;$V$20,L91&gt;$V$20),aux!$B$5,"")</f>
        <v/>
      </c>
      <c r="R91" s="4"/>
      <c r="S91" s="8"/>
      <c r="U91" s="8"/>
      <c r="AA91" s="108">
        <f>IF(L91="",$V$6,B91)</f>
        <v>45.800000000000004</v>
      </c>
      <c r="AB91" s="109">
        <f>IF(L91="",$W$6,C91)</f>
        <v>3585.1179999999999</v>
      </c>
      <c r="AC91" s="108">
        <f>IF(B91="",AC90,IF(L91="",B91,$V$6))</f>
        <v>68.2</v>
      </c>
      <c r="AD91" s="109">
        <f>IF(B91="",AD90,IF(L91="",C91,$W$6))</f>
        <v>3603.652</v>
      </c>
      <c r="AF91" s="110">
        <f t="shared" si="11"/>
        <v>33.676470588235297</v>
      </c>
      <c r="AG91" s="110">
        <f t="shared" si="12"/>
        <v>0.24973721682891176</v>
      </c>
      <c r="AI91" s="111">
        <f>SUM($N$4:N91)</f>
        <v>6.8337405675909331</v>
      </c>
    </row>
    <row r="92" spans="1:35" x14ac:dyDescent="0.25">
      <c r="A92" s="4">
        <f>IF(pushover!A92="","",pushover!A92)</f>
        <v>88</v>
      </c>
      <c r="B92" s="112">
        <f>IF(A92="","",IF(MAX(pushover!B92:B1087)&gt;0,pushover!B92*100,-pushover!B92*100))</f>
        <v>69</v>
      </c>
      <c r="C92" s="113">
        <f>IF(A92="","",pushover!C92)</f>
        <v>3604.069</v>
      </c>
      <c r="D92" s="4">
        <f>IF(A92="","",pushover!D92)</f>
        <v>424</v>
      </c>
      <c r="E92" s="4">
        <f>IF(A92="","",pushover!E92)</f>
        <v>238</v>
      </c>
      <c r="F92" s="4">
        <f>IF(A92="","",pushover!I92)</f>
        <v>100</v>
      </c>
      <c r="G92" s="4">
        <f>IF(A92="","",pushover!J92)</f>
        <v>98</v>
      </c>
      <c r="H92" s="4">
        <f>IF(A92="","",pushover!K92)</f>
        <v>0</v>
      </c>
      <c r="I92" s="29">
        <f t="shared" si="9"/>
        <v>662</v>
      </c>
      <c r="J92" s="29">
        <f t="shared" si="10"/>
        <v>198</v>
      </c>
      <c r="K92" s="59" t="str">
        <f>IF(AND(F92&gt;0,F91=0),aux!$B$2,IF(AND(G92&gt;0,G91=0,H92&lt;1),aux!$B$3,IF(AND(J92=MAX($J$4:$J$999),J91&lt;J92),aux!$B$4,"")))</f>
        <v>MEC</v>
      </c>
      <c r="L92" s="114" t="str">
        <f>IF(OR(K91=aux!$B$3,L91=""),"",B92/$B$1)</f>
        <v/>
      </c>
      <c r="M92" s="114" t="str">
        <f t="shared" si="13"/>
        <v/>
      </c>
      <c r="N92" s="11" t="str">
        <f t="shared" si="14"/>
        <v/>
      </c>
      <c r="O92" s="60" t="str">
        <f>IF(AND(L91&lt;$V$20,L92&gt;$V$20),aux!$B$5,"")</f>
        <v/>
      </c>
      <c r="R92" s="4"/>
      <c r="S92" s="8"/>
      <c r="U92" s="8"/>
      <c r="AA92" s="108">
        <f>IF(L92="",$V$6,B92)</f>
        <v>45.800000000000004</v>
      </c>
      <c r="AB92" s="109">
        <f>IF(L92="",$W$6,C92)</f>
        <v>3585.1179999999999</v>
      </c>
      <c r="AC92" s="108">
        <f>IF(B92="",AC91,IF(L92="",B92,$V$6))</f>
        <v>69</v>
      </c>
      <c r="AD92" s="109">
        <f>IF(B92="",AD91,IF(L92="",C92,$W$6))</f>
        <v>3604.069</v>
      </c>
      <c r="AF92" s="110">
        <f t="shared" si="11"/>
        <v>33.676470588235297</v>
      </c>
      <c r="AG92" s="110">
        <f t="shared" si="12"/>
        <v>0.24973721682891176</v>
      </c>
      <c r="AI92" s="111">
        <f>SUM($N$4:N92)</f>
        <v>6.8337405675909331</v>
      </c>
    </row>
    <row r="93" spans="1:35" x14ac:dyDescent="0.25">
      <c r="A93" s="4">
        <f>IF(pushover!A93="","",pushover!A93)</f>
        <v>89</v>
      </c>
      <c r="B93" s="112">
        <f>IF(A93="","",IF(MAX(pushover!B93:B1088)&gt;0,pushover!B93*100,-pushover!B93*100))</f>
        <v>69.8</v>
      </c>
      <c r="C93" s="113">
        <f>IF(A93="","",pushover!C93)</f>
        <v>3604.069</v>
      </c>
      <c r="D93" s="4">
        <f>IF(A93="","",pushover!D93)</f>
        <v>424</v>
      </c>
      <c r="E93" s="4">
        <f>IF(A93="","",pushover!E93)</f>
        <v>238</v>
      </c>
      <c r="F93" s="4">
        <f>IF(A93="","",pushover!I93)</f>
        <v>88</v>
      </c>
      <c r="G93" s="4">
        <f>IF(A93="","",pushover!J93)</f>
        <v>110</v>
      </c>
      <c r="H93" s="4">
        <f>IF(A93="","",pushover!K93)</f>
        <v>0</v>
      </c>
      <c r="I93" s="29">
        <f t="shared" si="9"/>
        <v>662</v>
      </c>
      <c r="J93" s="29">
        <f t="shared" si="10"/>
        <v>198</v>
      </c>
      <c r="K93" s="59" t="str">
        <f>IF(AND(F93&gt;0,F92=0),aux!$B$2,IF(AND(G93&gt;0,G92=0,H93&lt;1),aux!$B$3,IF(AND(J93=MAX($J$4:$J$999),J92&lt;J93),aux!$B$4,"")))</f>
        <v/>
      </c>
      <c r="L93" s="114" t="str">
        <f>IF(OR(K92=aux!$B$3,L92=""),"",B93/$B$1)</f>
        <v/>
      </c>
      <c r="M93" s="114" t="str">
        <f t="shared" si="13"/>
        <v/>
      </c>
      <c r="N93" s="11" t="str">
        <f t="shared" si="14"/>
        <v/>
      </c>
      <c r="O93" s="60" t="str">
        <f>IF(AND(L92&lt;$V$20,L93&gt;$V$20),aux!$B$5,"")</f>
        <v/>
      </c>
      <c r="R93" s="4"/>
      <c r="S93" s="8"/>
      <c r="U93" s="8"/>
      <c r="AA93" s="108">
        <f>IF(L93="",$V$6,B93)</f>
        <v>45.800000000000004</v>
      </c>
      <c r="AB93" s="109">
        <f>IF(L93="",$W$6,C93)</f>
        <v>3585.1179999999999</v>
      </c>
      <c r="AC93" s="108">
        <f>IF(B93="",AC92,IF(L93="",B93,$V$6))</f>
        <v>69.8</v>
      </c>
      <c r="AD93" s="109">
        <f>IF(B93="",AD92,IF(L93="",C93,$W$6))</f>
        <v>3604.069</v>
      </c>
      <c r="AF93" s="110">
        <f t="shared" si="11"/>
        <v>33.676470588235297</v>
      </c>
      <c r="AG93" s="110">
        <f t="shared" si="12"/>
        <v>0.24973721682891176</v>
      </c>
      <c r="AI93" s="111">
        <f>SUM($N$4:N93)</f>
        <v>6.8337405675909331</v>
      </c>
    </row>
    <row r="94" spans="1:35" x14ac:dyDescent="0.25">
      <c r="A94" s="4">
        <f>IF(pushover!A94="","",pushover!A94)</f>
        <v>90</v>
      </c>
      <c r="B94" s="112">
        <f>IF(A94="","",IF(MAX(pushover!B94:B1089)&gt;0,pushover!B94*100,-pushover!B94*100))</f>
        <v>70.599999999999994</v>
      </c>
      <c r="C94" s="113">
        <f>IF(A94="","",pushover!C94)</f>
        <v>3604.069</v>
      </c>
      <c r="D94" s="4">
        <f>IF(A94="","",pushover!D94)</f>
        <v>424</v>
      </c>
      <c r="E94" s="4">
        <f>IF(A94="","",pushover!E94)</f>
        <v>238</v>
      </c>
      <c r="F94" s="4">
        <f>IF(A94="","",pushover!I94)</f>
        <v>84</v>
      </c>
      <c r="G94" s="4">
        <f>IF(A94="","",pushover!J94)</f>
        <v>114</v>
      </c>
      <c r="H94" s="4">
        <f>IF(A94="","",pushover!K94)</f>
        <v>0</v>
      </c>
      <c r="I94" s="29">
        <f t="shared" si="9"/>
        <v>662</v>
      </c>
      <c r="J94" s="29">
        <f t="shared" si="10"/>
        <v>198</v>
      </c>
      <c r="K94" s="59" t="str">
        <f>IF(AND(F94&gt;0,F93=0),aux!$B$2,IF(AND(G94&gt;0,G93=0,H94&lt;1),aux!$B$3,IF(AND(J94=MAX($J$4:$J$999),J93&lt;J94),aux!$B$4,"")))</f>
        <v/>
      </c>
      <c r="L94" s="114" t="str">
        <f>IF(OR(K93=aux!$B$3,L93=""),"",B94/$B$1)</f>
        <v/>
      </c>
      <c r="M94" s="114" t="str">
        <f t="shared" si="13"/>
        <v/>
      </c>
      <c r="N94" s="11" t="str">
        <f t="shared" si="14"/>
        <v/>
      </c>
      <c r="O94" s="60" t="str">
        <f>IF(AND(L93&lt;$V$20,L94&gt;$V$20),aux!$B$5,"")</f>
        <v/>
      </c>
      <c r="R94" s="4"/>
      <c r="S94" s="8"/>
      <c r="U94" s="8"/>
      <c r="AA94" s="108">
        <f>IF(L94="",$V$6,B94)</f>
        <v>45.800000000000004</v>
      </c>
      <c r="AB94" s="109">
        <f>IF(L94="",$W$6,C94)</f>
        <v>3585.1179999999999</v>
      </c>
      <c r="AC94" s="108">
        <f>IF(B94="",AC93,IF(L94="",B94,$V$6))</f>
        <v>70.599999999999994</v>
      </c>
      <c r="AD94" s="109">
        <f>IF(B94="",AD93,IF(L94="",C94,$W$6))</f>
        <v>3604.069</v>
      </c>
      <c r="AF94" s="110">
        <f t="shared" si="11"/>
        <v>33.676470588235297</v>
      </c>
      <c r="AG94" s="110">
        <f t="shared" si="12"/>
        <v>0.24973721682891176</v>
      </c>
      <c r="AI94" s="111">
        <f>SUM($N$4:N94)</f>
        <v>6.8337405675909331</v>
      </c>
    </row>
    <row r="95" spans="1:35" x14ac:dyDescent="0.25">
      <c r="A95" s="4">
        <f>IF(pushover!A95="","",pushover!A95)</f>
        <v>91</v>
      </c>
      <c r="B95" s="112">
        <f>IF(A95="","",IF(MAX(pushover!B95:B1090)&gt;0,pushover!B95*100,-pushover!B95*100))</f>
        <v>71.399999999999991</v>
      </c>
      <c r="C95" s="113">
        <f>IF(A95="","",pushover!C95)</f>
        <v>3604.069</v>
      </c>
      <c r="D95" s="4">
        <f>IF(A95="","",pushover!D95)</f>
        <v>424</v>
      </c>
      <c r="E95" s="4">
        <f>IF(A95="","",pushover!E95)</f>
        <v>238</v>
      </c>
      <c r="F95" s="4">
        <f>IF(A95="","",pushover!I95)</f>
        <v>84</v>
      </c>
      <c r="G95" s="4">
        <f>IF(A95="","",pushover!J95)</f>
        <v>114</v>
      </c>
      <c r="H95" s="4">
        <f>IF(A95="","",pushover!K95)</f>
        <v>0</v>
      </c>
      <c r="I95" s="29">
        <f t="shared" si="9"/>
        <v>662</v>
      </c>
      <c r="J95" s="29">
        <f t="shared" si="10"/>
        <v>198</v>
      </c>
      <c r="K95" s="59" t="str">
        <f>IF(AND(F95&gt;0,F94=0),aux!$B$2,IF(AND(G95&gt;0,G94=0,H95&lt;1),aux!$B$3,IF(AND(J95=MAX($J$4:$J$999),J94&lt;J95),aux!$B$4,"")))</f>
        <v/>
      </c>
      <c r="L95" s="114" t="str">
        <f>IF(OR(K94=aux!$B$3,L94=""),"",B95/$B$1)</f>
        <v/>
      </c>
      <c r="M95" s="114" t="str">
        <f t="shared" si="13"/>
        <v/>
      </c>
      <c r="N95" s="11" t="str">
        <f t="shared" si="14"/>
        <v/>
      </c>
      <c r="O95" s="60" t="str">
        <f>IF(AND(L94&lt;$V$20,L95&gt;$V$20),aux!$B$5,"")</f>
        <v/>
      </c>
      <c r="R95" s="4"/>
      <c r="S95" s="8"/>
      <c r="U95" s="8"/>
      <c r="AA95" s="108">
        <f>IF(L95="",$V$6,B95)</f>
        <v>45.800000000000004</v>
      </c>
      <c r="AB95" s="109">
        <f>IF(L95="",$W$6,C95)</f>
        <v>3585.1179999999999</v>
      </c>
      <c r="AC95" s="108">
        <f>IF(B95="",AC94,IF(L95="",B95,$V$6))</f>
        <v>71.399999999999991</v>
      </c>
      <c r="AD95" s="109">
        <f>IF(B95="",AD94,IF(L95="",C95,$W$6))</f>
        <v>3604.069</v>
      </c>
      <c r="AF95" s="110">
        <f t="shared" si="11"/>
        <v>33.676470588235297</v>
      </c>
      <c r="AG95" s="110">
        <f t="shared" si="12"/>
        <v>0.24973721682891176</v>
      </c>
      <c r="AI95" s="111">
        <f>SUM($N$4:N95)</f>
        <v>6.8337405675909331</v>
      </c>
    </row>
    <row r="96" spans="1:35" x14ac:dyDescent="0.25">
      <c r="A96" s="4">
        <f>IF(pushover!A96="","",pushover!A96)</f>
        <v>92</v>
      </c>
      <c r="B96" s="112">
        <f>IF(A96="","",IF(MAX(pushover!B96:B1091)&gt;0,pushover!B96*100,-pushover!B96*100))</f>
        <v>72.2</v>
      </c>
      <c r="C96" s="113">
        <f>IF(A96="","",pushover!C96)</f>
        <v>3604.07</v>
      </c>
      <c r="D96" s="4">
        <f>IF(A96="","",pushover!D96)</f>
        <v>424</v>
      </c>
      <c r="E96" s="4">
        <f>IF(A96="","",pushover!E96)</f>
        <v>238</v>
      </c>
      <c r="F96" s="4">
        <f>IF(A96="","",pushover!I96)</f>
        <v>78</v>
      </c>
      <c r="G96" s="4">
        <f>IF(A96="","",pushover!J96)</f>
        <v>120</v>
      </c>
      <c r="H96" s="4">
        <f>IF(A96="","",pushover!K96)</f>
        <v>0</v>
      </c>
      <c r="I96" s="29">
        <f t="shared" si="9"/>
        <v>662</v>
      </c>
      <c r="J96" s="29">
        <f t="shared" si="10"/>
        <v>198</v>
      </c>
      <c r="K96" s="59" t="str">
        <f>IF(AND(F96&gt;0,F95=0),aux!$B$2,IF(AND(G96&gt;0,G95=0,H96&lt;1),aux!$B$3,IF(AND(J96=MAX($J$4:$J$999),J95&lt;J96),aux!$B$4,"")))</f>
        <v/>
      </c>
      <c r="L96" s="114" t="str">
        <f>IF(OR(K95=aux!$B$3,L95=""),"",B96/$B$1)</f>
        <v/>
      </c>
      <c r="M96" s="114" t="str">
        <f t="shared" si="13"/>
        <v/>
      </c>
      <c r="N96" s="11" t="str">
        <f t="shared" si="14"/>
        <v/>
      </c>
      <c r="O96" s="60" t="str">
        <f>IF(AND(L95&lt;$V$20,L96&gt;$V$20),aux!$B$5,"")</f>
        <v/>
      </c>
      <c r="S96" s="4"/>
      <c r="U96" s="8"/>
      <c r="AA96" s="108">
        <f>IF(L96="",$V$6,B96)</f>
        <v>45.800000000000004</v>
      </c>
      <c r="AB96" s="109">
        <f>IF(L96="",$W$6,C96)</f>
        <v>3585.1179999999999</v>
      </c>
      <c r="AC96" s="108">
        <f>IF(B96="",AC95,IF(L96="",B96,$V$6))</f>
        <v>72.2</v>
      </c>
      <c r="AD96" s="109">
        <f>IF(B96="",AD95,IF(L96="",C96,$W$6))</f>
        <v>3604.07</v>
      </c>
      <c r="AF96" s="110">
        <f t="shared" si="11"/>
        <v>33.676470588235297</v>
      </c>
      <c r="AG96" s="110">
        <f t="shared" si="12"/>
        <v>0.24973721682891176</v>
      </c>
      <c r="AI96" s="111">
        <f>SUM($N$4:N96)</f>
        <v>6.8337405675909331</v>
      </c>
    </row>
    <row r="97" spans="1:35" x14ac:dyDescent="0.25">
      <c r="A97" s="4">
        <f>IF(pushover!A97="","",pushover!A97)</f>
        <v>93</v>
      </c>
      <c r="B97" s="112">
        <f>IF(A97="","",IF(MAX(pushover!B97:B1092)&gt;0,pushover!B97*100,-pushover!B97*100))</f>
        <v>73</v>
      </c>
      <c r="C97" s="113">
        <f>IF(A97="","",pushover!C97)</f>
        <v>3604.07</v>
      </c>
      <c r="D97" s="4">
        <f>IF(A97="","",pushover!D97)</f>
        <v>424</v>
      </c>
      <c r="E97" s="4">
        <f>IF(A97="","",pushover!E97)</f>
        <v>238</v>
      </c>
      <c r="F97" s="4">
        <f>IF(A97="","",pushover!I97)</f>
        <v>72</v>
      </c>
      <c r="G97" s="4">
        <f>IF(A97="","",pushover!J97)</f>
        <v>126</v>
      </c>
      <c r="H97" s="4">
        <f>IF(A97="","",pushover!K97)</f>
        <v>0</v>
      </c>
      <c r="I97" s="29">
        <f t="shared" si="9"/>
        <v>662</v>
      </c>
      <c r="J97" s="29">
        <f t="shared" si="10"/>
        <v>198</v>
      </c>
      <c r="K97" s="59" t="str">
        <f>IF(AND(F97&gt;0,F96=0),aux!$B$2,IF(AND(G97&gt;0,G96=0,H97&lt;1),aux!$B$3,IF(AND(J97=MAX($J$4:$J$999),J96&lt;J97),aux!$B$4,"")))</f>
        <v/>
      </c>
      <c r="L97" s="114" t="str">
        <f>IF(OR(K96=aux!$B$3,L96=""),"",B97/$B$1)</f>
        <v/>
      </c>
      <c r="M97" s="114" t="str">
        <f t="shared" si="13"/>
        <v/>
      </c>
      <c r="N97" s="11" t="str">
        <f t="shared" si="14"/>
        <v/>
      </c>
      <c r="O97" s="60" t="str">
        <f>IF(AND(L96&lt;$V$20,L97&gt;$V$20),aux!$B$5,"")</f>
        <v/>
      </c>
      <c r="S97" s="4"/>
      <c r="U97" s="8"/>
      <c r="AA97" s="108">
        <f>IF(L97="",$V$6,B97)</f>
        <v>45.800000000000004</v>
      </c>
      <c r="AB97" s="109">
        <f>IF(L97="",$W$6,C97)</f>
        <v>3585.1179999999999</v>
      </c>
      <c r="AC97" s="108">
        <f>IF(B97="",AC96,IF(L97="",B97,$V$6))</f>
        <v>73</v>
      </c>
      <c r="AD97" s="109">
        <f>IF(B97="",AD96,IF(L97="",C97,$W$6))</f>
        <v>3604.07</v>
      </c>
      <c r="AF97" s="110">
        <f t="shared" si="11"/>
        <v>33.676470588235297</v>
      </c>
      <c r="AG97" s="110">
        <f t="shared" si="12"/>
        <v>0.24973721682891176</v>
      </c>
      <c r="AI97" s="111">
        <f>SUM($N$4:N97)</f>
        <v>6.8337405675909331</v>
      </c>
    </row>
    <row r="98" spans="1:35" x14ac:dyDescent="0.25">
      <c r="A98" s="4">
        <f>IF(pushover!A98="","",pushover!A98)</f>
        <v>94</v>
      </c>
      <c r="B98" s="112">
        <f>IF(A98="","",IF(MAX(pushover!B98:B1093)&gt;0,pushover!B98*100,-pushover!B98*100))</f>
        <v>73.8</v>
      </c>
      <c r="C98" s="113">
        <f>IF(A98="","",pushover!C98)</f>
        <v>3604.07</v>
      </c>
      <c r="D98" s="4">
        <f>IF(A98="","",pushover!D98)</f>
        <v>424</v>
      </c>
      <c r="E98" s="4">
        <f>IF(A98="","",pushover!E98)</f>
        <v>238</v>
      </c>
      <c r="F98" s="4">
        <f>IF(A98="","",pushover!I98)</f>
        <v>68</v>
      </c>
      <c r="G98" s="4">
        <f>IF(A98="","",pushover!J98)</f>
        <v>130</v>
      </c>
      <c r="H98" s="4">
        <f>IF(A98="","",pushover!K98)</f>
        <v>0</v>
      </c>
      <c r="I98" s="29">
        <f t="shared" si="9"/>
        <v>662</v>
      </c>
      <c r="J98" s="29">
        <f t="shared" si="10"/>
        <v>198</v>
      </c>
      <c r="K98" s="59" t="str">
        <f>IF(AND(F98&gt;0,F97=0),aux!$B$2,IF(AND(G98&gt;0,G97=0,H98&lt;1),aux!$B$3,IF(AND(J98=MAX($J$4:$J$999),J97&lt;J98),aux!$B$4,"")))</f>
        <v/>
      </c>
      <c r="L98" s="114" t="str">
        <f>IF(OR(K97=aux!$B$3,L97=""),"",B98/$B$1)</f>
        <v/>
      </c>
      <c r="M98" s="114" t="str">
        <f t="shared" si="13"/>
        <v/>
      </c>
      <c r="N98" s="11" t="str">
        <f t="shared" si="14"/>
        <v/>
      </c>
      <c r="O98" s="60" t="str">
        <f>IF(AND(L97&lt;$V$20,L98&gt;$V$20),aux!$B$5,"")</f>
        <v/>
      </c>
      <c r="S98" s="4"/>
      <c r="U98" s="8"/>
      <c r="AA98" s="108">
        <f>IF(L98="",$V$6,B98)</f>
        <v>45.800000000000004</v>
      </c>
      <c r="AB98" s="109">
        <f>IF(L98="",$W$6,C98)</f>
        <v>3585.1179999999999</v>
      </c>
      <c r="AC98" s="108">
        <f>IF(B98="",AC97,IF(L98="",B98,$V$6))</f>
        <v>73.8</v>
      </c>
      <c r="AD98" s="109">
        <f>IF(B98="",AD97,IF(L98="",C98,$W$6))</f>
        <v>3604.07</v>
      </c>
      <c r="AF98" s="110">
        <f t="shared" si="11"/>
        <v>33.676470588235297</v>
      </c>
      <c r="AG98" s="110">
        <f t="shared" si="12"/>
        <v>0.24973721682891176</v>
      </c>
      <c r="AI98" s="111">
        <f>SUM($N$4:N98)</f>
        <v>6.8337405675909331</v>
      </c>
    </row>
    <row r="99" spans="1:35" x14ac:dyDescent="0.25">
      <c r="A99" s="4">
        <f>IF(pushover!A99="","",pushover!A99)</f>
        <v>95</v>
      </c>
      <c r="B99" s="112">
        <f>IF(A99="","",IF(MAX(pushover!B99:B1094)&gt;0,pushover!B99*100,-pushover!B99*100))</f>
        <v>74.599999999999994</v>
      </c>
      <c r="C99" s="113">
        <f>IF(A99="","",pushover!C99)</f>
        <v>3604.0709999999999</v>
      </c>
      <c r="D99" s="4">
        <f>IF(A99="","",pushover!D99)</f>
        <v>424</v>
      </c>
      <c r="E99" s="4">
        <f>IF(A99="","",pushover!E99)</f>
        <v>238</v>
      </c>
      <c r="F99" s="4">
        <f>IF(A99="","",pushover!I99)</f>
        <v>66</v>
      </c>
      <c r="G99" s="4">
        <f>IF(A99="","",pushover!J99)</f>
        <v>132</v>
      </c>
      <c r="H99" s="4">
        <f>IF(A99="","",pushover!K99)</f>
        <v>0</v>
      </c>
      <c r="I99" s="29">
        <f t="shared" si="9"/>
        <v>662</v>
      </c>
      <c r="J99" s="29">
        <f t="shared" si="10"/>
        <v>198</v>
      </c>
      <c r="K99" s="59" t="str">
        <f>IF(AND(F99&gt;0,F98=0),aux!$B$2,IF(AND(G99&gt;0,G98=0,H99&lt;1),aux!$B$3,IF(AND(J99=MAX($J$4:$J$999),J98&lt;J99),aux!$B$4,"")))</f>
        <v/>
      </c>
      <c r="L99" s="114" t="str">
        <f>IF(OR(K98=aux!$B$3,L98=""),"",B99/$B$1)</f>
        <v/>
      </c>
      <c r="M99" s="114" t="str">
        <f t="shared" si="13"/>
        <v/>
      </c>
      <c r="N99" s="11" t="str">
        <f t="shared" si="14"/>
        <v/>
      </c>
      <c r="O99" s="60" t="str">
        <f>IF(AND(L98&lt;$V$20,L99&gt;$V$20),aux!$B$5,"")</f>
        <v/>
      </c>
      <c r="S99" s="4"/>
      <c r="U99" s="8"/>
      <c r="AA99" s="108">
        <f>IF(L99="",$V$6,B99)</f>
        <v>45.800000000000004</v>
      </c>
      <c r="AB99" s="109">
        <f>IF(L99="",$W$6,C99)</f>
        <v>3585.1179999999999</v>
      </c>
      <c r="AC99" s="108">
        <f>IF(B99="",AC98,IF(L99="",B99,$V$6))</f>
        <v>74.599999999999994</v>
      </c>
      <c r="AD99" s="109">
        <f>IF(B99="",AD98,IF(L99="",C99,$W$6))</f>
        <v>3604.0709999999999</v>
      </c>
      <c r="AF99" s="110">
        <f t="shared" si="11"/>
        <v>33.676470588235297</v>
      </c>
      <c r="AG99" s="110">
        <f t="shared" si="12"/>
        <v>0.24973721682891176</v>
      </c>
      <c r="AI99" s="111">
        <f>SUM($N$4:N99)</f>
        <v>6.8337405675909331</v>
      </c>
    </row>
    <row r="100" spans="1:35" x14ac:dyDescent="0.25">
      <c r="A100" s="4">
        <f>IF(pushover!A100="","",pushover!A100)</f>
        <v>96</v>
      </c>
      <c r="B100" s="112">
        <f>IF(A100="","",IF(MAX(pushover!B100:B1095)&gt;0,pushover!B100*100,-pushover!B100*100))</f>
        <v>75.400000000000006</v>
      </c>
      <c r="C100" s="113">
        <f>IF(A100="","",pushover!C100)</f>
        <v>3604.0709999999999</v>
      </c>
      <c r="D100" s="4">
        <f>IF(A100="","",pushover!D100)</f>
        <v>424</v>
      </c>
      <c r="E100" s="4">
        <f>IF(A100="","",pushover!E100)</f>
        <v>238</v>
      </c>
      <c r="F100" s="4">
        <f>IF(A100="","",pushover!I100)</f>
        <v>66</v>
      </c>
      <c r="G100" s="4">
        <f>IF(A100="","",pushover!J100)</f>
        <v>132</v>
      </c>
      <c r="H100" s="4">
        <f>IF(A100="","",pushover!K100)</f>
        <v>0</v>
      </c>
      <c r="I100" s="29">
        <f t="shared" si="9"/>
        <v>662</v>
      </c>
      <c r="J100" s="29">
        <f t="shared" si="10"/>
        <v>198</v>
      </c>
      <c r="K100" s="59" t="str">
        <f>IF(AND(F100&gt;0,F99=0),aux!$B$2,IF(AND(G100&gt;0,G99=0,H100&lt;1),aux!$B$3,IF(AND(J100=MAX($J$4:$J$999),J99&lt;J100),aux!$B$4,"")))</f>
        <v/>
      </c>
      <c r="L100" s="114" t="str">
        <f>IF(OR(K99=aux!$B$3,L99=""),"",B100/$B$1)</f>
        <v/>
      </c>
      <c r="M100" s="114" t="str">
        <f t="shared" si="13"/>
        <v/>
      </c>
      <c r="N100" s="11" t="str">
        <f t="shared" si="14"/>
        <v/>
      </c>
      <c r="O100" s="60" t="str">
        <f>IF(AND(L99&lt;$V$20,L100&gt;$V$20),aux!$B$5,"")</f>
        <v/>
      </c>
      <c r="S100" s="4"/>
      <c r="U100" s="8"/>
      <c r="AA100" s="108">
        <f>IF(L100="",$V$6,B100)</f>
        <v>45.800000000000004</v>
      </c>
      <c r="AB100" s="109">
        <f>IF(L100="",$W$6,C100)</f>
        <v>3585.1179999999999</v>
      </c>
      <c r="AC100" s="108">
        <f>IF(B100="",AC99,IF(L100="",B100,$V$6))</f>
        <v>75.400000000000006</v>
      </c>
      <c r="AD100" s="109">
        <f>IF(B100="",AD99,IF(L100="",C100,$W$6))</f>
        <v>3604.0709999999999</v>
      </c>
      <c r="AF100" s="110">
        <f t="shared" si="11"/>
        <v>33.676470588235297</v>
      </c>
      <c r="AG100" s="110">
        <f t="shared" si="12"/>
        <v>0.24973721682891176</v>
      </c>
      <c r="AI100" s="111">
        <f>SUM($N$4:N100)</f>
        <v>6.8337405675909331</v>
      </c>
    </row>
    <row r="101" spans="1:35" x14ac:dyDescent="0.25">
      <c r="A101" s="4">
        <f>IF(pushover!A101="","",pushover!A101)</f>
        <v>97</v>
      </c>
      <c r="B101" s="112">
        <f>IF(A101="","",IF(MAX(pushover!B101:B1096)&gt;0,pushover!B101*100,-pushover!B101*100))</f>
        <v>76.2</v>
      </c>
      <c r="C101" s="113">
        <f>IF(A101="","",pushover!C101)</f>
        <v>3604.0709999999999</v>
      </c>
      <c r="D101" s="4">
        <f>IF(A101="","",pushover!D101)</f>
        <v>424</v>
      </c>
      <c r="E101" s="4">
        <f>IF(A101="","",pushover!E101)</f>
        <v>238</v>
      </c>
      <c r="F101" s="4">
        <f>IF(A101="","",pushover!I101)</f>
        <v>66</v>
      </c>
      <c r="G101" s="4">
        <f>IF(A101="","",pushover!J101)</f>
        <v>132</v>
      </c>
      <c r="H101" s="4">
        <f>IF(A101="","",pushover!K101)</f>
        <v>0</v>
      </c>
      <c r="I101" s="29">
        <f t="shared" si="9"/>
        <v>662</v>
      </c>
      <c r="J101" s="29">
        <f t="shared" si="10"/>
        <v>198</v>
      </c>
      <c r="K101" s="59" t="str">
        <f>IF(AND(F101&gt;0,F100=0),aux!$B$2,IF(AND(G101&gt;0,G100=0,H101&lt;1),aux!$B$3,IF(AND(J101=MAX($J$4:$J$999),J100&lt;J101),aux!$B$4,"")))</f>
        <v/>
      </c>
      <c r="L101" s="114" t="str">
        <f>IF(OR(K100=aux!$B$3,L100=""),"",B101/$B$1)</f>
        <v/>
      </c>
      <c r="M101" s="114" t="str">
        <f t="shared" si="13"/>
        <v/>
      </c>
      <c r="N101" s="11" t="str">
        <f t="shared" si="14"/>
        <v/>
      </c>
      <c r="O101" s="60" t="str">
        <f>IF(AND(L100&lt;$V$20,L101&gt;$V$20),aux!$B$5,"")</f>
        <v/>
      </c>
      <c r="S101" s="4"/>
      <c r="U101" s="8"/>
      <c r="AA101" s="108">
        <f>IF(L101="",$V$6,B101)</f>
        <v>45.800000000000004</v>
      </c>
      <c r="AB101" s="109">
        <f>IF(L101="",$W$6,C101)</f>
        <v>3585.1179999999999</v>
      </c>
      <c r="AC101" s="108">
        <f>IF(B101="",AC100,IF(L101="",B101,$V$6))</f>
        <v>76.2</v>
      </c>
      <c r="AD101" s="109">
        <f>IF(B101="",AD100,IF(L101="",C101,$W$6))</f>
        <v>3604.0709999999999</v>
      </c>
      <c r="AF101" s="110">
        <f t="shared" si="11"/>
        <v>33.676470588235297</v>
      </c>
      <c r="AG101" s="110">
        <f t="shared" si="12"/>
        <v>0.24973721682891176</v>
      </c>
      <c r="AI101" s="111">
        <f>SUM($N$4:N101)</f>
        <v>6.8337405675909331</v>
      </c>
    </row>
    <row r="102" spans="1:35" x14ac:dyDescent="0.25">
      <c r="A102" s="4">
        <f>IF(pushover!A102="","",pushover!A102)</f>
        <v>98</v>
      </c>
      <c r="B102" s="112">
        <f>IF(A102="","",IF(MAX(pushover!B102:B1097)&gt;0,pushover!B102*100,-pushover!B102*100))</f>
        <v>77</v>
      </c>
      <c r="C102" s="113">
        <f>IF(A102="","",pushover!C102)</f>
        <v>3604.0720000000001</v>
      </c>
      <c r="D102" s="4">
        <f>IF(A102="","",pushover!D102)</f>
        <v>424</v>
      </c>
      <c r="E102" s="4">
        <f>IF(A102="","",pushover!E102)</f>
        <v>238</v>
      </c>
      <c r="F102" s="4">
        <f>IF(A102="","",pushover!I102)</f>
        <v>66</v>
      </c>
      <c r="G102" s="4">
        <f>IF(A102="","",pushover!J102)</f>
        <v>132</v>
      </c>
      <c r="H102" s="4">
        <f>IF(A102="","",pushover!K102)</f>
        <v>0</v>
      </c>
      <c r="I102" s="29">
        <f t="shared" si="9"/>
        <v>662</v>
      </c>
      <c r="J102" s="29">
        <f t="shared" si="10"/>
        <v>198</v>
      </c>
      <c r="K102" s="59" t="str">
        <f>IF(AND(F102&gt;0,F101=0),aux!$B$2,IF(AND(G102&gt;0,G101=0,H102&lt;1),aux!$B$3,IF(AND(J102=MAX($J$4:$J$999),J101&lt;J102),aux!$B$4,"")))</f>
        <v/>
      </c>
      <c r="L102" s="114" t="str">
        <f>IF(OR(K101=aux!$B$3,L101=""),"",B102/$B$1)</f>
        <v/>
      </c>
      <c r="M102" s="114" t="str">
        <f t="shared" si="13"/>
        <v/>
      </c>
      <c r="N102" s="11" t="str">
        <f t="shared" si="14"/>
        <v/>
      </c>
      <c r="O102" s="60" t="str">
        <f>IF(AND(L101&lt;$V$20,L102&gt;$V$20),aux!$B$5,"")</f>
        <v/>
      </c>
      <c r="S102" s="4"/>
      <c r="U102" s="8"/>
      <c r="AA102" s="108">
        <f>IF(L102="",$V$6,B102)</f>
        <v>45.800000000000004</v>
      </c>
      <c r="AB102" s="109">
        <f>IF(L102="",$W$6,C102)</f>
        <v>3585.1179999999999</v>
      </c>
      <c r="AC102" s="108">
        <f>IF(B102="",AC101,IF(L102="",B102,$V$6))</f>
        <v>77</v>
      </c>
      <c r="AD102" s="109">
        <f>IF(B102="",AD101,IF(L102="",C102,$W$6))</f>
        <v>3604.0720000000001</v>
      </c>
      <c r="AF102" s="110">
        <f t="shared" si="11"/>
        <v>33.676470588235297</v>
      </c>
      <c r="AG102" s="110">
        <f t="shared" si="12"/>
        <v>0.24973721682891176</v>
      </c>
      <c r="AI102" s="111">
        <f>SUM($N$4:N102)</f>
        <v>6.8337405675909331</v>
      </c>
    </row>
    <row r="103" spans="1:35" x14ac:dyDescent="0.25">
      <c r="A103" s="4">
        <f>IF(pushover!A103="","",pushover!A103)</f>
        <v>99</v>
      </c>
      <c r="B103" s="112">
        <f>IF(A103="","",IF(MAX(pushover!B103:B1098)&gt;0,pushover!B103*100,-pushover!B103*100))</f>
        <v>77.8</v>
      </c>
      <c r="C103" s="113">
        <f>IF(A103="","",pushover!C103)</f>
        <v>3604.0720000000001</v>
      </c>
      <c r="D103" s="4">
        <f>IF(A103="","",pushover!D103)</f>
        <v>424</v>
      </c>
      <c r="E103" s="4">
        <f>IF(A103="","",pushover!E103)</f>
        <v>238</v>
      </c>
      <c r="F103" s="4">
        <f>IF(A103="","",pushover!I103)</f>
        <v>66</v>
      </c>
      <c r="G103" s="4">
        <f>IF(A103="","",pushover!J103)</f>
        <v>132</v>
      </c>
      <c r="H103" s="4">
        <f>IF(A103="","",pushover!K103)</f>
        <v>0</v>
      </c>
      <c r="I103" s="29">
        <f t="shared" si="9"/>
        <v>662</v>
      </c>
      <c r="J103" s="29">
        <f t="shared" si="10"/>
        <v>198</v>
      </c>
      <c r="K103" s="59" t="str">
        <f>IF(AND(F103&gt;0,F102=0),aux!$B$2,IF(AND(G103&gt;0,G102=0,H103&lt;1),aux!$B$3,IF(AND(J103=MAX($J$4:$J$999),J102&lt;J103),aux!$B$4,"")))</f>
        <v/>
      </c>
      <c r="L103" s="114" t="str">
        <f>IF(OR(K102=aux!$B$3,L102=""),"",B103/$B$1)</f>
        <v/>
      </c>
      <c r="M103" s="114" t="str">
        <f t="shared" si="13"/>
        <v/>
      </c>
      <c r="N103" s="11" t="str">
        <f t="shared" si="14"/>
        <v/>
      </c>
      <c r="O103" s="60" t="str">
        <f>IF(AND(L102&lt;$V$20,L103&gt;$V$20),aux!$B$5,"")</f>
        <v/>
      </c>
      <c r="S103" s="4"/>
      <c r="U103" s="8"/>
      <c r="AA103" s="108">
        <f>IF(L103="",$V$6,B103)</f>
        <v>45.800000000000004</v>
      </c>
      <c r="AB103" s="109">
        <f>IF(L103="",$W$6,C103)</f>
        <v>3585.1179999999999</v>
      </c>
      <c r="AC103" s="108">
        <f>IF(B103="",AC102,IF(L103="",B103,$V$6))</f>
        <v>77.8</v>
      </c>
      <c r="AD103" s="109">
        <f>IF(B103="",AD102,IF(L103="",C103,$W$6))</f>
        <v>3604.0720000000001</v>
      </c>
      <c r="AF103" s="110">
        <f t="shared" si="11"/>
        <v>33.676470588235297</v>
      </c>
      <c r="AG103" s="110">
        <f t="shared" si="12"/>
        <v>0.24973721682891176</v>
      </c>
      <c r="AI103" s="111">
        <f>SUM($N$4:N103)</f>
        <v>6.8337405675909331</v>
      </c>
    </row>
    <row r="104" spans="1:35" x14ac:dyDescent="0.25">
      <c r="A104" s="4">
        <f>IF(pushover!A104="","",pushover!A104)</f>
        <v>100</v>
      </c>
      <c r="B104" s="112">
        <f>IF(A104="","",IF(MAX(pushover!B104:B1099)&gt;0,pushover!B104*100,-pushover!B104*100))</f>
        <v>78.600000000000009</v>
      </c>
      <c r="C104" s="113">
        <f>IF(A104="","",pushover!C104)</f>
        <v>3604.0720000000001</v>
      </c>
      <c r="D104" s="4">
        <f>IF(A104="","",pushover!D104)</f>
        <v>424</v>
      </c>
      <c r="E104" s="4">
        <f>IF(A104="","",pushover!E104)</f>
        <v>238</v>
      </c>
      <c r="F104" s="4">
        <f>IF(A104="","",pushover!I104)</f>
        <v>64</v>
      </c>
      <c r="G104" s="4">
        <f>IF(A104="","",pushover!J104)</f>
        <v>134</v>
      </c>
      <c r="H104" s="4">
        <f>IF(A104="","",pushover!K104)</f>
        <v>0</v>
      </c>
      <c r="I104" s="29">
        <f t="shared" si="9"/>
        <v>662</v>
      </c>
      <c r="J104" s="29">
        <f t="shared" si="10"/>
        <v>198</v>
      </c>
      <c r="K104" s="59" t="str">
        <f>IF(AND(F104&gt;0,F103=0),aux!$B$2,IF(AND(G104&gt;0,G103=0,H104&lt;1),aux!$B$3,IF(AND(J104=MAX($J$4:$J$999),J103&lt;J104),aux!$B$4,"")))</f>
        <v/>
      </c>
      <c r="L104" s="114" t="str">
        <f>IF(OR(K103=aux!$B$3,L103=""),"",B104/$B$1)</f>
        <v/>
      </c>
      <c r="M104" s="114" t="str">
        <f t="shared" si="13"/>
        <v/>
      </c>
      <c r="N104" s="11" t="str">
        <f t="shared" si="14"/>
        <v/>
      </c>
      <c r="O104" s="60" t="str">
        <f>IF(AND(L103&lt;$V$20,L104&gt;$V$20),aux!$B$5,"")</f>
        <v/>
      </c>
      <c r="S104" s="4"/>
      <c r="U104" s="8"/>
      <c r="AA104" s="108">
        <f>IF(L104="",$V$6,B104)</f>
        <v>45.800000000000004</v>
      </c>
      <c r="AB104" s="109">
        <f>IF(L104="",$W$6,C104)</f>
        <v>3585.1179999999999</v>
      </c>
      <c r="AC104" s="108">
        <f>IF(B104="",AC103,IF(L104="",B104,$V$6))</f>
        <v>78.600000000000009</v>
      </c>
      <c r="AD104" s="109">
        <f>IF(B104="",AD103,IF(L104="",C104,$W$6))</f>
        <v>3604.0720000000001</v>
      </c>
      <c r="AF104" s="110">
        <f t="shared" si="11"/>
        <v>33.676470588235297</v>
      </c>
      <c r="AG104" s="110">
        <f t="shared" si="12"/>
        <v>0.24973721682891176</v>
      </c>
      <c r="AI104" s="111">
        <f>SUM($N$4:N104)</f>
        <v>6.8337405675909331</v>
      </c>
    </row>
    <row r="105" spans="1:35" x14ac:dyDescent="0.25">
      <c r="A105" s="4">
        <f>IF(pushover!A105="","",pushover!A105)</f>
        <v>101</v>
      </c>
      <c r="B105" s="112">
        <f>IF(A105="","",IF(MAX(pushover!B105:B1100)&gt;0,pushover!B105*100,-pushover!B105*100))</f>
        <v>79.400000000000006</v>
      </c>
      <c r="C105" s="113">
        <f>IF(A105="","",pushover!C105)</f>
        <v>3604.0720000000001</v>
      </c>
      <c r="D105" s="4">
        <f>IF(A105="","",pushover!D105)</f>
        <v>424</v>
      </c>
      <c r="E105" s="4">
        <f>IF(A105="","",pushover!E105)</f>
        <v>238</v>
      </c>
      <c r="F105" s="4">
        <f>IF(A105="","",pushover!I105)</f>
        <v>58</v>
      </c>
      <c r="G105" s="4">
        <f>IF(A105="","",pushover!J105)</f>
        <v>140</v>
      </c>
      <c r="H105" s="4">
        <f>IF(A105="","",pushover!K105)</f>
        <v>0</v>
      </c>
      <c r="I105" s="29">
        <f t="shared" si="9"/>
        <v>662</v>
      </c>
      <c r="J105" s="29">
        <f t="shared" si="10"/>
        <v>198</v>
      </c>
      <c r="K105" s="59" t="str">
        <f>IF(AND(F105&gt;0,F104=0),aux!$B$2,IF(AND(G105&gt;0,G104=0,H105&lt;1),aux!$B$3,IF(AND(J105=MAX($J$4:$J$999),J104&lt;J105),aux!$B$4,"")))</f>
        <v/>
      </c>
      <c r="L105" s="114" t="str">
        <f>IF(OR(K104=aux!$B$3,L104=""),"",B105/$B$1)</f>
        <v/>
      </c>
      <c r="M105" s="114" t="str">
        <f t="shared" si="13"/>
        <v/>
      </c>
      <c r="N105" s="11" t="str">
        <f t="shared" si="14"/>
        <v/>
      </c>
      <c r="O105" s="60" t="str">
        <f>IF(AND(L104&lt;$V$20,L105&gt;$V$20),aux!$B$5,"")</f>
        <v/>
      </c>
      <c r="S105" s="4"/>
      <c r="U105" s="8"/>
      <c r="AA105" s="108">
        <f>IF(L105="",$V$6,B105)</f>
        <v>45.800000000000004</v>
      </c>
      <c r="AB105" s="109">
        <f>IF(L105="",$W$6,C105)</f>
        <v>3585.1179999999999</v>
      </c>
      <c r="AC105" s="108">
        <f>IF(B105="",AC104,IF(L105="",B105,$V$6))</f>
        <v>79.400000000000006</v>
      </c>
      <c r="AD105" s="109">
        <f>IF(B105="",AD104,IF(L105="",C105,$W$6))</f>
        <v>3604.0720000000001</v>
      </c>
      <c r="AF105" s="110">
        <f t="shared" si="11"/>
        <v>33.676470588235297</v>
      </c>
      <c r="AG105" s="110">
        <f t="shared" si="12"/>
        <v>0.24973721682891176</v>
      </c>
      <c r="AI105" s="111">
        <f>SUM($N$4:N105)</f>
        <v>6.8337405675909331</v>
      </c>
    </row>
    <row r="106" spans="1:35" x14ac:dyDescent="0.25">
      <c r="A106" s="4">
        <f>IF(pushover!A106="","",pushover!A106)</f>
        <v>102</v>
      </c>
      <c r="B106" s="112">
        <f>IF(A106="","",IF(MAX(pushover!B106:B1101)&gt;0,pushover!B106*100,-pushover!B106*100))</f>
        <v>80</v>
      </c>
      <c r="C106" s="113">
        <f>IF(A106="","",pushover!C106)</f>
        <v>3604.0729999999999</v>
      </c>
      <c r="D106" s="4">
        <f>IF(A106="","",pushover!D106)</f>
        <v>424</v>
      </c>
      <c r="E106" s="4">
        <f>IF(A106="","",pushover!E106)</f>
        <v>238</v>
      </c>
      <c r="F106" s="4">
        <f>IF(A106="","",pushover!I106)</f>
        <v>58</v>
      </c>
      <c r="G106" s="4">
        <f>IF(A106="","",pushover!J106)</f>
        <v>140</v>
      </c>
      <c r="H106" s="4">
        <f>IF(A106="","",pushover!K106)</f>
        <v>0</v>
      </c>
      <c r="I106" s="29">
        <f t="shared" si="9"/>
        <v>662</v>
      </c>
      <c r="J106" s="29">
        <f t="shared" si="10"/>
        <v>198</v>
      </c>
      <c r="K106" s="59" t="str">
        <f>IF(AND(F106&gt;0,F105=0),aux!$B$2,IF(AND(G106&gt;0,G105=0,H106&lt;1),aux!$B$3,IF(AND(J106=MAX($J$4:$J$999),J105&lt;J106),aux!$B$4,"")))</f>
        <v/>
      </c>
      <c r="L106" s="114" t="str">
        <f>IF(OR(K105=aux!$B$3,L105=""),"",B106/$B$1)</f>
        <v/>
      </c>
      <c r="M106" s="114" t="str">
        <f t="shared" si="13"/>
        <v/>
      </c>
      <c r="N106" s="11" t="str">
        <f t="shared" si="14"/>
        <v/>
      </c>
      <c r="O106" s="60" t="str">
        <f>IF(AND(L105&lt;$V$20,L106&gt;$V$20),aux!$B$5,"")</f>
        <v/>
      </c>
      <c r="S106" s="4"/>
      <c r="U106" s="8"/>
      <c r="AA106" s="108">
        <f>IF(L106="",$V$6,B106)</f>
        <v>45.800000000000004</v>
      </c>
      <c r="AB106" s="109">
        <f>IF(L106="",$W$6,C106)</f>
        <v>3585.1179999999999</v>
      </c>
      <c r="AC106" s="108">
        <f>IF(B106="",AC105,IF(L106="",B106,$V$6))</f>
        <v>80</v>
      </c>
      <c r="AD106" s="109">
        <f>IF(B106="",AD105,IF(L106="",C106,$W$6))</f>
        <v>3604.0729999999999</v>
      </c>
      <c r="AF106" s="110">
        <f t="shared" si="11"/>
        <v>33.676470588235297</v>
      </c>
      <c r="AG106" s="110">
        <f t="shared" si="12"/>
        <v>0.24973721682891176</v>
      </c>
      <c r="AI106" s="111">
        <f>SUM($N$4:N106)</f>
        <v>6.8337405675909331</v>
      </c>
    </row>
    <row r="107" spans="1:35" x14ac:dyDescent="0.25">
      <c r="A107" s="4" t="str">
        <f>IF(pushover!A107="","",pushover!A107)</f>
        <v/>
      </c>
      <c r="B107" s="112" t="str">
        <f>IF(A107="","",IF(MAX(pushover!B107:B1102)&gt;0,pushover!B107*100,-pushover!B107*100))</f>
        <v/>
      </c>
      <c r="C107" s="113" t="str">
        <f>IF(A107="","",pushover!C107)</f>
        <v/>
      </c>
      <c r="D107" s="4" t="str">
        <f>IF(A107="","",pushover!D107)</f>
        <v/>
      </c>
      <c r="E107" s="4" t="str">
        <f>IF(A107="","",pushover!E107)</f>
        <v/>
      </c>
      <c r="F107" s="4" t="str">
        <f>IF(A107="","",pushover!I107)</f>
        <v/>
      </c>
      <c r="G107" s="4" t="str">
        <f>IF(A107="","",pushover!J107)</f>
        <v/>
      </c>
      <c r="H107" s="4" t="str">
        <f>IF(A107="","",pushover!K107)</f>
        <v/>
      </c>
      <c r="I107" s="29" t="str">
        <f t="shared" si="9"/>
        <v/>
      </c>
      <c r="J107" s="29" t="str">
        <f t="shared" si="10"/>
        <v/>
      </c>
      <c r="K107" s="59" t="str">
        <f>IF(AND(F107&gt;0,F106=0),aux!$B$2,IF(AND(G107&gt;0,G106=0,H107&lt;1),aux!$B$3,IF(AND(J107=MAX($J$4:$J$999),J106&lt;J107),aux!$B$4,"")))</f>
        <v/>
      </c>
      <c r="L107" s="114" t="str">
        <f>IF(OR(K106=aux!$B$3,L106=""),"",B107/$B$1)</f>
        <v/>
      </c>
      <c r="M107" s="114" t="str">
        <f t="shared" si="13"/>
        <v/>
      </c>
      <c r="N107" s="11" t="str">
        <f t="shared" si="14"/>
        <v/>
      </c>
      <c r="O107" s="60" t="str">
        <f>IF(AND(L106&lt;$V$20,L107&gt;$V$20),aux!$B$5,"")</f>
        <v/>
      </c>
      <c r="S107" s="4"/>
      <c r="U107" s="8"/>
      <c r="AA107" s="108">
        <f>IF(L107="",$V$6,B107)</f>
        <v>45.800000000000004</v>
      </c>
      <c r="AB107" s="109">
        <f>IF(L107="",$W$6,C107)</f>
        <v>3585.1179999999999</v>
      </c>
      <c r="AC107" s="108">
        <f>IF(B107="",AC106,IF(L107="",B107,$V$6))</f>
        <v>80</v>
      </c>
      <c r="AD107" s="109">
        <f>IF(B107="",AD106,IF(L107="",C107,$W$6))</f>
        <v>3604.0729999999999</v>
      </c>
      <c r="AF107" s="110">
        <f t="shared" si="11"/>
        <v>33.676470588235297</v>
      </c>
      <c r="AG107" s="110">
        <f t="shared" si="12"/>
        <v>0.24973721682891176</v>
      </c>
      <c r="AI107" s="111">
        <f>SUM($N$4:N107)</f>
        <v>6.8337405675909331</v>
      </c>
    </row>
    <row r="108" spans="1:35" x14ac:dyDescent="0.25">
      <c r="A108" s="4" t="str">
        <f>IF(pushover!A108="","",pushover!A108)</f>
        <v/>
      </c>
      <c r="B108" s="112" t="str">
        <f>IF(A108="","",IF(MAX(pushover!B108:B1103)&gt;0,pushover!B108*100,-pushover!B108*100))</f>
        <v/>
      </c>
      <c r="C108" s="113" t="str">
        <f>IF(A108="","",pushover!C108)</f>
        <v/>
      </c>
      <c r="D108" s="4" t="str">
        <f>IF(A108="","",pushover!D108)</f>
        <v/>
      </c>
      <c r="E108" s="4" t="str">
        <f>IF(A108="","",pushover!E108)</f>
        <v/>
      </c>
      <c r="F108" s="4" t="str">
        <f>IF(A108="","",pushover!I108)</f>
        <v/>
      </c>
      <c r="G108" s="4" t="str">
        <f>IF(A108="","",pushover!J108)</f>
        <v/>
      </c>
      <c r="H108" s="4" t="str">
        <f>IF(A108="","",pushover!K108)</f>
        <v/>
      </c>
      <c r="I108" s="29" t="str">
        <f t="shared" si="9"/>
        <v/>
      </c>
      <c r="J108" s="29" t="str">
        <f t="shared" si="10"/>
        <v/>
      </c>
      <c r="K108" s="59" t="str">
        <f>IF(AND(F108&gt;0,F107=0),aux!$B$2,IF(AND(G108&gt;0,G107=0,H108&lt;1),aux!$B$3,IF(AND(J108=MAX($J$4:$J$999),J107&lt;J108),aux!$B$4,"")))</f>
        <v/>
      </c>
      <c r="L108" s="114" t="str">
        <f>IF(OR(K107=aux!$B$3,L107=""),"",B108/$B$1)</f>
        <v/>
      </c>
      <c r="M108" s="114" t="str">
        <f t="shared" si="13"/>
        <v/>
      </c>
      <c r="N108" s="11" t="str">
        <f t="shared" si="14"/>
        <v/>
      </c>
      <c r="O108" s="60" t="str">
        <f>IF(AND(L107&lt;$V$20,L108&gt;$V$20),aux!$B$5,"")</f>
        <v/>
      </c>
      <c r="S108" s="4"/>
      <c r="U108" s="8"/>
      <c r="AA108" s="108">
        <f>IF(L108="",$V$6,B108)</f>
        <v>45.800000000000004</v>
      </c>
      <c r="AB108" s="109">
        <f>IF(L108="",$W$6,C108)</f>
        <v>3585.1179999999999</v>
      </c>
      <c r="AC108" s="108">
        <f>IF(B108="",AC107,IF(L108="",B108,$V$6))</f>
        <v>80</v>
      </c>
      <c r="AD108" s="109">
        <f>IF(B108="",AD107,IF(L108="",C108,$W$6))</f>
        <v>3604.0729999999999</v>
      </c>
      <c r="AF108" s="110">
        <f t="shared" si="11"/>
        <v>33.676470588235297</v>
      </c>
      <c r="AG108" s="110">
        <f t="shared" si="12"/>
        <v>0.24973721682891176</v>
      </c>
      <c r="AI108" s="111">
        <f>SUM($N$4:N108)</f>
        <v>6.8337405675909331</v>
      </c>
    </row>
    <row r="109" spans="1:35" x14ac:dyDescent="0.25">
      <c r="A109" s="4" t="str">
        <f>IF(pushover!A109="","",pushover!A109)</f>
        <v/>
      </c>
      <c r="B109" s="112" t="str">
        <f>IF(A109="","",IF(MAX(pushover!B109:B1104)&gt;0,pushover!B109*100,-pushover!B109*100))</f>
        <v/>
      </c>
      <c r="C109" s="113" t="str">
        <f>IF(A109="","",pushover!C109)</f>
        <v/>
      </c>
      <c r="D109" s="4" t="str">
        <f>IF(A109="","",pushover!D109)</f>
        <v/>
      </c>
      <c r="E109" s="4" t="str">
        <f>IF(A109="","",pushover!E109)</f>
        <v/>
      </c>
      <c r="F109" s="4" t="str">
        <f>IF(A109="","",pushover!I109)</f>
        <v/>
      </c>
      <c r="G109" s="4" t="str">
        <f>IF(A109="","",pushover!J109)</f>
        <v/>
      </c>
      <c r="H109" s="4" t="str">
        <f>IF(A109="","",pushover!K109)</f>
        <v/>
      </c>
      <c r="I109" s="29" t="str">
        <f t="shared" si="9"/>
        <v/>
      </c>
      <c r="J109" s="29" t="str">
        <f t="shared" si="10"/>
        <v/>
      </c>
      <c r="K109" s="59" t="str">
        <f>IF(AND(F109&gt;0,F108=0),aux!$B$2,IF(AND(G109&gt;0,G108=0,H109&lt;1),aux!$B$3,IF(AND(J109=MAX($J$4:$J$999),J108&lt;J109),aux!$B$4,"")))</f>
        <v/>
      </c>
      <c r="L109" s="114" t="str">
        <f>IF(OR(K108=aux!$B$3,L108=""),"",B109/$B$1)</f>
        <v/>
      </c>
      <c r="M109" s="114" t="str">
        <f t="shared" si="13"/>
        <v/>
      </c>
      <c r="N109" s="11" t="str">
        <f t="shared" si="14"/>
        <v/>
      </c>
      <c r="O109" s="60" t="str">
        <f>IF(AND(L108&lt;$V$20,L109&gt;$V$20),aux!$B$5,"")</f>
        <v/>
      </c>
      <c r="S109" s="4"/>
      <c r="U109" s="8"/>
      <c r="AA109" s="108">
        <f>IF(L109="",$V$6,B109)</f>
        <v>45.800000000000004</v>
      </c>
      <c r="AB109" s="109">
        <f>IF(L109="",$W$6,C109)</f>
        <v>3585.1179999999999</v>
      </c>
      <c r="AC109" s="108">
        <f>IF(B109="",AC108,IF(L109="",B109,$V$6))</f>
        <v>80</v>
      </c>
      <c r="AD109" s="109">
        <f>IF(B109="",AD108,IF(L109="",C109,$W$6))</f>
        <v>3604.0729999999999</v>
      </c>
      <c r="AF109" s="110">
        <f t="shared" si="11"/>
        <v>33.676470588235297</v>
      </c>
      <c r="AG109" s="110">
        <f t="shared" si="12"/>
        <v>0.24973721682891176</v>
      </c>
      <c r="AI109" s="111">
        <f>SUM($N$4:N109)</f>
        <v>6.8337405675909331</v>
      </c>
    </row>
    <row r="110" spans="1:35" x14ac:dyDescent="0.25">
      <c r="A110" s="4" t="str">
        <f>IF(pushover!A110="","",pushover!A110)</f>
        <v/>
      </c>
      <c r="B110" s="112" t="str">
        <f>IF(A110="","",IF(MAX(pushover!B110:B1105)&gt;0,pushover!B110*100,-pushover!B110*100))</f>
        <v/>
      </c>
      <c r="C110" s="113" t="str">
        <f>IF(A110="","",pushover!C110)</f>
        <v/>
      </c>
      <c r="D110" s="4" t="str">
        <f>IF(A110="","",pushover!D110)</f>
        <v/>
      </c>
      <c r="E110" s="4" t="str">
        <f>IF(A110="","",pushover!E110)</f>
        <v/>
      </c>
      <c r="F110" s="4" t="str">
        <f>IF(A110="","",pushover!I110)</f>
        <v/>
      </c>
      <c r="G110" s="4" t="str">
        <f>IF(A110="","",pushover!J110)</f>
        <v/>
      </c>
      <c r="H110" s="4" t="str">
        <f>IF(A110="","",pushover!K110)</f>
        <v/>
      </c>
      <c r="I110" s="29" t="str">
        <f t="shared" si="9"/>
        <v/>
      </c>
      <c r="J110" s="29" t="str">
        <f t="shared" si="10"/>
        <v/>
      </c>
      <c r="K110" s="59" t="str">
        <f>IF(AND(F110&gt;0,F109=0),aux!$B$2,IF(AND(G110&gt;0,G109=0,H110&lt;1),aux!$B$3,IF(AND(J110=MAX($J$4:$J$999),J109&lt;J110),aux!$B$4,"")))</f>
        <v/>
      </c>
      <c r="L110" s="114" t="str">
        <f>IF(OR(K109=aux!$B$3,L109=""),"",B110/$B$1)</f>
        <v/>
      </c>
      <c r="M110" s="114" t="str">
        <f t="shared" si="13"/>
        <v/>
      </c>
      <c r="N110" s="11" t="str">
        <f t="shared" si="14"/>
        <v/>
      </c>
      <c r="O110" s="60" t="str">
        <f>IF(AND(L109&lt;$V$20,L110&gt;$V$20),aux!$B$5,"")</f>
        <v/>
      </c>
      <c r="S110" s="4"/>
      <c r="U110" s="8"/>
      <c r="AA110" s="108">
        <f>IF(L110="",$V$6,B110)</f>
        <v>45.800000000000004</v>
      </c>
      <c r="AB110" s="109">
        <f>IF(L110="",$W$6,C110)</f>
        <v>3585.1179999999999</v>
      </c>
      <c r="AC110" s="108">
        <f>IF(B110="",AC109,IF(L110="",B110,$V$6))</f>
        <v>80</v>
      </c>
      <c r="AD110" s="109">
        <f>IF(B110="",AD109,IF(L110="",C110,$W$6))</f>
        <v>3604.0729999999999</v>
      </c>
      <c r="AF110" s="110">
        <f t="shared" si="11"/>
        <v>33.676470588235297</v>
      </c>
      <c r="AG110" s="110">
        <f t="shared" si="12"/>
        <v>0.24973721682891176</v>
      </c>
      <c r="AI110" s="111">
        <f>SUM($N$4:N110)</f>
        <v>6.8337405675909331</v>
      </c>
    </row>
    <row r="111" spans="1:35" x14ac:dyDescent="0.25">
      <c r="A111" s="4" t="str">
        <f>IF(pushover!A111="","",pushover!A111)</f>
        <v/>
      </c>
      <c r="B111" s="112" t="str">
        <f>IF(A111="","",IF(MAX(pushover!B111:B1106)&gt;0,pushover!B111*100,-pushover!B111*100))</f>
        <v/>
      </c>
      <c r="C111" s="113" t="str">
        <f>IF(A111="","",pushover!C111)</f>
        <v/>
      </c>
      <c r="D111" s="4" t="str">
        <f>IF(A111="","",pushover!D111)</f>
        <v/>
      </c>
      <c r="E111" s="4" t="str">
        <f>IF(A111="","",pushover!E111)</f>
        <v/>
      </c>
      <c r="F111" s="4" t="str">
        <f>IF(A111="","",pushover!I111)</f>
        <v/>
      </c>
      <c r="G111" s="4" t="str">
        <f>IF(A111="","",pushover!J111)</f>
        <v/>
      </c>
      <c r="H111" s="4" t="str">
        <f>IF(A111="","",pushover!K111)</f>
        <v/>
      </c>
      <c r="I111" s="29" t="str">
        <f t="shared" si="9"/>
        <v/>
      </c>
      <c r="J111" s="29" t="str">
        <f t="shared" si="10"/>
        <v/>
      </c>
      <c r="K111" s="59" t="str">
        <f>IF(AND(F111&gt;0,F110=0),aux!$B$2,IF(AND(G111&gt;0,G110=0,H111&lt;1),aux!$B$3,IF(AND(J111=MAX($J$4:$J$999),J110&lt;J111),aux!$B$4,"")))</f>
        <v/>
      </c>
      <c r="L111" s="114" t="str">
        <f>IF(OR(K110=aux!$B$3,L110=""),"",B111/$B$1)</f>
        <v/>
      </c>
      <c r="M111" s="114" t="str">
        <f t="shared" si="13"/>
        <v/>
      </c>
      <c r="N111" s="11" t="str">
        <f t="shared" si="14"/>
        <v/>
      </c>
      <c r="O111" s="60" t="str">
        <f>IF(AND(L110&lt;$V$20,L111&gt;$V$20),aux!$B$5,"")</f>
        <v/>
      </c>
      <c r="S111" s="4"/>
      <c r="U111" s="8"/>
      <c r="AA111" s="108">
        <f>IF(L111="",$V$6,B111)</f>
        <v>45.800000000000004</v>
      </c>
      <c r="AB111" s="109">
        <f>IF(L111="",$W$6,C111)</f>
        <v>3585.1179999999999</v>
      </c>
      <c r="AC111" s="108">
        <f>IF(B111="",AC110,IF(L111="",B111,$V$6))</f>
        <v>80</v>
      </c>
      <c r="AD111" s="109">
        <f>IF(B111="",AD110,IF(L111="",C111,$W$6))</f>
        <v>3604.0729999999999</v>
      </c>
      <c r="AF111" s="110">
        <f t="shared" si="11"/>
        <v>33.676470588235297</v>
      </c>
      <c r="AG111" s="110">
        <f t="shared" si="12"/>
        <v>0.24973721682891176</v>
      </c>
      <c r="AI111" s="111">
        <f>SUM($N$4:N111)</f>
        <v>6.8337405675909331</v>
      </c>
    </row>
    <row r="112" spans="1:35" x14ac:dyDescent="0.25">
      <c r="A112" s="4" t="str">
        <f>IF(pushover!A112="","",pushover!A112)</f>
        <v/>
      </c>
      <c r="B112" s="112" t="str">
        <f>IF(A112="","",IF(MAX(pushover!B112:B1107)&gt;0,pushover!B112*100,-pushover!B112*100))</f>
        <v/>
      </c>
      <c r="C112" s="113" t="str">
        <f>IF(A112="","",pushover!C112)</f>
        <v/>
      </c>
      <c r="D112" s="4" t="str">
        <f>IF(A112="","",pushover!D112)</f>
        <v/>
      </c>
      <c r="E112" s="4" t="str">
        <f>IF(A112="","",pushover!E112)</f>
        <v/>
      </c>
      <c r="F112" s="4" t="str">
        <f>IF(A112="","",pushover!I112)</f>
        <v/>
      </c>
      <c r="G112" s="4" t="str">
        <f>IF(A112="","",pushover!J112)</f>
        <v/>
      </c>
      <c r="H112" s="4" t="str">
        <f>IF(A112="","",pushover!K112)</f>
        <v/>
      </c>
      <c r="I112" s="29" t="str">
        <f t="shared" si="9"/>
        <v/>
      </c>
      <c r="J112" s="29" t="str">
        <f t="shared" si="10"/>
        <v/>
      </c>
      <c r="K112" s="59" t="str">
        <f>IF(AND(F112&gt;0,F111=0),aux!$B$2,IF(AND(G112&gt;0,G111=0,H112&lt;1),aux!$B$3,IF(AND(J112=MAX($J$4:$J$999),J111&lt;J112),aux!$B$4,"")))</f>
        <v/>
      </c>
      <c r="L112" s="114" t="str">
        <f>IF(OR(K111=aux!$B$3,L111=""),"",B112/$B$1)</f>
        <v/>
      </c>
      <c r="M112" s="114" t="str">
        <f t="shared" si="13"/>
        <v/>
      </c>
      <c r="N112" s="11" t="str">
        <f t="shared" si="14"/>
        <v/>
      </c>
      <c r="O112" s="60" t="str">
        <f>IF(AND(L111&lt;$V$20,L112&gt;$V$20),aux!$B$5,"")</f>
        <v/>
      </c>
      <c r="S112" s="4"/>
      <c r="U112" s="8"/>
      <c r="AA112" s="108">
        <f>IF(L112="",$V$6,B112)</f>
        <v>45.800000000000004</v>
      </c>
      <c r="AB112" s="109">
        <f>IF(L112="",$W$6,C112)</f>
        <v>3585.1179999999999</v>
      </c>
      <c r="AC112" s="108">
        <f>IF(B112="",AC111,IF(L112="",B112,$V$6))</f>
        <v>80</v>
      </c>
      <c r="AD112" s="109">
        <f>IF(B112="",AD111,IF(L112="",C112,$W$6))</f>
        <v>3604.0729999999999</v>
      </c>
      <c r="AF112" s="110">
        <f t="shared" si="11"/>
        <v>33.676470588235297</v>
      </c>
      <c r="AG112" s="110">
        <f t="shared" si="12"/>
        <v>0.24973721682891176</v>
      </c>
      <c r="AI112" s="111">
        <f>SUM($N$4:N112)</f>
        <v>6.8337405675909331</v>
      </c>
    </row>
    <row r="113" spans="1:35" x14ac:dyDescent="0.25">
      <c r="A113" s="4" t="str">
        <f>IF(pushover!A113="","",pushover!A113)</f>
        <v/>
      </c>
      <c r="B113" s="112" t="str">
        <f>IF(A113="","",IF(MAX(pushover!B113:B1108)&gt;0,pushover!B113*100,-pushover!B113*100))</f>
        <v/>
      </c>
      <c r="C113" s="113" t="str">
        <f>IF(A113="","",pushover!C113)</f>
        <v/>
      </c>
      <c r="D113" s="4" t="str">
        <f>IF(A113="","",pushover!D113)</f>
        <v/>
      </c>
      <c r="E113" s="4" t="str">
        <f>IF(A113="","",pushover!E113)</f>
        <v/>
      </c>
      <c r="F113" s="4" t="str">
        <f>IF(A113="","",pushover!I113)</f>
        <v/>
      </c>
      <c r="G113" s="4" t="str">
        <f>IF(A113="","",pushover!J113)</f>
        <v/>
      </c>
      <c r="H113" s="4" t="str">
        <f>IF(A113="","",pushover!K113)</f>
        <v/>
      </c>
      <c r="I113" s="29" t="str">
        <f t="shared" si="9"/>
        <v/>
      </c>
      <c r="J113" s="29" t="str">
        <f t="shared" si="10"/>
        <v/>
      </c>
      <c r="K113" s="59" t="str">
        <f>IF(AND(F113&gt;0,F112=0),aux!$B$2,IF(AND(G113&gt;0,G112=0,H113&lt;1),aux!$B$3,IF(AND(J113=MAX($J$4:$J$999),J112&lt;J113),aux!$B$4,"")))</f>
        <v/>
      </c>
      <c r="L113" s="114" t="str">
        <f>IF(OR(K112=aux!$B$3,L112=""),"",B113/$B$1)</f>
        <v/>
      </c>
      <c r="M113" s="114" t="str">
        <f t="shared" si="13"/>
        <v/>
      </c>
      <c r="N113" s="11" t="str">
        <f t="shared" si="14"/>
        <v/>
      </c>
      <c r="O113" s="60" t="str">
        <f>IF(AND(L112&lt;$V$20,L113&gt;$V$20),aux!$B$5,"")</f>
        <v/>
      </c>
      <c r="S113" s="4"/>
      <c r="U113" s="8"/>
      <c r="AA113" s="108">
        <f>IF(L113="",$V$6,B113)</f>
        <v>45.800000000000004</v>
      </c>
      <c r="AB113" s="109">
        <f>IF(L113="",$W$6,C113)</f>
        <v>3585.1179999999999</v>
      </c>
      <c r="AC113" s="108">
        <f>IF(B113="",AC112,IF(L113="",B113,$V$6))</f>
        <v>80</v>
      </c>
      <c r="AD113" s="109">
        <f>IF(B113="",AD112,IF(L113="",C113,$W$6))</f>
        <v>3604.0729999999999</v>
      </c>
      <c r="AF113" s="110">
        <f t="shared" si="11"/>
        <v>33.676470588235297</v>
      </c>
      <c r="AG113" s="110">
        <f t="shared" si="12"/>
        <v>0.24973721682891176</v>
      </c>
      <c r="AI113" s="111">
        <f>SUM($N$4:N113)</f>
        <v>6.8337405675909331</v>
      </c>
    </row>
    <row r="114" spans="1:35" x14ac:dyDescent="0.25">
      <c r="A114" s="4" t="str">
        <f>IF(pushover!A114="","",pushover!A114)</f>
        <v/>
      </c>
      <c r="B114" s="112" t="str">
        <f>IF(A114="","",IF(MAX(pushover!B114:B1109)&gt;0,pushover!B114*100,-pushover!B114*100))</f>
        <v/>
      </c>
      <c r="C114" s="113" t="str">
        <f>IF(A114="","",pushover!C114)</f>
        <v/>
      </c>
      <c r="D114" s="4" t="str">
        <f>IF(A114="","",pushover!D114)</f>
        <v/>
      </c>
      <c r="E114" s="4" t="str">
        <f>IF(A114="","",pushover!E114)</f>
        <v/>
      </c>
      <c r="F114" s="4" t="str">
        <f>IF(A114="","",pushover!I114)</f>
        <v/>
      </c>
      <c r="G114" s="4" t="str">
        <f>IF(A114="","",pushover!J114)</f>
        <v/>
      </c>
      <c r="H114" s="4" t="str">
        <f>IF(A114="","",pushover!K114)</f>
        <v/>
      </c>
      <c r="I114" s="29" t="str">
        <f t="shared" si="9"/>
        <v/>
      </c>
      <c r="J114" s="29" t="str">
        <f t="shared" si="10"/>
        <v/>
      </c>
      <c r="K114" s="59" t="str">
        <f>IF(AND(F114&gt;0,F113=0),aux!$B$2,IF(AND(G114&gt;0,G113=0,H114&lt;1),aux!$B$3,IF(AND(J114=MAX($J$4:$J$999),J113&lt;J114),aux!$B$4,"")))</f>
        <v/>
      </c>
      <c r="L114" s="114" t="str">
        <f>IF(OR(K113=aux!$B$3,L113=""),"",B114/$B$1)</f>
        <v/>
      </c>
      <c r="M114" s="114" t="str">
        <f t="shared" si="13"/>
        <v/>
      </c>
      <c r="N114" s="11" t="str">
        <f t="shared" si="14"/>
        <v/>
      </c>
      <c r="O114" s="60" t="str">
        <f>IF(AND(L113&lt;$V$20,L114&gt;$V$20),aux!$B$5,"")</f>
        <v/>
      </c>
      <c r="S114" s="4"/>
      <c r="U114" s="8"/>
      <c r="AA114" s="108">
        <f>IF(L114="",$V$6,B114)</f>
        <v>45.800000000000004</v>
      </c>
      <c r="AB114" s="109">
        <f>IF(L114="",$W$6,C114)</f>
        <v>3585.1179999999999</v>
      </c>
      <c r="AC114" s="108">
        <f>IF(B114="",AC113,IF(L114="",B114,$V$6))</f>
        <v>80</v>
      </c>
      <c r="AD114" s="109">
        <f>IF(B114="",AD113,IF(L114="",C114,$W$6))</f>
        <v>3604.0729999999999</v>
      </c>
      <c r="AF114" s="110">
        <f t="shared" si="11"/>
        <v>33.676470588235297</v>
      </c>
      <c r="AG114" s="110">
        <f t="shared" si="12"/>
        <v>0.24973721682891176</v>
      </c>
      <c r="AI114" s="111">
        <f>SUM($N$4:N114)</f>
        <v>6.8337405675909331</v>
      </c>
    </row>
    <row r="115" spans="1:35" x14ac:dyDescent="0.25">
      <c r="A115" s="4" t="str">
        <f>IF(pushover!A115="","",pushover!A115)</f>
        <v/>
      </c>
      <c r="B115" s="112" t="str">
        <f>IF(A115="","",IF(MAX(pushover!B115:B1110)&gt;0,pushover!B115*100,-pushover!B115*100))</f>
        <v/>
      </c>
      <c r="C115" s="113" t="str">
        <f>IF(A115="","",pushover!C115)</f>
        <v/>
      </c>
      <c r="D115" s="4" t="str">
        <f>IF(A115="","",pushover!D115)</f>
        <v/>
      </c>
      <c r="E115" s="4" t="str">
        <f>IF(A115="","",pushover!E115)</f>
        <v/>
      </c>
      <c r="F115" s="4" t="str">
        <f>IF(A115="","",pushover!I115)</f>
        <v/>
      </c>
      <c r="G115" s="4" t="str">
        <f>IF(A115="","",pushover!J115)</f>
        <v/>
      </c>
      <c r="H115" s="4" t="str">
        <f>IF(A115="","",pushover!K115)</f>
        <v/>
      </c>
      <c r="I115" s="29" t="str">
        <f t="shared" si="9"/>
        <v/>
      </c>
      <c r="J115" s="29" t="str">
        <f t="shared" si="10"/>
        <v/>
      </c>
      <c r="K115" s="59" t="str">
        <f>IF(AND(F115&gt;0,F114=0),aux!$B$2,IF(AND(G115&gt;0,G114=0,H115&lt;1),aux!$B$3,IF(AND(J115=MAX($J$4:$J$999),J114&lt;J115),aux!$B$4,"")))</f>
        <v/>
      </c>
      <c r="L115" s="114" t="str">
        <f>IF(OR(K114=aux!$B$3,L114=""),"",B115/$B$1)</f>
        <v/>
      </c>
      <c r="M115" s="114" t="str">
        <f t="shared" si="13"/>
        <v/>
      </c>
      <c r="N115" s="11" t="str">
        <f t="shared" si="14"/>
        <v/>
      </c>
      <c r="O115" s="60" t="str">
        <f>IF(AND(L114&lt;$V$20,L115&gt;$V$20),aux!$B$5,"")</f>
        <v/>
      </c>
      <c r="S115" s="4"/>
      <c r="U115" s="8"/>
      <c r="AA115" s="108">
        <f>IF(L115="",$V$6,B115)</f>
        <v>45.800000000000004</v>
      </c>
      <c r="AB115" s="109">
        <f>IF(L115="",$W$6,C115)</f>
        <v>3585.1179999999999</v>
      </c>
      <c r="AC115" s="108">
        <f>IF(B115="",AC114,IF(L115="",B115,$V$6))</f>
        <v>80</v>
      </c>
      <c r="AD115" s="109">
        <f>IF(B115="",AD114,IF(L115="",C115,$W$6))</f>
        <v>3604.0729999999999</v>
      </c>
      <c r="AF115" s="110">
        <f t="shared" si="11"/>
        <v>33.676470588235297</v>
      </c>
      <c r="AG115" s="110">
        <f t="shared" si="12"/>
        <v>0.24973721682891176</v>
      </c>
      <c r="AI115" s="111">
        <f>SUM($N$4:N115)</f>
        <v>6.8337405675909331</v>
      </c>
    </row>
    <row r="116" spans="1:35" x14ac:dyDescent="0.25">
      <c r="A116" s="4" t="str">
        <f>IF(pushover!A116="","",pushover!A116)</f>
        <v/>
      </c>
      <c r="B116" s="112" t="str">
        <f>IF(A116="","",IF(MAX(pushover!B116:B1111)&gt;0,pushover!B116*100,-pushover!B116*100))</f>
        <v/>
      </c>
      <c r="C116" s="113" t="str">
        <f>IF(A116="","",pushover!C116)</f>
        <v/>
      </c>
      <c r="D116" s="4" t="str">
        <f>IF(A116="","",pushover!D116)</f>
        <v/>
      </c>
      <c r="E116" s="4" t="str">
        <f>IF(A116="","",pushover!E116)</f>
        <v/>
      </c>
      <c r="F116" s="4" t="str">
        <f>IF(A116="","",pushover!I116)</f>
        <v/>
      </c>
      <c r="G116" s="4" t="str">
        <f>IF(A116="","",pushover!J116)</f>
        <v/>
      </c>
      <c r="H116" s="4" t="str">
        <f>IF(A116="","",pushover!K116)</f>
        <v/>
      </c>
      <c r="I116" s="29" t="str">
        <f t="shared" si="9"/>
        <v/>
      </c>
      <c r="J116" s="29" t="str">
        <f t="shared" si="10"/>
        <v/>
      </c>
      <c r="K116" s="59" t="str">
        <f>IF(AND(F116&gt;0,F115=0),aux!$B$2,IF(AND(G116&gt;0,G115=0,H116&lt;1),aux!$B$3,IF(AND(J116=MAX($J$4:$J$999),J115&lt;J116),aux!$B$4,"")))</f>
        <v/>
      </c>
      <c r="L116" s="114" t="str">
        <f>IF(OR(K115=aux!$B$3,L115=""),"",B116/$B$1)</f>
        <v/>
      </c>
      <c r="M116" s="114" t="str">
        <f t="shared" si="13"/>
        <v/>
      </c>
      <c r="N116" s="11" t="str">
        <f t="shared" si="14"/>
        <v/>
      </c>
      <c r="O116" s="60" t="str">
        <f>IF(AND(L115&lt;$V$20,L116&gt;$V$20),aux!$B$5,"")</f>
        <v/>
      </c>
      <c r="S116" s="4"/>
      <c r="U116" s="8"/>
      <c r="AA116" s="108">
        <f>IF(L116="",$V$6,B116)</f>
        <v>45.800000000000004</v>
      </c>
      <c r="AB116" s="109">
        <f>IF(L116="",$W$6,C116)</f>
        <v>3585.1179999999999</v>
      </c>
      <c r="AC116" s="108">
        <f>IF(B116="",AC115,IF(L116="",B116,$V$6))</f>
        <v>80</v>
      </c>
      <c r="AD116" s="109">
        <f>IF(B116="",AD115,IF(L116="",C116,$W$6))</f>
        <v>3604.0729999999999</v>
      </c>
      <c r="AF116" s="110">
        <f t="shared" si="11"/>
        <v>33.676470588235297</v>
      </c>
      <c r="AG116" s="110">
        <f t="shared" si="12"/>
        <v>0.24973721682891176</v>
      </c>
      <c r="AI116" s="111">
        <f>SUM($N$4:N116)</f>
        <v>6.8337405675909331</v>
      </c>
    </row>
    <row r="117" spans="1:35" x14ac:dyDescent="0.25">
      <c r="A117" s="4" t="str">
        <f>IF(pushover!A117="","",pushover!A117)</f>
        <v/>
      </c>
      <c r="B117" s="112" t="str">
        <f>IF(A117="","",IF(MAX(pushover!B117:B1112)&gt;0,pushover!B117*100,-pushover!B117*100))</f>
        <v/>
      </c>
      <c r="C117" s="113" t="str">
        <f>IF(A117="","",pushover!C117)</f>
        <v/>
      </c>
      <c r="D117" s="4" t="str">
        <f>IF(A117="","",pushover!D117)</f>
        <v/>
      </c>
      <c r="E117" s="4" t="str">
        <f>IF(A117="","",pushover!E117)</f>
        <v/>
      </c>
      <c r="F117" s="4" t="str">
        <f>IF(A117="","",pushover!I117)</f>
        <v/>
      </c>
      <c r="G117" s="4" t="str">
        <f>IF(A117="","",pushover!J117)</f>
        <v/>
      </c>
      <c r="H117" s="4" t="str">
        <f>IF(A117="","",pushover!K117)</f>
        <v/>
      </c>
      <c r="I117" s="29" t="str">
        <f t="shared" si="9"/>
        <v/>
      </c>
      <c r="J117" s="29" t="str">
        <f t="shared" si="10"/>
        <v/>
      </c>
      <c r="K117" s="59" t="str">
        <f>IF(AND(F117&gt;0,F116=0),aux!$B$2,IF(AND(G117&gt;0,G116=0,H117&lt;1),aux!$B$3,IF(AND(J117=MAX($J$4:$J$999),J116&lt;J117),aux!$B$4,"")))</f>
        <v/>
      </c>
      <c r="L117" s="114" t="str">
        <f>IF(OR(K116=aux!$B$3,L116=""),"",B117/$B$1)</f>
        <v/>
      </c>
      <c r="M117" s="114" t="str">
        <f t="shared" si="13"/>
        <v/>
      </c>
      <c r="N117" s="11" t="str">
        <f t="shared" si="14"/>
        <v/>
      </c>
      <c r="O117" s="60" t="str">
        <f>IF(AND(L116&lt;$V$20,L117&gt;$V$20),aux!$B$5,"")</f>
        <v/>
      </c>
      <c r="S117" s="4"/>
      <c r="U117" s="8"/>
      <c r="AA117" s="108">
        <f>IF(L117="",$V$6,B117)</f>
        <v>45.800000000000004</v>
      </c>
      <c r="AB117" s="109">
        <f>IF(L117="",$W$6,C117)</f>
        <v>3585.1179999999999</v>
      </c>
      <c r="AC117" s="108">
        <f>IF(B117="",AC116,IF(L117="",B117,$V$6))</f>
        <v>80</v>
      </c>
      <c r="AD117" s="109">
        <f>IF(B117="",AD116,IF(L117="",C117,$W$6))</f>
        <v>3604.0729999999999</v>
      </c>
      <c r="AF117" s="110">
        <f t="shared" si="11"/>
        <v>33.676470588235297</v>
      </c>
      <c r="AG117" s="110">
        <f t="shared" si="12"/>
        <v>0.24973721682891176</v>
      </c>
      <c r="AI117" s="111">
        <f>SUM($N$4:N117)</f>
        <v>6.8337405675909331</v>
      </c>
    </row>
    <row r="118" spans="1:35" x14ac:dyDescent="0.25">
      <c r="A118" s="4" t="str">
        <f>IF(pushover!A118="","",pushover!A118)</f>
        <v/>
      </c>
      <c r="B118" s="112" t="str">
        <f>IF(A118="","",IF(MAX(pushover!B118:B1113)&gt;0,pushover!B118*100,-pushover!B118*100))</f>
        <v/>
      </c>
      <c r="C118" s="113" t="str">
        <f>IF(A118="","",pushover!C118)</f>
        <v/>
      </c>
      <c r="D118" s="4" t="str">
        <f>IF(A118="","",pushover!D118)</f>
        <v/>
      </c>
      <c r="E118" s="4" t="str">
        <f>IF(A118="","",pushover!E118)</f>
        <v/>
      </c>
      <c r="F118" s="4" t="str">
        <f>IF(A118="","",pushover!I118)</f>
        <v/>
      </c>
      <c r="G118" s="4" t="str">
        <f>IF(A118="","",pushover!J118)</f>
        <v/>
      </c>
      <c r="H118" s="4" t="str">
        <f>IF(A118="","",pushover!K118)</f>
        <v/>
      </c>
      <c r="I118" s="29" t="str">
        <f t="shared" si="9"/>
        <v/>
      </c>
      <c r="J118" s="29" t="str">
        <f t="shared" si="10"/>
        <v/>
      </c>
      <c r="K118" s="59" t="str">
        <f>IF(AND(F118&gt;0,F117=0),aux!$B$2,IF(AND(G118&gt;0,G117=0,H118&lt;1),aux!$B$3,IF(AND(J118=MAX($J$4:$J$999),J117&lt;J118),aux!$B$4,"")))</f>
        <v/>
      </c>
      <c r="L118" s="114" t="str">
        <f>IF(OR(K117=aux!$B$3,L117=""),"",B118/$B$1)</f>
        <v/>
      </c>
      <c r="M118" s="114" t="str">
        <f t="shared" si="13"/>
        <v/>
      </c>
      <c r="N118" s="11" t="str">
        <f t="shared" si="14"/>
        <v/>
      </c>
      <c r="O118" s="60" t="str">
        <f>IF(AND(L117&lt;$V$20,L118&gt;$V$20),aux!$B$5,"")</f>
        <v/>
      </c>
      <c r="S118" s="4"/>
      <c r="U118" s="8"/>
      <c r="AA118" s="108">
        <f>IF(L118="",$V$6,B118)</f>
        <v>45.800000000000004</v>
      </c>
      <c r="AB118" s="109">
        <f>IF(L118="",$W$6,C118)</f>
        <v>3585.1179999999999</v>
      </c>
      <c r="AC118" s="108">
        <f>IF(B118="",AC117,IF(L118="",B118,$V$6))</f>
        <v>80</v>
      </c>
      <c r="AD118" s="109">
        <f>IF(B118="",AD117,IF(L118="",C118,$W$6))</f>
        <v>3604.0729999999999</v>
      </c>
      <c r="AF118" s="110">
        <f t="shared" si="11"/>
        <v>33.676470588235297</v>
      </c>
      <c r="AG118" s="110">
        <f t="shared" si="12"/>
        <v>0.24973721682891176</v>
      </c>
      <c r="AI118" s="111">
        <f>SUM($N$4:N118)</f>
        <v>6.8337405675909331</v>
      </c>
    </row>
    <row r="119" spans="1:35" x14ac:dyDescent="0.25">
      <c r="A119" s="4" t="str">
        <f>IF(pushover!A119="","",pushover!A119)</f>
        <v/>
      </c>
      <c r="B119" s="112" t="str">
        <f>IF(A119="","",IF(MAX(pushover!B119:B1114)&gt;0,pushover!B119*100,-pushover!B119*100))</f>
        <v/>
      </c>
      <c r="C119" s="113" t="str">
        <f>IF(A119="","",pushover!C119)</f>
        <v/>
      </c>
      <c r="D119" s="4" t="str">
        <f>IF(A119="","",pushover!D119)</f>
        <v/>
      </c>
      <c r="E119" s="4" t="str">
        <f>IF(A119="","",pushover!E119)</f>
        <v/>
      </c>
      <c r="F119" s="4" t="str">
        <f>IF(A119="","",pushover!I119)</f>
        <v/>
      </c>
      <c r="G119" s="4" t="str">
        <f>IF(A119="","",pushover!J119)</f>
        <v/>
      </c>
      <c r="H119" s="4" t="str">
        <f>IF(A119="","",pushover!K119)</f>
        <v/>
      </c>
      <c r="I119" s="29" t="str">
        <f t="shared" si="9"/>
        <v/>
      </c>
      <c r="J119" s="29" t="str">
        <f t="shared" si="10"/>
        <v/>
      </c>
      <c r="K119" s="59" t="str">
        <f>IF(AND(F119&gt;0,F118=0),aux!$B$2,IF(AND(G119&gt;0,G118=0,H119&lt;1),aux!$B$3,IF(AND(J119=MAX($J$4:$J$999),J118&lt;J119),aux!$B$4,"")))</f>
        <v/>
      </c>
      <c r="L119" s="114" t="str">
        <f>IF(OR(K118=aux!$B$3,L118=""),"",B119/$B$1)</f>
        <v/>
      </c>
      <c r="M119" s="114" t="str">
        <f t="shared" si="13"/>
        <v/>
      </c>
      <c r="N119" s="11" t="str">
        <f t="shared" si="14"/>
        <v/>
      </c>
      <c r="O119" s="60" t="str">
        <f>IF(AND(L118&lt;$V$20,L119&gt;$V$20),aux!$B$5,"")</f>
        <v/>
      </c>
      <c r="S119" s="4"/>
      <c r="U119" s="8"/>
      <c r="AA119" s="108">
        <f>IF(L119="",$V$6,B119)</f>
        <v>45.800000000000004</v>
      </c>
      <c r="AB119" s="109">
        <f>IF(L119="",$W$6,C119)</f>
        <v>3585.1179999999999</v>
      </c>
      <c r="AC119" s="108">
        <f>IF(B119="",AC118,IF(L119="",B119,$V$6))</f>
        <v>80</v>
      </c>
      <c r="AD119" s="109">
        <f>IF(B119="",AD118,IF(L119="",C119,$W$6))</f>
        <v>3604.0729999999999</v>
      </c>
      <c r="AF119" s="110">
        <f t="shared" si="11"/>
        <v>33.676470588235297</v>
      </c>
      <c r="AG119" s="110">
        <f t="shared" si="12"/>
        <v>0.24973721682891176</v>
      </c>
      <c r="AI119" s="111">
        <f>SUM($N$4:N119)</f>
        <v>6.8337405675909331</v>
      </c>
    </row>
    <row r="120" spans="1:35" x14ac:dyDescent="0.25">
      <c r="A120" s="4" t="str">
        <f>IF(pushover!A120="","",pushover!A120)</f>
        <v/>
      </c>
      <c r="B120" s="112" t="str">
        <f>IF(A120="","",IF(MAX(pushover!B120:B1115)&gt;0,pushover!B120*100,-pushover!B120*100))</f>
        <v/>
      </c>
      <c r="C120" s="113" t="str">
        <f>IF(A120="","",pushover!C120)</f>
        <v/>
      </c>
      <c r="D120" s="4" t="str">
        <f>IF(A120="","",pushover!D120)</f>
        <v/>
      </c>
      <c r="E120" s="4" t="str">
        <f>IF(A120="","",pushover!E120)</f>
        <v/>
      </c>
      <c r="F120" s="4" t="str">
        <f>IF(A120="","",pushover!I120)</f>
        <v/>
      </c>
      <c r="G120" s="4" t="str">
        <f>IF(A120="","",pushover!J120)</f>
        <v/>
      </c>
      <c r="H120" s="4" t="str">
        <f>IF(A120="","",pushover!K120)</f>
        <v/>
      </c>
      <c r="I120" s="29" t="str">
        <f t="shared" si="9"/>
        <v/>
      </c>
      <c r="J120" s="29" t="str">
        <f t="shared" si="10"/>
        <v/>
      </c>
      <c r="K120" s="59" t="str">
        <f>IF(AND(F120&gt;0,F119=0),aux!$B$2,IF(AND(G120&gt;0,G119=0,H120&lt;1),aux!$B$3,IF(AND(J120=MAX($J$4:$J$999),J119&lt;J120),aux!$B$4,"")))</f>
        <v/>
      </c>
      <c r="L120" s="114" t="str">
        <f>IF(OR(K119=aux!$B$3,L119=""),"",B120/$B$1)</f>
        <v/>
      </c>
      <c r="M120" s="114" t="str">
        <f t="shared" si="13"/>
        <v/>
      </c>
      <c r="N120" s="11" t="str">
        <f t="shared" si="14"/>
        <v/>
      </c>
      <c r="O120" s="60" t="str">
        <f>IF(AND(L119&lt;$V$20,L120&gt;$V$20),aux!$B$5,"")</f>
        <v/>
      </c>
      <c r="S120" s="4"/>
      <c r="U120" s="8"/>
      <c r="AA120" s="108">
        <f>IF(L120="",$V$6,B120)</f>
        <v>45.800000000000004</v>
      </c>
      <c r="AB120" s="109">
        <f>IF(L120="",$W$6,C120)</f>
        <v>3585.1179999999999</v>
      </c>
      <c r="AC120" s="108">
        <f>IF(B120="",AC119,IF(L120="",B120,$V$6))</f>
        <v>80</v>
      </c>
      <c r="AD120" s="109">
        <f>IF(B120="",AD119,IF(L120="",C120,$W$6))</f>
        <v>3604.0729999999999</v>
      </c>
      <c r="AF120" s="110">
        <f t="shared" si="11"/>
        <v>33.676470588235297</v>
      </c>
      <c r="AG120" s="110">
        <f t="shared" si="12"/>
        <v>0.24973721682891176</v>
      </c>
      <c r="AI120" s="111">
        <f>SUM($N$4:N120)</f>
        <v>6.8337405675909331</v>
      </c>
    </row>
    <row r="121" spans="1:35" x14ac:dyDescent="0.25">
      <c r="A121" s="4" t="str">
        <f>IF(pushover!A121="","",pushover!A121)</f>
        <v/>
      </c>
      <c r="B121" s="112" t="str">
        <f>IF(A121="","",IF(MAX(pushover!B121:B1116)&gt;0,pushover!B121*100,-pushover!B121*100))</f>
        <v/>
      </c>
      <c r="C121" s="113" t="str">
        <f>IF(A121="","",pushover!C121)</f>
        <v/>
      </c>
      <c r="D121" s="4" t="str">
        <f>IF(A121="","",pushover!D121)</f>
        <v/>
      </c>
      <c r="E121" s="4" t="str">
        <f>IF(A121="","",pushover!E121)</f>
        <v/>
      </c>
      <c r="F121" s="4" t="str">
        <f>IF(A121="","",pushover!I121)</f>
        <v/>
      </c>
      <c r="G121" s="4" t="str">
        <f>IF(A121="","",pushover!J121)</f>
        <v/>
      </c>
      <c r="H121" s="4" t="str">
        <f>IF(A121="","",pushover!K121)</f>
        <v/>
      </c>
      <c r="I121" s="29" t="str">
        <f t="shared" si="9"/>
        <v/>
      </c>
      <c r="J121" s="29" t="str">
        <f t="shared" si="10"/>
        <v/>
      </c>
      <c r="K121" s="59" t="str">
        <f>IF(AND(F121&gt;0,F120=0),aux!$B$2,IF(AND(G121&gt;0,G120=0,H121&lt;1),aux!$B$3,IF(AND(J121=MAX($J$4:$J$999),J120&lt;J121),aux!$B$4,"")))</f>
        <v/>
      </c>
      <c r="L121" s="114" t="str">
        <f>IF(OR(K120=aux!$B$3,L120=""),"",B121/$B$1)</f>
        <v/>
      </c>
      <c r="M121" s="114" t="str">
        <f t="shared" si="13"/>
        <v/>
      </c>
      <c r="N121" s="11" t="str">
        <f t="shared" si="14"/>
        <v/>
      </c>
      <c r="O121" s="60" t="str">
        <f>IF(AND(L120&lt;$V$20,L121&gt;$V$20),aux!$B$5,"")</f>
        <v/>
      </c>
      <c r="S121" s="4"/>
      <c r="U121" s="8"/>
      <c r="AA121" s="108">
        <f>IF(L121="",$V$6,B121)</f>
        <v>45.800000000000004</v>
      </c>
      <c r="AB121" s="109">
        <f>IF(L121="",$W$6,C121)</f>
        <v>3585.1179999999999</v>
      </c>
      <c r="AC121" s="108">
        <f>IF(B121="",AC120,IF(L121="",B121,$V$6))</f>
        <v>80</v>
      </c>
      <c r="AD121" s="109">
        <f>IF(B121="",AD120,IF(L121="",C121,$W$6))</f>
        <v>3604.0729999999999</v>
      </c>
      <c r="AF121" s="110">
        <f t="shared" si="11"/>
        <v>33.676470588235297</v>
      </c>
      <c r="AG121" s="110">
        <f t="shared" si="12"/>
        <v>0.24973721682891176</v>
      </c>
      <c r="AI121" s="111">
        <f>SUM($N$4:N121)</f>
        <v>6.8337405675909331</v>
      </c>
    </row>
    <row r="122" spans="1:35" x14ac:dyDescent="0.25">
      <c r="A122" s="4" t="str">
        <f>IF(pushover!A122="","",pushover!A122)</f>
        <v/>
      </c>
      <c r="B122" s="112" t="str">
        <f>IF(A122="","",IF(MAX(pushover!B122:B1117)&gt;0,pushover!B122*100,-pushover!B122*100))</f>
        <v/>
      </c>
      <c r="C122" s="113" t="str">
        <f>IF(A122="","",pushover!C122)</f>
        <v/>
      </c>
      <c r="D122" s="4" t="str">
        <f>IF(A122="","",pushover!D122)</f>
        <v/>
      </c>
      <c r="E122" s="4" t="str">
        <f>IF(A122="","",pushover!E122)</f>
        <v/>
      </c>
      <c r="F122" s="4" t="str">
        <f>IF(A122="","",pushover!I122)</f>
        <v/>
      </c>
      <c r="G122" s="4" t="str">
        <f>IF(A122="","",pushover!J122)</f>
        <v/>
      </c>
      <c r="H122" s="4" t="str">
        <f>IF(A122="","",pushover!K122)</f>
        <v/>
      </c>
      <c r="I122" s="29" t="str">
        <f t="shared" si="9"/>
        <v/>
      </c>
      <c r="J122" s="29" t="str">
        <f t="shared" si="10"/>
        <v/>
      </c>
      <c r="K122" s="59" t="str">
        <f>IF(AND(F122&gt;0,F121=0),aux!$B$2,IF(AND(G122&gt;0,G121=0,H122&lt;1),aux!$B$3,IF(AND(J122=MAX($J$4:$J$999),J121&lt;J122),aux!$B$4,"")))</f>
        <v/>
      </c>
      <c r="L122" s="114" t="str">
        <f>IF(OR(K121=aux!$B$3,L121=""),"",B122/$B$1)</f>
        <v/>
      </c>
      <c r="M122" s="114" t="str">
        <f t="shared" si="13"/>
        <v/>
      </c>
      <c r="N122" s="11" t="str">
        <f t="shared" si="14"/>
        <v/>
      </c>
      <c r="O122" s="60" t="str">
        <f>IF(AND(L121&lt;$V$20,L122&gt;$V$20),aux!$B$5,"")</f>
        <v/>
      </c>
      <c r="S122" s="4"/>
      <c r="U122" s="8"/>
      <c r="AA122" s="108">
        <f>IF(L122="",$V$6,B122)</f>
        <v>45.800000000000004</v>
      </c>
      <c r="AB122" s="109">
        <f>IF(L122="",$W$6,C122)</f>
        <v>3585.1179999999999</v>
      </c>
      <c r="AC122" s="108">
        <f>IF(B122="",AC121,IF(L122="",B122,$V$6))</f>
        <v>80</v>
      </c>
      <c r="AD122" s="109">
        <f>IF(B122="",AD121,IF(L122="",C122,$W$6))</f>
        <v>3604.0729999999999</v>
      </c>
      <c r="AF122" s="110">
        <f t="shared" si="11"/>
        <v>33.676470588235297</v>
      </c>
      <c r="AG122" s="110">
        <f t="shared" si="12"/>
        <v>0.24973721682891176</v>
      </c>
      <c r="AI122" s="111">
        <f>SUM($N$4:N122)</f>
        <v>6.8337405675909331</v>
      </c>
    </row>
    <row r="123" spans="1:35" x14ac:dyDescent="0.25">
      <c r="A123" s="4" t="str">
        <f>IF(pushover!A123="","",pushover!A123)</f>
        <v/>
      </c>
      <c r="B123" s="112" t="str">
        <f>IF(A123="","",IF(MAX(pushover!B123:B1118)&gt;0,pushover!B123*100,-pushover!B123*100))</f>
        <v/>
      </c>
      <c r="C123" s="113" t="str">
        <f>IF(A123="","",pushover!C123)</f>
        <v/>
      </c>
      <c r="D123" s="4" t="str">
        <f>IF(A123="","",pushover!D123)</f>
        <v/>
      </c>
      <c r="E123" s="4" t="str">
        <f>IF(A123="","",pushover!E123)</f>
        <v/>
      </c>
      <c r="F123" s="4" t="str">
        <f>IF(A123="","",pushover!I123)</f>
        <v/>
      </c>
      <c r="G123" s="4" t="str">
        <f>IF(A123="","",pushover!J123)</f>
        <v/>
      </c>
      <c r="H123" s="4" t="str">
        <f>IF(A123="","",pushover!K123)</f>
        <v/>
      </c>
      <c r="I123" s="29" t="str">
        <f t="shared" si="9"/>
        <v/>
      </c>
      <c r="J123" s="29" t="str">
        <f t="shared" si="10"/>
        <v/>
      </c>
      <c r="K123" s="59" t="str">
        <f>IF(AND(F123&gt;0,F122=0),aux!$B$2,IF(AND(G123&gt;0,G122=0,H123&lt;1),aux!$B$3,IF(AND(J123=MAX($J$4:$J$999),J122&lt;J123),aux!$B$4,"")))</f>
        <v/>
      </c>
      <c r="L123" s="114" t="str">
        <f>IF(OR(K122=aux!$B$3,L122=""),"",B123/$B$1)</f>
        <v/>
      </c>
      <c r="M123" s="114" t="str">
        <f t="shared" si="13"/>
        <v/>
      </c>
      <c r="N123" s="11" t="str">
        <f t="shared" si="14"/>
        <v/>
      </c>
      <c r="O123" s="60" t="str">
        <f>IF(AND(L122&lt;$V$20,L123&gt;$V$20),aux!$B$5,"")</f>
        <v/>
      </c>
      <c r="S123" s="4"/>
      <c r="U123" s="8"/>
      <c r="AA123" s="108">
        <f>IF(L123="",$V$6,B123)</f>
        <v>45.800000000000004</v>
      </c>
      <c r="AB123" s="109">
        <f>IF(L123="",$W$6,C123)</f>
        <v>3585.1179999999999</v>
      </c>
      <c r="AC123" s="108">
        <f>IF(B123="",AC122,IF(L123="",B123,$V$6))</f>
        <v>80</v>
      </c>
      <c r="AD123" s="109">
        <f>IF(B123="",AD122,IF(L123="",C123,$W$6))</f>
        <v>3604.0729999999999</v>
      </c>
      <c r="AF123" s="110">
        <f t="shared" si="11"/>
        <v>33.676470588235297</v>
      </c>
      <c r="AG123" s="110">
        <f t="shared" si="12"/>
        <v>0.24973721682891176</v>
      </c>
      <c r="AI123" s="111">
        <f>SUM($N$4:N123)</f>
        <v>6.8337405675909331</v>
      </c>
    </row>
    <row r="124" spans="1:35" x14ac:dyDescent="0.25">
      <c r="A124" s="4" t="str">
        <f>IF(pushover!A124="","",pushover!A124)</f>
        <v/>
      </c>
      <c r="B124" s="112" t="str">
        <f>IF(A124="","",IF(MAX(pushover!B124:B1119)&gt;0,pushover!B124*100,-pushover!B124*100))</f>
        <v/>
      </c>
      <c r="C124" s="113" t="str">
        <f>IF(A124="","",pushover!C124)</f>
        <v/>
      </c>
      <c r="D124" s="4" t="str">
        <f>IF(A124="","",pushover!D124)</f>
        <v/>
      </c>
      <c r="E124" s="4" t="str">
        <f>IF(A124="","",pushover!E124)</f>
        <v/>
      </c>
      <c r="F124" s="4" t="str">
        <f>IF(A124="","",pushover!I124)</f>
        <v/>
      </c>
      <c r="G124" s="4" t="str">
        <f>IF(A124="","",pushover!J124)</f>
        <v/>
      </c>
      <c r="H124" s="4" t="str">
        <f>IF(A124="","",pushover!K124)</f>
        <v/>
      </c>
      <c r="I124" s="29" t="str">
        <f t="shared" si="9"/>
        <v/>
      </c>
      <c r="J124" s="29" t="str">
        <f t="shared" si="10"/>
        <v/>
      </c>
      <c r="K124" s="59" t="str">
        <f>IF(AND(F124&gt;0,F123=0),aux!$B$2,IF(AND(G124&gt;0,G123=0,H124&lt;1),aux!$B$3,IF(AND(J124=MAX($J$4:$J$999),J123&lt;J124),aux!$B$4,"")))</f>
        <v/>
      </c>
      <c r="L124" s="114" t="str">
        <f>IF(OR(K123=aux!$B$3,L123=""),"",B124/$B$1)</f>
        <v/>
      </c>
      <c r="M124" s="114" t="str">
        <f t="shared" si="13"/>
        <v/>
      </c>
      <c r="N124" s="11" t="str">
        <f t="shared" si="14"/>
        <v/>
      </c>
      <c r="O124" s="60" t="str">
        <f>IF(AND(L123&lt;$V$20,L124&gt;$V$20),aux!$B$5,"")</f>
        <v/>
      </c>
      <c r="S124" s="4"/>
      <c r="U124" s="8"/>
      <c r="AA124" s="108">
        <f>IF(L124="",$V$6,B124)</f>
        <v>45.800000000000004</v>
      </c>
      <c r="AB124" s="109">
        <f>IF(L124="",$W$6,C124)</f>
        <v>3585.1179999999999</v>
      </c>
      <c r="AC124" s="108">
        <f>IF(B124="",AC123,IF(L124="",B124,$V$6))</f>
        <v>80</v>
      </c>
      <c r="AD124" s="109">
        <f>IF(B124="",AD123,IF(L124="",C124,$W$6))</f>
        <v>3604.0729999999999</v>
      </c>
      <c r="AF124" s="110">
        <f t="shared" si="11"/>
        <v>33.676470588235297</v>
      </c>
      <c r="AG124" s="110">
        <f t="shared" si="12"/>
        <v>0.24973721682891176</v>
      </c>
      <c r="AI124" s="111">
        <f>SUM($N$4:N124)</f>
        <v>6.8337405675909331</v>
      </c>
    </row>
    <row r="125" spans="1:35" x14ac:dyDescent="0.25">
      <c r="A125" s="4" t="str">
        <f>IF(pushover!A125="","",pushover!A125)</f>
        <v/>
      </c>
      <c r="B125" s="112" t="str">
        <f>IF(A125="","",IF(MAX(pushover!B125:B1120)&gt;0,pushover!B125*100,-pushover!B125*100))</f>
        <v/>
      </c>
      <c r="C125" s="113" t="str">
        <f>IF(A125="","",pushover!C125)</f>
        <v/>
      </c>
      <c r="D125" s="4" t="str">
        <f>IF(A125="","",pushover!D125)</f>
        <v/>
      </c>
      <c r="E125" s="4" t="str">
        <f>IF(A125="","",pushover!E125)</f>
        <v/>
      </c>
      <c r="F125" s="4" t="str">
        <f>IF(A125="","",pushover!I125)</f>
        <v/>
      </c>
      <c r="G125" s="4" t="str">
        <f>IF(A125="","",pushover!J125)</f>
        <v/>
      </c>
      <c r="H125" s="4" t="str">
        <f>IF(A125="","",pushover!K125)</f>
        <v/>
      </c>
      <c r="I125" s="60" t="str">
        <f t="shared" ref="I125:I188" si="15">IF(A125="","",D125+E125)</f>
        <v/>
      </c>
      <c r="J125" s="60" t="str">
        <f t="shared" ref="J125:J188" si="16">IF(A125="","",F125+G125+H125)</f>
        <v/>
      </c>
      <c r="K125" s="59" t="str">
        <f>IF(AND(F125&gt;0,F124=0),aux!$B$2,IF(AND(G125&gt;0,G124=0,H125&lt;1),aux!$B$3,IF(AND(J125=MAX($J$4:$J$999),J124&lt;J125),aux!$B$4,"")))</f>
        <v/>
      </c>
      <c r="L125" s="114" t="str">
        <f>IF(OR(K124=aux!$B$3,L124=""),"",B125/$B$1)</f>
        <v/>
      </c>
      <c r="M125" s="114" t="str">
        <f t="shared" si="13"/>
        <v/>
      </c>
      <c r="N125" s="11" t="str">
        <f t="shared" si="14"/>
        <v/>
      </c>
      <c r="O125" s="60" t="str">
        <f>IF(AND(L124&lt;$V$20,L125&gt;$V$20),aux!$B$5,"")</f>
        <v/>
      </c>
      <c r="AA125" s="108">
        <f>IF(L125="",$V$6,B125)</f>
        <v>45.800000000000004</v>
      </c>
      <c r="AB125" s="109">
        <f>IF(L125="",$W$6,C125)</f>
        <v>3585.1179999999999</v>
      </c>
      <c r="AC125" s="108">
        <f>IF(B125="",AC124,IF(L125="",B125,$V$6))</f>
        <v>80</v>
      </c>
      <c r="AD125" s="109">
        <f>IF(B125="",AD124,IF(L125="",C125,$W$6))</f>
        <v>3604.0729999999999</v>
      </c>
      <c r="AF125" s="110">
        <f t="shared" ref="AF125:AF160" si="17">IF(L125="",AF124,L125)</f>
        <v>33.676470588235297</v>
      </c>
      <c r="AG125" s="110">
        <f t="shared" ref="AG125:AG160" si="18">IF(M125="",AG124,M125)</f>
        <v>0.24973721682891176</v>
      </c>
      <c r="AI125" s="111">
        <f>SUM($N$4:N125)</f>
        <v>6.8337405675909331</v>
      </c>
    </row>
    <row r="126" spans="1:35" x14ac:dyDescent="0.25">
      <c r="A126" s="4" t="str">
        <f>IF(pushover!A126="","",pushover!A126)</f>
        <v/>
      </c>
      <c r="B126" s="112" t="str">
        <f>IF(A126="","",IF(MAX(pushover!B126:B1121)&gt;0,pushover!B126*100,-pushover!B126*100))</f>
        <v/>
      </c>
      <c r="C126" s="113" t="str">
        <f>IF(A126="","",pushover!C126)</f>
        <v/>
      </c>
      <c r="D126" s="4" t="str">
        <f>IF(A126="","",pushover!D126)</f>
        <v/>
      </c>
      <c r="E126" s="4" t="str">
        <f>IF(A126="","",pushover!E126)</f>
        <v/>
      </c>
      <c r="F126" s="4" t="str">
        <f>IF(A126="","",pushover!I126)</f>
        <v/>
      </c>
      <c r="G126" s="4" t="str">
        <f>IF(A126="","",pushover!J126)</f>
        <v/>
      </c>
      <c r="H126" s="4" t="str">
        <f>IF(A126="","",pushover!K126)</f>
        <v/>
      </c>
      <c r="I126" s="60" t="str">
        <f t="shared" si="15"/>
        <v/>
      </c>
      <c r="J126" s="60" t="str">
        <f t="shared" si="16"/>
        <v/>
      </c>
      <c r="K126" s="59" t="str">
        <f>IF(AND(F126&gt;0,F125=0),aux!$B$2,IF(AND(G126&gt;0,G125=0,H126&lt;1),aux!$B$3,IF(AND(J126=MAX($J$4:$J$999),J125&lt;J126),aux!$B$4,"")))</f>
        <v/>
      </c>
      <c r="L126" s="114" t="str">
        <f>IF(OR(K125=aux!$B$3,L125=""),"",B126/$B$1)</f>
        <v/>
      </c>
      <c r="M126" s="114" t="str">
        <f t="shared" si="13"/>
        <v/>
      </c>
      <c r="N126" s="11" t="str">
        <f t="shared" si="14"/>
        <v/>
      </c>
      <c r="O126" s="60" t="str">
        <f>IF(AND(L125&lt;$V$20,L126&gt;$V$20),aux!$B$5,"")</f>
        <v/>
      </c>
      <c r="AA126" s="108">
        <f>IF(L126="",$V$6,B126)</f>
        <v>45.800000000000004</v>
      </c>
      <c r="AB126" s="109">
        <f>IF(L126="",$W$6,C126)</f>
        <v>3585.1179999999999</v>
      </c>
      <c r="AC126" s="108">
        <f>IF(B126="",AC125,IF(L126="",B126,$V$6))</f>
        <v>80</v>
      </c>
      <c r="AD126" s="109">
        <f>IF(B126="",AD125,IF(L126="",C126,$W$6))</f>
        <v>3604.0729999999999</v>
      </c>
      <c r="AF126" s="110">
        <f t="shared" si="17"/>
        <v>33.676470588235297</v>
      </c>
      <c r="AG126" s="110">
        <f t="shared" si="18"/>
        <v>0.24973721682891176</v>
      </c>
      <c r="AI126" s="111">
        <f>SUM($N$4:N126)</f>
        <v>6.8337405675909331</v>
      </c>
    </row>
    <row r="127" spans="1:35" x14ac:dyDescent="0.25">
      <c r="A127" s="4" t="str">
        <f>IF(pushover!A127="","",pushover!A127)</f>
        <v/>
      </c>
      <c r="B127" s="112" t="str">
        <f>IF(A127="","",IF(MAX(pushover!B127:B1122)&gt;0,pushover!B127*100,-pushover!B127*100))</f>
        <v/>
      </c>
      <c r="C127" s="113" t="str">
        <f>IF(A127="","",pushover!C127)</f>
        <v/>
      </c>
      <c r="D127" s="4" t="str">
        <f>IF(A127="","",pushover!D127)</f>
        <v/>
      </c>
      <c r="E127" s="4" t="str">
        <f>IF(A127="","",pushover!E127)</f>
        <v/>
      </c>
      <c r="F127" s="4" t="str">
        <f>IF(A127="","",pushover!I127)</f>
        <v/>
      </c>
      <c r="G127" s="4" t="str">
        <f>IF(A127="","",pushover!J127)</f>
        <v/>
      </c>
      <c r="H127" s="4" t="str">
        <f>IF(A127="","",pushover!K127)</f>
        <v/>
      </c>
      <c r="I127" s="60" t="str">
        <f t="shared" si="15"/>
        <v/>
      </c>
      <c r="J127" s="60" t="str">
        <f t="shared" si="16"/>
        <v/>
      </c>
      <c r="K127" s="59" t="str">
        <f>IF(AND(F127&gt;0,F126=0),aux!$B$2,IF(AND(G127&gt;0,G126=0,H127&lt;1),aux!$B$3,IF(AND(J127=MAX($J$4:$J$999),J126&lt;J127),aux!$B$4,"")))</f>
        <v/>
      </c>
      <c r="L127" s="114" t="str">
        <f>IF(OR(K126=aux!$B$3,L126=""),"",B127/$B$1)</f>
        <v/>
      </c>
      <c r="M127" s="114" t="str">
        <f t="shared" si="13"/>
        <v/>
      </c>
      <c r="N127" s="11" t="str">
        <f t="shared" si="14"/>
        <v/>
      </c>
      <c r="O127" s="60" t="str">
        <f>IF(AND(L126&lt;$V$20,L127&gt;$V$20),aux!$B$5,"")</f>
        <v/>
      </c>
      <c r="AA127" s="108">
        <f>IF(L127="",$V$6,B127)</f>
        <v>45.800000000000004</v>
      </c>
      <c r="AB127" s="109">
        <f>IF(L127="",$W$6,C127)</f>
        <v>3585.1179999999999</v>
      </c>
      <c r="AC127" s="108">
        <f>IF(B127="",AC126,IF(L127="",B127,$V$6))</f>
        <v>80</v>
      </c>
      <c r="AD127" s="109">
        <f>IF(B127="",AD126,IF(L127="",C127,$W$6))</f>
        <v>3604.0729999999999</v>
      </c>
      <c r="AF127" s="110">
        <f t="shared" si="17"/>
        <v>33.676470588235297</v>
      </c>
      <c r="AG127" s="110">
        <f t="shared" si="18"/>
        <v>0.24973721682891176</v>
      </c>
      <c r="AI127" s="111">
        <f>SUM($N$4:N127)</f>
        <v>6.8337405675909331</v>
      </c>
    </row>
    <row r="128" spans="1:35" x14ac:dyDescent="0.25">
      <c r="A128" s="4" t="str">
        <f>IF(pushover!A128="","",pushover!A128)</f>
        <v/>
      </c>
      <c r="B128" s="112" t="str">
        <f>IF(A128="","",IF(MAX(pushover!B128:B1123)&gt;0,pushover!B128*100,-pushover!B128*100))</f>
        <v/>
      </c>
      <c r="C128" s="113" t="str">
        <f>IF(A128="","",pushover!C128)</f>
        <v/>
      </c>
      <c r="D128" s="4" t="str">
        <f>IF(A128="","",pushover!D128)</f>
        <v/>
      </c>
      <c r="E128" s="4" t="str">
        <f>IF(A128="","",pushover!E128)</f>
        <v/>
      </c>
      <c r="F128" s="4" t="str">
        <f>IF(A128="","",pushover!I128)</f>
        <v/>
      </c>
      <c r="G128" s="4" t="str">
        <f>IF(A128="","",pushover!J128)</f>
        <v/>
      </c>
      <c r="H128" s="4" t="str">
        <f>IF(A128="","",pushover!K128)</f>
        <v/>
      </c>
      <c r="I128" s="60" t="str">
        <f t="shared" si="15"/>
        <v/>
      </c>
      <c r="J128" s="60" t="str">
        <f t="shared" si="16"/>
        <v/>
      </c>
      <c r="K128" s="59" t="str">
        <f>IF(AND(F128&gt;0,F127=0),aux!$B$2,IF(AND(G128&gt;0,G127=0,H128&lt;1),aux!$B$3,IF(AND(J128=MAX($J$4:$J$999),J127&lt;J128),aux!$B$4,"")))</f>
        <v/>
      </c>
      <c r="L128" s="114" t="str">
        <f>IF(OR(K127=aux!$B$3,L127=""),"",B128/$B$1)</f>
        <v/>
      </c>
      <c r="M128" s="114" t="str">
        <f t="shared" si="13"/>
        <v/>
      </c>
      <c r="N128" s="11" t="str">
        <f t="shared" si="14"/>
        <v/>
      </c>
      <c r="O128" s="60" t="str">
        <f>IF(AND(L127&lt;$V$20,L128&gt;$V$20),aux!$B$5,"")</f>
        <v/>
      </c>
      <c r="AA128" s="108">
        <f>IF(L128="",$V$6,B128)</f>
        <v>45.800000000000004</v>
      </c>
      <c r="AB128" s="109">
        <f>IF(L128="",$W$6,C128)</f>
        <v>3585.1179999999999</v>
      </c>
      <c r="AC128" s="108">
        <f>IF(B128="",AC127,IF(L128="",B128,$V$6))</f>
        <v>80</v>
      </c>
      <c r="AD128" s="109">
        <f>IF(B128="",AD127,IF(L128="",C128,$W$6))</f>
        <v>3604.0729999999999</v>
      </c>
      <c r="AF128" s="110">
        <f t="shared" si="17"/>
        <v>33.676470588235297</v>
      </c>
      <c r="AG128" s="110">
        <f t="shared" si="18"/>
        <v>0.24973721682891176</v>
      </c>
      <c r="AI128" s="111">
        <f>SUM($N$4:N128)</f>
        <v>6.8337405675909331</v>
      </c>
    </row>
    <row r="129" spans="1:35" x14ac:dyDescent="0.25">
      <c r="A129" s="4" t="str">
        <f>IF(pushover!A129="","",pushover!A129)</f>
        <v/>
      </c>
      <c r="B129" s="112" t="str">
        <f>IF(A129="","",IF(MAX(pushover!B129:B1124)&gt;0,pushover!B129*100,-pushover!B129*100))</f>
        <v/>
      </c>
      <c r="C129" s="113" t="str">
        <f>IF(A129="","",pushover!C129)</f>
        <v/>
      </c>
      <c r="D129" s="4" t="str">
        <f>IF(A129="","",pushover!D129)</f>
        <v/>
      </c>
      <c r="E129" s="4" t="str">
        <f>IF(A129="","",pushover!E129)</f>
        <v/>
      </c>
      <c r="F129" s="4" t="str">
        <f>IF(A129="","",pushover!I129)</f>
        <v/>
      </c>
      <c r="G129" s="4" t="str">
        <f>IF(A129="","",pushover!J129)</f>
        <v/>
      </c>
      <c r="H129" s="4" t="str">
        <f>IF(A129="","",pushover!K129)</f>
        <v/>
      </c>
      <c r="I129" s="60" t="str">
        <f t="shared" si="15"/>
        <v/>
      </c>
      <c r="J129" s="60" t="str">
        <f t="shared" si="16"/>
        <v/>
      </c>
      <c r="K129" s="59" t="str">
        <f>IF(AND(F129&gt;0,F128=0),aux!$B$2,IF(AND(G129&gt;0,G128=0,H129&lt;1),aux!$B$3,IF(AND(J129=MAX($J$4:$J$999),J128&lt;J129),aux!$B$4,"")))</f>
        <v/>
      </c>
      <c r="L129" s="114" t="str">
        <f>IF(OR(K128=aux!$B$3,L128=""),"",B129/$B$1)</f>
        <v/>
      </c>
      <c r="M129" s="114" t="str">
        <f t="shared" si="13"/>
        <v/>
      </c>
      <c r="N129" s="11" t="str">
        <f t="shared" si="14"/>
        <v/>
      </c>
      <c r="O129" s="60" t="str">
        <f>IF(AND(L128&lt;$V$20,L129&gt;$V$20),aux!$B$5,"")</f>
        <v/>
      </c>
      <c r="AA129" s="108">
        <f>IF(L129="",$V$6,B129)</f>
        <v>45.800000000000004</v>
      </c>
      <c r="AB129" s="109">
        <f>IF(L129="",$W$6,C129)</f>
        <v>3585.1179999999999</v>
      </c>
      <c r="AC129" s="108">
        <f>IF(B129="",AC128,IF(L129="",B129,$V$6))</f>
        <v>80</v>
      </c>
      <c r="AD129" s="109">
        <f>IF(B129="",AD128,IF(L129="",C129,$W$6))</f>
        <v>3604.0729999999999</v>
      </c>
      <c r="AF129" s="110">
        <f t="shared" si="17"/>
        <v>33.676470588235297</v>
      </c>
      <c r="AG129" s="110">
        <f t="shared" si="18"/>
        <v>0.24973721682891176</v>
      </c>
      <c r="AI129" s="111">
        <f>SUM($N$4:N129)</f>
        <v>6.8337405675909331</v>
      </c>
    </row>
    <row r="130" spans="1:35" x14ac:dyDescent="0.25">
      <c r="A130" s="4" t="str">
        <f>IF(pushover!A130="","",pushover!A130)</f>
        <v/>
      </c>
      <c r="B130" s="112" t="str">
        <f>IF(A130="","",IF(MAX(pushover!B130:B1125)&gt;0,pushover!B130*100,-pushover!B130*100))</f>
        <v/>
      </c>
      <c r="C130" s="113" t="str">
        <f>IF(A130="","",pushover!C130)</f>
        <v/>
      </c>
      <c r="D130" s="4" t="str">
        <f>IF(A130="","",pushover!D130)</f>
        <v/>
      </c>
      <c r="E130" s="4" t="str">
        <f>IF(A130="","",pushover!E130)</f>
        <v/>
      </c>
      <c r="F130" s="4" t="str">
        <f>IF(A130="","",pushover!I130)</f>
        <v/>
      </c>
      <c r="G130" s="4" t="str">
        <f>IF(A130="","",pushover!J130)</f>
        <v/>
      </c>
      <c r="H130" s="4" t="str">
        <f>IF(A130="","",pushover!K130)</f>
        <v/>
      </c>
      <c r="I130" s="60" t="str">
        <f t="shared" si="15"/>
        <v/>
      </c>
      <c r="J130" s="60" t="str">
        <f t="shared" si="16"/>
        <v/>
      </c>
      <c r="K130" s="59" t="str">
        <f>IF(AND(F130&gt;0,F129=0),aux!$B$2,IF(AND(G130&gt;0,G129=0,H130&lt;1),aux!$B$3,IF(AND(J130=MAX($J$4:$J$999),J129&lt;J130),aux!$B$4,"")))</f>
        <v/>
      </c>
      <c r="L130" s="114" t="str">
        <f>IF(OR(K129=aux!$B$3,L129=""),"",B130/$B$1)</f>
        <v/>
      </c>
      <c r="M130" s="114" t="str">
        <f t="shared" si="13"/>
        <v/>
      </c>
      <c r="N130" s="11" t="str">
        <f t="shared" si="14"/>
        <v/>
      </c>
      <c r="O130" s="60" t="str">
        <f>IF(AND(L129&lt;$V$20,L130&gt;$V$20),aux!$B$5,"")</f>
        <v/>
      </c>
      <c r="AA130" s="108">
        <f>IF(L130="",$V$6,B130)</f>
        <v>45.800000000000004</v>
      </c>
      <c r="AB130" s="109">
        <f>IF(L130="",$W$6,C130)</f>
        <v>3585.1179999999999</v>
      </c>
      <c r="AC130" s="108">
        <f>IF(B130="",AC129,IF(L130="",B130,$V$6))</f>
        <v>80</v>
      </c>
      <c r="AD130" s="109">
        <f>IF(B130="",AD129,IF(L130="",C130,$W$6))</f>
        <v>3604.0729999999999</v>
      </c>
      <c r="AF130" s="110">
        <f t="shared" si="17"/>
        <v>33.676470588235297</v>
      </c>
      <c r="AG130" s="110">
        <f t="shared" si="18"/>
        <v>0.24973721682891176</v>
      </c>
      <c r="AI130" s="111">
        <f>SUM($N$4:N130)</f>
        <v>6.8337405675909331</v>
      </c>
    </row>
    <row r="131" spans="1:35" x14ac:dyDescent="0.25">
      <c r="A131" s="4" t="str">
        <f>IF(pushover!A131="","",pushover!A131)</f>
        <v/>
      </c>
      <c r="B131" s="112" t="str">
        <f>IF(A131="","",IF(MAX(pushover!B131:B1126)&gt;0,pushover!B131*100,-pushover!B131*100))</f>
        <v/>
      </c>
      <c r="C131" s="113" t="str">
        <f>IF(A131="","",pushover!C131)</f>
        <v/>
      </c>
      <c r="D131" s="4" t="str">
        <f>IF(A131="","",pushover!D131)</f>
        <v/>
      </c>
      <c r="E131" s="4" t="str">
        <f>IF(A131="","",pushover!E131)</f>
        <v/>
      </c>
      <c r="F131" s="4" t="str">
        <f>IF(A131="","",pushover!I131)</f>
        <v/>
      </c>
      <c r="G131" s="4" t="str">
        <f>IF(A131="","",pushover!J131)</f>
        <v/>
      </c>
      <c r="H131" s="4" t="str">
        <f>IF(A131="","",pushover!K131)</f>
        <v/>
      </c>
      <c r="I131" s="60" t="str">
        <f t="shared" si="15"/>
        <v/>
      </c>
      <c r="J131" s="60" t="str">
        <f t="shared" si="16"/>
        <v/>
      </c>
      <c r="K131" s="59" t="str">
        <f>IF(AND(F131&gt;0,F130=0),aux!$B$2,IF(AND(G131&gt;0,G130=0,H131&lt;1),aux!$B$3,IF(AND(J131=MAX($J$4:$J$999),J130&lt;J131),aux!$B$4,"")))</f>
        <v/>
      </c>
      <c r="L131" s="114" t="str">
        <f>IF(OR(K130=aux!$B$3,L130=""),"",B131/$B$1)</f>
        <v/>
      </c>
      <c r="M131" s="114" t="str">
        <f t="shared" si="13"/>
        <v/>
      </c>
      <c r="N131" s="11" t="str">
        <f t="shared" si="14"/>
        <v/>
      </c>
      <c r="O131" s="60" t="str">
        <f>IF(AND(L130&lt;$V$20,L131&gt;$V$20),aux!$B$5,"")</f>
        <v/>
      </c>
      <c r="AA131" s="108">
        <f>IF(L131="",$V$6,B131)</f>
        <v>45.800000000000004</v>
      </c>
      <c r="AB131" s="109">
        <f>IF(L131="",$W$6,C131)</f>
        <v>3585.1179999999999</v>
      </c>
      <c r="AC131" s="108">
        <f>IF(B131="",AC130,IF(L131="",B131,$V$6))</f>
        <v>80</v>
      </c>
      <c r="AD131" s="109">
        <f>IF(B131="",AD130,IF(L131="",C131,$W$6))</f>
        <v>3604.0729999999999</v>
      </c>
      <c r="AF131" s="110">
        <f t="shared" si="17"/>
        <v>33.676470588235297</v>
      </c>
      <c r="AG131" s="110">
        <f t="shared" si="18"/>
        <v>0.24973721682891176</v>
      </c>
      <c r="AI131" s="111">
        <f>SUM($N$4:N131)</f>
        <v>6.8337405675909331</v>
      </c>
    </row>
    <row r="132" spans="1:35" x14ac:dyDescent="0.25">
      <c r="A132" s="4" t="str">
        <f>IF(pushover!A132="","",pushover!A132)</f>
        <v/>
      </c>
      <c r="B132" s="112" t="str">
        <f>IF(A132="","",IF(MAX(pushover!B132:B1127)&gt;0,pushover!B132*100,-pushover!B132*100))</f>
        <v/>
      </c>
      <c r="C132" s="113" t="str">
        <f>IF(A132="","",pushover!C132)</f>
        <v/>
      </c>
      <c r="D132" s="4" t="str">
        <f>IF(A132="","",pushover!D132)</f>
        <v/>
      </c>
      <c r="E132" s="4" t="str">
        <f>IF(A132="","",pushover!E132)</f>
        <v/>
      </c>
      <c r="F132" s="4" t="str">
        <f>IF(A132="","",pushover!I132)</f>
        <v/>
      </c>
      <c r="G132" s="4" t="str">
        <f>IF(A132="","",pushover!J132)</f>
        <v/>
      </c>
      <c r="H132" s="4" t="str">
        <f>IF(A132="","",pushover!K132)</f>
        <v/>
      </c>
      <c r="I132" s="60" t="str">
        <f t="shared" si="15"/>
        <v/>
      </c>
      <c r="J132" s="60" t="str">
        <f t="shared" si="16"/>
        <v/>
      </c>
      <c r="K132" s="59" t="str">
        <f>IF(AND(F132&gt;0,F131=0),aux!$B$2,IF(AND(G132&gt;0,G131=0,H132&lt;1),aux!$B$3,IF(AND(J132=MAX($J$4:$J$999),J131&lt;J132),aux!$B$4,"")))</f>
        <v/>
      </c>
      <c r="L132" s="114" t="str">
        <f>IF(OR(K131=aux!$B$3,L131=""),"",B132/$B$1)</f>
        <v/>
      </c>
      <c r="M132" s="114" t="str">
        <f t="shared" si="13"/>
        <v/>
      </c>
      <c r="N132" s="11" t="str">
        <f t="shared" si="14"/>
        <v/>
      </c>
      <c r="O132" s="60" t="str">
        <f>IF(AND(L131&lt;$V$20,L132&gt;$V$20),aux!$B$5,"")</f>
        <v/>
      </c>
      <c r="AA132" s="108">
        <f>IF(L132="",$V$6,B132)</f>
        <v>45.800000000000004</v>
      </c>
      <c r="AB132" s="109">
        <f>IF(L132="",$W$6,C132)</f>
        <v>3585.1179999999999</v>
      </c>
      <c r="AC132" s="108">
        <f>IF(B132="",AC131,IF(L132="",B132,$V$6))</f>
        <v>80</v>
      </c>
      <c r="AD132" s="109">
        <f>IF(B132="",AD131,IF(L132="",C132,$W$6))</f>
        <v>3604.0729999999999</v>
      </c>
      <c r="AF132" s="110">
        <f t="shared" si="17"/>
        <v>33.676470588235297</v>
      </c>
      <c r="AG132" s="110">
        <f t="shared" si="18"/>
        <v>0.24973721682891176</v>
      </c>
      <c r="AI132" s="111">
        <f>SUM($N$4:N132)</f>
        <v>6.8337405675909331</v>
      </c>
    </row>
    <row r="133" spans="1:35" x14ac:dyDescent="0.25">
      <c r="A133" s="4" t="str">
        <f>IF(pushover!A133="","",pushover!A133)</f>
        <v/>
      </c>
      <c r="B133" s="112" t="str">
        <f>IF(A133="","",IF(MAX(pushover!B133:B1128)&gt;0,pushover!B133*100,-pushover!B133*100))</f>
        <v/>
      </c>
      <c r="C133" s="113" t="str">
        <f>IF(A133="","",pushover!C133)</f>
        <v/>
      </c>
      <c r="D133" s="4" t="str">
        <f>IF(A133="","",pushover!D133)</f>
        <v/>
      </c>
      <c r="E133" s="4" t="str">
        <f>IF(A133="","",pushover!E133)</f>
        <v/>
      </c>
      <c r="F133" s="4" t="str">
        <f>IF(A133="","",pushover!I133)</f>
        <v/>
      </c>
      <c r="G133" s="4" t="str">
        <f>IF(A133="","",pushover!J133)</f>
        <v/>
      </c>
      <c r="H133" s="4" t="str">
        <f>IF(A133="","",pushover!K133)</f>
        <v/>
      </c>
      <c r="I133" s="60" t="str">
        <f t="shared" si="15"/>
        <v/>
      </c>
      <c r="J133" s="60" t="str">
        <f t="shared" si="16"/>
        <v/>
      </c>
      <c r="K133" s="59" t="str">
        <f>IF(AND(F133&gt;0,F132=0),aux!$B$2,IF(AND(G133&gt;0,G132=0,H133&lt;1),aux!$B$3,IF(AND(J133=MAX($J$4:$J$999),J132&lt;J133),aux!$B$4,"")))</f>
        <v/>
      </c>
      <c r="L133" s="114" t="str">
        <f>IF(OR(K132=aux!$B$3,L132=""),"",B133/$B$1)</f>
        <v/>
      </c>
      <c r="M133" s="114" t="str">
        <f t="shared" si="13"/>
        <v/>
      </c>
      <c r="N133" s="11" t="str">
        <f t="shared" si="14"/>
        <v/>
      </c>
      <c r="O133" s="60" t="str">
        <f>IF(AND(L132&lt;$V$20,L133&gt;$V$20),aux!$B$5,"")</f>
        <v/>
      </c>
      <c r="AA133" s="108">
        <f>IF(L133="",$V$6,B133)</f>
        <v>45.800000000000004</v>
      </c>
      <c r="AB133" s="109">
        <f>IF(L133="",$W$6,C133)</f>
        <v>3585.1179999999999</v>
      </c>
      <c r="AC133" s="108">
        <f>IF(B133="",AC132,IF(L133="",B133,$V$6))</f>
        <v>80</v>
      </c>
      <c r="AD133" s="109">
        <f>IF(B133="",AD132,IF(L133="",C133,$W$6))</f>
        <v>3604.0729999999999</v>
      </c>
      <c r="AF133" s="110">
        <f t="shared" si="17"/>
        <v>33.676470588235297</v>
      </c>
      <c r="AG133" s="110">
        <f t="shared" si="18"/>
        <v>0.24973721682891176</v>
      </c>
      <c r="AI133" s="111">
        <f>SUM($N$4:N133)</f>
        <v>6.8337405675909331</v>
      </c>
    </row>
    <row r="134" spans="1:35" x14ac:dyDescent="0.25">
      <c r="A134" s="4" t="str">
        <f>IF(pushover!A134="","",pushover!A134)</f>
        <v/>
      </c>
      <c r="B134" s="112" t="str">
        <f>IF(A134="","",IF(MAX(pushover!B134:B1129)&gt;0,pushover!B134*100,-pushover!B134*100))</f>
        <v/>
      </c>
      <c r="C134" s="113" t="str">
        <f>IF(A134="","",pushover!C134)</f>
        <v/>
      </c>
      <c r="D134" s="4" t="str">
        <f>IF(A134="","",pushover!D134)</f>
        <v/>
      </c>
      <c r="E134" s="4" t="str">
        <f>IF(A134="","",pushover!E134)</f>
        <v/>
      </c>
      <c r="F134" s="4" t="str">
        <f>IF(A134="","",pushover!I134)</f>
        <v/>
      </c>
      <c r="G134" s="4" t="str">
        <f>IF(A134="","",pushover!J134)</f>
        <v/>
      </c>
      <c r="H134" s="4" t="str">
        <f>IF(A134="","",pushover!K134)</f>
        <v/>
      </c>
      <c r="I134" s="60" t="str">
        <f t="shared" si="15"/>
        <v/>
      </c>
      <c r="J134" s="60" t="str">
        <f t="shared" si="16"/>
        <v/>
      </c>
      <c r="K134" s="59" t="str">
        <f>IF(AND(F134&gt;0,F133=0),aux!$B$2,IF(AND(G134&gt;0,G133=0,H134&lt;1),aux!$B$3,IF(AND(J134=MAX($J$4:$J$999),J133&lt;J134),aux!$B$4,"")))</f>
        <v/>
      </c>
      <c r="L134" s="114" t="str">
        <f>IF(OR(K133=aux!$B$3,L133=""),"",B134/$B$1)</f>
        <v/>
      </c>
      <c r="M134" s="114" t="str">
        <f t="shared" si="13"/>
        <v/>
      </c>
      <c r="N134" s="11" t="str">
        <f t="shared" si="14"/>
        <v/>
      </c>
      <c r="O134" s="60" t="str">
        <f>IF(AND(L133&lt;$V$20,L134&gt;$V$20),aux!$B$5,"")</f>
        <v/>
      </c>
      <c r="AA134" s="108">
        <f>IF(L134="",$V$6,B134)</f>
        <v>45.800000000000004</v>
      </c>
      <c r="AB134" s="109">
        <f>IF(L134="",$W$6,C134)</f>
        <v>3585.1179999999999</v>
      </c>
      <c r="AC134" s="108">
        <f>IF(B134="",AC133,IF(L134="",B134,$V$6))</f>
        <v>80</v>
      </c>
      <c r="AD134" s="109">
        <f>IF(B134="",AD133,IF(L134="",C134,$W$6))</f>
        <v>3604.0729999999999</v>
      </c>
      <c r="AF134" s="110">
        <f t="shared" si="17"/>
        <v>33.676470588235297</v>
      </c>
      <c r="AG134" s="110">
        <f t="shared" si="18"/>
        <v>0.24973721682891176</v>
      </c>
      <c r="AI134" s="111">
        <f>SUM($N$4:N134)</f>
        <v>6.8337405675909331</v>
      </c>
    </row>
    <row r="135" spans="1:35" x14ac:dyDescent="0.25">
      <c r="A135" s="4" t="str">
        <f>IF(pushover!A135="","",pushover!A135)</f>
        <v/>
      </c>
      <c r="B135" s="112" t="str">
        <f>IF(A135="","",IF(MAX(pushover!B135:B1130)&gt;0,pushover!B135*100,-pushover!B135*100))</f>
        <v/>
      </c>
      <c r="C135" s="113" t="str">
        <f>IF(A135="","",pushover!C135)</f>
        <v/>
      </c>
      <c r="D135" s="4" t="str">
        <f>IF(A135="","",pushover!D135)</f>
        <v/>
      </c>
      <c r="E135" s="4" t="str">
        <f>IF(A135="","",pushover!E135)</f>
        <v/>
      </c>
      <c r="F135" s="4" t="str">
        <f>IF(A135="","",pushover!I135)</f>
        <v/>
      </c>
      <c r="G135" s="4" t="str">
        <f>IF(A135="","",pushover!J135)</f>
        <v/>
      </c>
      <c r="H135" s="4" t="str">
        <f>IF(A135="","",pushover!K135)</f>
        <v/>
      </c>
      <c r="I135" s="60" t="str">
        <f t="shared" si="15"/>
        <v/>
      </c>
      <c r="J135" s="60" t="str">
        <f t="shared" si="16"/>
        <v/>
      </c>
      <c r="K135" s="59" t="str">
        <f>IF(AND(F135&gt;0,F134=0),aux!$B$2,IF(AND(G135&gt;0,G134=0,H135&lt;1),aux!$B$3,IF(AND(J135=MAX($J$4:$J$999),J134&lt;J135),aux!$B$4,"")))</f>
        <v/>
      </c>
      <c r="L135" s="114" t="str">
        <f>IF(OR(K134=aux!$B$3,L134=""),"",B135/$B$1)</f>
        <v/>
      </c>
      <c r="M135" s="114" t="str">
        <f t="shared" si="13"/>
        <v/>
      </c>
      <c r="N135" s="11" t="str">
        <f t="shared" si="14"/>
        <v/>
      </c>
      <c r="O135" s="60" t="str">
        <f>IF(AND(L134&lt;$V$20,L135&gt;$V$20),aux!$B$5,"")</f>
        <v/>
      </c>
      <c r="AA135" s="108">
        <f>IF(L135="",$V$6,B135)</f>
        <v>45.800000000000004</v>
      </c>
      <c r="AB135" s="109">
        <f>IF(L135="",$W$6,C135)</f>
        <v>3585.1179999999999</v>
      </c>
      <c r="AC135" s="108">
        <f>IF(B135="",AC134,IF(L135="",B135,$V$6))</f>
        <v>80</v>
      </c>
      <c r="AD135" s="109">
        <f>IF(B135="",AD134,IF(L135="",C135,$W$6))</f>
        <v>3604.0729999999999</v>
      </c>
      <c r="AF135" s="110">
        <f t="shared" si="17"/>
        <v>33.676470588235297</v>
      </c>
      <c r="AG135" s="110">
        <f t="shared" si="18"/>
        <v>0.24973721682891176</v>
      </c>
      <c r="AI135" s="111">
        <f>SUM($N$4:N135)</f>
        <v>6.8337405675909331</v>
      </c>
    </row>
    <row r="136" spans="1:35" x14ac:dyDescent="0.25">
      <c r="A136" s="4" t="str">
        <f>IF(pushover!A136="","",pushover!A136)</f>
        <v/>
      </c>
      <c r="B136" s="112" t="str">
        <f>IF(A136="","",IF(MAX(pushover!B136:B1131)&gt;0,pushover!B136*100,-pushover!B136*100))</f>
        <v/>
      </c>
      <c r="C136" s="113" t="str">
        <f>IF(A136="","",pushover!C136)</f>
        <v/>
      </c>
      <c r="D136" s="4" t="str">
        <f>IF(A136="","",pushover!D136)</f>
        <v/>
      </c>
      <c r="E136" s="4" t="str">
        <f>IF(A136="","",pushover!E136)</f>
        <v/>
      </c>
      <c r="F136" s="4" t="str">
        <f>IF(A136="","",pushover!I136)</f>
        <v/>
      </c>
      <c r="G136" s="4" t="str">
        <f>IF(A136="","",pushover!J136)</f>
        <v/>
      </c>
      <c r="H136" s="4" t="str">
        <f>IF(A136="","",pushover!K136)</f>
        <v/>
      </c>
      <c r="I136" s="60" t="str">
        <f t="shared" si="15"/>
        <v/>
      </c>
      <c r="J136" s="60" t="str">
        <f t="shared" si="16"/>
        <v/>
      </c>
      <c r="K136" s="59" t="str">
        <f>IF(AND(F136&gt;0,F135=0),aux!$B$2,IF(AND(G136&gt;0,G135=0,H136&lt;1),aux!$B$3,IF(AND(J136=MAX($J$4:$J$999),J135&lt;J136),aux!$B$4,"")))</f>
        <v/>
      </c>
      <c r="L136" s="114" t="str">
        <f>IF(OR(K135=aux!$B$3,L135=""),"",B136/$B$1)</f>
        <v/>
      </c>
      <c r="M136" s="114" t="str">
        <f t="shared" si="13"/>
        <v/>
      </c>
      <c r="N136" s="11" t="str">
        <f t="shared" si="14"/>
        <v/>
      </c>
      <c r="O136" s="60" t="str">
        <f>IF(AND(L135&lt;$V$20,L136&gt;$V$20),aux!$B$5,"")</f>
        <v/>
      </c>
      <c r="AA136" s="108">
        <f>IF(L136="",$V$6,B136)</f>
        <v>45.800000000000004</v>
      </c>
      <c r="AB136" s="109">
        <f>IF(L136="",$W$6,C136)</f>
        <v>3585.1179999999999</v>
      </c>
      <c r="AC136" s="108">
        <f>IF(B136="",AC135,IF(L136="",B136,$V$6))</f>
        <v>80</v>
      </c>
      <c r="AD136" s="109">
        <f>IF(B136="",AD135,IF(L136="",C136,$W$6))</f>
        <v>3604.0729999999999</v>
      </c>
      <c r="AF136" s="110">
        <f t="shared" si="17"/>
        <v>33.676470588235297</v>
      </c>
      <c r="AG136" s="110">
        <f t="shared" si="18"/>
        <v>0.24973721682891176</v>
      </c>
      <c r="AI136" s="111">
        <f>SUM($N$4:N136)</f>
        <v>6.8337405675909331</v>
      </c>
    </row>
    <row r="137" spans="1:35" x14ac:dyDescent="0.25">
      <c r="A137" s="4" t="str">
        <f>IF(pushover!A137="","",pushover!A137)</f>
        <v/>
      </c>
      <c r="B137" s="112" t="str">
        <f>IF(A137="","",IF(MAX(pushover!B137:B1132)&gt;0,pushover!B137*100,-pushover!B137*100))</f>
        <v/>
      </c>
      <c r="C137" s="113" t="str">
        <f>IF(A137="","",pushover!C137)</f>
        <v/>
      </c>
      <c r="D137" s="4" t="str">
        <f>IF(A137="","",pushover!D137)</f>
        <v/>
      </c>
      <c r="E137" s="4" t="str">
        <f>IF(A137="","",pushover!E137)</f>
        <v/>
      </c>
      <c r="F137" s="4" t="str">
        <f>IF(A137="","",pushover!I137)</f>
        <v/>
      </c>
      <c r="G137" s="4" t="str">
        <f>IF(A137="","",pushover!J137)</f>
        <v/>
      </c>
      <c r="H137" s="4" t="str">
        <f>IF(A137="","",pushover!K137)</f>
        <v/>
      </c>
      <c r="I137" s="60" t="str">
        <f t="shared" si="15"/>
        <v/>
      </c>
      <c r="J137" s="60" t="str">
        <f t="shared" si="16"/>
        <v/>
      </c>
      <c r="K137" s="59" t="str">
        <f>IF(AND(F137&gt;0,F136=0),aux!$B$2,IF(AND(G137&gt;0,G136=0,H137&lt;1),aux!$B$3,IF(AND(J137=MAX($J$4:$J$999),J136&lt;J137),aux!$B$4,"")))</f>
        <v/>
      </c>
      <c r="L137" s="114" t="str">
        <f>IF(OR(K136=aux!$B$3,L136=""),"",B137/$B$1)</f>
        <v/>
      </c>
      <c r="M137" s="114" t="str">
        <f t="shared" si="13"/>
        <v/>
      </c>
      <c r="N137" s="11" t="str">
        <f t="shared" si="14"/>
        <v/>
      </c>
      <c r="O137" s="60" t="str">
        <f>IF(AND(L136&lt;$V$20,L137&gt;$V$20),aux!$B$5,"")</f>
        <v/>
      </c>
      <c r="AA137" s="108">
        <f>IF(L137="",$V$6,B137)</f>
        <v>45.800000000000004</v>
      </c>
      <c r="AB137" s="109">
        <f>IF(L137="",$W$6,C137)</f>
        <v>3585.1179999999999</v>
      </c>
      <c r="AC137" s="108">
        <f>IF(B137="",AC136,IF(L137="",B137,$V$6))</f>
        <v>80</v>
      </c>
      <c r="AD137" s="109">
        <f>IF(B137="",AD136,IF(L137="",C137,$W$6))</f>
        <v>3604.0729999999999</v>
      </c>
      <c r="AF137" s="110">
        <f t="shared" si="17"/>
        <v>33.676470588235297</v>
      </c>
      <c r="AG137" s="110">
        <f t="shared" si="18"/>
        <v>0.24973721682891176</v>
      </c>
      <c r="AI137" s="111">
        <f>SUM($N$4:N137)</f>
        <v>6.8337405675909331</v>
      </c>
    </row>
    <row r="138" spans="1:35" x14ac:dyDescent="0.25">
      <c r="A138" s="4" t="str">
        <f>IF(pushover!A138="","",pushover!A138)</f>
        <v/>
      </c>
      <c r="B138" s="112" t="str">
        <f>IF(A138="","",IF(MAX(pushover!B138:B1133)&gt;0,pushover!B138*100,-pushover!B138*100))</f>
        <v/>
      </c>
      <c r="C138" s="113" t="str">
        <f>IF(A138="","",pushover!C138)</f>
        <v/>
      </c>
      <c r="D138" s="4" t="str">
        <f>IF(A138="","",pushover!D138)</f>
        <v/>
      </c>
      <c r="E138" s="4" t="str">
        <f>IF(A138="","",pushover!E138)</f>
        <v/>
      </c>
      <c r="F138" s="4" t="str">
        <f>IF(A138="","",pushover!I138)</f>
        <v/>
      </c>
      <c r="G138" s="4" t="str">
        <f>IF(A138="","",pushover!J138)</f>
        <v/>
      </c>
      <c r="H138" s="4" t="str">
        <f>IF(A138="","",pushover!K138)</f>
        <v/>
      </c>
      <c r="I138" s="60" t="str">
        <f t="shared" si="15"/>
        <v/>
      </c>
      <c r="J138" s="60" t="str">
        <f t="shared" si="16"/>
        <v/>
      </c>
      <c r="K138" s="59" t="str">
        <f>IF(AND(F138&gt;0,F137=0),aux!$B$2,IF(AND(G138&gt;0,G137=0,H138&lt;1),aux!$B$3,IF(AND(J138=MAX($J$4:$J$999),J137&lt;J138),aux!$B$4,"")))</f>
        <v/>
      </c>
      <c r="L138" s="114" t="str">
        <f>IF(OR(K137=aux!$B$3,L137=""),"",B138/$B$1)</f>
        <v/>
      </c>
      <c r="M138" s="114" t="str">
        <f t="shared" si="13"/>
        <v/>
      </c>
      <c r="N138" s="11" t="str">
        <f t="shared" si="14"/>
        <v/>
      </c>
      <c r="O138" s="60" t="str">
        <f>IF(AND(L137&lt;$V$20,L138&gt;$V$20),aux!$B$5,"")</f>
        <v/>
      </c>
      <c r="AA138" s="108">
        <f>IF(L138="",$V$6,B138)</f>
        <v>45.800000000000004</v>
      </c>
      <c r="AB138" s="109">
        <f>IF(L138="",$W$6,C138)</f>
        <v>3585.1179999999999</v>
      </c>
      <c r="AC138" s="108">
        <f>IF(B138="",AC137,IF(L138="",B138,$V$6))</f>
        <v>80</v>
      </c>
      <c r="AD138" s="109">
        <f>IF(B138="",AD137,IF(L138="",C138,$W$6))</f>
        <v>3604.0729999999999</v>
      </c>
      <c r="AF138" s="110">
        <f t="shared" si="17"/>
        <v>33.676470588235297</v>
      </c>
      <c r="AG138" s="110">
        <f t="shared" si="18"/>
        <v>0.24973721682891176</v>
      </c>
      <c r="AI138" s="111">
        <f>SUM($N$4:N138)</f>
        <v>6.8337405675909331</v>
      </c>
    </row>
    <row r="139" spans="1:35" x14ac:dyDescent="0.25">
      <c r="A139" s="4" t="str">
        <f>IF(pushover!A139="","",pushover!A139)</f>
        <v/>
      </c>
      <c r="B139" s="112" t="str">
        <f>IF(A139="","",IF(MAX(pushover!B139:B1134)&gt;0,pushover!B139*100,-pushover!B139*100))</f>
        <v/>
      </c>
      <c r="C139" s="113" t="str">
        <f>IF(A139="","",pushover!C139)</f>
        <v/>
      </c>
      <c r="D139" s="4" t="str">
        <f>IF(A139="","",pushover!D139)</f>
        <v/>
      </c>
      <c r="E139" s="4" t="str">
        <f>IF(A139="","",pushover!E139)</f>
        <v/>
      </c>
      <c r="F139" s="4" t="str">
        <f>IF(A139="","",pushover!I139)</f>
        <v/>
      </c>
      <c r="G139" s="4" t="str">
        <f>IF(A139="","",pushover!J139)</f>
        <v/>
      </c>
      <c r="H139" s="4" t="str">
        <f>IF(A139="","",pushover!K139)</f>
        <v/>
      </c>
      <c r="I139" s="60" t="str">
        <f t="shared" si="15"/>
        <v/>
      </c>
      <c r="J139" s="60" t="str">
        <f t="shared" si="16"/>
        <v/>
      </c>
      <c r="K139" s="59" t="str">
        <f>IF(AND(F139&gt;0,F138=0),aux!$B$2,IF(AND(G139&gt;0,G138=0,H139&lt;1),aux!$B$3,IF(AND(J139=MAX($J$4:$J$999),J138&lt;J139),aux!$B$4,"")))</f>
        <v/>
      </c>
      <c r="L139" s="114" t="str">
        <f>IF(OR(K138=aux!$B$3,L138=""),"",B139/$B$1)</f>
        <v/>
      </c>
      <c r="M139" s="114" t="str">
        <f t="shared" si="13"/>
        <v/>
      </c>
      <c r="N139" s="11" t="str">
        <f t="shared" si="14"/>
        <v/>
      </c>
      <c r="O139" s="60" t="str">
        <f>IF(AND(L138&lt;$V$20,L139&gt;$V$20),aux!$B$5,"")</f>
        <v/>
      </c>
      <c r="AA139" s="108">
        <f>IF(L139="",$V$6,B139)</f>
        <v>45.800000000000004</v>
      </c>
      <c r="AB139" s="109">
        <f>IF(L139="",$W$6,C139)</f>
        <v>3585.1179999999999</v>
      </c>
      <c r="AC139" s="108">
        <f>IF(B139="",AC138,IF(L139="",B139,$V$6))</f>
        <v>80</v>
      </c>
      <c r="AD139" s="109">
        <f>IF(B139="",AD138,IF(L139="",C139,$W$6))</f>
        <v>3604.0729999999999</v>
      </c>
      <c r="AF139" s="110">
        <f t="shared" si="17"/>
        <v>33.676470588235297</v>
      </c>
      <c r="AG139" s="110">
        <f t="shared" si="18"/>
        <v>0.24973721682891176</v>
      </c>
      <c r="AI139" s="111">
        <f>SUM($N$4:N139)</f>
        <v>6.8337405675909331</v>
      </c>
    </row>
    <row r="140" spans="1:35" x14ac:dyDescent="0.25">
      <c r="A140" s="4" t="str">
        <f>IF(pushover!A140="","",pushover!A140)</f>
        <v/>
      </c>
      <c r="B140" s="112" t="str">
        <f>IF(A140="","",IF(MAX(pushover!B140:B1135)&gt;0,pushover!B140*100,-pushover!B140*100))</f>
        <v/>
      </c>
      <c r="C140" s="113" t="str">
        <f>IF(A140="","",pushover!C140)</f>
        <v/>
      </c>
      <c r="D140" s="4" t="str">
        <f>IF(A140="","",pushover!D140)</f>
        <v/>
      </c>
      <c r="E140" s="4" t="str">
        <f>IF(A140="","",pushover!E140)</f>
        <v/>
      </c>
      <c r="F140" s="4" t="str">
        <f>IF(A140="","",pushover!I140)</f>
        <v/>
      </c>
      <c r="G140" s="4" t="str">
        <f>IF(A140="","",pushover!J140)</f>
        <v/>
      </c>
      <c r="H140" s="4" t="str">
        <f>IF(A140="","",pushover!K140)</f>
        <v/>
      </c>
      <c r="I140" s="60" t="str">
        <f t="shared" si="15"/>
        <v/>
      </c>
      <c r="J140" s="60" t="str">
        <f t="shared" si="16"/>
        <v/>
      </c>
      <c r="K140" s="59" t="str">
        <f>IF(AND(F140&gt;0,F139=0),aux!$B$2,IF(AND(G140&gt;0,G139=0,H140&lt;1),aux!$B$3,IF(AND(J140=MAX($J$4:$J$999),J139&lt;J140),aux!$B$4,"")))</f>
        <v/>
      </c>
      <c r="L140" s="114" t="str">
        <f>IF(OR(K139=aux!$B$3,L139=""),"",B140/$B$1)</f>
        <v/>
      </c>
      <c r="M140" s="114" t="str">
        <f t="shared" si="13"/>
        <v/>
      </c>
      <c r="N140" s="11" t="str">
        <f t="shared" si="14"/>
        <v/>
      </c>
      <c r="O140" s="60" t="str">
        <f>IF(AND(L139&lt;$V$20,L140&gt;$V$20),aux!$B$5,"")</f>
        <v/>
      </c>
      <c r="AA140" s="108">
        <f>IF(L140="",$V$6,B140)</f>
        <v>45.800000000000004</v>
      </c>
      <c r="AB140" s="109">
        <f>IF(L140="",$W$6,C140)</f>
        <v>3585.1179999999999</v>
      </c>
      <c r="AC140" s="108">
        <f>IF(B140="",AC139,IF(L140="",B140,$V$6))</f>
        <v>80</v>
      </c>
      <c r="AD140" s="109">
        <f>IF(B140="",AD139,IF(L140="",C140,$W$6))</f>
        <v>3604.0729999999999</v>
      </c>
      <c r="AF140" s="110">
        <f t="shared" si="17"/>
        <v>33.676470588235297</v>
      </c>
      <c r="AG140" s="110">
        <f t="shared" si="18"/>
        <v>0.24973721682891176</v>
      </c>
      <c r="AI140" s="111">
        <f>SUM($N$4:N140)</f>
        <v>6.8337405675909331</v>
      </c>
    </row>
    <row r="141" spans="1:35" x14ac:dyDescent="0.25">
      <c r="A141" s="4" t="str">
        <f>IF(pushover!A141="","",pushover!A141)</f>
        <v/>
      </c>
      <c r="B141" s="112" t="str">
        <f>IF(A141="","",IF(MAX(pushover!B141:B1136)&gt;0,pushover!B141*100,-pushover!B141*100))</f>
        <v/>
      </c>
      <c r="C141" s="113" t="str">
        <f>IF(A141="","",pushover!C141)</f>
        <v/>
      </c>
      <c r="D141" s="4" t="str">
        <f>IF(A141="","",pushover!D141)</f>
        <v/>
      </c>
      <c r="E141" s="4" t="str">
        <f>IF(A141="","",pushover!E141)</f>
        <v/>
      </c>
      <c r="F141" s="4" t="str">
        <f>IF(A141="","",pushover!I141)</f>
        <v/>
      </c>
      <c r="G141" s="4" t="str">
        <f>IF(A141="","",pushover!J141)</f>
        <v/>
      </c>
      <c r="H141" s="4" t="str">
        <f>IF(A141="","",pushover!K141)</f>
        <v/>
      </c>
      <c r="I141" s="60" t="str">
        <f t="shared" si="15"/>
        <v/>
      </c>
      <c r="J141" s="60" t="str">
        <f t="shared" si="16"/>
        <v/>
      </c>
      <c r="K141" s="59" t="str">
        <f>IF(AND(F141&gt;0,F140=0),aux!$B$2,IF(AND(G141&gt;0,G140=0,H141&lt;1),aux!$B$3,IF(AND(J141=MAX($J$4:$J$999),J140&lt;J141),aux!$B$4,"")))</f>
        <v/>
      </c>
      <c r="L141" s="114" t="str">
        <f>IF(OR(K140=aux!$B$3,L140=""),"",B141/$B$1)</f>
        <v/>
      </c>
      <c r="M141" s="114" t="str">
        <f t="shared" si="13"/>
        <v/>
      </c>
      <c r="N141" s="11" t="str">
        <f t="shared" si="14"/>
        <v/>
      </c>
      <c r="O141" s="60" t="str">
        <f>IF(AND(L140&lt;$V$20,L141&gt;$V$20),aux!$B$5,"")</f>
        <v/>
      </c>
      <c r="AA141" s="108">
        <f>IF(L141="",$V$6,B141)</f>
        <v>45.800000000000004</v>
      </c>
      <c r="AB141" s="109">
        <f>IF(L141="",$W$6,C141)</f>
        <v>3585.1179999999999</v>
      </c>
      <c r="AC141" s="108">
        <f>IF(B141="",AC140,IF(L141="",B141,$V$6))</f>
        <v>80</v>
      </c>
      <c r="AD141" s="109">
        <f>IF(B141="",AD140,IF(L141="",C141,$W$6))</f>
        <v>3604.0729999999999</v>
      </c>
      <c r="AF141" s="110">
        <f t="shared" si="17"/>
        <v>33.676470588235297</v>
      </c>
      <c r="AG141" s="110">
        <f t="shared" si="18"/>
        <v>0.24973721682891176</v>
      </c>
      <c r="AI141" s="111">
        <f>SUM($N$4:N141)</f>
        <v>6.8337405675909331</v>
      </c>
    </row>
    <row r="142" spans="1:35" x14ac:dyDescent="0.25">
      <c r="A142" s="4" t="str">
        <f>IF(pushover!A142="","",pushover!A142)</f>
        <v/>
      </c>
      <c r="B142" s="112" t="str">
        <f>IF(A142="","",IF(MAX(pushover!B142:B1137)&gt;0,pushover!B142*100,-pushover!B142*100))</f>
        <v/>
      </c>
      <c r="C142" s="113" t="str">
        <f>IF(A142="","",pushover!C142)</f>
        <v/>
      </c>
      <c r="D142" s="4" t="str">
        <f>IF(A142="","",pushover!D142)</f>
        <v/>
      </c>
      <c r="E142" s="4" t="str">
        <f>IF(A142="","",pushover!E142)</f>
        <v/>
      </c>
      <c r="F142" s="4" t="str">
        <f>IF(A142="","",pushover!I142)</f>
        <v/>
      </c>
      <c r="G142" s="4" t="str">
        <f>IF(A142="","",pushover!J142)</f>
        <v/>
      </c>
      <c r="H142" s="4" t="str">
        <f>IF(A142="","",pushover!K142)</f>
        <v/>
      </c>
      <c r="I142" s="60" t="str">
        <f t="shared" si="15"/>
        <v/>
      </c>
      <c r="J142" s="60" t="str">
        <f t="shared" si="16"/>
        <v/>
      </c>
      <c r="K142" s="59" t="str">
        <f>IF(AND(F142&gt;0,F141=0),aux!$B$2,IF(AND(G142&gt;0,G141=0,H142&lt;1),aux!$B$3,IF(AND(J142=MAX($J$4:$J$999),J141&lt;J142),aux!$B$4,"")))</f>
        <v/>
      </c>
      <c r="L142" s="114" t="str">
        <f>IF(OR(K141=aux!$B$3,L141=""),"",B142/$B$1)</f>
        <v/>
      </c>
      <c r="M142" s="114" t="str">
        <f t="shared" si="13"/>
        <v/>
      </c>
      <c r="N142" s="11" t="str">
        <f t="shared" si="14"/>
        <v/>
      </c>
      <c r="O142" s="60" t="str">
        <f>IF(AND(L141&lt;$V$20,L142&gt;$V$20),aux!$B$5,"")</f>
        <v/>
      </c>
      <c r="AA142" s="108">
        <f>IF(L142="",$V$6,B142)</f>
        <v>45.800000000000004</v>
      </c>
      <c r="AB142" s="109">
        <f>IF(L142="",$W$6,C142)</f>
        <v>3585.1179999999999</v>
      </c>
      <c r="AC142" s="108">
        <f>IF(B142="",AC141,IF(L142="",B142,$V$6))</f>
        <v>80</v>
      </c>
      <c r="AD142" s="109">
        <f>IF(B142="",AD141,IF(L142="",C142,$W$6))</f>
        <v>3604.0729999999999</v>
      </c>
      <c r="AF142" s="110">
        <f t="shared" si="17"/>
        <v>33.676470588235297</v>
      </c>
      <c r="AG142" s="110">
        <f t="shared" si="18"/>
        <v>0.24973721682891176</v>
      </c>
      <c r="AI142" s="111">
        <f>SUM($N$4:N142)</f>
        <v>6.8337405675909331</v>
      </c>
    </row>
    <row r="143" spans="1:35" x14ac:dyDescent="0.25">
      <c r="A143" s="4" t="str">
        <f>IF(pushover!A143="","",pushover!A143)</f>
        <v/>
      </c>
      <c r="B143" s="112" t="str">
        <f>IF(A143="","",IF(MAX(pushover!B143:B1138)&gt;0,pushover!B143*100,-pushover!B143*100))</f>
        <v/>
      </c>
      <c r="C143" s="113" t="str">
        <f>IF(A143="","",pushover!C143)</f>
        <v/>
      </c>
      <c r="D143" s="4" t="str">
        <f>IF(A143="","",pushover!D143)</f>
        <v/>
      </c>
      <c r="E143" s="4" t="str">
        <f>IF(A143="","",pushover!E143)</f>
        <v/>
      </c>
      <c r="F143" s="4" t="str">
        <f>IF(A143="","",pushover!I143)</f>
        <v/>
      </c>
      <c r="G143" s="4" t="str">
        <f>IF(A143="","",pushover!J143)</f>
        <v/>
      </c>
      <c r="H143" s="4" t="str">
        <f>IF(A143="","",pushover!K143)</f>
        <v/>
      </c>
      <c r="I143" s="60" t="str">
        <f t="shared" si="15"/>
        <v/>
      </c>
      <c r="J143" s="60" t="str">
        <f t="shared" si="16"/>
        <v/>
      </c>
      <c r="K143" s="59" t="str">
        <f>IF(AND(F143&gt;0,F142=0),aux!$B$2,IF(AND(G143&gt;0,G142=0,H143&lt;1),aux!$B$3,IF(AND(J143=MAX($J$4:$J$999),J142&lt;J143),aux!$B$4,"")))</f>
        <v/>
      </c>
      <c r="L143" s="114" t="str">
        <f>IF(OR(K142=aux!$B$3,L142=""),"",B143/$B$1)</f>
        <v/>
      </c>
      <c r="M143" s="114" t="str">
        <f t="shared" si="13"/>
        <v/>
      </c>
      <c r="N143" s="11" t="str">
        <f t="shared" si="14"/>
        <v/>
      </c>
      <c r="O143" s="60" t="str">
        <f>IF(AND(L142&lt;$V$20,L143&gt;$V$20),aux!$B$5,"")</f>
        <v/>
      </c>
      <c r="AA143" s="108">
        <f>IF(L143="",$V$6,B143)</f>
        <v>45.800000000000004</v>
      </c>
      <c r="AB143" s="109">
        <f>IF(L143="",$W$6,C143)</f>
        <v>3585.1179999999999</v>
      </c>
      <c r="AC143" s="108">
        <f>IF(B143="",AC142,IF(L143="",B143,$V$6))</f>
        <v>80</v>
      </c>
      <c r="AD143" s="109">
        <f>IF(B143="",AD142,IF(L143="",C143,$W$6))</f>
        <v>3604.0729999999999</v>
      </c>
      <c r="AF143" s="110">
        <f t="shared" si="17"/>
        <v>33.676470588235297</v>
      </c>
      <c r="AG143" s="110">
        <f t="shared" si="18"/>
        <v>0.24973721682891176</v>
      </c>
      <c r="AI143" s="111">
        <f>SUM($N$4:N143)</f>
        <v>6.8337405675909331</v>
      </c>
    </row>
    <row r="144" spans="1:35" x14ac:dyDescent="0.25">
      <c r="A144" s="4" t="str">
        <f>IF(pushover!A144="","",pushover!A144)</f>
        <v/>
      </c>
      <c r="B144" s="112" t="str">
        <f>IF(A144="","",IF(MAX(pushover!B144:B1139)&gt;0,pushover!B144*100,-pushover!B144*100))</f>
        <v/>
      </c>
      <c r="C144" s="113" t="str">
        <f>IF(A144="","",pushover!C144)</f>
        <v/>
      </c>
      <c r="D144" s="4" t="str">
        <f>IF(A144="","",pushover!D144)</f>
        <v/>
      </c>
      <c r="E144" s="4" t="str">
        <f>IF(A144="","",pushover!E144)</f>
        <v/>
      </c>
      <c r="F144" s="4" t="str">
        <f>IF(A144="","",pushover!I144)</f>
        <v/>
      </c>
      <c r="G144" s="4" t="str">
        <f>IF(A144="","",pushover!J144)</f>
        <v/>
      </c>
      <c r="H144" s="4" t="str">
        <f>IF(A144="","",pushover!K144)</f>
        <v/>
      </c>
      <c r="I144" s="60" t="str">
        <f t="shared" si="15"/>
        <v/>
      </c>
      <c r="J144" s="60" t="str">
        <f t="shared" si="16"/>
        <v/>
      </c>
      <c r="K144" s="59" t="str">
        <f>IF(AND(F144&gt;0,F143=0),aux!$B$2,IF(AND(G144&gt;0,G143=0,H144&lt;1),aux!$B$3,IF(AND(J144=MAX($J$4:$J$999),J143&lt;J144),aux!$B$4,"")))</f>
        <v/>
      </c>
      <c r="L144" s="114" t="str">
        <f>IF(OR(K143=aux!$B$3,L143=""),"",B144/$B$1)</f>
        <v/>
      </c>
      <c r="M144" s="114" t="str">
        <f t="shared" si="13"/>
        <v/>
      </c>
      <c r="N144" s="11" t="str">
        <f t="shared" si="14"/>
        <v/>
      </c>
      <c r="O144" s="60" t="str">
        <f>IF(AND(L143&lt;$V$20,L144&gt;$V$20),aux!$B$5,"")</f>
        <v/>
      </c>
      <c r="AA144" s="108">
        <f>IF(L144="",$V$6,B144)</f>
        <v>45.800000000000004</v>
      </c>
      <c r="AB144" s="109">
        <f>IF(L144="",$W$6,C144)</f>
        <v>3585.1179999999999</v>
      </c>
      <c r="AC144" s="108">
        <f>IF(B144="",AC143,IF(L144="",B144,$V$6))</f>
        <v>80</v>
      </c>
      <c r="AD144" s="109">
        <f>IF(B144="",AD143,IF(L144="",C144,$W$6))</f>
        <v>3604.0729999999999</v>
      </c>
      <c r="AF144" s="110">
        <f t="shared" si="17"/>
        <v>33.676470588235297</v>
      </c>
      <c r="AG144" s="110">
        <f t="shared" si="18"/>
        <v>0.24973721682891176</v>
      </c>
      <c r="AI144" s="111">
        <f>SUM($N$4:N144)</f>
        <v>6.8337405675909331</v>
      </c>
    </row>
    <row r="145" spans="1:35" x14ac:dyDescent="0.25">
      <c r="A145" s="4" t="str">
        <f>IF(pushover!A145="","",pushover!A145)</f>
        <v/>
      </c>
      <c r="B145" s="112" t="str">
        <f>IF(A145="","",IF(MAX(pushover!B145:B1140)&gt;0,pushover!B145*100,-pushover!B145*100))</f>
        <v/>
      </c>
      <c r="C145" s="113" t="str">
        <f>IF(A145="","",pushover!C145)</f>
        <v/>
      </c>
      <c r="D145" s="4" t="str">
        <f>IF(A145="","",pushover!D145)</f>
        <v/>
      </c>
      <c r="E145" s="4" t="str">
        <f>IF(A145="","",pushover!E145)</f>
        <v/>
      </c>
      <c r="F145" s="4" t="str">
        <f>IF(A145="","",pushover!I145)</f>
        <v/>
      </c>
      <c r="G145" s="4" t="str">
        <f>IF(A145="","",pushover!J145)</f>
        <v/>
      </c>
      <c r="H145" s="4" t="str">
        <f>IF(A145="","",pushover!K145)</f>
        <v/>
      </c>
      <c r="I145" s="60" t="str">
        <f t="shared" si="15"/>
        <v/>
      </c>
      <c r="J145" s="60" t="str">
        <f t="shared" si="16"/>
        <v/>
      </c>
      <c r="K145" s="59" t="str">
        <f>IF(AND(F145&gt;0,F144=0),aux!$B$2,IF(AND(G145&gt;0,G144=0,H145&lt;1),aux!$B$3,IF(AND(J145=MAX($J$4:$J$999),J144&lt;J145),aux!$B$4,"")))</f>
        <v/>
      </c>
      <c r="L145" s="114" t="str">
        <f>IF(OR(K144=aux!$B$3,L144=""),"",B145/$B$1)</f>
        <v/>
      </c>
      <c r="M145" s="114" t="str">
        <f t="shared" si="13"/>
        <v/>
      </c>
      <c r="N145" s="11" t="str">
        <f t="shared" si="14"/>
        <v/>
      </c>
      <c r="O145" s="60" t="str">
        <f>IF(AND(L144&lt;$V$20,L145&gt;$V$20),aux!$B$5,"")</f>
        <v/>
      </c>
      <c r="AA145" s="108">
        <f>IF(L145="",$V$6,B145)</f>
        <v>45.800000000000004</v>
      </c>
      <c r="AB145" s="109">
        <f>IF(L145="",$W$6,C145)</f>
        <v>3585.1179999999999</v>
      </c>
      <c r="AC145" s="108">
        <f>IF(B145="",AC144,IF(L145="",B145,$V$6))</f>
        <v>80</v>
      </c>
      <c r="AD145" s="109">
        <f>IF(B145="",AD144,IF(L145="",C145,$W$6))</f>
        <v>3604.0729999999999</v>
      </c>
      <c r="AF145" s="110">
        <f t="shared" si="17"/>
        <v>33.676470588235297</v>
      </c>
      <c r="AG145" s="110">
        <f t="shared" si="18"/>
        <v>0.24973721682891176</v>
      </c>
      <c r="AI145" s="111">
        <f>SUM($N$4:N145)</f>
        <v>6.8337405675909331</v>
      </c>
    </row>
    <row r="146" spans="1:35" x14ac:dyDescent="0.25">
      <c r="A146" s="4" t="str">
        <f>IF(pushover!A146="","",pushover!A146)</f>
        <v/>
      </c>
      <c r="B146" s="112" t="str">
        <f>IF(A146="","",IF(MAX(pushover!B146:B1141)&gt;0,pushover!B146*100,-pushover!B146*100))</f>
        <v/>
      </c>
      <c r="C146" s="113" t="str">
        <f>IF(A146="","",pushover!C146)</f>
        <v/>
      </c>
      <c r="D146" s="4" t="str">
        <f>IF(A146="","",pushover!D146)</f>
        <v/>
      </c>
      <c r="E146" s="4" t="str">
        <f>IF(A146="","",pushover!E146)</f>
        <v/>
      </c>
      <c r="F146" s="4" t="str">
        <f>IF(A146="","",pushover!I146)</f>
        <v/>
      </c>
      <c r="G146" s="4" t="str">
        <f>IF(A146="","",pushover!J146)</f>
        <v/>
      </c>
      <c r="H146" s="4" t="str">
        <f>IF(A146="","",pushover!K146)</f>
        <v/>
      </c>
      <c r="I146" s="60" t="str">
        <f t="shared" si="15"/>
        <v/>
      </c>
      <c r="J146" s="60" t="str">
        <f t="shared" si="16"/>
        <v/>
      </c>
      <c r="K146" s="59" t="str">
        <f>IF(AND(F146&gt;0,F145=0),aux!$B$2,IF(AND(G146&gt;0,G145=0,H146&lt;1),aux!$B$3,IF(AND(J146=MAX($J$4:$J$999),J145&lt;J146),aux!$B$4,"")))</f>
        <v/>
      </c>
      <c r="L146" s="114" t="str">
        <f>IF(OR(K145=aux!$B$3,L145=""),"",B146/$B$1)</f>
        <v/>
      </c>
      <c r="M146" s="114" t="str">
        <f t="shared" si="13"/>
        <v/>
      </c>
      <c r="N146" s="11" t="str">
        <f t="shared" si="14"/>
        <v/>
      </c>
      <c r="O146" s="60" t="str">
        <f>IF(AND(L145&lt;$V$20,L146&gt;$V$20),aux!$B$5,"")</f>
        <v/>
      </c>
      <c r="AA146" s="108">
        <f>IF(L146="",$V$6,B146)</f>
        <v>45.800000000000004</v>
      </c>
      <c r="AB146" s="109">
        <f>IF(L146="",$W$6,C146)</f>
        <v>3585.1179999999999</v>
      </c>
      <c r="AC146" s="108">
        <f>IF(B146="",AC145,IF(L146="",B146,$V$6))</f>
        <v>80</v>
      </c>
      <c r="AD146" s="109">
        <f>IF(B146="",AD145,IF(L146="",C146,$W$6))</f>
        <v>3604.0729999999999</v>
      </c>
      <c r="AF146" s="110">
        <f t="shared" si="17"/>
        <v>33.676470588235297</v>
      </c>
      <c r="AG146" s="110">
        <f t="shared" si="18"/>
        <v>0.24973721682891176</v>
      </c>
      <c r="AI146" s="111">
        <f>SUM($N$4:N146)</f>
        <v>6.8337405675909331</v>
      </c>
    </row>
    <row r="147" spans="1:35" x14ac:dyDescent="0.25">
      <c r="A147" s="4" t="str">
        <f>IF(pushover!A147="","",pushover!A147)</f>
        <v/>
      </c>
      <c r="B147" s="112" t="str">
        <f>IF(A147="","",IF(MAX(pushover!B147:B1142)&gt;0,pushover!B147*100,-pushover!B147*100))</f>
        <v/>
      </c>
      <c r="C147" s="113" t="str">
        <f>IF(A147="","",pushover!C147)</f>
        <v/>
      </c>
      <c r="D147" s="4" t="str">
        <f>IF(A147="","",pushover!D147)</f>
        <v/>
      </c>
      <c r="E147" s="4" t="str">
        <f>IF(A147="","",pushover!E147)</f>
        <v/>
      </c>
      <c r="F147" s="4" t="str">
        <f>IF(A147="","",pushover!I147)</f>
        <v/>
      </c>
      <c r="G147" s="4" t="str">
        <f>IF(A147="","",pushover!J147)</f>
        <v/>
      </c>
      <c r="H147" s="4" t="str">
        <f>IF(A147="","",pushover!K147)</f>
        <v/>
      </c>
      <c r="I147" s="60" t="str">
        <f t="shared" si="15"/>
        <v/>
      </c>
      <c r="J147" s="60" t="str">
        <f t="shared" si="16"/>
        <v/>
      </c>
      <c r="K147" s="59" t="str">
        <f>IF(AND(F147&gt;0,F146=0),aux!$B$2,IF(AND(G147&gt;0,G146=0,H147&lt;1),aux!$B$3,IF(AND(J147=MAX($J$4:$J$999),J146&lt;J147),aux!$B$4,"")))</f>
        <v/>
      </c>
      <c r="L147" s="114" t="str">
        <f>IF(OR(K146=aux!$B$3,L146=""),"",B147/$B$1)</f>
        <v/>
      </c>
      <c r="M147" s="114" t="str">
        <f t="shared" si="13"/>
        <v/>
      </c>
      <c r="N147" s="11" t="str">
        <f t="shared" si="14"/>
        <v/>
      </c>
      <c r="O147" s="60" t="str">
        <f>IF(AND(L146&lt;$V$20,L147&gt;$V$20),aux!$B$5,"")</f>
        <v/>
      </c>
      <c r="AA147" s="108">
        <f>IF(L147="",$V$6,B147)</f>
        <v>45.800000000000004</v>
      </c>
      <c r="AB147" s="109">
        <f>IF(L147="",$W$6,C147)</f>
        <v>3585.1179999999999</v>
      </c>
      <c r="AC147" s="108">
        <f>IF(B147="",AC146,IF(L147="",B147,$V$6))</f>
        <v>80</v>
      </c>
      <c r="AD147" s="109">
        <f>IF(B147="",AD146,IF(L147="",C147,$W$6))</f>
        <v>3604.0729999999999</v>
      </c>
      <c r="AF147" s="110">
        <f t="shared" si="17"/>
        <v>33.676470588235297</v>
      </c>
      <c r="AG147" s="110">
        <f t="shared" si="18"/>
        <v>0.24973721682891176</v>
      </c>
      <c r="AI147" s="111">
        <f>SUM($N$4:N147)</f>
        <v>6.8337405675909331</v>
      </c>
    </row>
    <row r="148" spans="1:35" x14ac:dyDescent="0.25">
      <c r="A148" s="4" t="str">
        <f>IF(pushover!A148="","",pushover!A148)</f>
        <v/>
      </c>
      <c r="B148" s="112" t="str">
        <f>IF(A148="","",IF(MAX(pushover!B148:B1143)&gt;0,pushover!B148*100,-pushover!B148*100))</f>
        <v/>
      </c>
      <c r="C148" s="113" t="str">
        <f>IF(A148="","",pushover!C148)</f>
        <v/>
      </c>
      <c r="D148" s="4" t="str">
        <f>IF(A148="","",pushover!D148)</f>
        <v/>
      </c>
      <c r="E148" s="4" t="str">
        <f>IF(A148="","",pushover!E148)</f>
        <v/>
      </c>
      <c r="F148" s="4" t="str">
        <f>IF(A148="","",pushover!I148)</f>
        <v/>
      </c>
      <c r="G148" s="4" t="str">
        <f>IF(A148="","",pushover!J148)</f>
        <v/>
      </c>
      <c r="H148" s="4" t="str">
        <f>IF(A148="","",pushover!K148)</f>
        <v/>
      </c>
      <c r="I148" s="60" t="str">
        <f t="shared" si="15"/>
        <v/>
      </c>
      <c r="J148" s="60" t="str">
        <f t="shared" si="16"/>
        <v/>
      </c>
      <c r="K148" s="59" t="str">
        <f>IF(AND(F148&gt;0,F147=0),aux!$B$2,IF(AND(G148&gt;0,G147=0,H148&lt;1),aux!$B$3,IF(AND(J148=MAX($J$4:$J$999),J147&lt;J148),aux!$B$4,"")))</f>
        <v/>
      </c>
      <c r="L148" s="114" t="str">
        <f>IF(OR(K147=aux!$B$3,L147=""),"",B148/$B$1)</f>
        <v/>
      </c>
      <c r="M148" s="114" t="str">
        <f t="shared" si="13"/>
        <v/>
      </c>
      <c r="N148" s="11" t="str">
        <f t="shared" si="14"/>
        <v/>
      </c>
      <c r="O148" s="60" t="str">
        <f>IF(AND(L147&lt;$V$20,L148&gt;$V$20),aux!$B$5,"")</f>
        <v/>
      </c>
      <c r="AA148" s="108">
        <f>IF(L148="",$V$6,B148)</f>
        <v>45.800000000000004</v>
      </c>
      <c r="AB148" s="109">
        <f>IF(L148="",$W$6,C148)</f>
        <v>3585.1179999999999</v>
      </c>
      <c r="AC148" s="108">
        <f>IF(B148="",AC147,IF(L148="",B148,$V$6))</f>
        <v>80</v>
      </c>
      <c r="AD148" s="109">
        <f>IF(B148="",AD147,IF(L148="",C148,$W$6))</f>
        <v>3604.0729999999999</v>
      </c>
      <c r="AF148" s="110">
        <f t="shared" si="17"/>
        <v>33.676470588235297</v>
      </c>
      <c r="AG148" s="110">
        <f t="shared" si="18"/>
        <v>0.24973721682891176</v>
      </c>
      <c r="AI148" s="111">
        <f>SUM($N$4:N148)</f>
        <v>6.8337405675909331</v>
      </c>
    </row>
    <row r="149" spans="1:35" x14ac:dyDescent="0.25">
      <c r="A149" s="4" t="str">
        <f>IF(pushover!A149="","",pushover!A149)</f>
        <v/>
      </c>
      <c r="B149" s="112" t="str">
        <f>IF(A149="","",IF(MAX(pushover!B149:B1144)&gt;0,pushover!B149*100,-pushover!B149*100))</f>
        <v/>
      </c>
      <c r="C149" s="113" t="str">
        <f>IF(A149="","",pushover!C149)</f>
        <v/>
      </c>
      <c r="D149" s="4" t="str">
        <f>IF(A149="","",pushover!D149)</f>
        <v/>
      </c>
      <c r="E149" s="4" t="str">
        <f>IF(A149="","",pushover!E149)</f>
        <v/>
      </c>
      <c r="F149" s="4" t="str">
        <f>IF(A149="","",pushover!I149)</f>
        <v/>
      </c>
      <c r="G149" s="4" t="str">
        <f>IF(A149="","",pushover!J149)</f>
        <v/>
      </c>
      <c r="H149" s="4" t="str">
        <f>IF(A149="","",pushover!K149)</f>
        <v/>
      </c>
      <c r="I149" s="60" t="str">
        <f t="shared" si="15"/>
        <v/>
      </c>
      <c r="J149" s="60" t="str">
        <f t="shared" si="16"/>
        <v/>
      </c>
      <c r="K149" s="59" t="str">
        <f>IF(AND(F149&gt;0,F148=0),aux!$B$2,IF(AND(G149&gt;0,G148=0,H149&lt;1),aux!$B$3,IF(AND(J149=MAX($J$4:$J$999),J148&lt;J149),aux!$B$4,"")))</f>
        <v/>
      </c>
      <c r="L149" s="114" t="str">
        <f>IF(OR(K148=aux!$B$3,L148=""),"",B149/$B$1)</f>
        <v/>
      </c>
      <c r="M149" s="114" t="str">
        <f t="shared" ref="M149:M212" si="19">IF(L149="","",C149/($B$1*$D$1*9.81))</f>
        <v/>
      </c>
      <c r="N149" s="11" t="str">
        <f t="shared" ref="N149:N212" si="20">IF(L149="","",IF(L148="[cm]",0,(L149-L148)*(M149+M148)/2))</f>
        <v/>
      </c>
      <c r="O149" s="60" t="str">
        <f>IF(AND(L148&lt;$V$20,L149&gt;$V$20),aux!$B$5,"")</f>
        <v/>
      </c>
      <c r="AA149" s="108">
        <f>IF(L149="",$V$6,B149)</f>
        <v>45.800000000000004</v>
      </c>
      <c r="AB149" s="109">
        <f>IF(L149="",$W$6,C149)</f>
        <v>3585.1179999999999</v>
      </c>
      <c r="AC149" s="108">
        <f>IF(B149="",AC148,IF(L149="",B149,$V$6))</f>
        <v>80</v>
      </c>
      <c r="AD149" s="109">
        <f>IF(B149="",AD148,IF(L149="",C149,$W$6))</f>
        <v>3604.0729999999999</v>
      </c>
      <c r="AF149" s="110">
        <f t="shared" si="17"/>
        <v>33.676470588235297</v>
      </c>
      <c r="AG149" s="110">
        <f t="shared" si="18"/>
        <v>0.24973721682891176</v>
      </c>
      <c r="AI149" s="111">
        <f>SUM($N$4:N149)</f>
        <v>6.8337405675909331</v>
      </c>
    </row>
    <row r="150" spans="1:35" x14ac:dyDescent="0.25">
      <c r="A150" s="4" t="str">
        <f>IF(pushover!A150="","",pushover!A150)</f>
        <v/>
      </c>
      <c r="B150" s="112" t="str">
        <f>IF(A150="","",IF(MAX(pushover!B150:B1145)&gt;0,pushover!B150*100,-pushover!B150*100))</f>
        <v/>
      </c>
      <c r="C150" s="113" t="str">
        <f>IF(A150="","",pushover!C150)</f>
        <v/>
      </c>
      <c r="D150" s="4" t="str">
        <f>IF(A150="","",pushover!D150)</f>
        <v/>
      </c>
      <c r="E150" s="4" t="str">
        <f>IF(A150="","",pushover!E150)</f>
        <v/>
      </c>
      <c r="F150" s="4" t="str">
        <f>IF(A150="","",pushover!I150)</f>
        <v/>
      </c>
      <c r="G150" s="4" t="str">
        <f>IF(A150="","",pushover!J150)</f>
        <v/>
      </c>
      <c r="H150" s="4" t="str">
        <f>IF(A150="","",pushover!K150)</f>
        <v/>
      </c>
      <c r="I150" s="60" t="str">
        <f t="shared" si="15"/>
        <v/>
      </c>
      <c r="J150" s="60" t="str">
        <f t="shared" si="16"/>
        <v/>
      </c>
      <c r="K150" s="59" t="str">
        <f>IF(AND(F150&gt;0,F149=0),aux!$B$2,IF(AND(G150&gt;0,G149=0,H150&lt;1),aux!$B$3,IF(AND(J150=MAX($J$4:$J$999),J149&lt;J150),aux!$B$4,"")))</f>
        <v/>
      </c>
      <c r="L150" s="114" t="str">
        <f>IF(OR(K149=aux!$B$3,L149=""),"",B150/$B$1)</f>
        <v/>
      </c>
      <c r="M150" s="114" t="str">
        <f t="shared" si="19"/>
        <v/>
      </c>
      <c r="N150" s="11" t="str">
        <f t="shared" si="20"/>
        <v/>
      </c>
      <c r="O150" s="60" t="str">
        <f>IF(AND(L149&lt;$V$20,L150&gt;$V$20),aux!$B$5,"")</f>
        <v/>
      </c>
      <c r="AA150" s="108">
        <f>IF(L150="",$V$6,B150)</f>
        <v>45.800000000000004</v>
      </c>
      <c r="AB150" s="109">
        <f>IF(L150="",$W$6,C150)</f>
        <v>3585.1179999999999</v>
      </c>
      <c r="AC150" s="108">
        <f>IF(B150="",AC149,IF(L150="",B150,$V$6))</f>
        <v>80</v>
      </c>
      <c r="AD150" s="109">
        <f>IF(B150="",AD149,IF(L150="",C150,$W$6))</f>
        <v>3604.0729999999999</v>
      </c>
      <c r="AF150" s="110">
        <f t="shared" si="17"/>
        <v>33.676470588235297</v>
      </c>
      <c r="AG150" s="110">
        <f t="shared" si="18"/>
        <v>0.24973721682891176</v>
      </c>
      <c r="AI150" s="111">
        <f>SUM($N$4:N150)</f>
        <v>6.8337405675909331</v>
      </c>
    </row>
    <row r="151" spans="1:35" x14ac:dyDescent="0.25">
      <c r="A151" s="4" t="str">
        <f>IF(pushover!A151="","",pushover!A151)</f>
        <v/>
      </c>
      <c r="B151" s="112" t="str">
        <f>IF(A151="","",IF(MAX(pushover!B151:B1146)&gt;0,pushover!B151*100,-pushover!B151*100))</f>
        <v/>
      </c>
      <c r="C151" s="113" t="str">
        <f>IF(A151="","",pushover!C151)</f>
        <v/>
      </c>
      <c r="D151" s="4" t="str">
        <f>IF(A151="","",pushover!D151)</f>
        <v/>
      </c>
      <c r="E151" s="4" t="str">
        <f>IF(A151="","",pushover!E151)</f>
        <v/>
      </c>
      <c r="F151" s="4" t="str">
        <f>IF(A151="","",pushover!I151)</f>
        <v/>
      </c>
      <c r="G151" s="4" t="str">
        <f>IF(A151="","",pushover!J151)</f>
        <v/>
      </c>
      <c r="H151" s="4" t="str">
        <f>IF(A151="","",pushover!K151)</f>
        <v/>
      </c>
      <c r="I151" s="60" t="str">
        <f t="shared" si="15"/>
        <v/>
      </c>
      <c r="J151" s="60" t="str">
        <f t="shared" si="16"/>
        <v/>
      </c>
      <c r="K151" s="59" t="str">
        <f>IF(AND(F151&gt;0,F150=0),aux!$B$2,IF(AND(G151&gt;0,G150=0,H151&lt;1),aux!$B$3,IF(AND(J151=MAX($J$4:$J$999),J150&lt;J151),aux!$B$4,"")))</f>
        <v/>
      </c>
      <c r="L151" s="114" t="str">
        <f>IF(OR(K150=aux!$B$3,L150=""),"",B151/$B$1)</f>
        <v/>
      </c>
      <c r="M151" s="114" t="str">
        <f t="shared" si="19"/>
        <v/>
      </c>
      <c r="N151" s="11" t="str">
        <f t="shared" si="20"/>
        <v/>
      </c>
      <c r="O151" s="60" t="str">
        <f>IF(AND(L150&lt;$V$20,L151&gt;$V$20),aux!$B$5,"")</f>
        <v/>
      </c>
      <c r="AA151" s="108">
        <f>IF(L151="",$V$6,B151)</f>
        <v>45.800000000000004</v>
      </c>
      <c r="AB151" s="109">
        <f>IF(L151="",$W$6,C151)</f>
        <v>3585.1179999999999</v>
      </c>
      <c r="AC151" s="108">
        <f>IF(B151="",AC150,IF(L151="",B151,$V$6))</f>
        <v>80</v>
      </c>
      <c r="AD151" s="109">
        <f>IF(B151="",AD150,IF(L151="",C151,$W$6))</f>
        <v>3604.0729999999999</v>
      </c>
      <c r="AF151" s="110">
        <f t="shared" si="17"/>
        <v>33.676470588235297</v>
      </c>
      <c r="AG151" s="110">
        <f t="shared" si="18"/>
        <v>0.24973721682891176</v>
      </c>
      <c r="AI151" s="111">
        <f>SUM($N$4:N151)</f>
        <v>6.8337405675909331</v>
      </c>
    </row>
    <row r="152" spans="1:35" x14ac:dyDescent="0.25">
      <c r="A152" s="4" t="str">
        <f>IF(pushover!A152="","",pushover!A152)</f>
        <v/>
      </c>
      <c r="B152" s="112" t="str">
        <f>IF(A152="","",IF(MAX(pushover!B152:B1147)&gt;0,pushover!B152*100,-pushover!B152*100))</f>
        <v/>
      </c>
      <c r="C152" s="113" t="str">
        <f>IF(A152="","",pushover!C152)</f>
        <v/>
      </c>
      <c r="D152" s="4" t="str">
        <f>IF(A152="","",pushover!D152)</f>
        <v/>
      </c>
      <c r="E152" s="4" t="str">
        <f>IF(A152="","",pushover!E152)</f>
        <v/>
      </c>
      <c r="F152" s="4" t="str">
        <f>IF(A152="","",pushover!I152)</f>
        <v/>
      </c>
      <c r="G152" s="4" t="str">
        <f>IF(A152="","",pushover!J152)</f>
        <v/>
      </c>
      <c r="H152" s="4" t="str">
        <f>IF(A152="","",pushover!K152)</f>
        <v/>
      </c>
      <c r="I152" s="60" t="str">
        <f t="shared" si="15"/>
        <v/>
      </c>
      <c r="J152" s="60" t="str">
        <f t="shared" si="16"/>
        <v/>
      </c>
      <c r="K152" s="59" t="str">
        <f>IF(AND(F152&gt;0,F151=0),aux!$B$2,IF(AND(G152&gt;0,G151=0,H152&lt;1),aux!$B$3,IF(AND(J152=MAX($J$4:$J$999),J151&lt;J152),aux!$B$4,"")))</f>
        <v/>
      </c>
      <c r="L152" s="114" t="str">
        <f>IF(OR(K151=aux!$B$3,L151=""),"",B152/$B$1)</f>
        <v/>
      </c>
      <c r="M152" s="114" t="str">
        <f t="shared" si="19"/>
        <v/>
      </c>
      <c r="N152" s="11" t="str">
        <f t="shared" si="20"/>
        <v/>
      </c>
      <c r="O152" s="60" t="str">
        <f>IF(AND(L151&lt;$V$20,L152&gt;$V$20),aux!$B$5,"")</f>
        <v/>
      </c>
      <c r="AA152" s="108">
        <f>IF(L152="",$V$6,B152)</f>
        <v>45.800000000000004</v>
      </c>
      <c r="AB152" s="109">
        <f>IF(L152="",$W$6,C152)</f>
        <v>3585.1179999999999</v>
      </c>
      <c r="AC152" s="108">
        <f>IF(B152="",AC151,IF(L152="",B152,$V$6))</f>
        <v>80</v>
      </c>
      <c r="AD152" s="109">
        <f>IF(B152="",AD151,IF(L152="",C152,$W$6))</f>
        <v>3604.0729999999999</v>
      </c>
      <c r="AF152" s="110">
        <f t="shared" si="17"/>
        <v>33.676470588235297</v>
      </c>
      <c r="AG152" s="110">
        <f t="shared" si="18"/>
        <v>0.24973721682891176</v>
      </c>
      <c r="AI152" s="111">
        <f>SUM($N$4:N152)</f>
        <v>6.8337405675909331</v>
      </c>
    </row>
    <row r="153" spans="1:35" x14ac:dyDescent="0.25">
      <c r="A153" s="4" t="str">
        <f>IF(pushover!A153="","",pushover!A153)</f>
        <v/>
      </c>
      <c r="B153" s="112" t="str">
        <f>IF(A153="","",IF(MAX(pushover!B153:B1148)&gt;0,pushover!B153*100,-pushover!B153*100))</f>
        <v/>
      </c>
      <c r="C153" s="113" t="str">
        <f>IF(A153="","",pushover!C153)</f>
        <v/>
      </c>
      <c r="D153" s="4" t="str">
        <f>IF(A153="","",pushover!D153)</f>
        <v/>
      </c>
      <c r="E153" s="4" t="str">
        <f>IF(A153="","",pushover!E153)</f>
        <v/>
      </c>
      <c r="F153" s="4" t="str">
        <f>IF(A153="","",pushover!I153)</f>
        <v/>
      </c>
      <c r="G153" s="4" t="str">
        <f>IF(A153="","",pushover!J153)</f>
        <v/>
      </c>
      <c r="H153" s="4" t="str">
        <f>IF(A153="","",pushover!K153)</f>
        <v/>
      </c>
      <c r="I153" s="60" t="str">
        <f t="shared" si="15"/>
        <v/>
      </c>
      <c r="J153" s="60" t="str">
        <f t="shared" si="16"/>
        <v/>
      </c>
      <c r="K153" s="59" t="str">
        <f>IF(AND(F153&gt;0,F152=0),aux!$B$2,IF(AND(G153&gt;0,G152=0,H153&lt;1),aux!$B$3,IF(AND(J153=MAX($J$4:$J$999),J152&lt;J153),aux!$B$4,"")))</f>
        <v/>
      </c>
      <c r="L153" s="114" t="str">
        <f>IF(OR(K152=aux!$B$3,L152=""),"",B153/$B$1)</f>
        <v/>
      </c>
      <c r="M153" s="114" t="str">
        <f t="shared" si="19"/>
        <v/>
      </c>
      <c r="N153" s="11" t="str">
        <f t="shared" si="20"/>
        <v/>
      </c>
      <c r="O153" s="60" t="str">
        <f>IF(AND(L152&lt;$V$20,L153&gt;$V$20),aux!$B$5,"")</f>
        <v/>
      </c>
      <c r="AA153" s="108">
        <f>IF(L153="",$V$6,B153)</f>
        <v>45.800000000000004</v>
      </c>
      <c r="AB153" s="109">
        <f>IF(L153="",$W$6,C153)</f>
        <v>3585.1179999999999</v>
      </c>
      <c r="AC153" s="108">
        <f>IF(B153="",AC152,IF(L153="",B153,$V$6))</f>
        <v>80</v>
      </c>
      <c r="AD153" s="109">
        <f>IF(B153="",AD152,IF(L153="",C153,$W$6))</f>
        <v>3604.0729999999999</v>
      </c>
      <c r="AF153" s="110">
        <f t="shared" si="17"/>
        <v>33.676470588235297</v>
      </c>
      <c r="AG153" s="110">
        <f t="shared" si="18"/>
        <v>0.24973721682891176</v>
      </c>
      <c r="AI153" s="111">
        <f>SUM($N$4:N153)</f>
        <v>6.8337405675909331</v>
      </c>
    </row>
    <row r="154" spans="1:35" x14ac:dyDescent="0.25">
      <c r="A154" s="4" t="str">
        <f>IF(pushover!A154="","",pushover!A154)</f>
        <v/>
      </c>
      <c r="B154" s="112" t="str">
        <f>IF(A154="","",IF(MAX(pushover!B154:B1149)&gt;0,pushover!B154*100,-pushover!B154*100))</f>
        <v/>
      </c>
      <c r="C154" s="113" t="str">
        <f>IF(A154="","",pushover!C154)</f>
        <v/>
      </c>
      <c r="D154" s="4" t="str">
        <f>IF(A154="","",pushover!D154)</f>
        <v/>
      </c>
      <c r="E154" s="4" t="str">
        <f>IF(A154="","",pushover!E154)</f>
        <v/>
      </c>
      <c r="F154" s="4" t="str">
        <f>IF(A154="","",pushover!I154)</f>
        <v/>
      </c>
      <c r="G154" s="4" t="str">
        <f>IF(A154="","",pushover!J154)</f>
        <v/>
      </c>
      <c r="H154" s="4" t="str">
        <f>IF(A154="","",pushover!K154)</f>
        <v/>
      </c>
      <c r="I154" s="60" t="str">
        <f t="shared" si="15"/>
        <v/>
      </c>
      <c r="J154" s="60" t="str">
        <f t="shared" si="16"/>
        <v/>
      </c>
      <c r="K154" s="59" t="str">
        <f>IF(AND(F154&gt;0,F153=0),aux!$B$2,IF(AND(G154&gt;0,G153=0,H154&lt;1),aux!$B$3,IF(AND(J154=MAX($J$4:$J$999),J153&lt;J154),aux!$B$4,"")))</f>
        <v/>
      </c>
      <c r="L154" s="114" t="str">
        <f>IF(OR(K153=aux!$B$3,L153=""),"",B154/$B$1)</f>
        <v/>
      </c>
      <c r="M154" s="114" t="str">
        <f t="shared" si="19"/>
        <v/>
      </c>
      <c r="N154" s="11" t="str">
        <f t="shared" si="20"/>
        <v/>
      </c>
      <c r="O154" s="60" t="str">
        <f>IF(AND(L153&lt;$V$20,L154&gt;$V$20),aux!$B$5,"")</f>
        <v/>
      </c>
      <c r="AA154" s="108">
        <f>IF(L154="",$V$6,B154)</f>
        <v>45.800000000000004</v>
      </c>
      <c r="AB154" s="109">
        <f>IF(L154="",$W$6,C154)</f>
        <v>3585.1179999999999</v>
      </c>
      <c r="AC154" s="108">
        <f>IF(B154="",AC153,IF(L154="",B154,$V$6))</f>
        <v>80</v>
      </c>
      <c r="AD154" s="109">
        <f>IF(B154="",AD153,IF(L154="",C154,$W$6))</f>
        <v>3604.0729999999999</v>
      </c>
      <c r="AF154" s="110">
        <f t="shared" si="17"/>
        <v>33.676470588235297</v>
      </c>
      <c r="AG154" s="110">
        <f t="shared" si="18"/>
        <v>0.24973721682891176</v>
      </c>
      <c r="AI154" s="111">
        <f>SUM($N$4:N154)</f>
        <v>6.8337405675909331</v>
      </c>
    </row>
    <row r="155" spans="1:35" x14ac:dyDescent="0.25">
      <c r="A155" s="4" t="str">
        <f>IF(pushover!A155="","",pushover!A155)</f>
        <v/>
      </c>
      <c r="B155" s="112" t="str">
        <f>IF(A155="","",IF(MAX(pushover!B155:B1150)&gt;0,pushover!B155*100,-pushover!B155*100))</f>
        <v/>
      </c>
      <c r="C155" s="113" t="str">
        <f>IF(A155="","",pushover!C155)</f>
        <v/>
      </c>
      <c r="D155" s="4" t="str">
        <f>IF(A155="","",pushover!D155)</f>
        <v/>
      </c>
      <c r="E155" s="4" t="str">
        <f>IF(A155="","",pushover!E155)</f>
        <v/>
      </c>
      <c r="F155" s="4" t="str">
        <f>IF(A155="","",pushover!I155)</f>
        <v/>
      </c>
      <c r="G155" s="4" t="str">
        <f>IF(A155="","",pushover!J155)</f>
        <v/>
      </c>
      <c r="H155" s="4" t="str">
        <f>IF(A155="","",pushover!K155)</f>
        <v/>
      </c>
      <c r="I155" s="60" t="str">
        <f t="shared" si="15"/>
        <v/>
      </c>
      <c r="J155" s="60" t="str">
        <f t="shared" si="16"/>
        <v/>
      </c>
      <c r="K155" s="59" t="str">
        <f>IF(AND(F155&gt;0,F154=0),aux!$B$2,IF(AND(G155&gt;0,G154=0,H155&lt;1),aux!$B$3,IF(AND(J155=MAX($J$4:$J$999),J154&lt;J155),aux!$B$4,"")))</f>
        <v/>
      </c>
      <c r="L155" s="114" t="str">
        <f>IF(OR(K154=aux!$B$3,L154=""),"",B155/$B$1)</f>
        <v/>
      </c>
      <c r="M155" s="114" t="str">
        <f t="shared" si="19"/>
        <v/>
      </c>
      <c r="N155" s="11" t="str">
        <f t="shared" si="20"/>
        <v/>
      </c>
      <c r="O155" s="60" t="str">
        <f>IF(AND(L154&lt;$V$20,L155&gt;$V$20),aux!$B$5,"")</f>
        <v/>
      </c>
      <c r="AA155" s="108">
        <f>IF(L155="",$V$6,B155)</f>
        <v>45.800000000000004</v>
      </c>
      <c r="AB155" s="109">
        <f>IF(L155="",$W$6,C155)</f>
        <v>3585.1179999999999</v>
      </c>
      <c r="AC155" s="108">
        <f>IF(B155="",AC154,IF(L155="",B155,$V$6))</f>
        <v>80</v>
      </c>
      <c r="AD155" s="109">
        <f>IF(B155="",AD154,IF(L155="",C155,$W$6))</f>
        <v>3604.0729999999999</v>
      </c>
      <c r="AF155" s="110">
        <f t="shared" si="17"/>
        <v>33.676470588235297</v>
      </c>
      <c r="AG155" s="110">
        <f t="shared" si="18"/>
        <v>0.24973721682891176</v>
      </c>
      <c r="AI155" s="111">
        <f>SUM($N$4:N155)</f>
        <v>6.8337405675909331</v>
      </c>
    </row>
    <row r="156" spans="1:35" x14ac:dyDescent="0.25">
      <c r="A156" s="4" t="str">
        <f>IF(pushover!A156="","",pushover!A156)</f>
        <v/>
      </c>
      <c r="B156" s="112" t="str">
        <f>IF(A156="","",IF(MAX(pushover!B156:B1151)&gt;0,pushover!B156*100,-pushover!B156*100))</f>
        <v/>
      </c>
      <c r="C156" s="113" t="str">
        <f>IF(A156="","",pushover!C156)</f>
        <v/>
      </c>
      <c r="D156" s="4" t="str">
        <f>IF(A156="","",pushover!D156)</f>
        <v/>
      </c>
      <c r="E156" s="4" t="str">
        <f>IF(A156="","",pushover!E156)</f>
        <v/>
      </c>
      <c r="F156" s="4" t="str">
        <f>IF(A156="","",pushover!I156)</f>
        <v/>
      </c>
      <c r="G156" s="4" t="str">
        <f>IF(A156="","",pushover!J156)</f>
        <v/>
      </c>
      <c r="H156" s="4" t="str">
        <f>IF(A156="","",pushover!K156)</f>
        <v/>
      </c>
      <c r="I156" s="60" t="str">
        <f t="shared" si="15"/>
        <v/>
      </c>
      <c r="J156" s="60" t="str">
        <f t="shared" si="16"/>
        <v/>
      </c>
      <c r="K156" s="59" t="str">
        <f>IF(AND(F156&gt;0,F155=0),aux!$B$2,IF(AND(G156&gt;0,G155=0,H156&lt;1),aux!$B$3,IF(AND(J156=MAX($J$4:$J$999),J155&lt;J156),aux!$B$4,"")))</f>
        <v/>
      </c>
      <c r="L156" s="114" t="str">
        <f>IF(OR(K155=aux!$B$3,L155=""),"",B156/$B$1)</f>
        <v/>
      </c>
      <c r="M156" s="114" t="str">
        <f t="shared" si="19"/>
        <v/>
      </c>
      <c r="N156" s="11" t="str">
        <f t="shared" si="20"/>
        <v/>
      </c>
      <c r="O156" s="60" t="str">
        <f>IF(AND(L155&lt;$V$20,L156&gt;$V$20),aux!$B$5,"")</f>
        <v/>
      </c>
      <c r="AA156" s="108">
        <f>IF(L156="",$V$6,B156)</f>
        <v>45.800000000000004</v>
      </c>
      <c r="AB156" s="109">
        <f>IF(L156="",$W$6,C156)</f>
        <v>3585.1179999999999</v>
      </c>
      <c r="AC156" s="108">
        <f>IF(B156="",AC155,IF(L156="",B156,$V$6))</f>
        <v>80</v>
      </c>
      <c r="AD156" s="109">
        <f>IF(B156="",AD155,IF(L156="",C156,$W$6))</f>
        <v>3604.0729999999999</v>
      </c>
      <c r="AF156" s="110">
        <f t="shared" si="17"/>
        <v>33.676470588235297</v>
      </c>
      <c r="AG156" s="110">
        <f t="shared" si="18"/>
        <v>0.24973721682891176</v>
      </c>
      <c r="AI156" s="111">
        <f>SUM($N$4:N156)</f>
        <v>6.8337405675909331</v>
      </c>
    </row>
    <row r="157" spans="1:35" x14ac:dyDescent="0.25">
      <c r="A157" s="4" t="str">
        <f>IF(pushover!A157="","",pushover!A157)</f>
        <v/>
      </c>
      <c r="B157" s="112" t="str">
        <f>IF(A157="","",IF(MAX(pushover!B157:B1152)&gt;0,pushover!B157*100,-pushover!B157*100))</f>
        <v/>
      </c>
      <c r="C157" s="113" t="str">
        <f>IF(A157="","",pushover!C157)</f>
        <v/>
      </c>
      <c r="D157" s="4" t="str">
        <f>IF(A157="","",pushover!D157)</f>
        <v/>
      </c>
      <c r="E157" s="4" t="str">
        <f>IF(A157="","",pushover!E157)</f>
        <v/>
      </c>
      <c r="F157" s="4" t="str">
        <f>IF(A157="","",pushover!I157)</f>
        <v/>
      </c>
      <c r="G157" s="4" t="str">
        <f>IF(A157="","",pushover!J157)</f>
        <v/>
      </c>
      <c r="H157" s="4" t="str">
        <f>IF(A157="","",pushover!K157)</f>
        <v/>
      </c>
      <c r="I157" s="60" t="str">
        <f t="shared" si="15"/>
        <v/>
      </c>
      <c r="J157" s="60" t="str">
        <f t="shared" si="16"/>
        <v/>
      </c>
      <c r="K157" s="59" t="str">
        <f>IF(AND(F157&gt;0,F156=0),aux!$B$2,IF(AND(G157&gt;0,G156=0,H157&lt;1),aux!$B$3,IF(AND(J157=MAX($J$4:$J$999),J156&lt;J157),aux!$B$4,"")))</f>
        <v/>
      </c>
      <c r="L157" s="114" t="str">
        <f>IF(OR(K156=aux!$B$3,L156=""),"",B157/$B$1)</f>
        <v/>
      </c>
      <c r="M157" s="114" t="str">
        <f t="shared" si="19"/>
        <v/>
      </c>
      <c r="N157" s="11" t="str">
        <f t="shared" si="20"/>
        <v/>
      </c>
      <c r="O157" s="60" t="str">
        <f>IF(AND(L156&lt;$V$20,L157&gt;$V$20),aux!$B$5,"")</f>
        <v/>
      </c>
      <c r="AA157" s="108">
        <f>IF(L157="",$V$6,B157)</f>
        <v>45.800000000000004</v>
      </c>
      <c r="AB157" s="109">
        <f>IF(L157="",$W$6,C157)</f>
        <v>3585.1179999999999</v>
      </c>
      <c r="AC157" s="108">
        <f>IF(B157="",AC156,IF(L157="",B157,$V$6))</f>
        <v>80</v>
      </c>
      <c r="AD157" s="109">
        <f>IF(B157="",AD156,IF(L157="",C157,$W$6))</f>
        <v>3604.0729999999999</v>
      </c>
      <c r="AF157" s="110">
        <f t="shared" si="17"/>
        <v>33.676470588235297</v>
      </c>
      <c r="AG157" s="110">
        <f t="shared" si="18"/>
        <v>0.24973721682891176</v>
      </c>
      <c r="AI157" s="111">
        <f>SUM($N$4:N157)</f>
        <v>6.8337405675909331</v>
      </c>
    </row>
    <row r="158" spans="1:35" x14ac:dyDescent="0.25">
      <c r="A158" s="4" t="str">
        <f>IF(pushover!A158="","",pushover!A158)</f>
        <v/>
      </c>
      <c r="B158" s="112" t="str">
        <f>IF(A158="","",IF(MAX(pushover!B158:B1153)&gt;0,pushover!B158*100,-pushover!B158*100))</f>
        <v/>
      </c>
      <c r="C158" s="113" t="str">
        <f>IF(A158="","",pushover!C158)</f>
        <v/>
      </c>
      <c r="D158" s="4" t="str">
        <f>IF(A158="","",pushover!D158)</f>
        <v/>
      </c>
      <c r="E158" s="4" t="str">
        <f>IF(A158="","",pushover!E158)</f>
        <v/>
      </c>
      <c r="F158" s="4" t="str">
        <f>IF(A158="","",pushover!I158)</f>
        <v/>
      </c>
      <c r="G158" s="4" t="str">
        <f>IF(A158="","",pushover!J158)</f>
        <v/>
      </c>
      <c r="H158" s="4" t="str">
        <f>IF(A158="","",pushover!K158)</f>
        <v/>
      </c>
      <c r="I158" s="60" t="str">
        <f t="shared" si="15"/>
        <v/>
      </c>
      <c r="J158" s="60" t="str">
        <f t="shared" si="16"/>
        <v/>
      </c>
      <c r="K158" s="59" t="str">
        <f>IF(AND(F158&gt;0,F157=0),aux!$B$2,IF(AND(G158&gt;0,G157=0,H158&lt;1),aux!$B$3,IF(AND(J158=MAX($J$4:$J$999),J157&lt;J158),aux!$B$4,"")))</f>
        <v/>
      </c>
      <c r="L158" s="114" t="str">
        <f>IF(OR(K157=aux!$B$3,L157=""),"",B158/$B$1)</f>
        <v/>
      </c>
      <c r="M158" s="114" t="str">
        <f t="shared" si="19"/>
        <v/>
      </c>
      <c r="N158" s="11" t="str">
        <f t="shared" si="20"/>
        <v/>
      </c>
      <c r="O158" s="60" t="str">
        <f>IF(AND(L157&lt;$V$20,L158&gt;$V$20),aux!$B$5,"")</f>
        <v/>
      </c>
      <c r="AA158" s="108">
        <f>IF(L158="",$V$6,B158)</f>
        <v>45.800000000000004</v>
      </c>
      <c r="AB158" s="109">
        <f>IF(L158="",$W$6,C158)</f>
        <v>3585.1179999999999</v>
      </c>
      <c r="AC158" s="108">
        <f>IF(B158="",AC157,IF(L158="",B158,$V$6))</f>
        <v>80</v>
      </c>
      <c r="AD158" s="109">
        <f>IF(B158="",AD157,IF(L158="",C158,$W$6))</f>
        <v>3604.0729999999999</v>
      </c>
      <c r="AF158" s="110">
        <f t="shared" si="17"/>
        <v>33.676470588235297</v>
      </c>
      <c r="AG158" s="110">
        <f t="shared" si="18"/>
        <v>0.24973721682891176</v>
      </c>
      <c r="AI158" s="111">
        <f>SUM($N$4:N158)</f>
        <v>6.8337405675909331</v>
      </c>
    </row>
    <row r="159" spans="1:35" x14ac:dyDescent="0.25">
      <c r="A159" s="4" t="str">
        <f>IF(pushover!A159="","",pushover!A159)</f>
        <v/>
      </c>
      <c r="B159" s="112" t="str">
        <f>IF(A159="","",IF(MAX(pushover!B159:B1154)&gt;0,pushover!B159*100,-pushover!B159*100))</f>
        <v/>
      </c>
      <c r="C159" s="113" t="str">
        <f>IF(A159="","",pushover!C159)</f>
        <v/>
      </c>
      <c r="D159" s="4" t="str">
        <f>IF(A159="","",pushover!D159)</f>
        <v/>
      </c>
      <c r="E159" s="4" t="str">
        <f>IF(A159="","",pushover!E159)</f>
        <v/>
      </c>
      <c r="F159" s="4" t="str">
        <f>IF(A159="","",pushover!I159)</f>
        <v/>
      </c>
      <c r="G159" s="4" t="str">
        <f>IF(A159="","",pushover!J159)</f>
        <v/>
      </c>
      <c r="H159" s="4" t="str">
        <f>IF(A159="","",pushover!K159)</f>
        <v/>
      </c>
      <c r="I159" s="60" t="str">
        <f t="shared" si="15"/>
        <v/>
      </c>
      <c r="J159" s="60" t="str">
        <f t="shared" si="16"/>
        <v/>
      </c>
      <c r="K159" s="59" t="str">
        <f>IF(AND(F159&gt;0,F158=0),aux!$B$2,IF(AND(G159&gt;0,G158=0,H159&lt;1),aux!$B$3,IF(AND(J159=MAX($J$4:$J$999),J158&lt;J159),aux!$B$4,"")))</f>
        <v/>
      </c>
      <c r="L159" s="114" t="str">
        <f>IF(OR(K158=aux!$B$3,L158=""),"",B159/$B$1)</f>
        <v/>
      </c>
      <c r="M159" s="114" t="str">
        <f t="shared" si="19"/>
        <v/>
      </c>
      <c r="N159" s="11" t="str">
        <f t="shared" si="20"/>
        <v/>
      </c>
      <c r="O159" s="60" t="str">
        <f>IF(AND(L158&lt;$V$20,L159&gt;$V$20),aux!$B$5,"")</f>
        <v/>
      </c>
      <c r="AA159" s="108">
        <f>IF(L159="",$V$6,B159)</f>
        <v>45.800000000000004</v>
      </c>
      <c r="AB159" s="109">
        <f>IF(L159="",$W$6,C159)</f>
        <v>3585.1179999999999</v>
      </c>
      <c r="AC159" s="108">
        <f>IF(B159="",AC158,IF(L159="",B159,$V$6))</f>
        <v>80</v>
      </c>
      <c r="AD159" s="109">
        <f>IF(B159="",AD158,IF(L159="",C159,$W$6))</f>
        <v>3604.0729999999999</v>
      </c>
      <c r="AF159" s="110">
        <f t="shared" si="17"/>
        <v>33.676470588235297</v>
      </c>
      <c r="AG159" s="110">
        <f t="shared" si="18"/>
        <v>0.24973721682891176</v>
      </c>
      <c r="AI159" s="111">
        <f>SUM($N$4:N159)</f>
        <v>6.8337405675909331</v>
      </c>
    </row>
    <row r="160" spans="1:35" x14ac:dyDescent="0.25">
      <c r="A160" s="4" t="str">
        <f>IF(pushover!A160="","",pushover!A160)</f>
        <v/>
      </c>
      <c r="B160" s="112" t="str">
        <f>IF(A160="","",IF(MAX(pushover!B160:B1155)&gt;0,pushover!B160*100,-pushover!B160*100))</f>
        <v/>
      </c>
      <c r="C160" s="113" t="str">
        <f>IF(A160="","",pushover!C160)</f>
        <v/>
      </c>
      <c r="D160" s="4" t="str">
        <f>IF(A160="","",pushover!D160)</f>
        <v/>
      </c>
      <c r="E160" s="4" t="str">
        <f>IF(A160="","",pushover!E160)</f>
        <v/>
      </c>
      <c r="F160" s="4" t="str">
        <f>IF(A160="","",pushover!I160)</f>
        <v/>
      </c>
      <c r="G160" s="4" t="str">
        <f>IF(A160="","",pushover!J160)</f>
        <v/>
      </c>
      <c r="H160" s="4" t="str">
        <f>IF(A160="","",pushover!K160)</f>
        <v/>
      </c>
      <c r="I160" s="60" t="str">
        <f t="shared" si="15"/>
        <v/>
      </c>
      <c r="J160" s="60" t="str">
        <f t="shared" si="16"/>
        <v/>
      </c>
      <c r="K160" s="59" t="str">
        <f>IF(AND(F160&gt;0,F159=0),aux!$B$2,IF(AND(G160&gt;0,G159=0,H160&lt;1),aux!$B$3,IF(AND(J160=MAX($J$4:$J$999),J159&lt;J160),aux!$B$4,"")))</f>
        <v/>
      </c>
      <c r="L160" s="114" t="str">
        <f>IF(OR(K159=aux!$B$3,L159=""),"",B160/$B$1)</f>
        <v/>
      </c>
      <c r="M160" s="114" t="str">
        <f t="shared" si="19"/>
        <v/>
      </c>
      <c r="N160" s="11" t="str">
        <f t="shared" si="20"/>
        <v/>
      </c>
      <c r="O160" s="60" t="str">
        <f>IF(AND(L159&lt;$V$20,L160&gt;$V$20),aux!$B$5,"")</f>
        <v/>
      </c>
      <c r="AA160" s="108">
        <f>IF(L160="",$V$6,B160)</f>
        <v>45.800000000000004</v>
      </c>
      <c r="AB160" s="109">
        <f>IF(L160="",$W$6,C160)</f>
        <v>3585.1179999999999</v>
      </c>
      <c r="AC160" s="108">
        <f>IF(B160="",AC159,IF(L160="",B160,$V$6))</f>
        <v>80</v>
      </c>
      <c r="AD160" s="109">
        <f>IF(B160="",AD159,IF(L160="",C160,$W$6))</f>
        <v>3604.0729999999999</v>
      </c>
      <c r="AF160" s="110">
        <f t="shared" si="17"/>
        <v>33.676470588235297</v>
      </c>
      <c r="AG160" s="110">
        <f t="shared" si="18"/>
        <v>0.24973721682891176</v>
      </c>
      <c r="AI160" s="111">
        <f>SUM($N$4:N160)</f>
        <v>6.8337405675909331</v>
      </c>
    </row>
    <row r="161" spans="1:35" x14ac:dyDescent="0.25">
      <c r="A161" s="4" t="str">
        <f>IF(pushover!A161="","",pushover!A161)</f>
        <v/>
      </c>
      <c r="B161" s="112" t="str">
        <f>IF(A161="","",IF(MAX(pushover!B161:B1156)&gt;0,pushover!B161*100,-pushover!B161*100))</f>
        <v/>
      </c>
      <c r="C161" s="113" t="str">
        <f>IF(A161="","",pushover!C161)</f>
        <v/>
      </c>
      <c r="D161" s="4" t="str">
        <f>IF(A161="","",pushover!D161)</f>
        <v/>
      </c>
      <c r="E161" s="4" t="str">
        <f>IF(A161="","",pushover!E161)</f>
        <v/>
      </c>
      <c r="F161" s="4" t="str">
        <f>IF(A161="","",pushover!I161)</f>
        <v/>
      </c>
      <c r="G161" s="4" t="str">
        <f>IF(A161="","",pushover!J161)</f>
        <v/>
      </c>
      <c r="H161" s="4" t="str">
        <f>IF(A161="","",pushover!K161)</f>
        <v/>
      </c>
      <c r="I161" s="60" t="str">
        <f t="shared" si="15"/>
        <v/>
      </c>
      <c r="J161" s="60" t="str">
        <f t="shared" si="16"/>
        <v/>
      </c>
      <c r="K161" s="59" t="str">
        <f>IF(AND(F161&gt;0,F160=0),aux!$B$2,IF(AND(G161&gt;0,G160=0,H161&lt;1),aux!$B$3,IF(AND(J161=MAX($J$4:$J$999),J160&lt;J161),aux!$B$4,"")))</f>
        <v/>
      </c>
      <c r="L161" s="114" t="str">
        <f>IF(OR(K160=aux!$B$3,L160=""),"",B161/$B$1)</f>
        <v/>
      </c>
      <c r="M161" s="114" t="str">
        <f t="shared" si="19"/>
        <v/>
      </c>
      <c r="N161" s="11" t="str">
        <f t="shared" si="20"/>
        <v/>
      </c>
      <c r="O161" s="60" t="str">
        <f>IF(AND(L160&lt;$V$20,L161&gt;$V$20),aux!$B$5,"")</f>
        <v/>
      </c>
      <c r="AA161" s="108">
        <f>IF(L161="",$V$6,B161)</f>
        <v>45.800000000000004</v>
      </c>
      <c r="AB161" s="109">
        <f>IF(L161="",$W$6,C161)</f>
        <v>3585.1179999999999</v>
      </c>
      <c r="AC161" s="108">
        <f>IF(B161="",AC160,IF(L161="",B161,$V$6))</f>
        <v>80</v>
      </c>
      <c r="AD161" s="109">
        <f>IF(B161="",AD160,IF(L161="",C161,$W$6))</f>
        <v>3604.0729999999999</v>
      </c>
      <c r="AF161" s="110">
        <f t="shared" ref="AF161:AF187" si="21">IF(L161="",AF160,L161)</f>
        <v>33.676470588235297</v>
      </c>
      <c r="AG161" s="110">
        <f t="shared" ref="AG161:AG187" si="22">IF(M161="",AG160,M161)</f>
        <v>0.24973721682891176</v>
      </c>
      <c r="AI161" s="111">
        <f>SUM($N$4:N161)</f>
        <v>6.8337405675909331</v>
      </c>
    </row>
    <row r="162" spans="1:35" x14ac:dyDescent="0.25">
      <c r="A162" s="4" t="str">
        <f>IF(pushover!A188="","",pushover!A188)</f>
        <v/>
      </c>
      <c r="B162" s="112" t="str">
        <f>IF(A162="","",IF(MAX(pushover!B162:B1157)&gt;0,pushover!B162*100,-pushover!B162*100))</f>
        <v/>
      </c>
      <c r="C162" s="113" t="str">
        <f>IF(A188="","",pushover!C188)</f>
        <v/>
      </c>
      <c r="D162" s="4" t="str">
        <f>IF(A188="","",pushover!D188)</f>
        <v/>
      </c>
      <c r="E162" s="4" t="str">
        <f>IF(A188="","",pushover!E188)</f>
        <v/>
      </c>
      <c r="F162" s="4" t="str">
        <f>IF(A188="","",pushover!I188)</f>
        <v/>
      </c>
      <c r="G162" s="4" t="str">
        <f>IF(A188="","",pushover!J188)</f>
        <v/>
      </c>
      <c r="H162" s="4" t="str">
        <f>IF(A188="","",pushover!K188)</f>
        <v/>
      </c>
      <c r="I162" s="60" t="str">
        <f>IF(A188="","",D188+E188)</f>
        <v/>
      </c>
      <c r="J162" s="60" t="str">
        <f>IF(A188="","",F188+G188+H188)</f>
        <v/>
      </c>
      <c r="K162" s="59" t="str">
        <f>IF(AND(F162&gt;0,F161=0),aux!$B$2,IF(AND(G162&gt;0,G161=0,H162&lt;1),aux!$B$3,IF(AND(J162=MAX($J$4:$J$999),J161&lt;J162),aux!$B$4,"")))</f>
        <v/>
      </c>
      <c r="L162" s="114" t="str">
        <f>IF(OR(K161=aux!$B$3,L161=""),"",B162/$B$1)</f>
        <v/>
      </c>
      <c r="M162" s="114" t="str">
        <f t="shared" si="19"/>
        <v/>
      </c>
      <c r="N162" s="11" t="str">
        <f t="shared" si="20"/>
        <v/>
      </c>
      <c r="O162" s="60" t="str">
        <f>IF(AND(L161&lt;$V$20,L188&gt;$V$20),aux!$B$5,"")</f>
        <v/>
      </c>
      <c r="AA162" s="108">
        <f>IF(L162="",$V$6,B162)</f>
        <v>45.800000000000004</v>
      </c>
      <c r="AB162" s="109">
        <f>IF(L162="",$W$6,C162)</f>
        <v>3585.1179999999999</v>
      </c>
      <c r="AC162" s="108">
        <f>IF(B162="",AC161,IF(L162="",B162,$V$6))</f>
        <v>80</v>
      </c>
      <c r="AD162" s="109">
        <f>IF(B162="",AD161,IF(L162="",C162,$W$6))</f>
        <v>3604.0729999999999</v>
      </c>
      <c r="AF162" s="110">
        <f t="shared" si="21"/>
        <v>33.676470588235297</v>
      </c>
      <c r="AG162" s="110">
        <f t="shared" si="22"/>
        <v>0.24973721682891176</v>
      </c>
      <c r="AI162" s="111">
        <f>SUM($N$4:N162)</f>
        <v>6.8337405675909331</v>
      </c>
    </row>
    <row r="163" spans="1:35" x14ac:dyDescent="0.25">
      <c r="A163" s="4" t="str">
        <f>IF(pushover!A163="","",pushover!A163)</f>
        <v/>
      </c>
      <c r="B163" s="112" t="str">
        <f>IF(A163="","",IF(MAX(pushover!B163:B1158)&gt;0,pushover!B163*100,-pushover!B163*100))</f>
        <v/>
      </c>
      <c r="C163" s="113" t="str">
        <f>IF(A163="","",pushover!C163)</f>
        <v/>
      </c>
      <c r="D163" s="4" t="str">
        <f>IF(A163="","",pushover!D163)</f>
        <v/>
      </c>
      <c r="E163" s="4" t="str">
        <f>IF(A163="","",pushover!E163)</f>
        <v/>
      </c>
      <c r="F163" s="4" t="str">
        <f>IF(A163="","",pushover!I163)</f>
        <v/>
      </c>
      <c r="G163" s="4" t="str">
        <f>IF(A163="","",pushover!J163)</f>
        <v/>
      </c>
      <c r="H163" s="4" t="str">
        <f>IF(A163="","",pushover!K163)</f>
        <v/>
      </c>
      <c r="I163" s="60" t="str">
        <f t="shared" si="15"/>
        <v/>
      </c>
      <c r="J163" s="60" t="str">
        <f t="shared" si="16"/>
        <v/>
      </c>
      <c r="K163" s="59" t="str">
        <f>IF(AND(F163&gt;0,F162=0),aux!$B$2,IF(AND(G163&gt;0,G162=0,H163&lt;1),aux!$B$3,IF(AND(J163=MAX($J$4:$J$999),J162&lt;J163),aux!$B$4,"")))</f>
        <v/>
      </c>
      <c r="L163" s="114" t="str">
        <f>IF(OR(K162=aux!$B$3,L162=""),"",B163/$B$1)</f>
        <v/>
      </c>
      <c r="M163" s="114" t="str">
        <f t="shared" si="19"/>
        <v/>
      </c>
      <c r="N163" s="11" t="str">
        <f t="shared" si="20"/>
        <v/>
      </c>
      <c r="O163" s="60" t="str">
        <f>IF(AND(L188&lt;$V$20,L163&gt;$V$20),aux!$B$5,"")</f>
        <v/>
      </c>
      <c r="AA163" s="108">
        <f>IF(L163="",$V$6,B163)</f>
        <v>45.800000000000004</v>
      </c>
      <c r="AB163" s="109">
        <f>IF(L163="",$W$6,C163)</f>
        <v>3585.1179999999999</v>
      </c>
      <c r="AC163" s="108">
        <f>IF(B163="",AC162,IF(L163="",B163,$V$6))</f>
        <v>80</v>
      </c>
      <c r="AD163" s="109">
        <f>IF(B163="",AD162,IF(L163="",C163,$W$6))</f>
        <v>3604.0729999999999</v>
      </c>
      <c r="AF163" s="110">
        <f t="shared" si="21"/>
        <v>33.676470588235297</v>
      </c>
      <c r="AG163" s="110">
        <f t="shared" si="22"/>
        <v>0.24973721682891176</v>
      </c>
      <c r="AI163" s="111">
        <f>SUM($N$4:N163)</f>
        <v>6.8337405675909331</v>
      </c>
    </row>
    <row r="164" spans="1:35" x14ac:dyDescent="0.25">
      <c r="A164" s="4" t="str">
        <f>IF(pushover!A164="","",pushover!A164)</f>
        <v/>
      </c>
      <c r="B164" s="112" t="str">
        <f>IF(A164="","",IF(MAX(pushover!B164:B1159)&gt;0,pushover!B164*100,-pushover!B164*100))</f>
        <v/>
      </c>
      <c r="C164" s="113" t="str">
        <f>IF(A164="","",pushover!C164)</f>
        <v/>
      </c>
      <c r="D164" s="4" t="str">
        <f>IF(A164="","",pushover!D164)</f>
        <v/>
      </c>
      <c r="E164" s="4" t="str">
        <f>IF(A164="","",pushover!E164)</f>
        <v/>
      </c>
      <c r="F164" s="4" t="str">
        <f>IF(A164="","",pushover!I164)</f>
        <v/>
      </c>
      <c r="G164" s="4" t="str">
        <f>IF(A164="","",pushover!J164)</f>
        <v/>
      </c>
      <c r="H164" s="4" t="str">
        <f>IF(A164="","",pushover!K164)</f>
        <v/>
      </c>
      <c r="I164" s="60" t="str">
        <f t="shared" si="15"/>
        <v/>
      </c>
      <c r="J164" s="60" t="str">
        <f t="shared" si="16"/>
        <v/>
      </c>
      <c r="K164" s="59" t="str">
        <f>IF(AND(F164&gt;0,F163=0),aux!$B$2,IF(AND(G164&gt;0,G163=0,H164&lt;1),aux!$B$3,IF(AND(J164=MAX($J$4:$J$999),J163&lt;J164),aux!$B$4,"")))</f>
        <v/>
      </c>
      <c r="L164" s="114" t="str">
        <f>IF(OR(K163=aux!$B$3,L163=""),"",B164/$B$1)</f>
        <v/>
      </c>
      <c r="M164" s="114" t="str">
        <f t="shared" si="19"/>
        <v/>
      </c>
      <c r="N164" s="11" t="str">
        <f t="shared" si="20"/>
        <v/>
      </c>
      <c r="O164" s="60" t="str">
        <f>IF(AND(L163&lt;$V$20,L164&gt;$V$20),aux!$B$5,"")</f>
        <v/>
      </c>
      <c r="AA164" s="108">
        <f>IF(L164="",$V$6,B164)</f>
        <v>45.800000000000004</v>
      </c>
      <c r="AB164" s="109">
        <f>IF(L164="",$W$6,C164)</f>
        <v>3585.1179999999999</v>
      </c>
      <c r="AC164" s="108">
        <f>IF(B164="",AC163,IF(L164="",B164,$V$6))</f>
        <v>80</v>
      </c>
      <c r="AD164" s="109">
        <f>IF(B164="",AD163,IF(L164="",C164,$W$6))</f>
        <v>3604.0729999999999</v>
      </c>
      <c r="AF164" s="110">
        <f t="shared" si="21"/>
        <v>33.676470588235297</v>
      </c>
      <c r="AG164" s="110">
        <f t="shared" si="22"/>
        <v>0.24973721682891176</v>
      </c>
      <c r="AI164" s="111">
        <f>SUM($N$4:N164)</f>
        <v>6.8337405675909331</v>
      </c>
    </row>
    <row r="165" spans="1:35" x14ac:dyDescent="0.25">
      <c r="A165" s="4" t="str">
        <f>IF(pushover!A165="","",pushover!A165)</f>
        <v/>
      </c>
      <c r="B165" s="112" t="str">
        <f>IF(A165="","",IF(MAX(pushover!B165:B1160)&gt;0,pushover!B165*100,-pushover!B165*100))</f>
        <v/>
      </c>
      <c r="C165" s="113" t="str">
        <f>IF(A165="","",pushover!C165)</f>
        <v/>
      </c>
      <c r="D165" s="4" t="str">
        <f>IF(A165="","",pushover!D165)</f>
        <v/>
      </c>
      <c r="E165" s="4" t="str">
        <f>IF(A165="","",pushover!E165)</f>
        <v/>
      </c>
      <c r="F165" s="4" t="str">
        <f>IF(A165="","",pushover!I165)</f>
        <v/>
      </c>
      <c r="G165" s="4" t="str">
        <f>IF(A165="","",pushover!J165)</f>
        <v/>
      </c>
      <c r="H165" s="4" t="str">
        <f>IF(A165="","",pushover!K165)</f>
        <v/>
      </c>
      <c r="I165" s="60" t="str">
        <f t="shared" si="15"/>
        <v/>
      </c>
      <c r="J165" s="60" t="str">
        <f t="shared" si="16"/>
        <v/>
      </c>
      <c r="K165" s="59" t="str">
        <f>IF(AND(F165&gt;0,F164=0),aux!$B$2,IF(AND(G165&gt;0,G164=0,H165&lt;1),aux!$B$3,IF(AND(J165=MAX($J$4:$J$999),J164&lt;J165),aux!$B$4,"")))</f>
        <v/>
      </c>
      <c r="L165" s="114" t="str">
        <f>IF(OR(K164=aux!$B$3,L164=""),"",B165/$B$1)</f>
        <v/>
      </c>
      <c r="M165" s="114" t="str">
        <f t="shared" si="19"/>
        <v/>
      </c>
      <c r="N165" s="11" t="str">
        <f t="shared" si="20"/>
        <v/>
      </c>
      <c r="O165" s="60" t="str">
        <f>IF(AND(L164&lt;$V$20,L165&gt;$V$20),aux!$B$5,"")</f>
        <v/>
      </c>
      <c r="AA165" s="108">
        <f>IF(L165="",$V$6,B165)</f>
        <v>45.800000000000004</v>
      </c>
      <c r="AB165" s="109">
        <f>IF(L165="",$W$6,C165)</f>
        <v>3585.1179999999999</v>
      </c>
      <c r="AC165" s="108">
        <f>IF(B165="",AC164,IF(L165="",B165,$V$6))</f>
        <v>80</v>
      </c>
      <c r="AD165" s="109">
        <f>IF(B165="",AD164,IF(L165="",C165,$W$6))</f>
        <v>3604.0729999999999</v>
      </c>
      <c r="AF165" s="110">
        <f t="shared" si="21"/>
        <v>33.676470588235297</v>
      </c>
      <c r="AG165" s="110">
        <f t="shared" si="22"/>
        <v>0.24973721682891176</v>
      </c>
      <c r="AI165" s="111">
        <f>SUM($N$4:N165)</f>
        <v>6.8337405675909331</v>
      </c>
    </row>
    <row r="166" spans="1:35" x14ac:dyDescent="0.25">
      <c r="A166" s="4" t="str">
        <f>IF(pushover!A166="","",pushover!A166)</f>
        <v/>
      </c>
      <c r="B166" s="112" t="str">
        <f>IF(A166="","",IF(MAX(pushover!B166:B1161)&gt;0,pushover!B166*100,-pushover!B166*100))</f>
        <v/>
      </c>
      <c r="C166" s="113" t="str">
        <f>IF(A166="","",pushover!C166)</f>
        <v/>
      </c>
      <c r="D166" s="4" t="str">
        <f>IF(A166="","",pushover!D166)</f>
        <v/>
      </c>
      <c r="E166" s="4" t="str">
        <f>IF(A166="","",pushover!E166)</f>
        <v/>
      </c>
      <c r="F166" s="4" t="str">
        <f>IF(A166="","",pushover!I166)</f>
        <v/>
      </c>
      <c r="G166" s="4" t="str">
        <f>IF(A166="","",pushover!J166)</f>
        <v/>
      </c>
      <c r="H166" s="4" t="str">
        <f>IF(A166="","",pushover!K166)</f>
        <v/>
      </c>
      <c r="I166" s="60" t="str">
        <f t="shared" si="15"/>
        <v/>
      </c>
      <c r="J166" s="60" t="str">
        <f t="shared" si="16"/>
        <v/>
      </c>
      <c r="K166" s="59" t="str">
        <f>IF(AND(F166&gt;0,F165=0),aux!$B$2,IF(AND(G166&gt;0,G165=0,H166&lt;1),aux!$B$3,IF(AND(J166=MAX($J$4:$J$999),J165&lt;J166),aux!$B$4,"")))</f>
        <v/>
      </c>
      <c r="L166" s="114" t="str">
        <f>IF(OR(K165=aux!$B$3,L165=""),"",B166/$B$1)</f>
        <v/>
      </c>
      <c r="M166" s="114" t="str">
        <f t="shared" si="19"/>
        <v/>
      </c>
      <c r="N166" s="11" t="str">
        <f t="shared" si="20"/>
        <v/>
      </c>
      <c r="O166" s="60" t="str">
        <f>IF(AND(L165&lt;$V$20,L166&gt;$V$20),aux!$B$5,"")</f>
        <v/>
      </c>
      <c r="AA166" s="108">
        <f>IF(L166="",$V$6,B166)</f>
        <v>45.800000000000004</v>
      </c>
      <c r="AB166" s="109">
        <f>IF(L166="",$W$6,C166)</f>
        <v>3585.1179999999999</v>
      </c>
      <c r="AC166" s="108">
        <f>IF(B166="",AC165,IF(L166="",B166,$V$6))</f>
        <v>80</v>
      </c>
      <c r="AD166" s="109">
        <f>IF(B166="",AD165,IF(L166="",C166,$W$6))</f>
        <v>3604.0729999999999</v>
      </c>
      <c r="AF166" s="110">
        <f t="shared" si="21"/>
        <v>33.676470588235297</v>
      </c>
      <c r="AG166" s="110">
        <f t="shared" si="22"/>
        <v>0.24973721682891176</v>
      </c>
      <c r="AI166" s="111">
        <f>SUM($N$4:N166)</f>
        <v>6.8337405675909331</v>
      </c>
    </row>
    <row r="167" spans="1:35" x14ac:dyDescent="0.25">
      <c r="A167" s="4" t="str">
        <f>IF(pushover!A167="","",pushover!A167)</f>
        <v/>
      </c>
      <c r="B167" s="112" t="str">
        <f>IF(A167="","",IF(MAX(pushover!B167:B1162)&gt;0,pushover!B167*100,-pushover!B167*100))</f>
        <v/>
      </c>
      <c r="C167" s="113" t="str">
        <f>IF(A167="","",pushover!C167)</f>
        <v/>
      </c>
      <c r="D167" s="4" t="str">
        <f>IF(A167="","",pushover!D167)</f>
        <v/>
      </c>
      <c r="E167" s="4" t="str">
        <f>IF(A167="","",pushover!E167)</f>
        <v/>
      </c>
      <c r="F167" s="4" t="str">
        <f>IF(A167="","",pushover!I167)</f>
        <v/>
      </c>
      <c r="G167" s="4" t="str">
        <f>IF(A167="","",pushover!J167)</f>
        <v/>
      </c>
      <c r="H167" s="4" t="str">
        <f>IF(A167="","",pushover!K167)</f>
        <v/>
      </c>
      <c r="I167" s="60" t="str">
        <f t="shared" si="15"/>
        <v/>
      </c>
      <c r="J167" s="60" t="str">
        <f t="shared" si="16"/>
        <v/>
      </c>
      <c r="K167" s="59" t="str">
        <f>IF(AND(F167&gt;0,F166=0),aux!$B$2,IF(AND(G167&gt;0,G166=0,H167&lt;1),aux!$B$3,IF(AND(J167=MAX($J$4:$J$999),J166&lt;J167),aux!$B$4,"")))</f>
        <v/>
      </c>
      <c r="L167" s="114" t="str">
        <f>IF(OR(K166=aux!$B$3,L166=""),"",B167/$B$1)</f>
        <v/>
      </c>
      <c r="M167" s="114" t="str">
        <f t="shared" si="19"/>
        <v/>
      </c>
      <c r="N167" s="11" t="str">
        <f t="shared" si="20"/>
        <v/>
      </c>
      <c r="O167" s="60" t="str">
        <f>IF(AND(L166&lt;$V$20,L167&gt;$V$20),aux!$B$5,"")</f>
        <v/>
      </c>
      <c r="AA167" s="108">
        <f>IF(L167="",$V$6,B167)</f>
        <v>45.800000000000004</v>
      </c>
      <c r="AB167" s="109">
        <f>IF(L167="",$W$6,C167)</f>
        <v>3585.1179999999999</v>
      </c>
      <c r="AC167" s="108">
        <f>IF(B167="",AC166,IF(L167="",B167,$V$6))</f>
        <v>80</v>
      </c>
      <c r="AD167" s="109">
        <f>IF(B167="",AD166,IF(L167="",C167,$W$6))</f>
        <v>3604.0729999999999</v>
      </c>
      <c r="AF167" s="110">
        <f t="shared" si="21"/>
        <v>33.676470588235297</v>
      </c>
      <c r="AG167" s="110">
        <f t="shared" si="22"/>
        <v>0.24973721682891176</v>
      </c>
      <c r="AI167" s="111">
        <f>SUM($N$4:N167)</f>
        <v>6.8337405675909331</v>
      </c>
    </row>
    <row r="168" spans="1:35" x14ac:dyDescent="0.25">
      <c r="A168" s="4" t="str">
        <f>IF(pushover!A168="","",pushover!A168)</f>
        <v/>
      </c>
      <c r="B168" s="112" t="str">
        <f>IF(A168="","",IF(MAX(pushover!B168:B1163)&gt;0,pushover!B168*100,-pushover!B168*100))</f>
        <v/>
      </c>
      <c r="C168" s="113" t="str">
        <f>IF(A168="","",pushover!C168)</f>
        <v/>
      </c>
      <c r="D168" s="4" t="str">
        <f>IF(A168="","",pushover!D168)</f>
        <v/>
      </c>
      <c r="E168" s="4" t="str">
        <f>IF(A168="","",pushover!E168)</f>
        <v/>
      </c>
      <c r="F168" s="4" t="str">
        <f>IF(A168="","",pushover!I168)</f>
        <v/>
      </c>
      <c r="G168" s="4" t="str">
        <f>IF(A168="","",pushover!J168)</f>
        <v/>
      </c>
      <c r="H168" s="4" t="str">
        <f>IF(A168="","",pushover!K168)</f>
        <v/>
      </c>
      <c r="I168" s="60" t="str">
        <f t="shared" si="15"/>
        <v/>
      </c>
      <c r="J168" s="60" t="str">
        <f t="shared" si="16"/>
        <v/>
      </c>
      <c r="K168" s="59" t="str">
        <f>IF(AND(F168&gt;0,F167=0),aux!$B$2,IF(AND(G168&gt;0,G167=0,H168&lt;1),aux!$B$3,IF(AND(J168=MAX($J$4:$J$999),J167&lt;J168),aux!$B$4,"")))</f>
        <v/>
      </c>
      <c r="L168" s="114" t="str">
        <f>IF(OR(K167=aux!$B$3,L167=""),"",B168/$B$1)</f>
        <v/>
      </c>
      <c r="M168" s="114" t="str">
        <f t="shared" si="19"/>
        <v/>
      </c>
      <c r="N168" s="11" t="str">
        <f t="shared" si="20"/>
        <v/>
      </c>
      <c r="O168" s="60" t="str">
        <f>IF(AND(L167&lt;$V$20,L168&gt;$V$20),aux!$B$5,"")</f>
        <v/>
      </c>
      <c r="AA168" s="108">
        <f>IF(L168="",$V$6,B168)</f>
        <v>45.800000000000004</v>
      </c>
      <c r="AB168" s="109">
        <f>IF(L168="",$W$6,C168)</f>
        <v>3585.1179999999999</v>
      </c>
      <c r="AC168" s="108">
        <f>IF(B168="",AC167,IF(L168="",B168,$V$6))</f>
        <v>80</v>
      </c>
      <c r="AD168" s="109">
        <f>IF(B168="",AD167,IF(L168="",C168,$W$6))</f>
        <v>3604.0729999999999</v>
      </c>
      <c r="AF168" s="110">
        <f t="shared" si="21"/>
        <v>33.676470588235297</v>
      </c>
      <c r="AG168" s="110">
        <f t="shared" si="22"/>
        <v>0.24973721682891176</v>
      </c>
      <c r="AI168" s="111">
        <f>SUM($N$4:N168)</f>
        <v>6.8337405675909331</v>
      </c>
    </row>
    <row r="169" spans="1:35" x14ac:dyDescent="0.25">
      <c r="A169" s="4" t="str">
        <f>IF(pushover!A169="","",pushover!A169)</f>
        <v/>
      </c>
      <c r="B169" s="112" t="str">
        <f>IF(A169="","",IF(MAX(pushover!B169:B1164)&gt;0,pushover!B169*100,-pushover!B169*100))</f>
        <v/>
      </c>
      <c r="C169" s="113" t="str">
        <f>IF(A169="","",pushover!C169)</f>
        <v/>
      </c>
      <c r="D169" s="4" t="str">
        <f>IF(A169="","",pushover!D169)</f>
        <v/>
      </c>
      <c r="E169" s="4" t="str">
        <f>IF(A169="","",pushover!E169)</f>
        <v/>
      </c>
      <c r="F169" s="4" t="str">
        <f>IF(A169="","",pushover!I169)</f>
        <v/>
      </c>
      <c r="G169" s="4" t="str">
        <f>IF(A169="","",pushover!J169)</f>
        <v/>
      </c>
      <c r="H169" s="4" t="str">
        <f>IF(A169="","",pushover!K169)</f>
        <v/>
      </c>
      <c r="I169" s="60" t="str">
        <f t="shared" si="15"/>
        <v/>
      </c>
      <c r="J169" s="60" t="str">
        <f t="shared" si="16"/>
        <v/>
      </c>
      <c r="K169" s="59" t="str">
        <f>IF(AND(F169&gt;0,F168=0),aux!$B$2,IF(AND(G169&gt;0,G168=0,H169&lt;1),aux!$B$3,IF(AND(J169=MAX($J$4:$J$999),J168&lt;J169),aux!$B$4,"")))</f>
        <v/>
      </c>
      <c r="L169" s="114" t="str">
        <f>IF(OR(K168=aux!$B$3,L168=""),"",B169/$B$1)</f>
        <v/>
      </c>
      <c r="M169" s="114" t="str">
        <f t="shared" si="19"/>
        <v/>
      </c>
      <c r="N169" s="11" t="str">
        <f t="shared" si="20"/>
        <v/>
      </c>
      <c r="O169" s="60" t="str">
        <f>IF(AND(L168&lt;$V$20,L169&gt;$V$20),aux!$B$5,"")</f>
        <v/>
      </c>
      <c r="AA169" s="108">
        <f>IF(L169="",$V$6,B169)</f>
        <v>45.800000000000004</v>
      </c>
      <c r="AB169" s="109">
        <f>IF(L169="",$W$6,C169)</f>
        <v>3585.1179999999999</v>
      </c>
      <c r="AC169" s="108">
        <f>IF(B169="",AC168,IF(L169="",B169,$V$6))</f>
        <v>80</v>
      </c>
      <c r="AD169" s="109">
        <f>IF(B169="",AD168,IF(L169="",C169,$W$6))</f>
        <v>3604.0729999999999</v>
      </c>
      <c r="AF169" s="110">
        <f t="shared" si="21"/>
        <v>33.676470588235297</v>
      </c>
      <c r="AG169" s="110">
        <f t="shared" si="22"/>
        <v>0.24973721682891176</v>
      </c>
      <c r="AI169" s="111">
        <f>SUM($N$4:N169)</f>
        <v>6.8337405675909331</v>
      </c>
    </row>
    <row r="170" spans="1:35" x14ac:dyDescent="0.25">
      <c r="A170" s="4" t="str">
        <f>IF(pushover!A170="","",pushover!A170)</f>
        <v/>
      </c>
      <c r="B170" s="112" t="str">
        <f>IF(A170="","",IF(MAX(pushover!B170:B1165)&gt;0,pushover!B170*100,-pushover!B170*100))</f>
        <v/>
      </c>
      <c r="C170" s="113" t="str">
        <f>IF(A170="","",pushover!C170)</f>
        <v/>
      </c>
      <c r="D170" s="4" t="str">
        <f>IF(A170="","",pushover!D170)</f>
        <v/>
      </c>
      <c r="E170" s="4" t="str">
        <f>IF(A170="","",pushover!E170)</f>
        <v/>
      </c>
      <c r="F170" s="4" t="str">
        <f>IF(A170="","",pushover!I170)</f>
        <v/>
      </c>
      <c r="G170" s="4" t="str">
        <f>IF(A170="","",pushover!J170)</f>
        <v/>
      </c>
      <c r="H170" s="4" t="str">
        <f>IF(A170="","",pushover!K170)</f>
        <v/>
      </c>
      <c r="I170" s="60" t="str">
        <f t="shared" si="15"/>
        <v/>
      </c>
      <c r="J170" s="60" t="str">
        <f t="shared" si="16"/>
        <v/>
      </c>
      <c r="K170" s="59" t="str">
        <f>IF(AND(F170&gt;0,F169=0),aux!$B$2,IF(AND(G170&gt;0,G169=0,H170&lt;1),aux!$B$3,IF(AND(J170=MAX($J$4:$J$999),J169&lt;J170),aux!$B$4,"")))</f>
        <v/>
      </c>
      <c r="L170" s="114" t="str">
        <f>IF(OR(K169=aux!$B$3,L169=""),"",B170/$B$1)</f>
        <v/>
      </c>
      <c r="M170" s="114" t="str">
        <f t="shared" si="19"/>
        <v/>
      </c>
      <c r="N170" s="11" t="str">
        <f t="shared" si="20"/>
        <v/>
      </c>
      <c r="O170" s="60" t="str">
        <f>IF(AND(L169&lt;$V$20,L170&gt;$V$20),aux!$B$5,"")</f>
        <v/>
      </c>
      <c r="AA170" s="108">
        <f>IF(L170="",$V$6,B170)</f>
        <v>45.800000000000004</v>
      </c>
      <c r="AB170" s="109">
        <f>IF(L170="",$W$6,C170)</f>
        <v>3585.1179999999999</v>
      </c>
      <c r="AC170" s="108">
        <f>IF(B170="",AC169,IF(L170="",B170,$V$6))</f>
        <v>80</v>
      </c>
      <c r="AD170" s="109">
        <f>IF(B170="",AD169,IF(L170="",C170,$W$6))</f>
        <v>3604.0729999999999</v>
      </c>
      <c r="AF170" s="110">
        <f t="shared" si="21"/>
        <v>33.676470588235297</v>
      </c>
      <c r="AG170" s="110">
        <f t="shared" si="22"/>
        <v>0.24973721682891176</v>
      </c>
      <c r="AI170" s="111">
        <f>SUM($N$4:N170)</f>
        <v>6.8337405675909331</v>
      </c>
    </row>
    <row r="171" spans="1:35" x14ac:dyDescent="0.25">
      <c r="A171" s="4" t="str">
        <f>IF(pushover!A171="","",pushover!A171)</f>
        <v/>
      </c>
      <c r="B171" s="112" t="str">
        <f>IF(A171="","",IF(MAX(pushover!B171:B1166)&gt;0,pushover!B171*100,-pushover!B171*100))</f>
        <v/>
      </c>
      <c r="C171" s="113" t="str">
        <f>IF(A171="","",pushover!C171)</f>
        <v/>
      </c>
      <c r="D171" s="4" t="str">
        <f>IF(A171="","",pushover!D171)</f>
        <v/>
      </c>
      <c r="E171" s="4" t="str">
        <f>IF(A171="","",pushover!E171)</f>
        <v/>
      </c>
      <c r="F171" s="4" t="str">
        <f>IF(A171="","",pushover!I171)</f>
        <v/>
      </c>
      <c r="G171" s="4" t="str">
        <f>IF(A171="","",pushover!J171)</f>
        <v/>
      </c>
      <c r="H171" s="4" t="str">
        <f>IF(A171="","",pushover!K171)</f>
        <v/>
      </c>
      <c r="I171" s="60" t="str">
        <f t="shared" si="15"/>
        <v/>
      </c>
      <c r="J171" s="60" t="str">
        <f t="shared" si="16"/>
        <v/>
      </c>
      <c r="K171" s="59" t="str">
        <f>IF(AND(F171&gt;0,F170=0),aux!$B$2,IF(AND(G171&gt;0,G170=0,H171&lt;1),aux!$B$3,IF(AND(J171=MAX($J$4:$J$999),J170&lt;J171),aux!$B$4,"")))</f>
        <v/>
      </c>
      <c r="L171" s="114" t="str">
        <f>IF(OR(K170=aux!$B$3,L170=""),"",B171/$B$1)</f>
        <v/>
      </c>
      <c r="M171" s="114" t="str">
        <f t="shared" si="19"/>
        <v/>
      </c>
      <c r="N171" s="11" t="str">
        <f t="shared" si="20"/>
        <v/>
      </c>
      <c r="O171" s="60" t="str">
        <f>IF(AND(L170&lt;$V$20,L171&gt;$V$20),aux!$B$5,"")</f>
        <v/>
      </c>
      <c r="AA171" s="108">
        <f>IF(L171="",$V$6,B171)</f>
        <v>45.800000000000004</v>
      </c>
      <c r="AB171" s="109">
        <f>IF(L171="",$W$6,C171)</f>
        <v>3585.1179999999999</v>
      </c>
      <c r="AC171" s="108">
        <f>IF(B171="",AC170,IF(L171="",B171,$V$6))</f>
        <v>80</v>
      </c>
      <c r="AD171" s="109">
        <f>IF(B171="",AD170,IF(L171="",C171,$W$6))</f>
        <v>3604.0729999999999</v>
      </c>
      <c r="AF171" s="110">
        <f t="shared" si="21"/>
        <v>33.676470588235297</v>
      </c>
      <c r="AG171" s="110">
        <f t="shared" si="22"/>
        <v>0.24973721682891176</v>
      </c>
      <c r="AI171" s="111">
        <f>SUM($N$4:N171)</f>
        <v>6.8337405675909331</v>
      </c>
    </row>
    <row r="172" spans="1:35" x14ac:dyDescent="0.25">
      <c r="A172" s="4" t="str">
        <f>IF(pushover!A172="","",pushover!A172)</f>
        <v/>
      </c>
      <c r="B172" s="112" t="str">
        <f>IF(A172="","",IF(MAX(pushover!B172:B1167)&gt;0,pushover!B172*100,-pushover!B172*100))</f>
        <v/>
      </c>
      <c r="C172" s="113" t="str">
        <f>IF(A172="","",pushover!C172)</f>
        <v/>
      </c>
      <c r="D172" s="4" t="str">
        <f>IF(A172="","",pushover!D172)</f>
        <v/>
      </c>
      <c r="E172" s="4" t="str">
        <f>IF(A172="","",pushover!E172)</f>
        <v/>
      </c>
      <c r="F172" s="4" t="str">
        <f>IF(A172="","",pushover!I172)</f>
        <v/>
      </c>
      <c r="G172" s="4" t="str">
        <f>IF(A172="","",pushover!J172)</f>
        <v/>
      </c>
      <c r="H172" s="4" t="str">
        <f>IF(A172="","",pushover!K172)</f>
        <v/>
      </c>
      <c r="I172" s="60" t="str">
        <f t="shared" si="15"/>
        <v/>
      </c>
      <c r="J172" s="60" t="str">
        <f t="shared" si="16"/>
        <v/>
      </c>
      <c r="K172" s="59" t="str">
        <f>IF(AND(F172&gt;0,F171=0),aux!$B$2,IF(AND(G172&gt;0,G171=0,H172&lt;1),aux!$B$3,IF(AND(J172=MAX($J$4:$J$999),J171&lt;J172),aux!$B$4,"")))</f>
        <v/>
      </c>
      <c r="L172" s="114" t="str">
        <f>IF(OR(K171=aux!$B$3,L171=""),"",B172/$B$1)</f>
        <v/>
      </c>
      <c r="M172" s="114" t="str">
        <f t="shared" si="19"/>
        <v/>
      </c>
      <c r="N172" s="11" t="str">
        <f t="shared" si="20"/>
        <v/>
      </c>
      <c r="O172" s="60" t="str">
        <f>IF(AND(L171&lt;$V$20,L172&gt;$V$20),aux!$B$5,"")</f>
        <v/>
      </c>
      <c r="AA172" s="108">
        <f>IF(L172="",$V$6,B172)</f>
        <v>45.800000000000004</v>
      </c>
      <c r="AB172" s="109">
        <f>IF(L172="",$W$6,C172)</f>
        <v>3585.1179999999999</v>
      </c>
      <c r="AC172" s="108">
        <f>IF(B172="",AC171,IF(L172="",B172,$V$6))</f>
        <v>80</v>
      </c>
      <c r="AD172" s="109">
        <f>IF(B172="",AD171,IF(L172="",C172,$W$6))</f>
        <v>3604.0729999999999</v>
      </c>
      <c r="AF172" s="110">
        <f t="shared" si="21"/>
        <v>33.676470588235297</v>
      </c>
      <c r="AG172" s="110">
        <f t="shared" si="22"/>
        <v>0.24973721682891176</v>
      </c>
      <c r="AI172" s="111">
        <f>SUM($N$4:N172)</f>
        <v>6.8337405675909331</v>
      </c>
    </row>
    <row r="173" spans="1:35" x14ac:dyDescent="0.25">
      <c r="A173" s="4" t="str">
        <f>IF(pushover!A173="","",pushover!A173)</f>
        <v/>
      </c>
      <c r="B173" s="112" t="str">
        <f>IF(A173="","",IF(MAX(pushover!B173:B1168)&gt;0,pushover!B173*100,-pushover!B173*100))</f>
        <v/>
      </c>
      <c r="C173" s="113" t="str">
        <f>IF(A173="","",pushover!C173)</f>
        <v/>
      </c>
      <c r="D173" s="4" t="str">
        <f>IF(A173="","",pushover!D173)</f>
        <v/>
      </c>
      <c r="E173" s="4" t="str">
        <f>IF(A173="","",pushover!E173)</f>
        <v/>
      </c>
      <c r="F173" s="4" t="str">
        <f>IF(A173="","",pushover!I173)</f>
        <v/>
      </c>
      <c r="G173" s="4" t="str">
        <f>IF(A173="","",pushover!J173)</f>
        <v/>
      </c>
      <c r="H173" s="4" t="str">
        <f>IF(A173="","",pushover!K173)</f>
        <v/>
      </c>
      <c r="I173" s="60" t="str">
        <f t="shared" si="15"/>
        <v/>
      </c>
      <c r="J173" s="60" t="str">
        <f t="shared" si="16"/>
        <v/>
      </c>
      <c r="K173" s="59" t="str">
        <f>IF(AND(F173&gt;0,F172=0),aux!$B$2,IF(AND(G173&gt;0,G172=0,H173&lt;1),aux!$B$3,IF(AND(J173=MAX($J$4:$J$999),J172&lt;J173),aux!$B$4,"")))</f>
        <v/>
      </c>
      <c r="L173" s="114" t="str">
        <f>IF(OR(K172=aux!$B$3,L172=""),"",B173/$B$1)</f>
        <v/>
      </c>
      <c r="M173" s="114" t="str">
        <f t="shared" si="19"/>
        <v/>
      </c>
      <c r="N173" s="11" t="str">
        <f t="shared" si="20"/>
        <v/>
      </c>
      <c r="O173" s="60" t="str">
        <f>IF(AND(L172&lt;$V$20,L173&gt;$V$20),aux!$B$5,"")</f>
        <v/>
      </c>
      <c r="AA173" s="108">
        <f>IF(L173="",$V$6,B173)</f>
        <v>45.800000000000004</v>
      </c>
      <c r="AB173" s="109">
        <f>IF(L173="",$W$6,C173)</f>
        <v>3585.1179999999999</v>
      </c>
      <c r="AC173" s="108">
        <f>IF(B173="",AC172,IF(L173="",B173,$V$6))</f>
        <v>80</v>
      </c>
      <c r="AD173" s="109">
        <f>IF(B173="",AD172,IF(L173="",C173,$W$6))</f>
        <v>3604.0729999999999</v>
      </c>
      <c r="AF173" s="110">
        <f t="shared" si="21"/>
        <v>33.676470588235297</v>
      </c>
      <c r="AG173" s="110">
        <f t="shared" si="22"/>
        <v>0.24973721682891176</v>
      </c>
      <c r="AI173" s="111">
        <f>SUM($N$4:N173)</f>
        <v>6.8337405675909331</v>
      </c>
    </row>
    <row r="174" spans="1:35" x14ac:dyDescent="0.25">
      <c r="A174" s="4" t="str">
        <f>IF(pushover!A174="","",pushover!A174)</f>
        <v/>
      </c>
      <c r="B174" s="112" t="str">
        <f>IF(A174="","",IF(MAX(pushover!B174:B1169)&gt;0,pushover!B174*100,-pushover!B174*100))</f>
        <v/>
      </c>
      <c r="C174" s="113" t="str">
        <f>IF(A174="","",pushover!C174)</f>
        <v/>
      </c>
      <c r="D174" s="4" t="str">
        <f>IF(A174="","",pushover!D174)</f>
        <v/>
      </c>
      <c r="E174" s="4" t="str">
        <f>IF(A174="","",pushover!E174)</f>
        <v/>
      </c>
      <c r="F174" s="4" t="str">
        <f>IF(A174="","",pushover!I174)</f>
        <v/>
      </c>
      <c r="G174" s="4" t="str">
        <f>IF(A174="","",pushover!J174)</f>
        <v/>
      </c>
      <c r="H174" s="4" t="str">
        <f>IF(A174="","",pushover!K174)</f>
        <v/>
      </c>
      <c r="I174" s="60" t="str">
        <f t="shared" si="15"/>
        <v/>
      </c>
      <c r="J174" s="60" t="str">
        <f t="shared" si="16"/>
        <v/>
      </c>
      <c r="K174" s="59" t="str">
        <f>IF(AND(F174&gt;0,F173=0),aux!$B$2,IF(AND(G174&gt;0,G173=0,H174&lt;1),aux!$B$3,IF(AND(J174=MAX($J$4:$J$999),J173&lt;J174),aux!$B$4,"")))</f>
        <v/>
      </c>
      <c r="L174" s="114" t="str">
        <f>IF(OR(K173=aux!$B$3,L173=""),"",B174/$B$1)</f>
        <v/>
      </c>
      <c r="M174" s="114" t="str">
        <f t="shared" si="19"/>
        <v/>
      </c>
      <c r="N174" s="11" t="str">
        <f t="shared" si="20"/>
        <v/>
      </c>
      <c r="O174" s="60" t="str">
        <f>IF(AND(L173&lt;$V$20,L174&gt;$V$20),aux!$B$5,"")</f>
        <v/>
      </c>
      <c r="AA174" s="108">
        <f>IF(L174="",$V$6,B174)</f>
        <v>45.800000000000004</v>
      </c>
      <c r="AB174" s="109">
        <f>IF(L174="",$W$6,C174)</f>
        <v>3585.1179999999999</v>
      </c>
      <c r="AC174" s="108">
        <f>IF(B174="",AC173,IF(L174="",B174,$V$6))</f>
        <v>80</v>
      </c>
      <c r="AD174" s="109">
        <f>IF(B174="",AD173,IF(L174="",C174,$W$6))</f>
        <v>3604.0729999999999</v>
      </c>
      <c r="AF174" s="110">
        <f t="shared" si="21"/>
        <v>33.676470588235297</v>
      </c>
      <c r="AG174" s="110">
        <f t="shared" si="22"/>
        <v>0.24973721682891176</v>
      </c>
      <c r="AI174" s="111">
        <f>SUM($N$4:N174)</f>
        <v>6.8337405675909331</v>
      </c>
    </row>
    <row r="175" spans="1:35" x14ac:dyDescent="0.25">
      <c r="A175" s="4" t="str">
        <f>IF(pushover!A175="","",pushover!A175)</f>
        <v/>
      </c>
      <c r="B175" s="112" t="str">
        <f>IF(A175="","",IF(MAX(pushover!B175:B1170)&gt;0,pushover!B175*100,-pushover!B175*100))</f>
        <v/>
      </c>
      <c r="C175" s="113" t="str">
        <f>IF(A175="","",pushover!C175)</f>
        <v/>
      </c>
      <c r="D175" s="4" t="str">
        <f>IF(A175="","",pushover!D175)</f>
        <v/>
      </c>
      <c r="E175" s="4" t="str">
        <f>IF(A175="","",pushover!E175)</f>
        <v/>
      </c>
      <c r="F175" s="4" t="str">
        <f>IF(A175="","",pushover!I175)</f>
        <v/>
      </c>
      <c r="G175" s="4" t="str">
        <f>IF(A175="","",pushover!J175)</f>
        <v/>
      </c>
      <c r="H175" s="4" t="str">
        <f>IF(A175="","",pushover!K175)</f>
        <v/>
      </c>
      <c r="I175" s="60" t="str">
        <f t="shared" si="15"/>
        <v/>
      </c>
      <c r="J175" s="60" t="str">
        <f t="shared" si="16"/>
        <v/>
      </c>
      <c r="K175" s="59" t="str">
        <f>IF(AND(F175&gt;0,F174=0),aux!$B$2,IF(AND(G175&gt;0,G174=0,H175&lt;1),aux!$B$3,IF(AND(J175=MAX($J$4:$J$999),J174&lt;J175),aux!$B$4,"")))</f>
        <v/>
      </c>
      <c r="L175" s="114" t="str">
        <f>IF(OR(K174=aux!$B$3,L174=""),"",B175/$B$1)</f>
        <v/>
      </c>
      <c r="M175" s="114" t="str">
        <f t="shared" si="19"/>
        <v/>
      </c>
      <c r="N175" s="11" t="str">
        <f t="shared" si="20"/>
        <v/>
      </c>
      <c r="O175" s="60" t="str">
        <f>IF(AND(L174&lt;$V$20,L175&gt;$V$20),aux!$B$5,"")</f>
        <v/>
      </c>
      <c r="AA175" s="108">
        <f>IF(L175="",$V$6,B175)</f>
        <v>45.800000000000004</v>
      </c>
      <c r="AB175" s="109">
        <f>IF(L175="",$W$6,C175)</f>
        <v>3585.1179999999999</v>
      </c>
      <c r="AC175" s="108">
        <f>IF(B175="",AC174,IF(L175="",B175,$V$6))</f>
        <v>80</v>
      </c>
      <c r="AD175" s="109">
        <f>IF(B175="",AD174,IF(L175="",C175,$W$6))</f>
        <v>3604.0729999999999</v>
      </c>
      <c r="AF175" s="110">
        <f t="shared" si="21"/>
        <v>33.676470588235297</v>
      </c>
      <c r="AG175" s="110">
        <f t="shared" si="22"/>
        <v>0.24973721682891176</v>
      </c>
      <c r="AI175" s="111">
        <f>SUM($N$4:N175)</f>
        <v>6.8337405675909331</v>
      </c>
    </row>
    <row r="176" spans="1:35" x14ac:dyDescent="0.25">
      <c r="A176" s="4" t="str">
        <f>IF(pushover!A176="","",pushover!A176)</f>
        <v/>
      </c>
      <c r="B176" s="112" t="str">
        <f>IF(A176="","",IF(MAX(pushover!B176:B1171)&gt;0,pushover!B176*100,-pushover!B176*100))</f>
        <v/>
      </c>
      <c r="C176" s="113" t="str">
        <f>IF(A176="","",pushover!C176)</f>
        <v/>
      </c>
      <c r="D176" s="4" t="str">
        <f>IF(A176="","",pushover!D176)</f>
        <v/>
      </c>
      <c r="E176" s="4" t="str">
        <f>IF(A176="","",pushover!E176)</f>
        <v/>
      </c>
      <c r="F176" s="4" t="str">
        <f>IF(A176="","",pushover!I176)</f>
        <v/>
      </c>
      <c r="G176" s="4" t="str">
        <f>IF(A176="","",pushover!J176)</f>
        <v/>
      </c>
      <c r="H176" s="4" t="str">
        <f>IF(A176="","",pushover!K176)</f>
        <v/>
      </c>
      <c r="I176" s="60" t="str">
        <f t="shared" si="15"/>
        <v/>
      </c>
      <c r="J176" s="60" t="str">
        <f t="shared" si="16"/>
        <v/>
      </c>
      <c r="K176" s="59" t="str">
        <f>IF(AND(F176&gt;0,F175=0),aux!$B$2,IF(AND(G176&gt;0,G175=0,H176&lt;1),aux!$B$3,IF(AND(J176=MAX($J$4:$J$999),J175&lt;J176),aux!$B$4,"")))</f>
        <v/>
      </c>
      <c r="L176" s="114" t="str">
        <f>IF(OR(K175=aux!$B$3,L175=""),"",B176/$B$1)</f>
        <v/>
      </c>
      <c r="M176" s="114" t="str">
        <f t="shared" si="19"/>
        <v/>
      </c>
      <c r="N176" s="11" t="str">
        <f t="shared" si="20"/>
        <v/>
      </c>
      <c r="O176" s="60" t="str">
        <f>IF(AND(L175&lt;$V$20,L176&gt;$V$20),aux!$B$5,"")</f>
        <v/>
      </c>
      <c r="AA176" s="108">
        <f>IF(L176="",$V$6,B176)</f>
        <v>45.800000000000004</v>
      </c>
      <c r="AB176" s="109">
        <f>IF(L176="",$W$6,C176)</f>
        <v>3585.1179999999999</v>
      </c>
      <c r="AC176" s="108">
        <f>IF(B176="",AC175,IF(L176="",B176,$V$6))</f>
        <v>80</v>
      </c>
      <c r="AD176" s="109">
        <f>IF(B176="",AD175,IF(L176="",C176,$W$6))</f>
        <v>3604.0729999999999</v>
      </c>
      <c r="AF176" s="110">
        <f t="shared" si="21"/>
        <v>33.676470588235297</v>
      </c>
      <c r="AG176" s="110">
        <f t="shared" si="22"/>
        <v>0.24973721682891176</v>
      </c>
      <c r="AI176" s="111">
        <f>SUM($N$4:N176)</f>
        <v>6.8337405675909331</v>
      </c>
    </row>
    <row r="177" spans="1:35" x14ac:dyDescent="0.25">
      <c r="A177" s="4" t="str">
        <f>IF(pushover!A177="","",pushover!A177)</f>
        <v/>
      </c>
      <c r="B177" s="112" t="str">
        <f>IF(A177="","",IF(MAX(pushover!B177:B1172)&gt;0,pushover!B177*100,-pushover!B177*100))</f>
        <v/>
      </c>
      <c r="C177" s="113" t="str">
        <f>IF(A177="","",pushover!C177)</f>
        <v/>
      </c>
      <c r="D177" s="4" t="str">
        <f>IF(A177="","",pushover!D177)</f>
        <v/>
      </c>
      <c r="E177" s="4" t="str">
        <f>IF(A177="","",pushover!E177)</f>
        <v/>
      </c>
      <c r="F177" s="4" t="str">
        <f>IF(A177="","",pushover!I177)</f>
        <v/>
      </c>
      <c r="G177" s="4" t="str">
        <f>IF(A177="","",pushover!J177)</f>
        <v/>
      </c>
      <c r="H177" s="4" t="str">
        <f>IF(A177="","",pushover!K177)</f>
        <v/>
      </c>
      <c r="I177" s="60" t="str">
        <f t="shared" si="15"/>
        <v/>
      </c>
      <c r="J177" s="60" t="str">
        <f t="shared" si="16"/>
        <v/>
      </c>
      <c r="K177" s="59" t="str">
        <f>IF(AND(F177&gt;0,F176=0),aux!$B$2,IF(AND(G177&gt;0,G176=0,H177&lt;1),aux!$B$3,IF(AND(J177=MAX($J$4:$J$999),J176&lt;J177),aux!$B$4,"")))</f>
        <v/>
      </c>
      <c r="L177" s="114" t="str">
        <f>IF(OR(K176=aux!$B$3,L176=""),"",B177/$B$1)</f>
        <v/>
      </c>
      <c r="M177" s="114" t="str">
        <f t="shared" si="19"/>
        <v/>
      </c>
      <c r="N177" s="11" t="str">
        <f t="shared" si="20"/>
        <v/>
      </c>
      <c r="O177" s="60" t="str">
        <f>IF(AND(L176&lt;$V$20,L177&gt;$V$20),aux!$B$5,"")</f>
        <v/>
      </c>
      <c r="AA177" s="108">
        <f>IF(L177="",$V$6,B177)</f>
        <v>45.800000000000004</v>
      </c>
      <c r="AB177" s="109">
        <f>IF(L177="",$W$6,C177)</f>
        <v>3585.1179999999999</v>
      </c>
      <c r="AC177" s="108">
        <f>IF(B177="",AC176,IF(L177="",B177,$V$6))</f>
        <v>80</v>
      </c>
      <c r="AD177" s="109">
        <f>IF(B177="",AD176,IF(L177="",C177,$W$6))</f>
        <v>3604.0729999999999</v>
      </c>
      <c r="AF177" s="110">
        <f t="shared" si="21"/>
        <v>33.676470588235297</v>
      </c>
      <c r="AG177" s="110">
        <f t="shared" si="22"/>
        <v>0.24973721682891176</v>
      </c>
      <c r="AI177" s="111">
        <f>SUM($N$4:N177)</f>
        <v>6.8337405675909331</v>
      </c>
    </row>
    <row r="178" spans="1:35" x14ac:dyDescent="0.25">
      <c r="A178" s="4" t="str">
        <f>IF(pushover!A178="","",pushover!A178)</f>
        <v/>
      </c>
      <c r="B178" s="112" t="str">
        <f>IF(A178="","",IF(MAX(pushover!B178:B1173)&gt;0,pushover!B178*100,-pushover!B178*100))</f>
        <v/>
      </c>
      <c r="C178" s="113" t="str">
        <f>IF(A178="","",pushover!C178)</f>
        <v/>
      </c>
      <c r="D178" s="4" t="str">
        <f>IF(A178="","",pushover!D178)</f>
        <v/>
      </c>
      <c r="E178" s="4" t="str">
        <f>IF(A178="","",pushover!E178)</f>
        <v/>
      </c>
      <c r="F178" s="4" t="str">
        <f>IF(A178="","",pushover!I178)</f>
        <v/>
      </c>
      <c r="G178" s="4" t="str">
        <f>IF(A178="","",pushover!J178)</f>
        <v/>
      </c>
      <c r="H178" s="4" t="str">
        <f>IF(A178="","",pushover!K178)</f>
        <v/>
      </c>
      <c r="I178" s="60" t="str">
        <f t="shared" si="15"/>
        <v/>
      </c>
      <c r="J178" s="60" t="str">
        <f t="shared" si="16"/>
        <v/>
      </c>
      <c r="K178" s="59" t="str">
        <f>IF(AND(F178&gt;0,F177=0),aux!$B$2,IF(AND(G178&gt;0,G177=0,H178&lt;1),aux!$B$3,IF(AND(J178=MAX($J$4:$J$999),J177&lt;J178),aux!$B$4,"")))</f>
        <v/>
      </c>
      <c r="L178" s="114" t="str">
        <f>IF(OR(K177=aux!$B$3,L177=""),"",B178/$B$1)</f>
        <v/>
      </c>
      <c r="M178" s="114" t="str">
        <f t="shared" si="19"/>
        <v/>
      </c>
      <c r="N178" s="11" t="str">
        <f t="shared" si="20"/>
        <v/>
      </c>
      <c r="O178" s="60" t="str">
        <f>IF(AND(L177&lt;$V$20,L178&gt;$V$20),aux!$B$5,"")</f>
        <v/>
      </c>
      <c r="AA178" s="108">
        <f>IF(L178="",$V$6,B178)</f>
        <v>45.800000000000004</v>
      </c>
      <c r="AB178" s="109">
        <f>IF(L178="",$W$6,C178)</f>
        <v>3585.1179999999999</v>
      </c>
      <c r="AC178" s="108">
        <f>IF(B178="",AC177,IF(L178="",B178,$V$6))</f>
        <v>80</v>
      </c>
      <c r="AD178" s="109">
        <f>IF(B178="",AD177,IF(L178="",C178,$W$6))</f>
        <v>3604.0729999999999</v>
      </c>
      <c r="AF178" s="110">
        <f t="shared" si="21"/>
        <v>33.676470588235297</v>
      </c>
      <c r="AG178" s="110">
        <f t="shared" si="22"/>
        <v>0.24973721682891176</v>
      </c>
      <c r="AI178" s="111">
        <f>SUM($N$4:N178)</f>
        <v>6.8337405675909331</v>
      </c>
    </row>
    <row r="179" spans="1:35" x14ac:dyDescent="0.25">
      <c r="A179" s="4" t="str">
        <f>IF(pushover!A179="","",pushover!A179)</f>
        <v/>
      </c>
      <c r="B179" s="112" t="str">
        <f>IF(A179="","",IF(MAX(pushover!B179:B1174)&gt;0,pushover!B179*100,-pushover!B179*100))</f>
        <v/>
      </c>
      <c r="C179" s="113" t="str">
        <f>IF(A179="","",pushover!C179)</f>
        <v/>
      </c>
      <c r="D179" s="4" t="str">
        <f>IF(A179="","",pushover!D179)</f>
        <v/>
      </c>
      <c r="E179" s="4" t="str">
        <f>IF(A179="","",pushover!E179)</f>
        <v/>
      </c>
      <c r="F179" s="4" t="str">
        <f>IF(A179="","",pushover!I179)</f>
        <v/>
      </c>
      <c r="G179" s="4" t="str">
        <f>IF(A179="","",pushover!J179)</f>
        <v/>
      </c>
      <c r="H179" s="4" t="str">
        <f>IF(A179="","",pushover!K179)</f>
        <v/>
      </c>
      <c r="I179" s="60" t="str">
        <f t="shared" si="15"/>
        <v/>
      </c>
      <c r="J179" s="60" t="str">
        <f t="shared" si="16"/>
        <v/>
      </c>
      <c r="K179" s="59" t="str">
        <f>IF(AND(F179&gt;0,F178=0),aux!$B$2,IF(AND(G179&gt;0,G178=0,H179&lt;1),aux!$B$3,IF(AND(J179=MAX($J$4:$J$999),J178&lt;J179),aux!$B$4,"")))</f>
        <v/>
      </c>
      <c r="L179" s="114" t="str">
        <f>IF(OR(K178=aux!$B$3,L178=""),"",B179/$B$1)</f>
        <v/>
      </c>
      <c r="M179" s="114" t="str">
        <f t="shared" si="19"/>
        <v/>
      </c>
      <c r="N179" s="11" t="str">
        <f t="shared" si="20"/>
        <v/>
      </c>
      <c r="O179" s="60" t="str">
        <f>IF(AND(L178&lt;$V$20,L179&gt;$V$20),aux!$B$5,"")</f>
        <v/>
      </c>
      <c r="AA179" s="108">
        <f>IF(L179="",$V$6,B179)</f>
        <v>45.800000000000004</v>
      </c>
      <c r="AB179" s="109">
        <f>IF(L179="",$W$6,C179)</f>
        <v>3585.1179999999999</v>
      </c>
      <c r="AC179" s="108">
        <f>IF(B179="",AC178,IF(L179="",B179,$V$6))</f>
        <v>80</v>
      </c>
      <c r="AD179" s="109">
        <f>IF(B179="",AD178,IF(L179="",C179,$W$6))</f>
        <v>3604.0729999999999</v>
      </c>
      <c r="AF179" s="110">
        <f t="shared" si="21"/>
        <v>33.676470588235297</v>
      </c>
      <c r="AG179" s="110">
        <f t="shared" si="22"/>
        <v>0.24973721682891176</v>
      </c>
      <c r="AI179" s="111">
        <f>SUM($N$4:N179)</f>
        <v>6.8337405675909331</v>
      </c>
    </row>
    <row r="180" spans="1:35" x14ac:dyDescent="0.25">
      <c r="A180" s="4" t="str">
        <f>IF(pushover!A180="","",pushover!A180)</f>
        <v/>
      </c>
      <c r="B180" s="112" t="str">
        <f>IF(A180="","",IF(MAX(pushover!B180:B1175)&gt;0,pushover!B180*100,-pushover!B180*100))</f>
        <v/>
      </c>
      <c r="C180" s="113" t="str">
        <f>IF(A180="","",pushover!C180)</f>
        <v/>
      </c>
      <c r="D180" s="4" t="str">
        <f>IF(A180="","",pushover!D180)</f>
        <v/>
      </c>
      <c r="E180" s="4" t="str">
        <f>IF(A180="","",pushover!E180)</f>
        <v/>
      </c>
      <c r="F180" s="4" t="str">
        <f>IF(A180="","",pushover!I180)</f>
        <v/>
      </c>
      <c r="G180" s="4" t="str">
        <f>IF(A180="","",pushover!J180)</f>
        <v/>
      </c>
      <c r="H180" s="4" t="str">
        <f>IF(A180="","",pushover!K180)</f>
        <v/>
      </c>
      <c r="I180" s="60" t="str">
        <f t="shared" si="15"/>
        <v/>
      </c>
      <c r="J180" s="60" t="str">
        <f t="shared" si="16"/>
        <v/>
      </c>
      <c r="K180" s="59" t="str">
        <f>IF(AND(F180&gt;0,F179=0),aux!$B$2,IF(AND(G180&gt;0,G179=0,H180&lt;1),aux!$B$3,IF(AND(J180=MAX($J$4:$J$999),J179&lt;J180),aux!$B$4,"")))</f>
        <v/>
      </c>
      <c r="L180" s="114" t="str">
        <f>IF(OR(K179=aux!$B$3,L179=""),"",B180/$B$1)</f>
        <v/>
      </c>
      <c r="M180" s="114" t="str">
        <f t="shared" si="19"/>
        <v/>
      </c>
      <c r="N180" s="11" t="str">
        <f t="shared" si="20"/>
        <v/>
      </c>
      <c r="O180" s="60" t="str">
        <f>IF(AND(L179&lt;$V$20,L180&gt;$V$20),aux!$B$5,"")</f>
        <v/>
      </c>
      <c r="AA180" s="108">
        <f>IF(L180="",$V$6,B180)</f>
        <v>45.800000000000004</v>
      </c>
      <c r="AB180" s="109">
        <f>IF(L180="",$W$6,C180)</f>
        <v>3585.1179999999999</v>
      </c>
      <c r="AC180" s="108">
        <f>IF(B180="",AC179,IF(L180="",B180,$V$6))</f>
        <v>80</v>
      </c>
      <c r="AD180" s="109">
        <f>IF(B180="",AD179,IF(L180="",C180,$W$6))</f>
        <v>3604.0729999999999</v>
      </c>
      <c r="AF180" s="110">
        <f t="shared" si="21"/>
        <v>33.676470588235297</v>
      </c>
      <c r="AG180" s="110">
        <f t="shared" si="22"/>
        <v>0.24973721682891176</v>
      </c>
      <c r="AI180" s="111">
        <f>SUM($N$4:N180)</f>
        <v>6.8337405675909331</v>
      </c>
    </row>
    <row r="181" spans="1:35" x14ac:dyDescent="0.25">
      <c r="A181" s="4" t="str">
        <f>IF(pushover!A181="","",pushover!A181)</f>
        <v/>
      </c>
      <c r="B181" s="112" t="str">
        <f>IF(A181="","",IF(MAX(pushover!B181:B1176)&gt;0,pushover!B181*100,-pushover!B181*100))</f>
        <v/>
      </c>
      <c r="C181" s="113" t="str">
        <f>IF(A181="","",pushover!C181)</f>
        <v/>
      </c>
      <c r="D181" s="4" t="str">
        <f>IF(A181="","",pushover!D181)</f>
        <v/>
      </c>
      <c r="E181" s="4" t="str">
        <f>IF(A181="","",pushover!E181)</f>
        <v/>
      </c>
      <c r="F181" s="4" t="str">
        <f>IF(A181="","",pushover!I181)</f>
        <v/>
      </c>
      <c r="G181" s="4" t="str">
        <f>IF(A181="","",pushover!J181)</f>
        <v/>
      </c>
      <c r="H181" s="4" t="str">
        <f>IF(A181="","",pushover!K181)</f>
        <v/>
      </c>
      <c r="I181" s="60" t="str">
        <f t="shared" si="15"/>
        <v/>
      </c>
      <c r="J181" s="60" t="str">
        <f t="shared" si="16"/>
        <v/>
      </c>
      <c r="K181" s="59" t="str">
        <f>IF(AND(F181&gt;0,F180=0),aux!$B$2,IF(AND(G181&gt;0,G180=0,H181&lt;1),aux!$B$3,IF(AND(J181=MAX($J$4:$J$999),J180&lt;J181),aux!$B$4,"")))</f>
        <v/>
      </c>
      <c r="L181" s="114" t="str">
        <f>IF(OR(K180=aux!$B$3,L180=""),"",B181/$B$1)</f>
        <v/>
      </c>
      <c r="M181" s="114" t="str">
        <f t="shared" si="19"/>
        <v/>
      </c>
      <c r="N181" s="11" t="str">
        <f t="shared" si="20"/>
        <v/>
      </c>
      <c r="O181" s="60" t="str">
        <f>IF(AND(L180&lt;$V$20,L181&gt;$V$20),aux!$B$5,"")</f>
        <v/>
      </c>
      <c r="AA181" s="108">
        <f>IF(L181="",$V$6,B181)</f>
        <v>45.800000000000004</v>
      </c>
      <c r="AB181" s="109">
        <f>IF(L181="",$W$6,C181)</f>
        <v>3585.1179999999999</v>
      </c>
      <c r="AC181" s="108">
        <f>IF(B181="",AC180,IF(L181="",B181,$V$6))</f>
        <v>80</v>
      </c>
      <c r="AD181" s="109">
        <f>IF(B181="",AD180,IF(L181="",C181,$W$6))</f>
        <v>3604.0729999999999</v>
      </c>
      <c r="AF181" s="110">
        <f t="shared" si="21"/>
        <v>33.676470588235297</v>
      </c>
      <c r="AG181" s="110">
        <f t="shared" si="22"/>
        <v>0.24973721682891176</v>
      </c>
      <c r="AI181" s="111">
        <f>SUM($N$4:N181)</f>
        <v>6.8337405675909331</v>
      </c>
    </row>
    <row r="182" spans="1:35" x14ac:dyDescent="0.25">
      <c r="A182" s="4" t="str">
        <f>IF(pushover!A182="","",pushover!A182)</f>
        <v/>
      </c>
      <c r="B182" s="112" t="str">
        <f>IF(A182="","",IF(MAX(pushover!B182:B1177)&gt;0,pushover!B182*100,-pushover!B182*100))</f>
        <v/>
      </c>
      <c r="C182" s="113" t="str">
        <f>IF(A182="","",pushover!C182)</f>
        <v/>
      </c>
      <c r="D182" s="4" t="str">
        <f>IF(A182="","",pushover!D182)</f>
        <v/>
      </c>
      <c r="E182" s="4" t="str">
        <f>IF(A182="","",pushover!E182)</f>
        <v/>
      </c>
      <c r="F182" s="4" t="str">
        <f>IF(A182="","",pushover!I182)</f>
        <v/>
      </c>
      <c r="G182" s="4" t="str">
        <f>IF(A182="","",pushover!J182)</f>
        <v/>
      </c>
      <c r="H182" s="4" t="str">
        <f>IF(A182="","",pushover!K182)</f>
        <v/>
      </c>
      <c r="I182" s="60" t="str">
        <f t="shared" si="15"/>
        <v/>
      </c>
      <c r="J182" s="60" t="str">
        <f t="shared" si="16"/>
        <v/>
      </c>
      <c r="K182" s="59" t="str">
        <f>IF(AND(F182&gt;0,F181=0),aux!$B$2,IF(AND(G182&gt;0,G181=0,H182&lt;1),aux!$B$3,IF(AND(J182=MAX($J$4:$J$999),J181&lt;J182),aux!$B$4,"")))</f>
        <v/>
      </c>
      <c r="L182" s="114" t="str">
        <f>IF(OR(K181=aux!$B$3,L181=""),"",B182/$B$1)</f>
        <v/>
      </c>
      <c r="M182" s="114" t="str">
        <f t="shared" si="19"/>
        <v/>
      </c>
      <c r="N182" s="11" t="str">
        <f t="shared" si="20"/>
        <v/>
      </c>
      <c r="O182" s="60" t="str">
        <f>IF(AND(L181&lt;$V$20,L182&gt;$V$20),aux!$B$5,"")</f>
        <v/>
      </c>
      <c r="AA182" s="108">
        <f>IF(L182="",$V$6,B182)</f>
        <v>45.800000000000004</v>
      </c>
      <c r="AB182" s="109">
        <f>IF(L182="",$W$6,C182)</f>
        <v>3585.1179999999999</v>
      </c>
      <c r="AC182" s="108">
        <f>IF(B182="",AC181,IF(L182="",B182,$V$6))</f>
        <v>80</v>
      </c>
      <c r="AD182" s="109">
        <f>IF(B182="",AD181,IF(L182="",C182,$W$6))</f>
        <v>3604.0729999999999</v>
      </c>
      <c r="AF182" s="110">
        <f t="shared" si="21"/>
        <v>33.676470588235297</v>
      </c>
      <c r="AG182" s="110">
        <f t="shared" si="22"/>
        <v>0.24973721682891176</v>
      </c>
      <c r="AI182" s="111">
        <f>SUM($N$4:N182)</f>
        <v>6.8337405675909331</v>
      </c>
    </row>
    <row r="183" spans="1:35" x14ac:dyDescent="0.25">
      <c r="A183" s="4" t="str">
        <f>IF(pushover!A183="","",pushover!A183)</f>
        <v/>
      </c>
      <c r="B183" s="112" t="str">
        <f>IF(A183="","",IF(MAX(pushover!B183:B1178)&gt;0,pushover!B183*100,-pushover!B183*100))</f>
        <v/>
      </c>
      <c r="C183" s="113" t="str">
        <f>IF(A183="","",pushover!C183)</f>
        <v/>
      </c>
      <c r="D183" s="4" t="str">
        <f>IF(A183="","",pushover!D183)</f>
        <v/>
      </c>
      <c r="E183" s="4" t="str">
        <f>IF(A183="","",pushover!E183)</f>
        <v/>
      </c>
      <c r="F183" s="4" t="str">
        <f>IF(A183="","",pushover!I183)</f>
        <v/>
      </c>
      <c r="G183" s="4" t="str">
        <f>IF(A183="","",pushover!J183)</f>
        <v/>
      </c>
      <c r="H183" s="4" t="str">
        <f>IF(A183="","",pushover!K183)</f>
        <v/>
      </c>
      <c r="I183" s="60" t="str">
        <f t="shared" si="15"/>
        <v/>
      </c>
      <c r="J183" s="60" t="str">
        <f t="shared" si="16"/>
        <v/>
      </c>
      <c r="K183" s="59" t="str">
        <f>IF(AND(F183&gt;0,F182=0),aux!$B$2,IF(AND(G183&gt;0,G182=0,H183&lt;1),aux!$B$3,IF(AND(J183=MAX($J$4:$J$999),J182&lt;J183),aux!$B$4,"")))</f>
        <v/>
      </c>
      <c r="L183" s="114" t="str">
        <f>IF(OR(K182=aux!$B$3,L182=""),"",B183/$B$1)</f>
        <v/>
      </c>
      <c r="M183" s="114" t="str">
        <f t="shared" si="19"/>
        <v/>
      </c>
      <c r="N183" s="11" t="str">
        <f t="shared" si="20"/>
        <v/>
      </c>
      <c r="O183" s="60" t="str">
        <f>IF(AND(L182&lt;$V$20,L183&gt;$V$20),aux!$B$5,"")</f>
        <v/>
      </c>
      <c r="AA183" s="108">
        <f>IF(L183="",$V$6,B183)</f>
        <v>45.800000000000004</v>
      </c>
      <c r="AB183" s="109">
        <f>IF(L183="",$W$6,C183)</f>
        <v>3585.1179999999999</v>
      </c>
      <c r="AC183" s="108">
        <f>IF(B183="",AC182,IF(L183="",B183,$V$6))</f>
        <v>80</v>
      </c>
      <c r="AD183" s="109">
        <f>IF(B183="",AD182,IF(L183="",C183,$W$6))</f>
        <v>3604.0729999999999</v>
      </c>
      <c r="AF183" s="110">
        <f t="shared" si="21"/>
        <v>33.676470588235297</v>
      </c>
      <c r="AG183" s="110">
        <f t="shared" si="22"/>
        <v>0.24973721682891176</v>
      </c>
      <c r="AI183" s="111">
        <f>SUM($N$4:N183)</f>
        <v>6.8337405675909331</v>
      </c>
    </row>
    <row r="184" spans="1:35" x14ac:dyDescent="0.25">
      <c r="A184" s="4" t="str">
        <f>IF(pushover!A184="","",pushover!A184)</f>
        <v/>
      </c>
      <c r="B184" s="112" t="str">
        <f>IF(A184="","",IF(MAX(pushover!B184:B1179)&gt;0,pushover!B184*100,-pushover!B184*100))</f>
        <v/>
      </c>
      <c r="C184" s="113" t="str">
        <f>IF(A184="","",pushover!C184)</f>
        <v/>
      </c>
      <c r="D184" s="4" t="str">
        <f>IF(A184="","",pushover!D184)</f>
        <v/>
      </c>
      <c r="E184" s="4" t="str">
        <f>IF(A184="","",pushover!E184)</f>
        <v/>
      </c>
      <c r="F184" s="4" t="str">
        <f>IF(A184="","",pushover!I184)</f>
        <v/>
      </c>
      <c r="G184" s="4" t="str">
        <f>IF(A184="","",pushover!J184)</f>
        <v/>
      </c>
      <c r="H184" s="4" t="str">
        <f>IF(A184="","",pushover!K184)</f>
        <v/>
      </c>
      <c r="I184" s="60" t="str">
        <f t="shared" si="15"/>
        <v/>
      </c>
      <c r="J184" s="60" t="str">
        <f t="shared" si="16"/>
        <v/>
      </c>
      <c r="K184" s="59" t="str">
        <f>IF(AND(F184&gt;0,F183=0),aux!$B$2,IF(AND(G184&gt;0,G183=0,H184&lt;1),aux!$B$3,IF(AND(J184=MAX($J$4:$J$999),J183&lt;J184),aux!$B$4,"")))</f>
        <v/>
      </c>
      <c r="L184" s="114" t="str">
        <f>IF(OR(K183=aux!$B$3,L183=""),"",B184/$B$1)</f>
        <v/>
      </c>
      <c r="M184" s="114" t="str">
        <f t="shared" si="19"/>
        <v/>
      </c>
      <c r="N184" s="11" t="str">
        <f t="shared" si="20"/>
        <v/>
      </c>
      <c r="O184" s="60" t="str">
        <f>IF(AND(L183&lt;$V$20,L184&gt;$V$20),aux!$B$5,"")</f>
        <v/>
      </c>
      <c r="AA184" s="108">
        <f>IF(L184="",$V$6,B184)</f>
        <v>45.800000000000004</v>
      </c>
      <c r="AB184" s="109">
        <f>IF(L184="",$W$6,C184)</f>
        <v>3585.1179999999999</v>
      </c>
      <c r="AC184" s="108">
        <f>IF(B184="",AC183,IF(L184="",B184,$V$6))</f>
        <v>80</v>
      </c>
      <c r="AD184" s="109">
        <f>IF(B184="",AD183,IF(L184="",C184,$W$6))</f>
        <v>3604.0729999999999</v>
      </c>
      <c r="AF184" s="110">
        <f t="shared" si="21"/>
        <v>33.676470588235297</v>
      </c>
      <c r="AG184" s="110">
        <f t="shared" si="22"/>
        <v>0.24973721682891176</v>
      </c>
      <c r="AI184" s="111">
        <f>SUM($N$4:N184)</f>
        <v>6.8337405675909331</v>
      </c>
    </row>
    <row r="185" spans="1:35" x14ac:dyDescent="0.25">
      <c r="A185" s="4" t="str">
        <f>IF(pushover!A185="","",pushover!A185)</f>
        <v/>
      </c>
      <c r="B185" s="112" t="str">
        <f>IF(A185="","",IF(MAX(pushover!B185:B1180)&gt;0,pushover!B185*100,-pushover!B185*100))</f>
        <v/>
      </c>
      <c r="C185" s="113" t="str">
        <f>IF(A185="","",pushover!C185)</f>
        <v/>
      </c>
      <c r="D185" s="4" t="str">
        <f>IF(A185="","",pushover!D185)</f>
        <v/>
      </c>
      <c r="E185" s="4" t="str">
        <f>IF(A185="","",pushover!E185)</f>
        <v/>
      </c>
      <c r="F185" s="4" t="str">
        <f>IF(A185="","",pushover!I185)</f>
        <v/>
      </c>
      <c r="G185" s="4" t="str">
        <f>IF(A185="","",pushover!J185)</f>
        <v/>
      </c>
      <c r="H185" s="4" t="str">
        <f>IF(A185="","",pushover!K185)</f>
        <v/>
      </c>
      <c r="I185" s="60" t="str">
        <f t="shared" si="15"/>
        <v/>
      </c>
      <c r="J185" s="60" t="str">
        <f t="shared" si="16"/>
        <v/>
      </c>
      <c r="K185" s="59" t="str">
        <f>IF(AND(F185&gt;0,F184=0),aux!$B$2,IF(AND(G185&gt;0,G184=0,H185&lt;1),aux!$B$3,IF(AND(J185=MAX($J$4:$J$999),J184&lt;J185),aux!$B$4,"")))</f>
        <v/>
      </c>
      <c r="L185" s="114" t="str">
        <f>IF(OR(K184=aux!$B$3,L184=""),"",B185/$B$1)</f>
        <v/>
      </c>
      <c r="M185" s="114" t="str">
        <f t="shared" si="19"/>
        <v/>
      </c>
      <c r="N185" s="11" t="str">
        <f t="shared" si="20"/>
        <v/>
      </c>
      <c r="O185" s="60" t="str">
        <f>IF(AND(L184&lt;$V$20,L185&gt;$V$20),aux!$B$5,"")</f>
        <v/>
      </c>
      <c r="AA185" s="108">
        <f>IF(L185="",$V$6,B185)</f>
        <v>45.800000000000004</v>
      </c>
      <c r="AB185" s="109">
        <f>IF(L185="",$W$6,C185)</f>
        <v>3585.1179999999999</v>
      </c>
      <c r="AC185" s="108">
        <f>IF(B185="",AC184,IF(L185="",B185,$V$6))</f>
        <v>80</v>
      </c>
      <c r="AD185" s="109">
        <f>IF(B185="",AD184,IF(L185="",C185,$W$6))</f>
        <v>3604.0729999999999</v>
      </c>
      <c r="AF185" s="110">
        <f t="shared" si="21"/>
        <v>33.676470588235297</v>
      </c>
      <c r="AG185" s="110">
        <f t="shared" si="22"/>
        <v>0.24973721682891176</v>
      </c>
      <c r="AI185" s="111">
        <f>SUM($N$4:N185)</f>
        <v>6.8337405675909331</v>
      </c>
    </row>
    <row r="186" spans="1:35" x14ac:dyDescent="0.25">
      <c r="A186" s="4" t="str">
        <f>IF(pushover!A186="","",pushover!A186)</f>
        <v/>
      </c>
      <c r="B186" s="112" t="str">
        <f>IF(A186="","",IF(MAX(pushover!B186:B1181)&gt;0,pushover!B186*100,-pushover!B186*100))</f>
        <v/>
      </c>
      <c r="C186" s="113" t="str">
        <f>IF(A186="","",pushover!C186)</f>
        <v/>
      </c>
      <c r="D186" s="4" t="str">
        <f>IF(A186="","",pushover!D186)</f>
        <v/>
      </c>
      <c r="E186" s="4" t="str">
        <f>IF(A186="","",pushover!E186)</f>
        <v/>
      </c>
      <c r="F186" s="4" t="str">
        <f>IF(A186="","",pushover!I186)</f>
        <v/>
      </c>
      <c r="G186" s="4" t="str">
        <f>IF(A186="","",pushover!J186)</f>
        <v/>
      </c>
      <c r="H186" s="4" t="str">
        <f>IF(A186="","",pushover!K186)</f>
        <v/>
      </c>
      <c r="I186" s="60" t="str">
        <f t="shared" si="15"/>
        <v/>
      </c>
      <c r="J186" s="60" t="str">
        <f t="shared" si="16"/>
        <v/>
      </c>
      <c r="K186" s="59" t="str">
        <f>IF(AND(F186&gt;0,F185=0),aux!$B$2,IF(AND(G186&gt;0,G185=0,H186&lt;1),aux!$B$3,IF(AND(J186=MAX($J$4:$J$999),J185&lt;J186),aux!$B$4,"")))</f>
        <v/>
      </c>
      <c r="L186" s="114" t="str">
        <f>IF(OR(K185=aux!$B$3,L185=""),"",B186/$B$1)</f>
        <v/>
      </c>
      <c r="M186" s="114" t="str">
        <f t="shared" si="19"/>
        <v/>
      </c>
      <c r="N186" s="11" t="str">
        <f t="shared" si="20"/>
        <v/>
      </c>
      <c r="O186" s="60" t="str">
        <f>IF(AND(L185&lt;$V$20,L186&gt;$V$20),aux!$B$5,"")</f>
        <v/>
      </c>
      <c r="AA186" s="108">
        <f>IF(L186="",$V$6,B186)</f>
        <v>45.800000000000004</v>
      </c>
      <c r="AB186" s="109">
        <f>IF(L186="",$W$6,C186)</f>
        <v>3585.1179999999999</v>
      </c>
      <c r="AC186" s="108">
        <f>IF(B186="",AC185,IF(L186="",B186,$V$6))</f>
        <v>80</v>
      </c>
      <c r="AD186" s="109">
        <f>IF(B186="",AD185,IF(L186="",C186,$W$6))</f>
        <v>3604.0729999999999</v>
      </c>
      <c r="AF186" s="110">
        <f t="shared" si="21"/>
        <v>33.676470588235297</v>
      </c>
      <c r="AG186" s="110">
        <f t="shared" si="22"/>
        <v>0.24973721682891176</v>
      </c>
      <c r="AI186" s="111">
        <f>SUM($N$4:N186)</f>
        <v>6.8337405675909331</v>
      </c>
    </row>
    <row r="187" spans="1:35" x14ac:dyDescent="0.25">
      <c r="A187" s="4" t="str">
        <f>IF(pushover!A187="","",pushover!A187)</f>
        <v/>
      </c>
      <c r="B187" s="112" t="str">
        <f>IF(A187="","",IF(MAX(pushover!B187:B1182)&gt;0,pushover!B187*100,-pushover!B187*100))</f>
        <v/>
      </c>
      <c r="C187" s="113" t="str">
        <f>IF(A187="","",pushover!C187)</f>
        <v/>
      </c>
      <c r="D187" s="4" t="str">
        <f>IF(A187="","",pushover!D187)</f>
        <v/>
      </c>
      <c r="E187" s="4" t="str">
        <f>IF(A187="","",pushover!E187)</f>
        <v/>
      </c>
      <c r="F187" s="4" t="str">
        <f>IF(A187="","",pushover!I187)</f>
        <v/>
      </c>
      <c r="G187" s="4" t="str">
        <f>IF(A187="","",pushover!J187)</f>
        <v/>
      </c>
      <c r="H187" s="4" t="str">
        <f>IF(A187="","",pushover!K187)</f>
        <v/>
      </c>
      <c r="I187" s="60" t="str">
        <f t="shared" si="15"/>
        <v/>
      </c>
      <c r="J187" s="60" t="str">
        <f t="shared" si="16"/>
        <v/>
      </c>
      <c r="K187" s="59" t="str">
        <f>IF(AND(F187&gt;0,F186=0),aux!$B$2,IF(AND(G187&gt;0,G186=0,H187&lt;1),aux!$B$3,IF(AND(J187=MAX($J$4:$J$999),J186&lt;J187),aux!$B$4,"")))</f>
        <v/>
      </c>
      <c r="L187" s="114" t="str">
        <f>IF(OR(K186=aux!$B$3,L186=""),"",B187/$B$1)</f>
        <v/>
      </c>
      <c r="M187" s="114" t="str">
        <f t="shared" si="19"/>
        <v/>
      </c>
      <c r="N187" s="11" t="str">
        <f t="shared" si="20"/>
        <v/>
      </c>
      <c r="O187" s="60" t="str">
        <f>IF(AND(L186&lt;$V$20,L187&gt;$V$20),aux!$B$5,"")</f>
        <v/>
      </c>
      <c r="AA187" s="108">
        <f>IF(L187="",$V$6,B187)</f>
        <v>45.800000000000004</v>
      </c>
      <c r="AB187" s="109">
        <f>IF(L187="",$W$6,C187)</f>
        <v>3585.1179999999999</v>
      </c>
      <c r="AC187" s="108">
        <f>IF(B187="",AC186,IF(L187="",B187,$V$6))</f>
        <v>80</v>
      </c>
      <c r="AD187" s="109">
        <f>IF(B187="",AD186,IF(L187="",C187,$W$6))</f>
        <v>3604.0729999999999</v>
      </c>
      <c r="AF187" s="110">
        <f t="shared" si="21"/>
        <v>33.676470588235297</v>
      </c>
      <c r="AG187" s="110">
        <f t="shared" si="22"/>
        <v>0.24973721682891176</v>
      </c>
      <c r="AI187" s="111">
        <f>SUM($N$4:N187)</f>
        <v>6.8337405675909331</v>
      </c>
    </row>
    <row r="188" spans="1:35" x14ac:dyDescent="0.25">
      <c r="A188" s="4" t="str">
        <f>IF(pushover!A188="","",pushover!A188)</f>
        <v/>
      </c>
      <c r="B188" s="112" t="str">
        <f>IF(A188="","",IF(MAX(pushover!B188:B1183)&gt;0,pushover!B188*100,-pushover!B188*100))</f>
        <v/>
      </c>
      <c r="C188" s="113" t="str">
        <f>IF(A188="","",pushover!C188)</f>
        <v/>
      </c>
      <c r="D188" s="4" t="str">
        <f>IF(A188="","",pushover!D188)</f>
        <v/>
      </c>
      <c r="E188" s="4" t="str">
        <f>IF(A188="","",pushover!E188)</f>
        <v/>
      </c>
      <c r="F188" s="4" t="str">
        <f>IF(A188="","",pushover!I188)</f>
        <v/>
      </c>
      <c r="G188" s="4" t="str">
        <f>IF(A188="","",pushover!J188)</f>
        <v/>
      </c>
      <c r="H188" s="4" t="str">
        <f>IF(A188="","",pushover!K188)</f>
        <v/>
      </c>
      <c r="I188" s="60" t="str">
        <f t="shared" si="15"/>
        <v/>
      </c>
      <c r="J188" s="60" t="str">
        <f t="shared" si="16"/>
        <v/>
      </c>
      <c r="K188" s="59" t="str">
        <f>IF(AND(F188&gt;0,F187=0),aux!$B$2,IF(AND(G188&gt;0,G187=0,H188&lt;1),aux!$B$3,IF(AND(J188=MAX($J$4:$J$999),J187&lt;J188),aux!$B$4,"")))</f>
        <v/>
      </c>
      <c r="L188" s="114" t="str">
        <f>IF(OR(K187=aux!$B$3,L187=""),"",B188/$B$1)</f>
        <v/>
      </c>
      <c r="M188" s="114" t="str">
        <f t="shared" si="19"/>
        <v/>
      </c>
      <c r="N188" s="11" t="str">
        <f t="shared" si="20"/>
        <v/>
      </c>
      <c r="O188" s="60" t="str">
        <f>IF(AND(L187&lt;$V$20,L188&gt;$V$20),aux!$B$5,"")</f>
        <v/>
      </c>
      <c r="AA188" s="108">
        <f>IF(L188="",$V$6,B188)</f>
        <v>45.800000000000004</v>
      </c>
      <c r="AB188" s="109">
        <f>IF(L188="",$W$6,C188)</f>
        <v>3585.1179999999999</v>
      </c>
      <c r="AC188" s="108">
        <f>IF(B188="",AC187,IF(L188="",B188,$V$6))</f>
        <v>80</v>
      </c>
      <c r="AD188" s="109">
        <f>IF(B188="",AD187,IF(L188="",C188,$W$6))</f>
        <v>3604.0729999999999</v>
      </c>
      <c r="AF188" s="110">
        <f t="shared" ref="AF188:AF204" si="23">IF(L188="",AF187,L188)</f>
        <v>33.676470588235297</v>
      </c>
      <c r="AG188" s="110">
        <f t="shared" ref="AG188:AG204" si="24">IF(M188="",AG187,M188)</f>
        <v>0.24973721682891176</v>
      </c>
      <c r="AI188" s="111">
        <f>SUM($N$4:N188)</f>
        <v>6.8337405675909331</v>
      </c>
    </row>
    <row r="189" spans="1:35" x14ac:dyDescent="0.25">
      <c r="A189" s="4" t="str">
        <f>IF(pushover!A189="","",pushover!A189)</f>
        <v/>
      </c>
      <c r="B189" s="112" t="str">
        <f>IF(A189="","",IF(MAX(pushover!B189:B1184)&gt;0,pushover!B189*100,-pushover!B189*100))</f>
        <v/>
      </c>
      <c r="C189" s="113" t="str">
        <f>IF(A189="","",pushover!C189)</f>
        <v/>
      </c>
      <c r="D189" s="4" t="str">
        <f>IF(A189="","",pushover!D189)</f>
        <v/>
      </c>
      <c r="E189" s="4" t="str">
        <f>IF(A189="","",pushover!E189)</f>
        <v/>
      </c>
      <c r="F189" s="4" t="str">
        <f>IF(A189="","",pushover!I189)</f>
        <v/>
      </c>
      <c r="G189" s="4" t="str">
        <f>IF(A189="","",pushover!J189)</f>
        <v/>
      </c>
      <c r="H189" s="4" t="str">
        <f>IF(A189="","",pushover!K189)</f>
        <v/>
      </c>
      <c r="I189" s="60" t="str">
        <f t="shared" ref="I189:I252" si="25">IF(A189="","",D189+E189)</f>
        <v/>
      </c>
      <c r="J189" s="60" t="str">
        <f t="shared" ref="J189:J252" si="26">IF(A189="","",F189+G189+H189)</f>
        <v/>
      </c>
      <c r="K189" s="59" t="str">
        <f>IF(AND(F189&gt;0,F188=0),aux!$B$2,IF(AND(G189&gt;0,G188=0,H189&lt;1),aux!$B$3,IF(AND(J189=MAX($J$4:$J$999),J188&lt;J189),aux!$B$4,"")))</f>
        <v/>
      </c>
      <c r="L189" s="114" t="str">
        <f>IF(OR(K188=aux!$B$3,L188=""),"",B189/$B$1)</f>
        <v/>
      </c>
      <c r="M189" s="114" t="str">
        <f t="shared" si="19"/>
        <v/>
      </c>
      <c r="N189" s="11" t="str">
        <f t="shared" si="20"/>
        <v/>
      </c>
      <c r="O189" s="60" t="str">
        <f>IF(AND(L188&lt;$V$20,L189&gt;$V$20),aux!$B$5,"")</f>
        <v/>
      </c>
      <c r="AA189" s="108">
        <f>IF(L189="",$V$6,B189)</f>
        <v>45.800000000000004</v>
      </c>
      <c r="AB189" s="109">
        <f>IF(L189="",$W$6,C189)</f>
        <v>3585.1179999999999</v>
      </c>
      <c r="AC189" s="108">
        <f>IF(B189="",AC188,IF(L189="",B189,$V$6))</f>
        <v>80</v>
      </c>
      <c r="AD189" s="109">
        <f>IF(B189="",AD188,IF(L189="",C189,$W$6))</f>
        <v>3604.0729999999999</v>
      </c>
      <c r="AF189" s="110">
        <f t="shared" si="23"/>
        <v>33.676470588235297</v>
      </c>
      <c r="AG189" s="110">
        <f t="shared" si="24"/>
        <v>0.24973721682891176</v>
      </c>
      <c r="AI189" s="111">
        <f>SUM($N$4:N189)</f>
        <v>6.8337405675909331</v>
      </c>
    </row>
    <row r="190" spans="1:35" x14ac:dyDescent="0.25">
      <c r="A190" s="4" t="str">
        <f>IF(pushover!A190="","",pushover!A190)</f>
        <v/>
      </c>
      <c r="B190" s="112" t="str">
        <f>IF(A190="","",IF(MAX(pushover!B190:B1185)&gt;0,pushover!B190*100,-pushover!B190*100))</f>
        <v/>
      </c>
      <c r="C190" s="113" t="str">
        <f>IF(A190="","",pushover!C190)</f>
        <v/>
      </c>
      <c r="D190" s="4" t="str">
        <f>IF(A190="","",pushover!D190)</f>
        <v/>
      </c>
      <c r="E190" s="4" t="str">
        <f>IF(A190="","",pushover!E190)</f>
        <v/>
      </c>
      <c r="F190" s="4" t="str">
        <f>IF(A190="","",pushover!I190)</f>
        <v/>
      </c>
      <c r="G190" s="4" t="str">
        <f>IF(A190="","",pushover!J190)</f>
        <v/>
      </c>
      <c r="H190" s="4" t="str">
        <f>IF(A190="","",pushover!K190)</f>
        <v/>
      </c>
      <c r="I190" s="60" t="str">
        <f t="shared" si="25"/>
        <v/>
      </c>
      <c r="J190" s="60" t="str">
        <f t="shared" si="26"/>
        <v/>
      </c>
      <c r="K190" s="59" t="str">
        <f>IF(AND(F190&gt;0,F189=0),aux!$B$2,IF(AND(G190&gt;0,G189=0,H190&lt;1),aux!$B$3,IF(AND(J190=MAX($J$4:$J$999),J189&lt;J190),aux!$B$4,"")))</f>
        <v/>
      </c>
      <c r="L190" s="114" t="str">
        <f>IF(OR(K189=aux!$B$3,L189=""),"",B190/$B$1)</f>
        <v/>
      </c>
      <c r="M190" s="114" t="str">
        <f t="shared" si="19"/>
        <v/>
      </c>
      <c r="N190" s="11" t="str">
        <f t="shared" si="20"/>
        <v/>
      </c>
      <c r="O190" s="60" t="str">
        <f>IF(AND(L189&lt;$V$20,L190&gt;$V$20),aux!$B$5,"")</f>
        <v/>
      </c>
      <c r="AA190" s="108">
        <f>IF(L190="",$V$6,B190)</f>
        <v>45.800000000000004</v>
      </c>
      <c r="AB190" s="109">
        <f>IF(L190="",$W$6,C190)</f>
        <v>3585.1179999999999</v>
      </c>
      <c r="AC190" s="108">
        <f>IF(B190="",AC189,IF(L190="",B190,$V$6))</f>
        <v>80</v>
      </c>
      <c r="AD190" s="109">
        <f>IF(B190="",AD189,IF(L190="",C190,$W$6))</f>
        <v>3604.0729999999999</v>
      </c>
      <c r="AF190" s="110">
        <f t="shared" si="23"/>
        <v>33.676470588235297</v>
      </c>
      <c r="AG190" s="110">
        <f t="shared" si="24"/>
        <v>0.24973721682891176</v>
      </c>
      <c r="AI190" s="111">
        <f>SUM($N$4:N190)</f>
        <v>6.8337405675909331</v>
      </c>
    </row>
    <row r="191" spans="1:35" x14ac:dyDescent="0.25">
      <c r="A191" s="4" t="str">
        <f>IF(pushover!A191="","",pushover!A191)</f>
        <v/>
      </c>
      <c r="B191" s="112" t="str">
        <f>IF(A191="","",IF(MAX(pushover!B191:B1186)&gt;0,pushover!B191*100,-pushover!B191*100))</f>
        <v/>
      </c>
      <c r="C191" s="113" t="str">
        <f>IF(A191="","",pushover!C191)</f>
        <v/>
      </c>
      <c r="D191" s="4" t="str">
        <f>IF(A191="","",pushover!D191)</f>
        <v/>
      </c>
      <c r="E191" s="4" t="str">
        <f>IF(A191="","",pushover!E191)</f>
        <v/>
      </c>
      <c r="F191" s="4" t="str">
        <f>IF(A191="","",pushover!I191)</f>
        <v/>
      </c>
      <c r="G191" s="4" t="str">
        <f>IF(A191="","",pushover!J191)</f>
        <v/>
      </c>
      <c r="H191" s="4" t="str">
        <f>IF(A191="","",pushover!K191)</f>
        <v/>
      </c>
      <c r="I191" s="60" t="str">
        <f t="shared" si="25"/>
        <v/>
      </c>
      <c r="J191" s="60" t="str">
        <f t="shared" si="26"/>
        <v/>
      </c>
      <c r="K191" s="59" t="str">
        <f>IF(AND(F191&gt;0,F190=0),aux!$B$2,IF(AND(G191&gt;0,G190=0,H191&lt;1),aux!$B$3,IF(AND(J191=MAX($J$4:$J$999),J190&lt;J191),aux!$B$4,"")))</f>
        <v/>
      </c>
      <c r="L191" s="114" t="str">
        <f>IF(OR(K190=aux!$B$3,L190=""),"",B191/$B$1)</f>
        <v/>
      </c>
      <c r="M191" s="114" t="str">
        <f t="shared" si="19"/>
        <v/>
      </c>
      <c r="N191" s="11" t="str">
        <f t="shared" si="20"/>
        <v/>
      </c>
      <c r="O191" s="60" t="str">
        <f>IF(AND(L190&lt;$V$20,L191&gt;$V$20),aux!$B$5,"")</f>
        <v/>
      </c>
      <c r="AA191" s="108">
        <f>IF(L191="",$V$6,B191)</f>
        <v>45.800000000000004</v>
      </c>
      <c r="AB191" s="109">
        <f>IF(L191="",$W$6,C191)</f>
        <v>3585.1179999999999</v>
      </c>
      <c r="AC191" s="108">
        <f>IF(B191="",AC190,IF(L191="",B191,$V$6))</f>
        <v>80</v>
      </c>
      <c r="AD191" s="109">
        <f>IF(B191="",AD190,IF(L191="",C191,$W$6))</f>
        <v>3604.0729999999999</v>
      </c>
      <c r="AF191" s="110">
        <f t="shared" si="23"/>
        <v>33.676470588235297</v>
      </c>
      <c r="AG191" s="110">
        <f t="shared" si="24"/>
        <v>0.24973721682891176</v>
      </c>
      <c r="AI191" s="111">
        <f>SUM($N$4:N191)</f>
        <v>6.8337405675909331</v>
      </c>
    </row>
    <row r="192" spans="1:35" x14ac:dyDescent="0.25">
      <c r="A192" s="4" t="str">
        <f>IF(pushover!A192="","",pushover!A192)</f>
        <v/>
      </c>
      <c r="B192" s="112" t="str">
        <f>IF(A192="","",IF(MAX(pushover!B192:B1187)&gt;0,pushover!B192*100,-pushover!B192*100))</f>
        <v/>
      </c>
      <c r="C192" s="113" t="str">
        <f>IF(A192="","",pushover!C192)</f>
        <v/>
      </c>
      <c r="D192" s="4" t="str">
        <f>IF(A192="","",pushover!D192)</f>
        <v/>
      </c>
      <c r="E192" s="4" t="str">
        <f>IF(A192="","",pushover!E192)</f>
        <v/>
      </c>
      <c r="F192" s="4" t="str">
        <f>IF(A192="","",pushover!I192)</f>
        <v/>
      </c>
      <c r="G192" s="4" t="str">
        <f>IF(A192="","",pushover!J192)</f>
        <v/>
      </c>
      <c r="H192" s="4" t="str">
        <f>IF(A192="","",pushover!K192)</f>
        <v/>
      </c>
      <c r="I192" s="60" t="str">
        <f t="shared" si="25"/>
        <v/>
      </c>
      <c r="J192" s="60" t="str">
        <f t="shared" si="26"/>
        <v/>
      </c>
      <c r="K192" s="59" t="str">
        <f>IF(AND(F192&gt;0,F191=0),aux!$B$2,IF(AND(G192&gt;0,G191=0,H192&lt;1),aux!$B$3,IF(AND(J192=MAX($J$4:$J$999),J191&lt;J192),aux!$B$4,"")))</f>
        <v/>
      </c>
      <c r="L192" s="114" t="str">
        <f>IF(OR(K191=aux!$B$3,L191=""),"",B192/$B$1)</f>
        <v/>
      </c>
      <c r="M192" s="114" t="str">
        <f t="shared" si="19"/>
        <v/>
      </c>
      <c r="N192" s="11" t="str">
        <f t="shared" si="20"/>
        <v/>
      </c>
      <c r="O192" s="60" t="str">
        <f>IF(AND(L191&lt;$V$20,L192&gt;$V$20),aux!$B$5,"")</f>
        <v/>
      </c>
      <c r="AA192" s="108">
        <f>IF(L192="",$V$6,B192)</f>
        <v>45.800000000000004</v>
      </c>
      <c r="AB192" s="109">
        <f>IF(L192="",$W$6,C192)</f>
        <v>3585.1179999999999</v>
      </c>
      <c r="AC192" s="108">
        <f>IF(B192="",AC191,IF(L192="",B192,$V$6))</f>
        <v>80</v>
      </c>
      <c r="AD192" s="109">
        <f>IF(B192="",AD191,IF(L192="",C192,$W$6))</f>
        <v>3604.0729999999999</v>
      </c>
      <c r="AF192" s="110">
        <f t="shared" si="23"/>
        <v>33.676470588235297</v>
      </c>
      <c r="AG192" s="110">
        <f t="shared" si="24"/>
        <v>0.24973721682891176</v>
      </c>
      <c r="AI192" s="111">
        <f>SUM($N$4:N192)</f>
        <v>6.8337405675909331</v>
      </c>
    </row>
    <row r="193" spans="1:35" x14ac:dyDescent="0.25">
      <c r="A193" s="4" t="str">
        <f>IF(pushover!A193="","",pushover!A193)</f>
        <v/>
      </c>
      <c r="B193" s="112" t="str">
        <f>IF(A193="","",IF(MAX(pushover!B193:B1188)&gt;0,pushover!B193*100,-pushover!B193*100))</f>
        <v/>
      </c>
      <c r="C193" s="113" t="str">
        <f>IF(A193="","",pushover!C193)</f>
        <v/>
      </c>
      <c r="D193" s="4" t="str">
        <f>IF(A193="","",pushover!D193)</f>
        <v/>
      </c>
      <c r="E193" s="4" t="str">
        <f>IF(A193="","",pushover!E193)</f>
        <v/>
      </c>
      <c r="F193" s="4" t="str">
        <f>IF(A193="","",pushover!I193)</f>
        <v/>
      </c>
      <c r="G193" s="4" t="str">
        <f>IF(A193="","",pushover!J193)</f>
        <v/>
      </c>
      <c r="H193" s="4" t="str">
        <f>IF(A193="","",pushover!K193)</f>
        <v/>
      </c>
      <c r="I193" s="60" t="str">
        <f t="shared" si="25"/>
        <v/>
      </c>
      <c r="J193" s="60" t="str">
        <f t="shared" si="26"/>
        <v/>
      </c>
      <c r="K193" s="59" t="str">
        <f>IF(AND(F193&gt;0,F192=0),aux!$B$2,IF(AND(G193&gt;0,G192=0,H193&lt;1),aux!$B$3,IF(AND(J193=MAX($J$4:$J$999),J192&lt;J193),aux!$B$4,"")))</f>
        <v/>
      </c>
      <c r="L193" s="114" t="str">
        <f>IF(OR(K192=aux!$B$3,L192=""),"",B193/$B$1)</f>
        <v/>
      </c>
      <c r="M193" s="114" t="str">
        <f t="shared" si="19"/>
        <v/>
      </c>
      <c r="N193" s="11" t="str">
        <f t="shared" si="20"/>
        <v/>
      </c>
      <c r="O193" s="60" t="str">
        <f>IF(AND(L192&lt;$V$20,L193&gt;$V$20),aux!$B$5,"")</f>
        <v/>
      </c>
      <c r="AA193" s="108">
        <f>IF(L193="",$V$6,B193)</f>
        <v>45.800000000000004</v>
      </c>
      <c r="AB193" s="109">
        <f>IF(L193="",$W$6,C193)</f>
        <v>3585.1179999999999</v>
      </c>
      <c r="AC193" s="108">
        <f>IF(B193="",AC192,IF(L193="",B193,$V$6))</f>
        <v>80</v>
      </c>
      <c r="AD193" s="109">
        <f>IF(B193="",AD192,IF(L193="",C193,$W$6))</f>
        <v>3604.0729999999999</v>
      </c>
      <c r="AF193" s="110">
        <f t="shared" si="23"/>
        <v>33.676470588235297</v>
      </c>
      <c r="AG193" s="110">
        <f t="shared" si="24"/>
        <v>0.24973721682891176</v>
      </c>
      <c r="AI193" s="111">
        <f>SUM($N$4:N193)</f>
        <v>6.8337405675909331</v>
      </c>
    </row>
    <row r="194" spans="1:35" x14ac:dyDescent="0.25">
      <c r="A194" s="4" t="str">
        <f>IF(pushover!A194="","",pushover!A194)</f>
        <v/>
      </c>
      <c r="B194" s="112" t="str">
        <f>IF(A194="","",IF(MAX(pushover!B194:B1189)&gt;0,pushover!B194*100,-pushover!B194*100))</f>
        <v/>
      </c>
      <c r="C194" s="113" t="str">
        <f>IF(A194="","",pushover!C194)</f>
        <v/>
      </c>
      <c r="D194" s="4" t="str">
        <f>IF(A194="","",pushover!D194)</f>
        <v/>
      </c>
      <c r="E194" s="4" t="str">
        <f>IF(A194="","",pushover!E194)</f>
        <v/>
      </c>
      <c r="F194" s="4" t="str">
        <f>IF(A194="","",pushover!I194)</f>
        <v/>
      </c>
      <c r="G194" s="4" t="str">
        <f>IF(A194="","",pushover!J194)</f>
        <v/>
      </c>
      <c r="H194" s="4" t="str">
        <f>IF(A194="","",pushover!K194)</f>
        <v/>
      </c>
      <c r="I194" s="60" t="str">
        <f t="shared" si="25"/>
        <v/>
      </c>
      <c r="J194" s="60" t="str">
        <f t="shared" si="26"/>
        <v/>
      </c>
      <c r="K194" s="59" t="str">
        <f>IF(AND(F194&gt;0,F193=0),aux!$B$2,IF(AND(G194&gt;0,G193=0,H194&lt;1),aux!$B$3,IF(AND(J194=MAX($J$4:$J$999),J193&lt;J194),aux!$B$4,"")))</f>
        <v/>
      </c>
      <c r="L194" s="114" t="str">
        <f>IF(OR(K193=aux!$B$3,L193=""),"",B194/$B$1)</f>
        <v/>
      </c>
      <c r="M194" s="114" t="str">
        <f t="shared" si="19"/>
        <v/>
      </c>
      <c r="N194" s="11" t="str">
        <f t="shared" si="20"/>
        <v/>
      </c>
      <c r="O194" s="60" t="str">
        <f>IF(AND(L193&lt;$V$20,L194&gt;$V$20),aux!$B$5,"")</f>
        <v/>
      </c>
      <c r="AA194" s="108">
        <f>IF(L194="",$V$6,B194)</f>
        <v>45.800000000000004</v>
      </c>
      <c r="AB194" s="109">
        <f>IF(L194="",$W$6,C194)</f>
        <v>3585.1179999999999</v>
      </c>
      <c r="AC194" s="108">
        <f>IF(B194="",AC193,IF(L194="",B194,$V$6))</f>
        <v>80</v>
      </c>
      <c r="AD194" s="109">
        <f>IF(B194="",AD193,IF(L194="",C194,$W$6))</f>
        <v>3604.0729999999999</v>
      </c>
      <c r="AF194" s="110">
        <f t="shared" si="23"/>
        <v>33.676470588235297</v>
      </c>
      <c r="AG194" s="110">
        <f t="shared" si="24"/>
        <v>0.24973721682891176</v>
      </c>
      <c r="AI194" s="111">
        <f>SUM($N$4:N194)</f>
        <v>6.8337405675909331</v>
      </c>
    </row>
    <row r="195" spans="1:35" x14ac:dyDescent="0.25">
      <c r="A195" s="4" t="str">
        <f>IF(pushover!A195="","",pushover!A195)</f>
        <v/>
      </c>
      <c r="B195" s="112" t="str">
        <f>IF(A195="","",IF(MAX(pushover!B195:B1190)&gt;0,pushover!B195*100,-pushover!B195*100))</f>
        <v/>
      </c>
      <c r="C195" s="113" t="str">
        <f>IF(A195="","",pushover!C195)</f>
        <v/>
      </c>
      <c r="D195" s="4" t="str">
        <f>IF(A195="","",pushover!D195)</f>
        <v/>
      </c>
      <c r="E195" s="4" t="str">
        <f>IF(A195="","",pushover!E195)</f>
        <v/>
      </c>
      <c r="F195" s="4" t="str">
        <f>IF(A195="","",pushover!I195)</f>
        <v/>
      </c>
      <c r="G195" s="4" t="str">
        <f>IF(A195="","",pushover!J195)</f>
        <v/>
      </c>
      <c r="H195" s="4" t="str">
        <f>IF(A195="","",pushover!K195)</f>
        <v/>
      </c>
      <c r="I195" s="60" t="str">
        <f t="shared" si="25"/>
        <v/>
      </c>
      <c r="J195" s="60" t="str">
        <f t="shared" si="26"/>
        <v/>
      </c>
      <c r="K195" s="59" t="str">
        <f>IF(AND(F195&gt;0,F194=0),aux!$B$2,IF(AND(G195&gt;0,G194=0,H195&lt;1),aux!$B$3,IF(AND(J195=MAX($J$4:$J$999),J194&lt;J195),aux!$B$4,"")))</f>
        <v/>
      </c>
      <c r="L195" s="114" t="str">
        <f>IF(OR(K194=aux!$B$3,L194=""),"",B195/$B$1)</f>
        <v/>
      </c>
      <c r="M195" s="114" t="str">
        <f t="shared" si="19"/>
        <v/>
      </c>
      <c r="N195" s="11" t="str">
        <f t="shared" si="20"/>
        <v/>
      </c>
      <c r="O195" s="60" t="str">
        <f>IF(AND(L194&lt;$V$20,L195&gt;$V$20),aux!$B$5,"")</f>
        <v/>
      </c>
      <c r="AA195" s="108">
        <f>IF(L195="",$V$6,B195)</f>
        <v>45.800000000000004</v>
      </c>
      <c r="AB195" s="109">
        <f>IF(L195="",$W$6,C195)</f>
        <v>3585.1179999999999</v>
      </c>
      <c r="AC195" s="108">
        <f>IF(B195="",AC194,IF(L195="",B195,$V$6))</f>
        <v>80</v>
      </c>
      <c r="AD195" s="109">
        <f>IF(B195="",AD194,IF(L195="",C195,$W$6))</f>
        <v>3604.0729999999999</v>
      </c>
      <c r="AF195" s="110">
        <f t="shared" si="23"/>
        <v>33.676470588235297</v>
      </c>
      <c r="AG195" s="110">
        <f t="shared" si="24"/>
        <v>0.24973721682891176</v>
      </c>
      <c r="AI195" s="111">
        <f>SUM($N$4:N195)</f>
        <v>6.8337405675909331</v>
      </c>
    </row>
    <row r="196" spans="1:35" x14ac:dyDescent="0.25">
      <c r="A196" s="4" t="str">
        <f>IF(pushover!A196="","",pushover!A196)</f>
        <v/>
      </c>
      <c r="B196" s="112" t="str">
        <f>IF(A196="","",IF(MAX(pushover!B196:B1191)&gt;0,pushover!B196*100,-pushover!B196*100))</f>
        <v/>
      </c>
      <c r="C196" s="113" t="str">
        <f>IF(A196="","",pushover!C196)</f>
        <v/>
      </c>
      <c r="D196" s="4" t="str">
        <f>IF(A196="","",pushover!D196)</f>
        <v/>
      </c>
      <c r="E196" s="4" t="str">
        <f>IF(A196="","",pushover!E196)</f>
        <v/>
      </c>
      <c r="F196" s="4" t="str">
        <f>IF(A196="","",pushover!I196)</f>
        <v/>
      </c>
      <c r="G196" s="4" t="str">
        <f>IF(A196="","",pushover!J196)</f>
        <v/>
      </c>
      <c r="H196" s="4" t="str">
        <f>IF(A196="","",pushover!K196)</f>
        <v/>
      </c>
      <c r="I196" s="60" t="str">
        <f t="shared" si="25"/>
        <v/>
      </c>
      <c r="J196" s="60" t="str">
        <f t="shared" si="26"/>
        <v/>
      </c>
      <c r="K196" s="59" t="str">
        <f>IF(AND(F196&gt;0,F195=0),aux!$B$2,IF(AND(G196&gt;0,G195=0,H196&lt;1),aux!$B$3,IF(AND(J196=MAX($J$4:$J$999),J195&lt;J196),aux!$B$4,"")))</f>
        <v/>
      </c>
      <c r="L196" s="114" t="str">
        <f>IF(OR(K195=aux!$B$3,L195=""),"",B196/$B$1)</f>
        <v/>
      </c>
      <c r="M196" s="114" t="str">
        <f t="shared" si="19"/>
        <v/>
      </c>
      <c r="N196" s="11" t="str">
        <f t="shared" si="20"/>
        <v/>
      </c>
      <c r="O196" s="60" t="str">
        <f>IF(AND(L195&lt;$V$20,L196&gt;$V$20),aux!$B$5,"")</f>
        <v/>
      </c>
      <c r="AA196" s="108">
        <f>IF(L196="",$V$6,B196)</f>
        <v>45.800000000000004</v>
      </c>
      <c r="AB196" s="109">
        <f>IF(L196="",$W$6,C196)</f>
        <v>3585.1179999999999</v>
      </c>
      <c r="AC196" s="108">
        <f>IF(B196="",AC195,IF(L196="",B196,$V$6))</f>
        <v>80</v>
      </c>
      <c r="AD196" s="109">
        <f>IF(B196="",AD195,IF(L196="",C196,$W$6))</f>
        <v>3604.0729999999999</v>
      </c>
      <c r="AF196" s="110">
        <f t="shared" si="23"/>
        <v>33.676470588235297</v>
      </c>
      <c r="AG196" s="110">
        <f t="shared" si="24"/>
        <v>0.24973721682891176</v>
      </c>
      <c r="AI196" s="111">
        <f>SUM($N$4:N196)</f>
        <v>6.8337405675909331</v>
      </c>
    </row>
    <row r="197" spans="1:35" x14ac:dyDescent="0.25">
      <c r="A197" s="4" t="str">
        <f>IF(pushover!A197="","",pushover!A197)</f>
        <v/>
      </c>
      <c r="B197" s="112" t="str">
        <f>IF(A197="","",IF(MAX(pushover!B197:B1192)&gt;0,pushover!B197*100,-pushover!B197*100))</f>
        <v/>
      </c>
      <c r="C197" s="113" t="str">
        <f>IF(A197="","",pushover!C197)</f>
        <v/>
      </c>
      <c r="D197" s="4" t="str">
        <f>IF(A197="","",pushover!D197)</f>
        <v/>
      </c>
      <c r="E197" s="4" t="str">
        <f>IF(A197="","",pushover!E197)</f>
        <v/>
      </c>
      <c r="F197" s="4" t="str">
        <f>IF(A197="","",pushover!I197)</f>
        <v/>
      </c>
      <c r="G197" s="4" t="str">
        <f>IF(A197="","",pushover!J197)</f>
        <v/>
      </c>
      <c r="H197" s="4" t="str">
        <f>IF(A197="","",pushover!K197)</f>
        <v/>
      </c>
      <c r="I197" s="60" t="str">
        <f t="shared" si="25"/>
        <v/>
      </c>
      <c r="J197" s="60" t="str">
        <f t="shared" si="26"/>
        <v/>
      </c>
      <c r="K197" s="59" t="str">
        <f>IF(AND(F197&gt;0,F196=0),aux!$B$2,IF(AND(G197&gt;0,G196=0,H197&lt;1),aux!$B$3,IF(AND(J197=MAX($J$4:$J$999),J196&lt;J197),aux!$B$4,"")))</f>
        <v/>
      </c>
      <c r="L197" s="114" t="str">
        <f>IF(OR(K196=aux!$B$3,L196=""),"",B197/$B$1)</f>
        <v/>
      </c>
      <c r="M197" s="114" t="str">
        <f t="shared" si="19"/>
        <v/>
      </c>
      <c r="N197" s="11" t="str">
        <f t="shared" si="20"/>
        <v/>
      </c>
      <c r="O197" s="60" t="str">
        <f>IF(AND(L196&lt;$V$20,L197&gt;$V$20),aux!$B$5,"")</f>
        <v/>
      </c>
      <c r="AA197" s="108">
        <f>IF(L197="",$V$6,B197)</f>
        <v>45.800000000000004</v>
      </c>
      <c r="AB197" s="109">
        <f>IF(L197="",$W$6,C197)</f>
        <v>3585.1179999999999</v>
      </c>
      <c r="AC197" s="108">
        <f>IF(B197="",AC196,IF(L197="",B197,$V$6))</f>
        <v>80</v>
      </c>
      <c r="AD197" s="109">
        <f>IF(B197="",AD196,IF(L197="",C197,$W$6))</f>
        <v>3604.0729999999999</v>
      </c>
      <c r="AF197" s="110">
        <f t="shared" si="23"/>
        <v>33.676470588235297</v>
      </c>
      <c r="AG197" s="110">
        <f t="shared" si="24"/>
        <v>0.24973721682891176</v>
      </c>
      <c r="AI197" s="111">
        <f>SUM($N$4:N197)</f>
        <v>6.8337405675909331</v>
      </c>
    </row>
    <row r="198" spans="1:35" x14ac:dyDescent="0.25">
      <c r="A198" s="4" t="str">
        <f>IF(pushover!A198="","",pushover!A198)</f>
        <v/>
      </c>
      <c r="B198" s="112" t="str">
        <f>IF(A198="","",IF(MAX(pushover!B198:B1193)&gt;0,pushover!B198*100,-pushover!B198*100))</f>
        <v/>
      </c>
      <c r="C198" s="113" t="str">
        <f>IF(A198="","",pushover!C198)</f>
        <v/>
      </c>
      <c r="D198" s="4" t="str">
        <f>IF(A198="","",pushover!D198)</f>
        <v/>
      </c>
      <c r="E198" s="4" t="str">
        <f>IF(A198="","",pushover!E198)</f>
        <v/>
      </c>
      <c r="F198" s="4" t="str">
        <f>IF(A198="","",pushover!I198)</f>
        <v/>
      </c>
      <c r="G198" s="4" t="str">
        <f>IF(A198="","",pushover!J198)</f>
        <v/>
      </c>
      <c r="H198" s="4" t="str">
        <f>IF(A198="","",pushover!K198)</f>
        <v/>
      </c>
      <c r="I198" s="60" t="str">
        <f t="shared" si="25"/>
        <v/>
      </c>
      <c r="J198" s="60" t="str">
        <f t="shared" si="26"/>
        <v/>
      </c>
      <c r="K198" s="59" t="str">
        <f>IF(AND(F198&gt;0,F197=0),aux!$B$2,IF(AND(G198&gt;0,G197=0,H198&lt;1),aux!$B$3,IF(AND(J198=MAX($J$4:$J$999),J197&lt;J198),aux!$B$4,"")))</f>
        <v/>
      </c>
      <c r="L198" s="114" t="str">
        <f>IF(OR(K197=aux!$B$3,L197=""),"",B198/$B$1)</f>
        <v/>
      </c>
      <c r="M198" s="114" t="str">
        <f t="shared" si="19"/>
        <v/>
      </c>
      <c r="N198" s="11" t="str">
        <f t="shared" si="20"/>
        <v/>
      </c>
      <c r="O198" s="60" t="str">
        <f>IF(AND(L197&lt;$V$20,L198&gt;$V$20),aux!$B$5,"")</f>
        <v/>
      </c>
      <c r="AA198" s="108">
        <f>IF(L198="",$V$6,B198)</f>
        <v>45.800000000000004</v>
      </c>
      <c r="AB198" s="109">
        <f>IF(L198="",$W$6,C198)</f>
        <v>3585.1179999999999</v>
      </c>
      <c r="AC198" s="108">
        <f>IF(B198="",AC197,IF(L198="",B198,$V$6))</f>
        <v>80</v>
      </c>
      <c r="AD198" s="109">
        <f>IF(B198="",AD197,IF(L198="",C198,$W$6))</f>
        <v>3604.0729999999999</v>
      </c>
      <c r="AF198" s="110">
        <f t="shared" si="23"/>
        <v>33.676470588235297</v>
      </c>
      <c r="AG198" s="110">
        <f t="shared" si="24"/>
        <v>0.24973721682891176</v>
      </c>
      <c r="AI198" s="111">
        <f>SUM($N$4:N198)</f>
        <v>6.8337405675909331</v>
      </c>
    </row>
    <row r="199" spans="1:35" x14ac:dyDescent="0.25">
      <c r="A199" s="4" t="str">
        <f>IF(pushover!A199="","",pushover!A199)</f>
        <v/>
      </c>
      <c r="B199" s="112" t="str">
        <f>IF(A199="","",IF(MAX(pushover!B199:B1194)&gt;0,pushover!B199*100,-pushover!B199*100))</f>
        <v/>
      </c>
      <c r="C199" s="113" t="str">
        <f>IF(A199="","",pushover!C199)</f>
        <v/>
      </c>
      <c r="D199" s="4" t="str">
        <f>IF(A199="","",pushover!D199)</f>
        <v/>
      </c>
      <c r="E199" s="4" t="str">
        <f>IF(A199="","",pushover!E199)</f>
        <v/>
      </c>
      <c r="F199" s="4" t="str">
        <f>IF(A199="","",pushover!I199)</f>
        <v/>
      </c>
      <c r="G199" s="4" t="str">
        <f>IF(A199="","",pushover!J199)</f>
        <v/>
      </c>
      <c r="H199" s="4" t="str">
        <f>IF(A199="","",pushover!K199)</f>
        <v/>
      </c>
      <c r="I199" s="60" t="str">
        <f t="shared" si="25"/>
        <v/>
      </c>
      <c r="J199" s="60" t="str">
        <f t="shared" si="26"/>
        <v/>
      </c>
      <c r="K199" s="59" t="str">
        <f>IF(AND(F199&gt;0,F198=0),aux!$B$2,IF(AND(G199&gt;0,G198=0,H199&lt;1),aux!$B$3,IF(AND(J199=MAX($J$4:$J$999),J198&lt;J199),aux!$B$4,"")))</f>
        <v/>
      </c>
      <c r="L199" s="114" t="str">
        <f>IF(OR(K198=aux!$B$3,L198=""),"",B199/$B$1)</f>
        <v/>
      </c>
      <c r="M199" s="114" t="str">
        <f t="shared" si="19"/>
        <v/>
      </c>
      <c r="N199" s="11" t="str">
        <f t="shared" si="20"/>
        <v/>
      </c>
      <c r="O199" s="60" t="str">
        <f>IF(AND(L198&lt;$V$20,L199&gt;$V$20),aux!$B$5,"")</f>
        <v/>
      </c>
      <c r="AA199" s="108">
        <f>IF(L199="",$V$6,B199)</f>
        <v>45.800000000000004</v>
      </c>
      <c r="AB199" s="109">
        <f>IF(L199="",$W$6,C199)</f>
        <v>3585.1179999999999</v>
      </c>
      <c r="AC199" s="108">
        <f>IF(B199="",AC198,IF(L199="",B199,$V$6))</f>
        <v>80</v>
      </c>
      <c r="AD199" s="109">
        <f>IF(B199="",AD198,IF(L199="",C199,$W$6))</f>
        <v>3604.0729999999999</v>
      </c>
      <c r="AF199" s="110">
        <f t="shared" si="23"/>
        <v>33.676470588235297</v>
      </c>
      <c r="AG199" s="110">
        <f t="shared" si="24"/>
        <v>0.24973721682891176</v>
      </c>
      <c r="AI199" s="111">
        <f>SUM($N$4:N199)</f>
        <v>6.8337405675909331</v>
      </c>
    </row>
    <row r="200" spans="1:35" x14ac:dyDescent="0.25">
      <c r="A200" s="4" t="str">
        <f>IF(pushover!A200="","",pushover!A200)</f>
        <v/>
      </c>
      <c r="B200" s="112" t="str">
        <f>IF(A200="","",IF(MAX(pushover!B200:B1195)&gt;0,pushover!B200*100,-pushover!B200*100))</f>
        <v/>
      </c>
      <c r="C200" s="113" t="str">
        <f>IF(A200="","",pushover!C200)</f>
        <v/>
      </c>
      <c r="D200" s="4" t="str">
        <f>IF(A200="","",pushover!D200)</f>
        <v/>
      </c>
      <c r="E200" s="4" t="str">
        <f>IF(A200="","",pushover!E200)</f>
        <v/>
      </c>
      <c r="F200" s="4" t="str">
        <f>IF(A200="","",pushover!I200)</f>
        <v/>
      </c>
      <c r="G200" s="4" t="str">
        <f>IF(A200="","",pushover!J200)</f>
        <v/>
      </c>
      <c r="H200" s="4" t="str">
        <f>IF(A200="","",pushover!K200)</f>
        <v/>
      </c>
      <c r="I200" s="60" t="str">
        <f t="shared" si="25"/>
        <v/>
      </c>
      <c r="J200" s="60" t="str">
        <f t="shared" si="26"/>
        <v/>
      </c>
      <c r="K200" s="59" t="str">
        <f>IF(AND(F200&gt;0,F199=0),aux!$B$2,IF(AND(G200&gt;0,G199=0,H200&lt;1),aux!$B$3,IF(AND(J200=MAX($J$4:$J$999),J199&lt;J200),aux!$B$4,"")))</f>
        <v/>
      </c>
      <c r="L200" s="114" t="str">
        <f>IF(OR(K199=aux!$B$3,L199=""),"",B200/$B$1)</f>
        <v/>
      </c>
      <c r="M200" s="114" t="str">
        <f t="shared" si="19"/>
        <v/>
      </c>
      <c r="N200" s="11" t="str">
        <f t="shared" si="20"/>
        <v/>
      </c>
      <c r="O200" s="60" t="str">
        <f>IF(AND(L199&lt;$V$20,L200&gt;$V$20),aux!$B$5,"")</f>
        <v/>
      </c>
      <c r="AA200" s="108">
        <f>IF(L200="",$V$6,B200)</f>
        <v>45.800000000000004</v>
      </c>
      <c r="AB200" s="109">
        <f>IF(L200="",$W$6,C200)</f>
        <v>3585.1179999999999</v>
      </c>
      <c r="AC200" s="108">
        <f>IF(B200="",AC199,IF(L200="",B200,$V$6))</f>
        <v>80</v>
      </c>
      <c r="AD200" s="109">
        <f>IF(B200="",AD199,IF(L200="",C200,$W$6))</f>
        <v>3604.0729999999999</v>
      </c>
      <c r="AF200" s="110">
        <f t="shared" si="23"/>
        <v>33.676470588235297</v>
      </c>
      <c r="AG200" s="110">
        <f t="shared" si="24"/>
        <v>0.24973721682891176</v>
      </c>
      <c r="AI200" s="111">
        <f>SUM($N$4:N200)</f>
        <v>6.8337405675909331</v>
      </c>
    </row>
    <row r="201" spans="1:35" x14ac:dyDescent="0.25">
      <c r="A201" s="4" t="str">
        <f>IF(pushover!A201="","",pushover!A201)</f>
        <v/>
      </c>
      <c r="B201" s="112" t="str">
        <f>IF(A201="","",IF(MAX(pushover!B201:B1196)&gt;0,pushover!B201*100,-pushover!B201*100))</f>
        <v/>
      </c>
      <c r="C201" s="113" t="str">
        <f>IF(A201="","",pushover!C201)</f>
        <v/>
      </c>
      <c r="D201" s="4" t="str">
        <f>IF(A201="","",pushover!D201)</f>
        <v/>
      </c>
      <c r="E201" s="4" t="str">
        <f>IF(A201="","",pushover!E201)</f>
        <v/>
      </c>
      <c r="F201" s="4" t="str">
        <f>IF(A201="","",pushover!I201)</f>
        <v/>
      </c>
      <c r="G201" s="4" t="str">
        <f>IF(A201="","",pushover!J201)</f>
        <v/>
      </c>
      <c r="H201" s="4" t="str">
        <f>IF(A201="","",pushover!K201)</f>
        <v/>
      </c>
      <c r="I201" s="60" t="str">
        <f t="shared" si="25"/>
        <v/>
      </c>
      <c r="J201" s="60" t="str">
        <f t="shared" si="26"/>
        <v/>
      </c>
      <c r="K201" s="59" t="str">
        <f>IF(AND(F201&gt;0,F200=0),aux!$B$2,IF(AND(G201&gt;0,G200=0,H201&lt;1),aux!$B$3,IF(AND(J201=MAX($J$4:$J$999),J200&lt;J201),aux!$B$4,"")))</f>
        <v/>
      </c>
      <c r="L201" s="114" t="str">
        <f>IF(OR(K200=aux!$B$3,L200=""),"",B201/$B$1)</f>
        <v/>
      </c>
      <c r="M201" s="114" t="str">
        <f t="shared" si="19"/>
        <v/>
      </c>
      <c r="N201" s="11" t="str">
        <f t="shared" si="20"/>
        <v/>
      </c>
      <c r="O201" s="60" t="str">
        <f>IF(AND(L200&lt;$V$20,L201&gt;$V$20),aux!$B$5,"")</f>
        <v/>
      </c>
      <c r="AA201" s="108">
        <f>IF(L201="",$V$6,B201)</f>
        <v>45.800000000000004</v>
      </c>
      <c r="AB201" s="109">
        <f>IF(L201="",$W$6,C201)</f>
        <v>3585.1179999999999</v>
      </c>
      <c r="AC201" s="108">
        <f>IF(B201="",AC200,IF(L201="",B201,$V$6))</f>
        <v>80</v>
      </c>
      <c r="AD201" s="109">
        <f>IF(B201="",AD200,IF(L201="",C201,$W$6))</f>
        <v>3604.0729999999999</v>
      </c>
      <c r="AF201" s="110">
        <f t="shared" si="23"/>
        <v>33.676470588235297</v>
      </c>
      <c r="AG201" s="110">
        <f t="shared" si="24"/>
        <v>0.24973721682891176</v>
      </c>
      <c r="AI201" s="111">
        <f>SUM($N$4:N201)</f>
        <v>6.8337405675909331</v>
      </c>
    </row>
    <row r="202" spans="1:35" x14ac:dyDescent="0.25">
      <c r="A202" s="4" t="str">
        <f>IF(pushover!A202="","",pushover!A202)</f>
        <v/>
      </c>
      <c r="B202" s="112" t="str">
        <f>IF(A202="","",IF(MAX(pushover!B202:B1197)&gt;0,pushover!B202*100,-pushover!B202*100))</f>
        <v/>
      </c>
      <c r="C202" s="113" t="str">
        <f>IF(A202="","",pushover!C202)</f>
        <v/>
      </c>
      <c r="D202" s="4" t="str">
        <f>IF(A202="","",pushover!D202)</f>
        <v/>
      </c>
      <c r="E202" s="4" t="str">
        <f>IF(A202="","",pushover!E202)</f>
        <v/>
      </c>
      <c r="F202" s="4" t="str">
        <f>IF(A202="","",pushover!I202)</f>
        <v/>
      </c>
      <c r="G202" s="4" t="str">
        <f>IF(A202="","",pushover!J202)</f>
        <v/>
      </c>
      <c r="H202" s="4" t="str">
        <f>IF(A202="","",pushover!K202)</f>
        <v/>
      </c>
      <c r="I202" s="60" t="str">
        <f t="shared" si="25"/>
        <v/>
      </c>
      <c r="J202" s="60" t="str">
        <f t="shared" si="26"/>
        <v/>
      </c>
      <c r="K202" s="59" t="str">
        <f>IF(AND(F202&gt;0,F201=0),aux!$B$2,IF(AND(G202&gt;0,G201=0,H202&lt;1),aux!$B$3,IF(AND(J202=MAX($J$4:$J$999),J201&lt;J202),aux!$B$4,"")))</f>
        <v/>
      </c>
      <c r="L202" s="114" t="str">
        <f>IF(OR(K201=aux!$B$3,L201=""),"",B202/$B$1)</f>
        <v/>
      </c>
      <c r="M202" s="114" t="str">
        <f t="shared" si="19"/>
        <v/>
      </c>
      <c r="N202" s="11" t="str">
        <f t="shared" si="20"/>
        <v/>
      </c>
      <c r="O202" s="60" t="str">
        <f>IF(AND(L201&lt;$V$20,L202&gt;$V$20),aux!$B$5,"")</f>
        <v/>
      </c>
      <c r="AA202" s="108">
        <f>IF(L202="",$V$6,B202)</f>
        <v>45.800000000000004</v>
      </c>
      <c r="AB202" s="109">
        <f>IF(L202="",$W$6,C202)</f>
        <v>3585.1179999999999</v>
      </c>
      <c r="AC202" s="108">
        <f>IF(B202="",AC201,IF(L202="",B202,$V$6))</f>
        <v>80</v>
      </c>
      <c r="AD202" s="109">
        <f>IF(B202="",AD201,IF(L202="",C202,$W$6))</f>
        <v>3604.0729999999999</v>
      </c>
      <c r="AF202" s="110">
        <f t="shared" si="23"/>
        <v>33.676470588235297</v>
      </c>
      <c r="AG202" s="110">
        <f t="shared" si="24"/>
        <v>0.24973721682891176</v>
      </c>
      <c r="AI202" s="111">
        <f>SUM($N$4:N202)</f>
        <v>6.8337405675909331</v>
      </c>
    </row>
    <row r="203" spans="1:35" x14ac:dyDescent="0.25">
      <c r="A203" s="4" t="str">
        <f>IF(pushover!A203="","",pushover!A203)</f>
        <v/>
      </c>
      <c r="B203" s="112" t="str">
        <f>IF(A203="","",IF(MAX(pushover!B203:B1198)&gt;0,pushover!B203*100,-pushover!B203*100))</f>
        <v/>
      </c>
      <c r="C203" s="113" t="str">
        <f>IF(A203="","",pushover!C203)</f>
        <v/>
      </c>
      <c r="D203" s="4" t="str">
        <f>IF(A203="","",pushover!D203)</f>
        <v/>
      </c>
      <c r="E203" s="4" t="str">
        <f>IF(A203="","",pushover!E203)</f>
        <v/>
      </c>
      <c r="F203" s="4" t="str">
        <f>IF(A203="","",pushover!I203)</f>
        <v/>
      </c>
      <c r="G203" s="4" t="str">
        <f>IF(A203="","",pushover!J203)</f>
        <v/>
      </c>
      <c r="H203" s="4" t="str">
        <f>IF(A203="","",pushover!K203)</f>
        <v/>
      </c>
      <c r="I203" s="60" t="str">
        <f t="shared" si="25"/>
        <v/>
      </c>
      <c r="J203" s="60" t="str">
        <f t="shared" si="26"/>
        <v/>
      </c>
      <c r="K203" s="59" t="str">
        <f>IF(AND(F203&gt;0,F202=0),aux!$B$2,IF(AND(G203&gt;0,G202=0,H203&lt;1),aux!$B$3,IF(AND(J203=MAX($J$4:$J$999),J202&lt;J203),aux!$B$4,"")))</f>
        <v/>
      </c>
      <c r="L203" s="114" t="str">
        <f>IF(OR(K202=aux!$B$3,L202=""),"",B203/$B$1)</f>
        <v/>
      </c>
      <c r="M203" s="114" t="str">
        <f t="shared" si="19"/>
        <v/>
      </c>
      <c r="N203" s="11" t="str">
        <f t="shared" si="20"/>
        <v/>
      </c>
      <c r="O203" s="60" t="str">
        <f>IF(AND(L202&lt;$V$20,L203&gt;$V$20),aux!$B$5,"")</f>
        <v/>
      </c>
      <c r="AA203" s="108">
        <f>IF(L203="",$V$6,B203)</f>
        <v>45.800000000000004</v>
      </c>
      <c r="AB203" s="109">
        <f>IF(L203="",$W$6,C203)</f>
        <v>3585.1179999999999</v>
      </c>
      <c r="AC203" s="108">
        <f>IF(B203="",AC202,IF(L203="",B203,$V$6))</f>
        <v>80</v>
      </c>
      <c r="AD203" s="109">
        <f>IF(B203="",AD202,IF(L203="",C203,$W$6))</f>
        <v>3604.0729999999999</v>
      </c>
      <c r="AF203" s="110">
        <f t="shared" si="23"/>
        <v>33.676470588235297</v>
      </c>
      <c r="AG203" s="110">
        <f t="shared" si="24"/>
        <v>0.24973721682891176</v>
      </c>
      <c r="AI203" s="111">
        <f>SUM($N$4:N203)</f>
        <v>6.8337405675909331</v>
      </c>
    </row>
    <row r="204" spans="1:35" x14ac:dyDescent="0.25">
      <c r="A204" s="4" t="str">
        <f>IF(pushover!A204="","",pushover!A204)</f>
        <v/>
      </c>
      <c r="B204" s="112" t="str">
        <f>IF(A204="","",IF(MAX(pushover!B204:B1199)&gt;0,pushover!B204*100,-pushover!B204*100))</f>
        <v/>
      </c>
      <c r="C204" s="113" t="str">
        <f>IF(A204="","",pushover!C204)</f>
        <v/>
      </c>
      <c r="D204" s="4" t="str">
        <f>IF(A204="","",pushover!D204)</f>
        <v/>
      </c>
      <c r="E204" s="4" t="str">
        <f>IF(A204="","",pushover!E204)</f>
        <v/>
      </c>
      <c r="F204" s="4" t="str">
        <f>IF(A204="","",pushover!I204)</f>
        <v/>
      </c>
      <c r="G204" s="4" t="str">
        <f>IF(A204="","",pushover!J204)</f>
        <v/>
      </c>
      <c r="H204" s="4" t="str">
        <f>IF(A204="","",pushover!K204)</f>
        <v/>
      </c>
      <c r="I204" s="60" t="str">
        <f t="shared" si="25"/>
        <v/>
      </c>
      <c r="J204" s="60" t="str">
        <f t="shared" si="26"/>
        <v/>
      </c>
      <c r="K204" s="59" t="str">
        <f>IF(AND(F204&gt;0,F203=0),aux!$B$2,IF(AND(G204&gt;0,G203=0,H204&lt;1),aux!$B$3,IF(AND(J204=MAX($J$4:$J$999),J203&lt;J204),aux!$B$4,"")))</f>
        <v/>
      </c>
      <c r="L204" s="114" t="str">
        <f>IF(OR(K203=aux!$B$3,L203=""),"",B204/$B$1)</f>
        <v/>
      </c>
      <c r="M204" s="114" t="str">
        <f t="shared" si="19"/>
        <v/>
      </c>
      <c r="N204" s="11" t="str">
        <f t="shared" si="20"/>
        <v/>
      </c>
      <c r="O204" s="60" t="str">
        <f>IF(AND(L203&lt;$V$20,L204&gt;$V$20),aux!$B$5,"")</f>
        <v/>
      </c>
      <c r="AA204" s="108">
        <f>IF(L204="",$V$6,B204)</f>
        <v>45.800000000000004</v>
      </c>
      <c r="AB204" s="109">
        <f>IF(L204="",$W$6,C204)</f>
        <v>3585.1179999999999</v>
      </c>
      <c r="AC204" s="108">
        <f>IF(B204="",AC203,IF(L204="",B204,$V$6))</f>
        <v>80</v>
      </c>
      <c r="AD204" s="109">
        <f>IF(B204="",AD203,IF(L204="",C204,$W$6))</f>
        <v>3604.0729999999999</v>
      </c>
      <c r="AF204" s="110">
        <f t="shared" si="23"/>
        <v>33.676470588235297</v>
      </c>
      <c r="AG204" s="110">
        <f t="shared" si="24"/>
        <v>0.24973721682891176</v>
      </c>
      <c r="AI204" s="111">
        <f>SUM($N$4:N204)</f>
        <v>6.8337405675909331</v>
      </c>
    </row>
    <row r="205" spans="1:35" x14ac:dyDescent="0.25">
      <c r="A205" s="4" t="str">
        <f>IF(pushover!A205="","",pushover!A205)</f>
        <v/>
      </c>
      <c r="B205" s="112" t="str">
        <f>IF(A205="","",IF(MAX(pushover!B205:B1200)&gt;0,pushover!B205*100,-pushover!B205*100))</f>
        <v/>
      </c>
      <c r="C205" s="113" t="str">
        <f>IF(A205="","",pushover!C205)</f>
        <v/>
      </c>
      <c r="D205" s="4" t="str">
        <f>IF(A205="","",pushover!D205)</f>
        <v/>
      </c>
      <c r="E205" s="4" t="str">
        <f>IF(A205="","",pushover!E205)</f>
        <v/>
      </c>
      <c r="F205" s="4" t="str">
        <f>IF(A205="","",pushover!I205)</f>
        <v/>
      </c>
      <c r="G205" s="4" t="str">
        <f>IF(A205="","",pushover!J205)</f>
        <v/>
      </c>
      <c r="H205" s="4" t="str">
        <f>IF(A205="","",pushover!K205)</f>
        <v/>
      </c>
      <c r="I205" s="60" t="str">
        <f t="shared" si="25"/>
        <v/>
      </c>
      <c r="J205" s="60" t="str">
        <f t="shared" si="26"/>
        <v/>
      </c>
      <c r="K205" s="59" t="str">
        <f>IF(AND(F205&gt;0,F204=0),aux!$B$2,IF(AND(G205&gt;0,G204=0,H205&lt;1),aux!$B$3,IF(AND(J205=MAX($J$4:$J$999),J204&lt;J205),aux!$B$4,"")))</f>
        <v/>
      </c>
      <c r="L205" s="114" t="str">
        <f>IF(OR(K204=aux!$B$3,L204=""),"",B205/$B$1)</f>
        <v/>
      </c>
      <c r="M205" s="114" t="str">
        <f t="shared" si="19"/>
        <v/>
      </c>
      <c r="N205" s="11" t="str">
        <f t="shared" si="20"/>
        <v/>
      </c>
      <c r="O205" s="60" t="str">
        <f>IF(AND(L204&lt;$V$20,L205&gt;$V$20),aux!$B$5,"")</f>
        <v/>
      </c>
      <c r="AA205" s="108">
        <f>IF(L205="",$V$6,B205)</f>
        <v>45.800000000000004</v>
      </c>
      <c r="AB205" s="109">
        <f>IF(L205="",$W$6,C205)</f>
        <v>3585.1179999999999</v>
      </c>
      <c r="AC205" s="108">
        <f>IF(B205="",AC204,IF(L205="",B205,$V$6))</f>
        <v>80</v>
      </c>
      <c r="AD205" s="109">
        <f>IF(B205="",AD204,IF(L205="",C205,$W$6))</f>
        <v>3604.0729999999999</v>
      </c>
      <c r="AF205" s="110">
        <f t="shared" ref="AF205:AF252" si="27">IF(L205="",AF204,L205)</f>
        <v>33.676470588235297</v>
      </c>
      <c r="AG205" s="110">
        <f t="shared" ref="AG205:AG252" si="28">IF(M205="",AG204,M205)</f>
        <v>0.24973721682891176</v>
      </c>
      <c r="AI205" s="111">
        <f>SUM($N$4:N205)</f>
        <v>6.8337405675909331</v>
      </c>
    </row>
    <row r="206" spans="1:35" x14ac:dyDescent="0.25">
      <c r="A206" s="4" t="str">
        <f>IF(pushover!A206="","",pushover!A206)</f>
        <v/>
      </c>
      <c r="B206" s="112" t="str">
        <f>IF(A206="","",IF(MAX(pushover!B206:B1201)&gt;0,pushover!B206*100,-pushover!B206*100))</f>
        <v/>
      </c>
      <c r="C206" s="113" t="str">
        <f>IF(A206="","",pushover!C206)</f>
        <v/>
      </c>
      <c r="D206" s="4" t="str">
        <f>IF(A206="","",pushover!D206)</f>
        <v/>
      </c>
      <c r="E206" s="4" t="str">
        <f>IF(A206="","",pushover!E206)</f>
        <v/>
      </c>
      <c r="F206" s="4" t="str">
        <f>IF(A206="","",pushover!I206)</f>
        <v/>
      </c>
      <c r="G206" s="4" t="str">
        <f>IF(A206="","",pushover!J206)</f>
        <v/>
      </c>
      <c r="H206" s="4" t="str">
        <f>IF(A206="","",pushover!K206)</f>
        <v/>
      </c>
      <c r="I206" s="60" t="str">
        <f t="shared" si="25"/>
        <v/>
      </c>
      <c r="J206" s="60" t="str">
        <f t="shared" si="26"/>
        <v/>
      </c>
      <c r="K206" s="59" t="str">
        <f>IF(AND(F206&gt;0,F205=0),aux!$B$2,IF(AND(G206&gt;0,G205=0,H206&lt;1),aux!$B$3,IF(AND(J206=MAX($J$4:$J$999),J205&lt;J206),aux!$B$4,"")))</f>
        <v/>
      </c>
      <c r="L206" s="114" t="str">
        <f>IF(OR(K205=aux!$B$3,L205=""),"",B206/$B$1)</f>
        <v/>
      </c>
      <c r="M206" s="114" t="str">
        <f t="shared" si="19"/>
        <v/>
      </c>
      <c r="N206" s="11" t="str">
        <f t="shared" si="20"/>
        <v/>
      </c>
      <c r="O206" s="60" t="str">
        <f>IF(AND(L205&lt;$V$20,L206&gt;$V$20),aux!$B$5,"")</f>
        <v/>
      </c>
      <c r="AA206" s="108">
        <f>IF(L206="",$V$6,B206)</f>
        <v>45.800000000000004</v>
      </c>
      <c r="AB206" s="109">
        <f>IF(L206="",$W$6,C206)</f>
        <v>3585.1179999999999</v>
      </c>
      <c r="AC206" s="108">
        <f>IF(B206="",AC205,IF(L206="",B206,$V$6))</f>
        <v>80</v>
      </c>
      <c r="AD206" s="109">
        <f>IF(B206="",AD205,IF(L206="",C206,$W$6))</f>
        <v>3604.0729999999999</v>
      </c>
      <c r="AF206" s="110">
        <f t="shared" si="27"/>
        <v>33.676470588235297</v>
      </c>
      <c r="AG206" s="110">
        <f t="shared" si="28"/>
        <v>0.24973721682891176</v>
      </c>
      <c r="AI206" s="111">
        <f>SUM($N$4:N206)</f>
        <v>6.8337405675909331</v>
      </c>
    </row>
    <row r="207" spans="1:35" x14ac:dyDescent="0.25">
      <c r="A207" s="4" t="str">
        <f>IF(pushover!A207="","",pushover!A207)</f>
        <v/>
      </c>
      <c r="B207" s="112" t="str">
        <f>IF(A207="","",IF(MAX(pushover!B207:B1202)&gt;0,pushover!B207*100,-pushover!B207*100))</f>
        <v/>
      </c>
      <c r="C207" s="113" t="str">
        <f>IF(A207="","",pushover!C207)</f>
        <v/>
      </c>
      <c r="D207" s="4" t="str">
        <f>IF(A207="","",pushover!D207)</f>
        <v/>
      </c>
      <c r="E207" s="4" t="str">
        <f>IF(A207="","",pushover!E207)</f>
        <v/>
      </c>
      <c r="F207" s="4" t="str">
        <f>IF(A207="","",pushover!I207)</f>
        <v/>
      </c>
      <c r="G207" s="4" t="str">
        <f>IF(A207="","",pushover!J207)</f>
        <v/>
      </c>
      <c r="H207" s="4" t="str">
        <f>IF(A207="","",pushover!K207)</f>
        <v/>
      </c>
      <c r="I207" s="60" t="str">
        <f t="shared" si="25"/>
        <v/>
      </c>
      <c r="J207" s="60" t="str">
        <f t="shared" si="26"/>
        <v/>
      </c>
      <c r="K207" s="59" t="str">
        <f>IF(AND(F207&gt;0,F206=0),aux!$B$2,IF(AND(G207&gt;0,G206=0,H207&lt;1),aux!$B$3,IF(AND(J207=MAX($J$4:$J$999),J206&lt;J207),aux!$B$4,"")))</f>
        <v/>
      </c>
      <c r="L207" s="114" t="str">
        <f>IF(OR(K206=aux!$B$3,L206=""),"",B207/$B$1)</f>
        <v/>
      </c>
      <c r="M207" s="114" t="str">
        <f t="shared" si="19"/>
        <v/>
      </c>
      <c r="N207" s="11" t="str">
        <f t="shared" si="20"/>
        <v/>
      </c>
      <c r="O207" s="60" t="str">
        <f>IF(AND(L206&lt;$V$20,L207&gt;$V$20),aux!$B$5,"")</f>
        <v/>
      </c>
      <c r="AA207" s="108">
        <f>IF(L207="",$V$6,B207)</f>
        <v>45.800000000000004</v>
      </c>
      <c r="AB207" s="109">
        <f>IF(L207="",$W$6,C207)</f>
        <v>3585.1179999999999</v>
      </c>
      <c r="AC207" s="108">
        <f>IF(B207="",AC206,IF(L207="",B207,$V$6))</f>
        <v>80</v>
      </c>
      <c r="AD207" s="109">
        <f>IF(B207="",AD206,IF(L207="",C207,$W$6))</f>
        <v>3604.0729999999999</v>
      </c>
      <c r="AF207" s="110">
        <f t="shared" si="27"/>
        <v>33.676470588235297</v>
      </c>
      <c r="AG207" s="110">
        <f t="shared" si="28"/>
        <v>0.24973721682891176</v>
      </c>
      <c r="AI207" s="111">
        <f>SUM($N$4:N207)</f>
        <v>6.8337405675909331</v>
      </c>
    </row>
    <row r="208" spans="1:35" x14ac:dyDescent="0.25">
      <c r="A208" s="4" t="str">
        <f>IF(pushover!A208="","",pushover!A208)</f>
        <v/>
      </c>
      <c r="B208" s="112" t="str">
        <f>IF(A208="","",IF(MAX(pushover!B208:B1203)&gt;0,pushover!B208*100,-pushover!B208*100))</f>
        <v/>
      </c>
      <c r="C208" s="113" t="str">
        <f>IF(A208="","",pushover!C208)</f>
        <v/>
      </c>
      <c r="D208" s="4" t="str">
        <f>IF(A208="","",pushover!D208)</f>
        <v/>
      </c>
      <c r="E208" s="4" t="str">
        <f>IF(A208="","",pushover!E208)</f>
        <v/>
      </c>
      <c r="F208" s="4" t="str">
        <f>IF(A208="","",pushover!I208)</f>
        <v/>
      </c>
      <c r="G208" s="4" t="str">
        <f>IF(A208="","",pushover!J208)</f>
        <v/>
      </c>
      <c r="H208" s="4" t="str">
        <f>IF(A208="","",pushover!K208)</f>
        <v/>
      </c>
      <c r="I208" s="60" t="str">
        <f t="shared" si="25"/>
        <v/>
      </c>
      <c r="J208" s="60" t="str">
        <f t="shared" si="26"/>
        <v/>
      </c>
      <c r="K208" s="59" t="str">
        <f>IF(AND(F208&gt;0,F207=0),aux!$B$2,IF(AND(G208&gt;0,G207=0,H208&lt;1),aux!$B$3,IF(AND(J208=MAX($J$4:$J$999),J207&lt;J208),aux!$B$4,"")))</f>
        <v/>
      </c>
      <c r="L208" s="114" t="str">
        <f>IF(OR(K207=aux!$B$3,L207=""),"",B208/$B$1)</f>
        <v/>
      </c>
      <c r="M208" s="114" t="str">
        <f t="shared" si="19"/>
        <v/>
      </c>
      <c r="N208" s="11" t="str">
        <f t="shared" si="20"/>
        <v/>
      </c>
      <c r="O208" s="60" t="str">
        <f>IF(AND(L207&lt;$V$20,L208&gt;$V$20),aux!$B$5,"")</f>
        <v/>
      </c>
      <c r="AA208" s="108">
        <f>IF(L208="",$V$6,B208)</f>
        <v>45.800000000000004</v>
      </c>
      <c r="AB208" s="109">
        <f>IF(L208="",$W$6,C208)</f>
        <v>3585.1179999999999</v>
      </c>
      <c r="AC208" s="108">
        <f>IF(B208="",AC207,IF(L208="",B208,$V$6))</f>
        <v>80</v>
      </c>
      <c r="AD208" s="109">
        <f>IF(B208="",AD207,IF(L208="",C208,$W$6))</f>
        <v>3604.0729999999999</v>
      </c>
      <c r="AF208" s="110">
        <f t="shared" si="27"/>
        <v>33.676470588235297</v>
      </c>
      <c r="AG208" s="110">
        <f t="shared" si="28"/>
        <v>0.24973721682891176</v>
      </c>
      <c r="AI208" s="111">
        <f>SUM($N$4:N208)</f>
        <v>6.8337405675909331</v>
      </c>
    </row>
    <row r="209" spans="1:35" x14ac:dyDescent="0.25">
      <c r="A209" s="4" t="str">
        <f>IF(pushover!A209="","",pushover!A209)</f>
        <v/>
      </c>
      <c r="B209" s="112" t="str">
        <f>IF(A209="","",IF(MAX(pushover!B209:B1204)&gt;0,pushover!B209*100,-pushover!B209*100))</f>
        <v/>
      </c>
      <c r="C209" s="113" t="str">
        <f>IF(A209="","",pushover!C209)</f>
        <v/>
      </c>
      <c r="D209" s="4" t="str">
        <f>IF(A209="","",pushover!D209)</f>
        <v/>
      </c>
      <c r="E209" s="4" t="str">
        <f>IF(A209="","",pushover!E209)</f>
        <v/>
      </c>
      <c r="F209" s="4" t="str">
        <f>IF(A209="","",pushover!I209)</f>
        <v/>
      </c>
      <c r="G209" s="4" t="str">
        <f>IF(A209="","",pushover!J209)</f>
        <v/>
      </c>
      <c r="H209" s="4" t="str">
        <f>IF(A209="","",pushover!K209)</f>
        <v/>
      </c>
      <c r="I209" s="60" t="str">
        <f t="shared" si="25"/>
        <v/>
      </c>
      <c r="J209" s="60" t="str">
        <f t="shared" si="26"/>
        <v/>
      </c>
      <c r="K209" s="59" t="str">
        <f>IF(AND(F209&gt;0,F208=0),aux!$B$2,IF(AND(G209&gt;0,G208=0,H209&lt;1),aux!$B$3,IF(AND(J209=MAX($J$4:$J$999),J208&lt;J209),aux!$B$4,"")))</f>
        <v/>
      </c>
      <c r="L209" s="114" t="str">
        <f>IF(OR(K208=aux!$B$3,L208=""),"",B209/$B$1)</f>
        <v/>
      </c>
      <c r="M209" s="114" t="str">
        <f t="shared" si="19"/>
        <v/>
      </c>
      <c r="N209" s="11" t="str">
        <f t="shared" si="20"/>
        <v/>
      </c>
      <c r="O209" s="60" t="str">
        <f>IF(AND(L208&lt;$V$20,L209&gt;$V$20),aux!$B$5,"")</f>
        <v/>
      </c>
      <c r="AA209" s="108">
        <f>IF(L209="",$V$6,B209)</f>
        <v>45.800000000000004</v>
      </c>
      <c r="AB209" s="109">
        <f>IF(L209="",$W$6,C209)</f>
        <v>3585.1179999999999</v>
      </c>
      <c r="AC209" s="108">
        <f>IF(B209="",AC208,IF(L209="",B209,$V$6))</f>
        <v>80</v>
      </c>
      <c r="AD209" s="109">
        <f>IF(B209="",AD208,IF(L209="",C209,$W$6))</f>
        <v>3604.0729999999999</v>
      </c>
      <c r="AF209" s="110">
        <f t="shared" si="27"/>
        <v>33.676470588235297</v>
      </c>
      <c r="AG209" s="110">
        <f t="shared" si="28"/>
        <v>0.24973721682891176</v>
      </c>
      <c r="AI209" s="111">
        <f>SUM($N$4:N209)</f>
        <v>6.8337405675909331</v>
      </c>
    </row>
    <row r="210" spans="1:35" x14ac:dyDescent="0.25">
      <c r="A210" s="4" t="str">
        <f>IF(pushover!A210="","",pushover!A210)</f>
        <v/>
      </c>
      <c r="B210" s="112" t="str">
        <f>IF(A210="","",IF(MAX(pushover!B210:B1205)&gt;0,pushover!B210*100,-pushover!B210*100))</f>
        <v/>
      </c>
      <c r="C210" s="113" t="str">
        <f>IF(A210="","",pushover!C210)</f>
        <v/>
      </c>
      <c r="D210" s="4" t="str">
        <f>IF(A210="","",pushover!D210)</f>
        <v/>
      </c>
      <c r="E210" s="4" t="str">
        <f>IF(A210="","",pushover!E210)</f>
        <v/>
      </c>
      <c r="F210" s="4" t="str">
        <f>IF(A210="","",pushover!I210)</f>
        <v/>
      </c>
      <c r="G210" s="4" t="str">
        <f>IF(A210="","",pushover!J210)</f>
        <v/>
      </c>
      <c r="H210" s="4" t="str">
        <f>IF(A210="","",pushover!K210)</f>
        <v/>
      </c>
      <c r="I210" s="60" t="str">
        <f t="shared" si="25"/>
        <v/>
      </c>
      <c r="J210" s="60" t="str">
        <f t="shared" si="26"/>
        <v/>
      </c>
      <c r="K210" s="59" t="str">
        <f>IF(AND(F210&gt;0,F209=0),aux!$B$2,IF(AND(G210&gt;0,G209=0,H210&lt;1),aux!$B$3,IF(AND(J210=MAX($J$4:$J$999),J209&lt;J210),aux!$B$4,"")))</f>
        <v/>
      </c>
      <c r="L210" s="114" t="str">
        <f>IF(OR(K209=aux!$B$3,L209=""),"",B210/$B$1)</f>
        <v/>
      </c>
      <c r="M210" s="114" t="str">
        <f t="shared" si="19"/>
        <v/>
      </c>
      <c r="N210" s="11" t="str">
        <f t="shared" si="20"/>
        <v/>
      </c>
      <c r="O210" s="60" t="str">
        <f>IF(AND(L209&lt;$V$20,L210&gt;$V$20),aux!$B$5,"")</f>
        <v/>
      </c>
      <c r="AA210" s="108">
        <f>IF(L210="",$V$6,B210)</f>
        <v>45.800000000000004</v>
      </c>
      <c r="AB210" s="109">
        <f>IF(L210="",$W$6,C210)</f>
        <v>3585.1179999999999</v>
      </c>
      <c r="AC210" s="108">
        <f>IF(B210="",AC209,IF(L210="",B210,$V$6))</f>
        <v>80</v>
      </c>
      <c r="AD210" s="109">
        <f>IF(B210="",AD209,IF(L210="",C210,$W$6))</f>
        <v>3604.0729999999999</v>
      </c>
      <c r="AF210" s="110">
        <f t="shared" si="27"/>
        <v>33.676470588235297</v>
      </c>
      <c r="AG210" s="110">
        <f t="shared" si="28"/>
        <v>0.24973721682891176</v>
      </c>
      <c r="AI210" s="111">
        <f>SUM($N$4:N210)</f>
        <v>6.8337405675909331</v>
      </c>
    </row>
    <row r="211" spans="1:35" x14ac:dyDescent="0.25">
      <c r="A211" s="4" t="str">
        <f>IF(pushover!A211="","",pushover!A211)</f>
        <v/>
      </c>
      <c r="B211" s="112" t="str">
        <f>IF(A211="","",IF(MAX(pushover!B211:B1206)&gt;0,pushover!B211*100,-pushover!B211*100))</f>
        <v/>
      </c>
      <c r="C211" s="113" t="str">
        <f>IF(A211="","",pushover!C211)</f>
        <v/>
      </c>
      <c r="D211" s="4" t="str">
        <f>IF(A211="","",pushover!D211)</f>
        <v/>
      </c>
      <c r="E211" s="4" t="str">
        <f>IF(A211="","",pushover!E211)</f>
        <v/>
      </c>
      <c r="F211" s="4" t="str">
        <f>IF(A211="","",pushover!I211)</f>
        <v/>
      </c>
      <c r="G211" s="4" t="str">
        <f>IF(A211="","",pushover!J211)</f>
        <v/>
      </c>
      <c r="H211" s="4" t="str">
        <f>IF(A211="","",pushover!K211)</f>
        <v/>
      </c>
      <c r="I211" s="60" t="str">
        <f t="shared" si="25"/>
        <v/>
      </c>
      <c r="J211" s="60" t="str">
        <f t="shared" si="26"/>
        <v/>
      </c>
      <c r="K211" s="59" t="str">
        <f>IF(AND(F211&gt;0,F210=0),aux!$B$2,IF(AND(G211&gt;0,G210=0,H211&lt;1),aux!$B$3,IF(AND(J211=MAX($J$4:$J$999),J210&lt;J211),aux!$B$4,"")))</f>
        <v/>
      </c>
      <c r="L211" s="114" t="str">
        <f>IF(OR(K210=aux!$B$3,L210=""),"",B211/$B$1)</f>
        <v/>
      </c>
      <c r="M211" s="114" t="str">
        <f t="shared" si="19"/>
        <v/>
      </c>
      <c r="N211" s="11" t="str">
        <f t="shared" si="20"/>
        <v/>
      </c>
      <c r="O211" s="60" t="str">
        <f>IF(AND(L210&lt;$V$20,L211&gt;$V$20),aux!$B$5,"")</f>
        <v/>
      </c>
      <c r="AA211" s="108">
        <f>IF(L211="",$V$6,B211)</f>
        <v>45.800000000000004</v>
      </c>
      <c r="AB211" s="109">
        <f>IF(L211="",$W$6,C211)</f>
        <v>3585.1179999999999</v>
      </c>
      <c r="AC211" s="108">
        <f>IF(B211="",AC210,IF(L211="",B211,$V$6))</f>
        <v>80</v>
      </c>
      <c r="AD211" s="109">
        <f>IF(B211="",AD210,IF(L211="",C211,$W$6))</f>
        <v>3604.0729999999999</v>
      </c>
      <c r="AF211" s="110">
        <f t="shared" si="27"/>
        <v>33.676470588235297</v>
      </c>
      <c r="AG211" s="110">
        <f t="shared" si="28"/>
        <v>0.24973721682891176</v>
      </c>
      <c r="AI211" s="111">
        <f>SUM($N$4:N211)</f>
        <v>6.8337405675909331</v>
      </c>
    </row>
    <row r="212" spans="1:35" x14ac:dyDescent="0.25">
      <c r="A212" s="4" t="str">
        <f>IF(pushover!A212="","",pushover!A212)</f>
        <v/>
      </c>
      <c r="B212" s="112" t="str">
        <f>IF(A212="","",IF(MAX(pushover!B212:B1207)&gt;0,pushover!B212*100,-pushover!B212*100))</f>
        <v/>
      </c>
      <c r="C212" s="113" t="str">
        <f>IF(A212="","",pushover!C212)</f>
        <v/>
      </c>
      <c r="D212" s="4" t="str">
        <f>IF(A212="","",pushover!D212)</f>
        <v/>
      </c>
      <c r="E212" s="4" t="str">
        <f>IF(A212="","",pushover!E212)</f>
        <v/>
      </c>
      <c r="F212" s="4" t="str">
        <f>IF(A212="","",pushover!I212)</f>
        <v/>
      </c>
      <c r="G212" s="4" t="str">
        <f>IF(A212="","",pushover!J212)</f>
        <v/>
      </c>
      <c r="H212" s="4" t="str">
        <f>IF(A212="","",pushover!K212)</f>
        <v/>
      </c>
      <c r="I212" s="60" t="str">
        <f t="shared" si="25"/>
        <v/>
      </c>
      <c r="J212" s="60" t="str">
        <f t="shared" si="26"/>
        <v/>
      </c>
      <c r="K212" s="59" t="str">
        <f>IF(AND(F212&gt;0,F211=0),aux!$B$2,IF(AND(G212&gt;0,G211=0,H212&lt;1),aux!$B$3,IF(AND(J212=MAX($J$4:$J$999),J211&lt;J212),aux!$B$4,"")))</f>
        <v/>
      </c>
      <c r="L212" s="114" t="str">
        <f>IF(OR(K211=aux!$B$3,L211=""),"",B212/$B$1)</f>
        <v/>
      </c>
      <c r="M212" s="114" t="str">
        <f t="shared" si="19"/>
        <v/>
      </c>
      <c r="N212" s="11" t="str">
        <f t="shared" si="20"/>
        <v/>
      </c>
      <c r="O212" s="60" t="str">
        <f>IF(AND(L211&lt;$V$20,L212&gt;$V$20),aux!$B$5,"")</f>
        <v/>
      </c>
      <c r="AA212" s="108">
        <f>IF(L212="",$V$6,B212)</f>
        <v>45.800000000000004</v>
      </c>
      <c r="AB212" s="109">
        <f>IF(L212="",$W$6,C212)</f>
        <v>3585.1179999999999</v>
      </c>
      <c r="AC212" s="108">
        <f>IF(B212="",AC211,IF(L212="",B212,$V$6))</f>
        <v>80</v>
      </c>
      <c r="AD212" s="109">
        <f>IF(B212="",AD211,IF(L212="",C212,$W$6))</f>
        <v>3604.0729999999999</v>
      </c>
      <c r="AF212" s="110">
        <f t="shared" si="27"/>
        <v>33.676470588235297</v>
      </c>
      <c r="AG212" s="110">
        <f t="shared" si="28"/>
        <v>0.24973721682891176</v>
      </c>
      <c r="AI212" s="111">
        <f>SUM($N$4:N212)</f>
        <v>6.8337405675909331</v>
      </c>
    </row>
    <row r="213" spans="1:35" x14ac:dyDescent="0.25">
      <c r="A213" s="4" t="str">
        <f>IF(pushover!A213="","",pushover!A213)</f>
        <v/>
      </c>
      <c r="B213" s="112" t="str">
        <f>IF(A213="","",IF(MAX(pushover!B213:B1208)&gt;0,pushover!B213*100,-pushover!B213*100))</f>
        <v/>
      </c>
      <c r="C213" s="113" t="str">
        <f>IF(A213="","",pushover!C213)</f>
        <v/>
      </c>
      <c r="D213" s="4" t="str">
        <f>IF(A213="","",pushover!D213)</f>
        <v/>
      </c>
      <c r="E213" s="4" t="str">
        <f>IF(A213="","",pushover!E213)</f>
        <v/>
      </c>
      <c r="F213" s="4" t="str">
        <f>IF(A213="","",pushover!I213)</f>
        <v/>
      </c>
      <c r="G213" s="4" t="str">
        <f>IF(A213="","",pushover!J213)</f>
        <v/>
      </c>
      <c r="H213" s="4" t="str">
        <f>IF(A213="","",pushover!K213)</f>
        <v/>
      </c>
      <c r="I213" s="60" t="str">
        <f t="shared" si="25"/>
        <v/>
      </c>
      <c r="J213" s="60" t="str">
        <f t="shared" si="26"/>
        <v/>
      </c>
      <c r="K213" s="59" t="str">
        <f>IF(AND(F213&gt;0,F212=0),aux!$B$2,IF(AND(G213&gt;0,G212=0,H213&lt;1),aux!$B$3,IF(AND(J213=MAX($J$4:$J$999),J212&lt;J213),aux!$B$4,"")))</f>
        <v/>
      </c>
      <c r="L213" s="114" t="str">
        <f>IF(OR(K212=aux!$B$3,L212=""),"",B213/$B$1)</f>
        <v/>
      </c>
      <c r="M213" s="114" t="str">
        <f t="shared" ref="M213:M276" si="29">IF(L213="","",C213/($B$1*$D$1*9.81))</f>
        <v/>
      </c>
      <c r="N213" s="11" t="str">
        <f t="shared" ref="N213:N276" si="30">IF(L213="","",IF(L212="[cm]",0,(L213-L212)*(M213+M212)/2))</f>
        <v/>
      </c>
      <c r="O213" s="60" t="str">
        <f>IF(AND(L212&lt;$V$20,L213&gt;$V$20),aux!$B$5,"")</f>
        <v/>
      </c>
      <c r="AA213" s="108">
        <f>IF(L213="",$V$6,B213)</f>
        <v>45.800000000000004</v>
      </c>
      <c r="AB213" s="109">
        <f>IF(L213="",$W$6,C213)</f>
        <v>3585.1179999999999</v>
      </c>
      <c r="AC213" s="108">
        <f>IF(B213="",AC212,IF(L213="",B213,$V$6))</f>
        <v>80</v>
      </c>
      <c r="AD213" s="109">
        <f>IF(B213="",AD212,IF(L213="",C213,$W$6))</f>
        <v>3604.0729999999999</v>
      </c>
      <c r="AF213" s="110">
        <f t="shared" si="27"/>
        <v>33.676470588235297</v>
      </c>
      <c r="AG213" s="110">
        <f t="shared" si="28"/>
        <v>0.24973721682891176</v>
      </c>
      <c r="AI213" s="111">
        <f>SUM($N$4:N213)</f>
        <v>6.8337405675909331</v>
      </c>
    </row>
    <row r="214" spans="1:35" x14ac:dyDescent="0.25">
      <c r="A214" s="4" t="str">
        <f>IF(pushover!A214="","",pushover!A214)</f>
        <v/>
      </c>
      <c r="B214" s="112" t="str">
        <f>IF(A214="","",IF(MAX(pushover!B214:B1209)&gt;0,pushover!B214*100,-pushover!B214*100))</f>
        <v/>
      </c>
      <c r="C214" s="113" t="str">
        <f>IF(A214="","",pushover!C214)</f>
        <v/>
      </c>
      <c r="D214" s="4" t="str">
        <f>IF(A214="","",pushover!D214)</f>
        <v/>
      </c>
      <c r="E214" s="4" t="str">
        <f>IF(A214="","",pushover!E214)</f>
        <v/>
      </c>
      <c r="F214" s="4" t="str">
        <f>IF(A214="","",pushover!I214)</f>
        <v/>
      </c>
      <c r="G214" s="4" t="str">
        <f>IF(A214="","",pushover!J214)</f>
        <v/>
      </c>
      <c r="H214" s="4" t="str">
        <f>IF(A214="","",pushover!K214)</f>
        <v/>
      </c>
      <c r="I214" s="60" t="str">
        <f t="shared" si="25"/>
        <v/>
      </c>
      <c r="J214" s="60" t="str">
        <f t="shared" si="26"/>
        <v/>
      </c>
      <c r="K214" s="59" t="str">
        <f>IF(AND(F214&gt;0,F213=0),aux!$B$2,IF(AND(G214&gt;0,G213=0,H214&lt;1),aux!$B$3,IF(AND(J214=MAX($J$4:$J$999),J213&lt;J214),aux!$B$4,"")))</f>
        <v/>
      </c>
      <c r="L214" s="114" t="str">
        <f>IF(OR(K213=aux!$B$3,L213=""),"",B214/$B$1)</f>
        <v/>
      </c>
      <c r="M214" s="114" t="str">
        <f t="shared" si="29"/>
        <v/>
      </c>
      <c r="N214" s="11" t="str">
        <f t="shared" si="30"/>
        <v/>
      </c>
      <c r="O214" s="60" t="str">
        <f>IF(AND(L213&lt;$V$20,L214&gt;$V$20),aux!$B$5,"")</f>
        <v/>
      </c>
      <c r="AA214" s="108">
        <f>IF(L214="",$V$6,B214)</f>
        <v>45.800000000000004</v>
      </c>
      <c r="AB214" s="109">
        <f>IF(L214="",$W$6,C214)</f>
        <v>3585.1179999999999</v>
      </c>
      <c r="AC214" s="108">
        <f>IF(B214="",AC213,IF(L214="",B214,$V$6))</f>
        <v>80</v>
      </c>
      <c r="AD214" s="109">
        <f>IF(B214="",AD213,IF(L214="",C214,$W$6))</f>
        <v>3604.0729999999999</v>
      </c>
      <c r="AF214" s="110">
        <f t="shared" si="27"/>
        <v>33.676470588235297</v>
      </c>
      <c r="AG214" s="110">
        <f t="shared" si="28"/>
        <v>0.24973721682891176</v>
      </c>
      <c r="AI214" s="111">
        <f>SUM($N$4:N214)</f>
        <v>6.8337405675909331</v>
      </c>
    </row>
    <row r="215" spans="1:35" x14ac:dyDescent="0.25">
      <c r="A215" s="4" t="str">
        <f>IF(pushover!A215="","",pushover!A215)</f>
        <v/>
      </c>
      <c r="B215" s="112" t="str">
        <f>IF(A215="","",IF(MAX(pushover!B215:B1210)&gt;0,pushover!B215*100,-pushover!B215*100))</f>
        <v/>
      </c>
      <c r="C215" s="113" t="str">
        <f>IF(A215="","",pushover!C215)</f>
        <v/>
      </c>
      <c r="D215" s="4" t="str">
        <f>IF(A215="","",pushover!D215)</f>
        <v/>
      </c>
      <c r="E215" s="4" t="str">
        <f>IF(A215="","",pushover!E215)</f>
        <v/>
      </c>
      <c r="F215" s="4" t="str">
        <f>IF(A215="","",pushover!I215)</f>
        <v/>
      </c>
      <c r="G215" s="4" t="str">
        <f>IF(A215="","",pushover!J215)</f>
        <v/>
      </c>
      <c r="H215" s="4" t="str">
        <f>IF(A215="","",pushover!K215)</f>
        <v/>
      </c>
      <c r="I215" s="60" t="str">
        <f t="shared" si="25"/>
        <v/>
      </c>
      <c r="J215" s="60" t="str">
        <f t="shared" si="26"/>
        <v/>
      </c>
      <c r="K215" s="59" t="str">
        <f>IF(AND(F215&gt;0,F214=0),aux!$B$2,IF(AND(G215&gt;0,G214=0,H215&lt;1),aux!$B$3,IF(AND(J215=MAX($J$4:$J$999),J214&lt;J215),aux!$B$4,"")))</f>
        <v/>
      </c>
      <c r="L215" s="114" t="str">
        <f>IF(OR(K214=aux!$B$3,L214=""),"",B215/$B$1)</f>
        <v/>
      </c>
      <c r="M215" s="114" t="str">
        <f t="shared" si="29"/>
        <v/>
      </c>
      <c r="N215" s="11" t="str">
        <f t="shared" si="30"/>
        <v/>
      </c>
      <c r="O215" s="60" t="str">
        <f>IF(AND(L214&lt;$V$20,L215&gt;$V$20),aux!$B$5,"")</f>
        <v/>
      </c>
      <c r="AA215" s="108">
        <f>IF(L215="",$V$6,B215)</f>
        <v>45.800000000000004</v>
      </c>
      <c r="AB215" s="109">
        <f>IF(L215="",$W$6,C215)</f>
        <v>3585.1179999999999</v>
      </c>
      <c r="AC215" s="108">
        <f>IF(B215="",AC214,IF(L215="",B215,$V$6))</f>
        <v>80</v>
      </c>
      <c r="AD215" s="109">
        <f>IF(B215="",AD214,IF(L215="",C215,$W$6))</f>
        <v>3604.0729999999999</v>
      </c>
      <c r="AF215" s="110">
        <f t="shared" si="27"/>
        <v>33.676470588235297</v>
      </c>
      <c r="AG215" s="110">
        <f t="shared" si="28"/>
        <v>0.24973721682891176</v>
      </c>
      <c r="AI215" s="111">
        <f>SUM($N$4:N215)</f>
        <v>6.8337405675909331</v>
      </c>
    </row>
    <row r="216" spans="1:35" x14ac:dyDescent="0.25">
      <c r="A216" s="4" t="str">
        <f>IF(pushover!A216="","",pushover!A216)</f>
        <v/>
      </c>
      <c r="B216" s="112" t="str">
        <f>IF(A216="","",IF(MAX(pushover!B216:B1211)&gt;0,pushover!B216*100,-pushover!B216*100))</f>
        <v/>
      </c>
      <c r="C216" s="113" t="str">
        <f>IF(A216="","",pushover!C216)</f>
        <v/>
      </c>
      <c r="D216" s="4" t="str">
        <f>IF(A216="","",pushover!D216)</f>
        <v/>
      </c>
      <c r="E216" s="4" t="str">
        <f>IF(A216="","",pushover!E216)</f>
        <v/>
      </c>
      <c r="F216" s="4" t="str">
        <f>IF(A216="","",pushover!I216)</f>
        <v/>
      </c>
      <c r="G216" s="4" t="str">
        <f>IF(A216="","",pushover!J216)</f>
        <v/>
      </c>
      <c r="H216" s="4" t="str">
        <f>IF(A216="","",pushover!K216)</f>
        <v/>
      </c>
      <c r="I216" s="60" t="str">
        <f t="shared" si="25"/>
        <v/>
      </c>
      <c r="J216" s="60" t="str">
        <f t="shared" si="26"/>
        <v/>
      </c>
      <c r="K216" s="59" t="str">
        <f>IF(AND(F216&gt;0,F215=0),aux!$B$2,IF(AND(G216&gt;0,G215=0,H216&lt;1),aux!$B$3,IF(AND(J216=MAX($J$4:$J$999),J215&lt;J216),aux!$B$4,"")))</f>
        <v/>
      </c>
      <c r="L216" s="114" t="str">
        <f>IF(OR(K215=aux!$B$3,L215=""),"",B216/$B$1)</f>
        <v/>
      </c>
      <c r="M216" s="114" t="str">
        <f t="shared" si="29"/>
        <v/>
      </c>
      <c r="N216" s="11" t="str">
        <f t="shared" si="30"/>
        <v/>
      </c>
      <c r="O216" s="60" t="str">
        <f>IF(AND(L215&lt;$V$20,L216&gt;$V$20),aux!$B$5,"")</f>
        <v/>
      </c>
      <c r="AA216" s="108">
        <f>IF(L216="",$V$6,B216)</f>
        <v>45.800000000000004</v>
      </c>
      <c r="AB216" s="109">
        <f>IF(L216="",$W$6,C216)</f>
        <v>3585.1179999999999</v>
      </c>
      <c r="AC216" s="108">
        <f>IF(B216="",AC215,IF(L216="",B216,$V$6))</f>
        <v>80</v>
      </c>
      <c r="AD216" s="109">
        <f>IF(B216="",AD215,IF(L216="",C216,$W$6))</f>
        <v>3604.0729999999999</v>
      </c>
      <c r="AF216" s="110">
        <f t="shared" si="27"/>
        <v>33.676470588235297</v>
      </c>
      <c r="AG216" s="110">
        <f t="shared" si="28"/>
        <v>0.24973721682891176</v>
      </c>
      <c r="AI216" s="111">
        <f>SUM($N$4:N216)</f>
        <v>6.8337405675909331</v>
      </c>
    </row>
    <row r="217" spans="1:35" x14ac:dyDescent="0.25">
      <c r="A217" s="4" t="str">
        <f>IF(pushover!A217="","",pushover!A217)</f>
        <v/>
      </c>
      <c r="B217" s="112" t="str">
        <f>IF(A217="","",IF(MAX(pushover!B217:B1212)&gt;0,pushover!B217*100,-pushover!B217*100))</f>
        <v/>
      </c>
      <c r="C217" s="113" t="str">
        <f>IF(A217="","",pushover!C217)</f>
        <v/>
      </c>
      <c r="D217" s="4" t="str">
        <f>IF(A217="","",pushover!D217)</f>
        <v/>
      </c>
      <c r="E217" s="4" t="str">
        <f>IF(A217="","",pushover!E217)</f>
        <v/>
      </c>
      <c r="F217" s="4" t="str">
        <f>IF(A217="","",pushover!I217)</f>
        <v/>
      </c>
      <c r="G217" s="4" t="str">
        <f>IF(A217="","",pushover!J217)</f>
        <v/>
      </c>
      <c r="H217" s="4" t="str">
        <f>IF(A217="","",pushover!K217)</f>
        <v/>
      </c>
      <c r="I217" s="60" t="str">
        <f t="shared" si="25"/>
        <v/>
      </c>
      <c r="J217" s="60" t="str">
        <f t="shared" si="26"/>
        <v/>
      </c>
      <c r="K217" s="59" t="str">
        <f>IF(AND(F217&gt;0,F216=0),aux!$B$2,IF(AND(G217&gt;0,G216=0,H217&lt;1),aux!$B$3,IF(AND(J217=MAX($J$4:$J$999),J216&lt;J217),aux!$B$4,"")))</f>
        <v/>
      </c>
      <c r="L217" s="114" t="str">
        <f>IF(OR(K216=aux!$B$3,L216=""),"",B217/$B$1)</f>
        <v/>
      </c>
      <c r="M217" s="114" t="str">
        <f t="shared" si="29"/>
        <v/>
      </c>
      <c r="N217" s="11" t="str">
        <f t="shared" si="30"/>
        <v/>
      </c>
      <c r="O217" s="60" t="str">
        <f>IF(AND(L216&lt;$V$20,L217&gt;$V$20),aux!$B$5,"")</f>
        <v/>
      </c>
      <c r="AA217" s="108">
        <f>IF(L217="",$V$6,B217)</f>
        <v>45.800000000000004</v>
      </c>
      <c r="AB217" s="109">
        <f>IF(L217="",$W$6,C217)</f>
        <v>3585.1179999999999</v>
      </c>
      <c r="AC217" s="108">
        <f>IF(B217="",AC216,IF(L217="",B217,$V$6))</f>
        <v>80</v>
      </c>
      <c r="AD217" s="109">
        <f>IF(B217="",AD216,IF(L217="",C217,$W$6))</f>
        <v>3604.0729999999999</v>
      </c>
      <c r="AF217" s="110">
        <f t="shared" si="27"/>
        <v>33.676470588235297</v>
      </c>
      <c r="AG217" s="110">
        <f t="shared" si="28"/>
        <v>0.24973721682891176</v>
      </c>
      <c r="AI217" s="111">
        <f>SUM($N$4:N217)</f>
        <v>6.8337405675909331</v>
      </c>
    </row>
    <row r="218" spans="1:35" x14ac:dyDescent="0.25">
      <c r="A218" s="4" t="str">
        <f>IF(pushover!A218="","",pushover!A218)</f>
        <v/>
      </c>
      <c r="B218" s="112" t="str">
        <f>IF(A218="","",IF(MAX(pushover!B218:B1213)&gt;0,pushover!B218*100,-pushover!B218*100))</f>
        <v/>
      </c>
      <c r="C218" s="113" t="str">
        <f>IF(A218="","",pushover!C218)</f>
        <v/>
      </c>
      <c r="D218" s="4" t="str">
        <f>IF(A218="","",pushover!D218)</f>
        <v/>
      </c>
      <c r="E218" s="4" t="str">
        <f>IF(A218="","",pushover!E218)</f>
        <v/>
      </c>
      <c r="F218" s="4" t="str">
        <f>IF(A218="","",pushover!I218)</f>
        <v/>
      </c>
      <c r="G218" s="4" t="str">
        <f>IF(A218="","",pushover!J218)</f>
        <v/>
      </c>
      <c r="H218" s="4" t="str">
        <f>IF(A218="","",pushover!K218)</f>
        <v/>
      </c>
      <c r="I218" s="60" t="str">
        <f t="shared" si="25"/>
        <v/>
      </c>
      <c r="J218" s="60" t="str">
        <f t="shared" si="26"/>
        <v/>
      </c>
      <c r="K218" s="59" t="str">
        <f>IF(AND(F218&gt;0,F217=0),aux!$B$2,IF(AND(G218&gt;0,G217=0,H218&lt;1),aux!$B$3,IF(AND(J218=MAX($J$4:$J$999),J217&lt;J218),aux!$B$4,"")))</f>
        <v/>
      </c>
      <c r="L218" s="114" t="str">
        <f>IF(OR(K217=aux!$B$3,L217=""),"",B218/$B$1)</f>
        <v/>
      </c>
      <c r="M218" s="114" t="str">
        <f t="shared" si="29"/>
        <v/>
      </c>
      <c r="N218" s="11" t="str">
        <f t="shared" si="30"/>
        <v/>
      </c>
      <c r="O218" s="60" t="str">
        <f>IF(AND(L217&lt;$V$20,L218&gt;$V$20),aux!$B$5,"")</f>
        <v/>
      </c>
      <c r="AA218" s="108">
        <f>IF(L218="",$V$6,B218)</f>
        <v>45.800000000000004</v>
      </c>
      <c r="AB218" s="109">
        <f>IF(L218="",$W$6,C218)</f>
        <v>3585.1179999999999</v>
      </c>
      <c r="AC218" s="108">
        <f>IF(B218="",AC217,IF(L218="",B218,$V$6))</f>
        <v>80</v>
      </c>
      <c r="AD218" s="109">
        <f>IF(B218="",AD217,IF(L218="",C218,$W$6))</f>
        <v>3604.0729999999999</v>
      </c>
      <c r="AF218" s="110">
        <f t="shared" si="27"/>
        <v>33.676470588235297</v>
      </c>
      <c r="AG218" s="110">
        <f t="shared" si="28"/>
        <v>0.24973721682891176</v>
      </c>
      <c r="AI218" s="111">
        <f>SUM($N$4:N218)</f>
        <v>6.8337405675909331</v>
      </c>
    </row>
    <row r="219" spans="1:35" x14ac:dyDescent="0.25">
      <c r="A219" s="4" t="str">
        <f>IF(pushover!A219="","",pushover!A219)</f>
        <v/>
      </c>
      <c r="B219" s="112" t="str">
        <f>IF(A219="","",IF(MAX(pushover!B219:B1214)&gt;0,pushover!B219*100,-pushover!B219*100))</f>
        <v/>
      </c>
      <c r="C219" s="113" t="str">
        <f>IF(A219="","",pushover!C219)</f>
        <v/>
      </c>
      <c r="D219" s="4" t="str">
        <f>IF(A219="","",pushover!D219)</f>
        <v/>
      </c>
      <c r="E219" s="4" t="str">
        <f>IF(A219="","",pushover!E219)</f>
        <v/>
      </c>
      <c r="F219" s="4" t="str">
        <f>IF(A219="","",pushover!I219)</f>
        <v/>
      </c>
      <c r="G219" s="4" t="str">
        <f>IF(A219="","",pushover!J219)</f>
        <v/>
      </c>
      <c r="H219" s="4" t="str">
        <f>IF(A219="","",pushover!K219)</f>
        <v/>
      </c>
      <c r="I219" s="60" t="str">
        <f t="shared" si="25"/>
        <v/>
      </c>
      <c r="J219" s="60" t="str">
        <f t="shared" si="26"/>
        <v/>
      </c>
      <c r="K219" s="59" t="str">
        <f>IF(AND(F219&gt;0,F218=0),aux!$B$2,IF(AND(G219&gt;0,G218=0,H219&lt;1),aux!$B$3,IF(AND(J219=MAX($J$4:$J$999),J218&lt;J219),aux!$B$4,"")))</f>
        <v/>
      </c>
      <c r="L219" s="114" t="str">
        <f>IF(OR(K218=aux!$B$3,L218=""),"",B219/$B$1)</f>
        <v/>
      </c>
      <c r="M219" s="114" t="str">
        <f t="shared" si="29"/>
        <v/>
      </c>
      <c r="N219" s="11" t="str">
        <f t="shared" si="30"/>
        <v/>
      </c>
      <c r="O219" s="60" t="str">
        <f>IF(AND(L218&lt;$V$20,L219&gt;$V$20),aux!$B$5,"")</f>
        <v/>
      </c>
      <c r="AA219" s="108">
        <f>IF(L219="",$V$6,B219)</f>
        <v>45.800000000000004</v>
      </c>
      <c r="AB219" s="109">
        <f>IF(L219="",$W$6,C219)</f>
        <v>3585.1179999999999</v>
      </c>
      <c r="AC219" s="108">
        <f>IF(B219="",AC218,IF(L219="",B219,$V$6))</f>
        <v>80</v>
      </c>
      <c r="AD219" s="109">
        <f>IF(B219="",AD218,IF(L219="",C219,$W$6))</f>
        <v>3604.0729999999999</v>
      </c>
      <c r="AF219" s="110">
        <f t="shared" si="27"/>
        <v>33.676470588235297</v>
      </c>
      <c r="AG219" s="110">
        <f t="shared" si="28"/>
        <v>0.24973721682891176</v>
      </c>
      <c r="AI219" s="111">
        <f>SUM($N$4:N219)</f>
        <v>6.8337405675909331</v>
      </c>
    </row>
    <row r="220" spans="1:35" x14ac:dyDescent="0.25">
      <c r="A220" s="4" t="str">
        <f>IF(pushover!A220="","",pushover!A220)</f>
        <v/>
      </c>
      <c r="B220" s="112" t="str">
        <f>IF(A220="","",IF(MAX(pushover!B220:B1215)&gt;0,pushover!B220*100,-pushover!B220*100))</f>
        <v/>
      </c>
      <c r="C220" s="113" t="str">
        <f>IF(A220="","",pushover!C220)</f>
        <v/>
      </c>
      <c r="D220" s="4" t="str">
        <f>IF(A220="","",pushover!D220)</f>
        <v/>
      </c>
      <c r="E220" s="4" t="str">
        <f>IF(A220="","",pushover!E220)</f>
        <v/>
      </c>
      <c r="F220" s="4" t="str">
        <f>IF(A220="","",pushover!I220)</f>
        <v/>
      </c>
      <c r="G220" s="4" t="str">
        <f>IF(A220="","",pushover!J220)</f>
        <v/>
      </c>
      <c r="H220" s="4" t="str">
        <f>IF(A220="","",pushover!K220)</f>
        <v/>
      </c>
      <c r="I220" s="60" t="str">
        <f t="shared" si="25"/>
        <v/>
      </c>
      <c r="J220" s="60" t="str">
        <f t="shared" si="26"/>
        <v/>
      </c>
      <c r="K220" s="59" t="str">
        <f>IF(AND(F220&gt;0,F219=0),aux!$B$2,IF(AND(G220&gt;0,G219=0,H220&lt;1),aux!$B$3,IF(AND(J220=MAX($J$4:$J$999),J219&lt;J220),aux!$B$4,"")))</f>
        <v/>
      </c>
      <c r="L220" s="114" t="str">
        <f>IF(OR(K219=aux!$B$3,L219=""),"",B220/$B$1)</f>
        <v/>
      </c>
      <c r="M220" s="114" t="str">
        <f t="shared" si="29"/>
        <v/>
      </c>
      <c r="N220" s="11" t="str">
        <f t="shared" si="30"/>
        <v/>
      </c>
      <c r="O220" s="60" t="str">
        <f>IF(AND(L219&lt;$V$20,L220&gt;$V$20),aux!$B$5,"")</f>
        <v/>
      </c>
      <c r="AA220" s="108">
        <f>IF(L220="",$V$6,B220)</f>
        <v>45.800000000000004</v>
      </c>
      <c r="AB220" s="109">
        <f>IF(L220="",$W$6,C220)</f>
        <v>3585.1179999999999</v>
      </c>
      <c r="AC220" s="108">
        <f>IF(B220="",AC219,IF(L220="",B220,$V$6))</f>
        <v>80</v>
      </c>
      <c r="AD220" s="109">
        <f>IF(B220="",AD219,IF(L220="",C220,$W$6))</f>
        <v>3604.0729999999999</v>
      </c>
      <c r="AF220" s="110">
        <f t="shared" si="27"/>
        <v>33.676470588235297</v>
      </c>
      <c r="AG220" s="110">
        <f t="shared" si="28"/>
        <v>0.24973721682891176</v>
      </c>
      <c r="AI220" s="111">
        <f>SUM($N$4:N220)</f>
        <v>6.8337405675909331</v>
      </c>
    </row>
    <row r="221" spans="1:35" x14ac:dyDescent="0.25">
      <c r="A221" s="4" t="str">
        <f>IF(pushover!A221="","",pushover!A221)</f>
        <v/>
      </c>
      <c r="B221" s="112" t="str">
        <f>IF(A221="","",IF(MAX(pushover!B221:B1216)&gt;0,pushover!B221*100,-pushover!B221*100))</f>
        <v/>
      </c>
      <c r="C221" s="113" t="str">
        <f>IF(A221="","",pushover!C221)</f>
        <v/>
      </c>
      <c r="D221" s="4" t="str">
        <f>IF(A221="","",pushover!D221)</f>
        <v/>
      </c>
      <c r="E221" s="4" t="str">
        <f>IF(A221="","",pushover!E221)</f>
        <v/>
      </c>
      <c r="F221" s="4" t="str">
        <f>IF(A221="","",pushover!I221)</f>
        <v/>
      </c>
      <c r="G221" s="4" t="str">
        <f>IF(A221="","",pushover!J221)</f>
        <v/>
      </c>
      <c r="H221" s="4" t="str">
        <f>IF(A221="","",pushover!K221)</f>
        <v/>
      </c>
      <c r="I221" s="60" t="str">
        <f t="shared" si="25"/>
        <v/>
      </c>
      <c r="J221" s="60" t="str">
        <f t="shared" si="26"/>
        <v/>
      </c>
      <c r="K221" s="59" t="str">
        <f>IF(AND(F221&gt;0,F220=0),aux!$B$2,IF(AND(G221&gt;0,G220=0,H221&lt;1),aux!$B$3,IF(AND(J221=MAX($J$4:$J$999),J220&lt;J221),aux!$B$4,"")))</f>
        <v/>
      </c>
      <c r="L221" s="114" t="str">
        <f>IF(OR(K220=aux!$B$3,L220=""),"",B221/$B$1)</f>
        <v/>
      </c>
      <c r="M221" s="114" t="str">
        <f t="shared" si="29"/>
        <v/>
      </c>
      <c r="N221" s="11" t="str">
        <f t="shared" si="30"/>
        <v/>
      </c>
      <c r="O221" s="60" t="str">
        <f>IF(AND(L220&lt;$V$20,L221&gt;$V$20),aux!$B$5,"")</f>
        <v/>
      </c>
      <c r="AA221" s="108">
        <f>IF(L221="",$V$6,B221)</f>
        <v>45.800000000000004</v>
      </c>
      <c r="AB221" s="109">
        <f>IF(L221="",$W$6,C221)</f>
        <v>3585.1179999999999</v>
      </c>
      <c r="AC221" s="108">
        <f>IF(B221="",AC220,IF(L221="",B221,$V$6))</f>
        <v>80</v>
      </c>
      <c r="AD221" s="109">
        <f>IF(B221="",AD220,IF(L221="",C221,$W$6))</f>
        <v>3604.0729999999999</v>
      </c>
      <c r="AF221" s="110">
        <f t="shared" si="27"/>
        <v>33.676470588235297</v>
      </c>
      <c r="AG221" s="110">
        <f t="shared" si="28"/>
        <v>0.24973721682891176</v>
      </c>
      <c r="AI221" s="111">
        <f>SUM($N$4:N221)</f>
        <v>6.8337405675909331</v>
      </c>
    </row>
    <row r="222" spans="1:35" x14ac:dyDescent="0.25">
      <c r="A222" s="4" t="str">
        <f>IF(pushover!A222="","",pushover!A222)</f>
        <v/>
      </c>
      <c r="B222" s="112" t="str">
        <f>IF(A222="","",IF(MAX(pushover!B222:B1217)&gt;0,pushover!B222*100,-pushover!B222*100))</f>
        <v/>
      </c>
      <c r="C222" s="113" t="str">
        <f>IF(A222="","",pushover!C222)</f>
        <v/>
      </c>
      <c r="D222" s="4" t="str">
        <f>IF(A222="","",pushover!D222)</f>
        <v/>
      </c>
      <c r="E222" s="4" t="str">
        <f>IF(A222="","",pushover!E222)</f>
        <v/>
      </c>
      <c r="F222" s="4" t="str">
        <f>IF(A222="","",pushover!I222)</f>
        <v/>
      </c>
      <c r="G222" s="4" t="str">
        <f>IF(A222="","",pushover!J222)</f>
        <v/>
      </c>
      <c r="H222" s="4" t="str">
        <f>IF(A222="","",pushover!K222)</f>
        <v/>
      </c>
      <c r="I222" s="60" t="str">
        <f t="shared" si="25"/>
        <v/>
      </c>
      <c r="J222" s="60" t="str">
        <f t="shared" si="26"/>
        <v/>
      </c>
      <c r="K222" s="59" t="str">
        <f>IF(AND(F222&gt;0,F221=0),aux!$B$2,IF(AND(G222&gt;0,G221=0,H222&lt;1),aux!$B$3,IF(AND(J222=MAX($J$4:$J$999),J221&lt;J222),aux!$B$4,"")))</f>
        <v/>
      </c>
      <c r="L222" s="114" t="str">
        <f>IF(OR(K221=aux!$B$3,L221=""),"",B222/$B$1)</f>
        <v/>
      </c>
      <c r="M222" s="114" t="str">
        <f t="shared" si="29"/>
        <v/>
      </c>
      <c r="N222" s="11" t="str">
        <f t="shared" si="30"/>
        <v/>
      </c>
      <c r="O222" s="60" t="str">
        <f>IF(AND(L221&lt;$V$20,L222&gt;$V$20),aux!$B$5,"")</f>
        <v/>
      </c>
      <c r="AA222" s="108">
        <f>IF(L222="",$V$6,B222)</f>
        <v>45.800000000000004</v>
      </c>
      <c r="AB222" s="109">
        <f>IF(L222="",$W$6,C222)</f>
        <v>3585.1179999999999</v>
      </c>
      <c r="AC222" s="108">
        <f>IF(B222="",AC221,IF(L222="",B222,$V$6))</f>
        <v>80</v>
      </c>
      <c r="AD222" s="109">
        <f>IF(B222="",AD221,IF(L222="",C222,$W$6))</f>
        <v>3604.0729999999999</v>
      </c>
      <c r="AF222" s="110">
        <f t="shared" si="27"/>
        <v>33.676470588235297</v>
      </c>
      <c r="AG222" s="110">
        <f t="shared" si="28"/>
        <v>0.24973721682891176</v>
      </c>
      <c r="AI222" s="111">
        <f>SUM($N$4:N222)</f>
        <v>6.8337405675909331</v>
      </c>
    </row>
    <row r="223" spans="1:35" x14ac:dyDescent="0.25">
      <c r="A223" s="4" t="str">
        <f>IF(pushover!A223="","",pushover!A223)</f>
        <v/>
      </c>
      <c r="B223" s="112" t="str">
        <f>IF(A223="","",IF(MAX(pushover!B223:B1218)&gt;0,pushover!B223*100,-pushover!B223*100))</f>
        <v/>
      </c>
      <c r="C223" s="113" t="str">
        <f>IF(A223="","",pushover!C223)</f>
        <v/>
      </c>
      <c r="D223" s="4" t="str">
        <f>IF(A223="","",pushover!D223)</f>
        <v/>
      </c>
      <c r="E223" s="4" t="str">
        <f>IF(A223="","",pushover!E223)</f>
        <v/>
      </c>
      <c r="F223" s="4" t="str">
        <f>IF(A223="","",pushover!I223)</f>
        <v/>
      </c>
      <c r="G223" s="4" t="str">
        <f>IF(A223="","",pushover!J223)</f>
        <v/>
      </c>
      <c r="H223" s="4" t="str">
        <f>IF(A223="","",pushover!K223)</f>
        <v/>
      </c>
      <c r="I223" s="60" t="str">
        <f t="shared" si="25"/>
        <v/>
      </c>
      <c r="J223" s="60" t="str">
        <f t="shared" si="26"/>
        <v/>
      </c>
      <c r="K223" s="59" t="str">
        <f>IF(AND(F223&gt;0,F222=0),aux!$B$2,IF(AND(G223&gt;0,G222=0,H223&lt;1),aux!$B$3,IF(AND(J223=MAX($J$4:$J$999),J222&lt;J223),aux!$B$4,"")))</f>
        <v/>
      </c>
      <c r="L223" s="114" t="str">
        <f>IF(OR(K222=aux!$B$3,L222=""),"",B223/$B$1)</f>
        <v/>
      </c>
      <c r="M223" s="114" t="str">
        <f t="shared" si="29"/>
        <v/>
      </c>
      <c r="N223" s="11" t="str">
        <f t="shared" si="30"/>
        <v/>
      </c>
      <c r="O223" s="60" t="str">
        <f>IF(AND(L222&lt;$V$20,L223&gt;$V$20),aux!$B$5,"")</f>
        <v/>
      </c>
      <c r="AA223" s="108">
        <f>IF(L223="",$V$6,B223)</f>
        <v>45.800000000000004</v>
      </c>
      <c r="AB223" s="109">
        <f>IF(L223="",$W$6,C223)</f>
        <v>3585.1179999999999</v>
      </c>
      <c r="AC223" s="108">
        <f>IF(B223="",AC222,IF(L223="",B223,$V$6))</f>
        <v>80</v>
      </c>
      <c r="AD223" s="109">
        <f>IF(B223="",AD222,IF(L223="",C223,$W$6))</f>
        <v>3604.0729999999999</v>
      </c>
      <c r="AF223" s="110">
        <f t="shared" si="27"/>
        <v>33.676470588235297</v>
      </c>
      <c r="AG223" s="110">
        <f t="shared" si="28"/>
        <v>0.24973721682891176</v>
      </c>
      <c r="AI223" s="111">
        <f>SUM($N$4:N223)</f>
        <v>6.8337405675909331</v>
      </c>
    </row>
    <row r="224" spans="1:35" x14ac:dyDescent="0.25">
      <c r="A224" s="4" t="str">
        <f>IF(pushover!A224="","",pushover!A224)</f>
        <v/>
      </c>
      <c r="B224" s="112" t="str">
        <f>IF(A224="","",IF(MAX(pushover!B224:B1219)&gt;0,pushover!B224*100,-pushover!B224*100))</f>
        <v/>
      </c>
      <c r="C224" s="113" t="str">
        <f>IF(A224="","",pushover!C224)</f>
        <v/>
      </c>
      <c r="D224" s="4" t="str">
        <f>IF(A224="","",pushover!D224)</f>
        <v/>
      </c>
      <c r="E224" s="4" t="str">
        <f>IF(A224="","",pushover!E224)</f>
        <v/>
      </c>
      <c r="F224" s="4" t="str">
        <f>IF(A224="","",pushover!I224)</f>
        <v/>
      </c>
      <c r="G224" s="4" t="str">
        <f>IF(A224="","",pushover!J224)</f>
        <v/>
      </c>
      <c r="H224" s="4" t="str">
        <f>IF(A224="","",pushover!K224)</f>
        <v/>
      </c>
      <c r="I224" s="60" t="str">
        <f t="shared" si="25"/>
        <v/>
      </c>
      <c r="J224" s="60" t="str">
        <f t="shared" si="26"/>
        <v/>
      </c>
      <c r="K224" s="59" t="str">
        <f>IF(AND(F224&gt;0,F223=0),aux!$B$2,IF(AND(G224&gt;0,G223=0,H224&lt;1),aux!$B$3,IF(AND(J224=MAX($J$4:$J$999),J223&lt;J224),aux!$B$4,"")))</f>
        <v/>
      </c>
      <c r="L224" s="114" t="str">
        <f>IF(OR(K223=aux!$B$3,L223=""),"",B224/$B$1)</f>
        <v/>
      </c>
      <c r="M224" s="114" t="str">
        <f t="shared" si="29"/>
        <v/>
      </c>
      <c r="N224" s="11" t="str">
        <f t="shared" si="30"/>
        <v/>
      </c>
      <c r="O224" s="60" t="str">
        <f>IF(AND(L223&lt;$V$20,L224&gt;$V$20),aux!$B$5,"")</f>
        <v/>
      </c>
      <c r="AA224" s="108">
        <f>IF(L224="",$V$6,B224)</f>
        <v>45.800000000000004</v>
      </c>
      <c r="AB224" s="109">
        <f>IF(L224="",$W$6,C224)</f>
        <v>3585.1179999999999</v>
      </c>
      <c r="AC224" s="108">
        <f>IF(B224="",AC223,IF(L224="",B224,$V$6))</f>
        <v>80</v>
      </c>
      <c r="AD224" s="109">
        <f>IF(B224="",AD223,IF(L224="",C224,$W$6))</f>
        <v>3604.0729999999999</v>
      </c>
      <c r="AF224" s="110">
        <f t="shared" si="27"/>
        <v>33.676470588235297</v>
      </c>
      <c r="AG224" s="110">
        <f t="shared" si="28"/>
        <v>0.24973721682891176</v>
      </c>
      <c r="AI224" s="111">
        <f>SUM($N$4:N224)</f>
        <v>6.8337405675909331</v>
      </c>
    </row>
    <row r="225" spans="1:35" x14ac:dyDescent="0.25">
      <c r="A225" s="4" t="str">
        <f>IF(pushover!A225="","",pushover!A225)</f>
        <v/>
      </c>
      <c r="B225" s="112" t="str">
        <f>IF(A225="","",IF(MAX(pushover!B225:B1220)&gt;0,pushover!B225*100,-pushover!B225*100))</f>
        <v/>
      </c>
      <c r="C225" s="113" t="str">
        <f>IF(A225="","",pushover!C225)</f>
        <v/>
      </c>
      <c r="D225" s="4" t="str">
        <f>IF(A225="","",pushover!D225)</f>
        <v/>
      </c>
      <c r="E225" s="4" t="str">
        <f>IF(A225="","",pushover!E225)</f>
        <v/>
      </c>
      <c r="F225" s="4" t="str">
        <f>IF(A225="","",pushover!I225)</f>
        <v/>
      </c>
      <c r="G225" s="4" t="str">
        <f>IF(A225="","",pushover!J225)</f>
        <v/>
      </c>
      <c r="H225" s="4" t="str">
        <f>IF(A225="","",pushover!K225)</f>
        <v/>
      </c>
      <c r="I225" s="60" t="str">
        <f t="shared" si="25"/>
        <v/>
      </c>
      <c r="J225" s="60" t="str">
        <f t="shared" si="26"/>
        <v/>
      </c>
      <c r="K225" s="59" t="str">
        <f>IF(AND(F225&gt;0,F224=0),aux!$B$2,IF(AND(G225&gt;0,G224=0,H225&lt;1),aux!$B$3,IF(AND(J225=MAX($J$4:$J$999),J224&lt;J225),aux!$B$4,"")))</f>
        <v/>
      </c>
      <c r="L225" s="114" t="str">
        <f>IF(OR(K224=aux!$B$3,L224=""),"",B225/$B$1)</f>
        <v/>
      </c>
      <c r="M225" s="114" t="str">
        <f t="shared" si="29"/>
        <v/>
      </c>
      <c r="N225" s="11" t="str">
        <f t="shared" si="30"/>
        <v/>
      </c>
      <c r="O225" s="60" t="str">
        <f>IF(AND(L224&lt;$V$20,L225&gt;$V$20),aux!$B$5,"")</f>
        <v/>
      </c>
      <c r="AA225" s="108">
        <f>IF(L225="",$V$6,B225)</f>
        <v>45.800000000000004</v>
      </c>
      <c r="AB225" s="109">
        <f>IF(L225="",$W$6,C225)</f>
        <v>3585.1179999999999</v>
      </c>
      <c r="AC225" s="108">
        <f>IF(B225="",AC224,IF(L225="",B225,$V$6))</f>
        <v>80</v>
      </c>
      <c r="AD225" s="109">
        <f>IF(B225="",AD224,IF(L225="",C225,$W$6))</f>
        <v>3604.0729999999999</v>
      </c>
      <c r="AF225" s="110">
        <f t="shared" si="27"/>
        <v>33.676470588235297</v>
      </c>
      <c r="AG225" s="110">
        <f t="shared" si="28"/>
        <v>0.24973721682891176</v>
      </c>
      <c r="AI225" s="111">
        <f>SUM($N$4:N225)</f>
        <v>6.8337405675909331</v>
      </c>
    </row>
    <row r="226" spans="1:35" x14ac:dyDescent="0.25">
      <c r="A226" s="4" t="str">
        <f>IF(pushover!A226="","",pushover!A226)</f>
        <v/>
      </c>
      <c r="B226" s="112" t="str">
        <f>IF(A226="","",IF(MAX(pushover!B226:B1221)&gt;0,pushover!B226*100,-pushover!B226*100))</f>
        <v/>
      </c>
      <c r="C226" s="113" t="str">
        <f>IF(A226="","",pushover!C226)</f>
        <v/>
      </c>
      <c r="D226" s="4" t="str">
        <f>IF(A226="","",pushover!D226)</f>
        <v/>
      </c>
      <c r="E226" s="4" t="str">
        <f>IF(A226="","",pushover!E226)</f>
        <v/>
      </c>
      <c r="F226" s="4" t="str">
        <f>IF(A226="","",pushover!I226)</f>
        <v/>
      </c>
      <c r="G226" s="4" t="str">
        <f>IF(A226="","",pushover!J226)</f>
        <v/>
      </c>
      <c r="H226" s="4" t="str">
        <f>IF(A226="","",pushover!K226)</f>
        <v/>
      </c>
      <c r="I226" s="60" t="str">
        <f t="shared" si="25"/>
        <v/>
      </c>
      <c r="J226" s="60" t="str">
        <f t="shared" si="26"/>
        <v/>
      </c>
      <c r="K226" s="59" t="str">
        <f>IF(AND(F226&gt;0,F225=0),aux!$B$2,IF(AND(G226&gt;0,G225=0,H226&lt;1),aux!$B$3,IF(AND(J226=MAX($J$4:$J$999),J225&lt;J226),aux!$B$4,"")))</f>
        <v/>
      </c>
      <c r="L226" s="114" t="str">
        <f>IF(OR(K225=aux!$B$3,L225=""),"",B226/$B$1)</f>
        <v/>
      </c>
      <c r="M226" s="114" t="str">
        <f t="shared" si="29"/>
        <v/>
      </c>
      <c r="N226" s="11" t="str">
        <f t="shared" si="30"/>
        <v/>
      </c>
      <c r="O226" s="60" t="str">
        <f>IF(AND(L225&lt;$V$20,L226&gt;$V$20),aux!$B$5,"")</f>
        <v/>
      </c>
      <c r="AA226" s="108">
        <f>IF(L226="",$V$6,B226)</f>
        <v>45.800000000000004</v>
      </c>
      <c r="AB226" s="109">
        <f>IF(L226="",$W$6,C226)</f>
        <v>3585.1179999999999</v>
      </c>
      <c r="AC226" s="108">
        <f>IF(B226="",AC225,IF(L226="",B226,$V$6))</f>
        <v>80</v>
      </c>
      <c r="AD226" s="109">
        <f>IF(B226="",AD225,IF(L226="",C226,$W$6))</f>
        <v>3604.0729999999999</v>
      </c>
      <c r="AF226" s="110">
        <f t="shared" si="27"/>
        <v>33.676470588235297</v>
      </c>
      <c r="AG226" s="110">
        <f t="shared" si="28"/>
        <v>0.24973721682891176</v>
      </c>
      <c r="AI226" s="111">
        <f>SUM($N$4:N226)</f>
        <v>6.8337405675909331</v>
      </c>
    </row>
    <row r="227" spans="1:35" x14ac:dyDescent="0.25">
      <c r="A227" s="4" t="str">
        <f>IF(pushover!A227="","",pushover!A227)</f>
        <v/>
      </c>
      <c r="B227" s="112" t="str">
        <f>IF(A227="","",IF(MAX(pushover!B227:B1222)&gt;0,pushover!B227*100,-pushover!B227*100))</f>
        <v/>
      </c>
      <c r="C227" s="113" t="str">
        <f>IF(A227="","",pushover!C227)</f>
        <v/>
      </c>
      <c r="D227" s="4" t="str">
        <f>IF(A227="","",pushover!D227)</f>
        <v/>
      </c>
      <c r="E227" s="4" t="str">
        <f>IF(A227="","",pushover!E227)</f>
        <v/>
      </c>
      <c r="F227" s="4" t="str">
        <f>IF(A227="","",pushover!I227)</f>
        <v/>
      </c>
      <c r="G227" s="4" t="str">
        <f>IF(A227="","",pushover!J227)</f>
        <v/>
      </c>
      <c r="H227" s="4" t="str">
        <f>IF(A227="","",pushover!K227)</f>
        <v/>
      </c>
      <c r="I227" s="60" t="str">
        <f t="shared" si="25"/>
        <v/>
      </c>
      <c r="J227" s="60" t="str">
        <f t="shared" si="26"/>
        <v/>
      </c>
      <c r="K227" s="59" t="str">
        <f>IF(AND(F227&gt;0,F226=0),aux!$B$2,IF(AND(G227&gt;0,G226=0,H227&lt;1),aux!$B$3,IF(AND(J227=MAX($J$4:$J$999),J226&lt;J227),aux!$B$4,"")))</f>
        <v/>
      </c>
      <c r="L227" s="114" t="str">
        <f>IF(OR(K226=aux!$B$3,L226=""),"",B227/$B$1)</f>
        <v/>
      </c>
      <c r="M227" s="114" t="str">
        <f t="shared" si="29"/>
        <v/>
      </c>
      <c r="N227" s="11" t="str">
        <f t="shared" si="30"/>
        <v/>
      </c>
      <c r="O227" s="60" t="str">
        <f>IF(AND(L226&lt;$V$20,L227&gt;$V$20),aux!$B$5,"")</f>
        <v/>
      </c>
      <c r="AA227" s="108">
        <f>IF(L227="",$V$6,B227)</f>
        <v>45.800000000000004</v>
      </c>
      <c r="AB227" s="109">
        <f>IF(L227="",$W$6,C227)</f>
        <v>3585.1179999999999</v>
      </c>
      <c r="AC227" s="108">
        <f>IF(B227="",AC226,IF(L227="",B227,$V$6))</f>
        <v>80</v>
      </c>
      <c r="AD227" s="109">
        <f>IF(B227="",AD226,IF(L227="",C227,$W$6))</f>
        <v>3604.0729999999999</v>
      </c>
      <c r="AF227" s="110">
        <f t="shared" si="27"/>
        <v>33.676470588235297</v>
      </c>
      <c r="AG227" s="110">
        <f t="shared" si="28"/>
        <v>0.24973721682891176</v>
      </c>
      <c r="AI227" s="111">
        <f>SUM($N$4:N227)</f>
        <v>6.8337405675909331</v>
      </c>
    </row>
    <row r="228" spans="1:35" x14ac:dyDescent="0.25">
      <c r="A228" s="4" t="str">
        <f>IF(pushover!A228="","",pushover!A228)</f>
        <v/>
      </c>
      <c r="B228" s="112" t="str">
        <f>IF(A228="","",IF(MAX(pushover!B228:B1223)&gt;0,pushover!B228*100,-pushover!B228*100))</f>
        <v/>
      </c>
      <c r="C228" s="113" t="str">
        <f>IF(A228="","",pushover!C228)</f>
        <v/>
      </c>
      <c r="D228" s="4" t="str">
        <f>IF(A228="","",pushover!D228)</f>
        <v/>
      </c>
      <c r="E228" s="4" t="str">
        <f>IF(A228="","",pushover!E228)</f>
        <v/>
      </c>
      <c r="F228" s="4" t="str">
        <f>IF(A228="","",pushover!I228)</f>
        <v/>
      </c>
      <c r="G228" s="4" t="str">
        <f>IF(A228="","",pushover!J228)</f>
        <v/>
      </c>
      <c r="H228" s="4" t="str">
        <f>IF(A228="","",pushover!K228)</f>
        <v/>
      </c>
      <c r="I228" s="60" t="str">
        <f t="shared" si="25"/>
        <v/>
      </c>
      <c r="J228" s="60" t="str">
        <f t="shared" si="26"/>
        <v/>
      </c>
      <c r="K228" s="59" t="str">
        <f>IF(AND(F228&gt;0,F227=0),aux!$B$2,IF(AND(G228&gt;0,G227=0,H228&lt;1),aux!$B$3,IF(AND(J228=MAX($J$4:$J$999),J227&lt;J228),aux!$B$4,"")))</f>
        <v/>
      </c>
      <c r="L228" s="114" t="str">
        <f>IF(OR(K227=aux!$B$3,L227=""),"",B228/$B$1)</f>
        <v/>
      </c>
      <c r="M228" s="114" t="str">
        <f t="shared" si="29"/>
        <v/>
      </c>
      <c r="N228" s="11" t="str">
        <f t="shared" si="30"/>
        <v/>
      </c>
      <c r="O228" s="60" t="str">
        <f>IF(AND(L227&lt;$V$20,L228&gt;$V$20),aux!$B$5,"")</f>
        <v/>
      </c>
      <c r="AA228" s="108">
        <f>IF(L228="",$V$6,B228)</f>
        <v>45.800000000000004</v>
      </c>
      <c r="AB228" s="109">
        <f>IF(L228="",$W$6,C228)</f>
        <v>3585.1179999999999</v>
      </c>
      <c r="AC228" s="108">
        <f>IF(B228="",AC227,IF(L228="",B228,$V$6))</f>
        <v>80</v>
      </c>
      <c r="AD228" s="109">
        <f>IF(B228="",AD227,IF(L228="",C228,$W$6))</f>
        <v>3604.0729999999999</v>
      </c>
      <c r="AF228" s="110">
        <f t="shared" si="27"/>
        <v>33.676470588235297</v>
      </c>
      <c r="AG228" s="110">
        <f t="shared" si="28"/>
        <v>0.24973721682891176</v>
      </c>
      <c r="AI228" s="111">
        <f>SUM($N$4:N228)</f>
        <v>6.8337405675909331</v>
      </c>
    </row>
    <row r="229" spans="1:35" x14ac:dyDescent="0.25">
      <c r="A229" s="4" t="str">
        <f>IF(pushover!A229="","",pushover!A229)</f>
        <v/>
      </c>
      <c r="B229" s="112" t="str">
        <f>IF(A229="","",IF(MAX(pushover!B229:B1224)&gt;0,pushover!B229*100,-pushover!B229*100))</f>
        <v/>
      </c>
      <c r="C229" s="113" t="str">
        <f>IF(A229="","",pushover!C229)</f>
        <v/>
      </c>
      <c r="D229" s="4" t="str">
        <f>IF(A229="","",pushover!D229)</f>
        <v/>
      </c>
      <c r="E229" s="4" t="str">
        <f>IF(A229="","",pushover!E229)</f>
        <v/>
      </c>
      <c r="F229" s="4" t="str">
        <f>IF(A229="","",pushover!I229)</f>
        <v/>
      </c>
      <c r="G229" s="4" t="str">
        <f>IF(A229="","",pushover!J229)</f>
        <v/>
      </c>
      <c r="H229" s="4" t="str">
        <f>IF(A229="","",pushover!K229)</f>
        <v/>
      </c>
      <c r="I229" s="60" t="str">
        <f t="shared" si="25"/>
        <v/>
      </c>
      <c r="J229" s="60" t="str">
        <f t="shared" si="26"/>
        <v/>
      </c>
      <c r="K229" s="59" t="str">
        <f>IF(AND(F229&gt;0,F228=0),aux!$B$2,IF(AND(G229&gt;0,G228=0,H229&lt;1),aux!$B$3,IF(AND(J229=MAX($J$4:$J$999),J228&lt;J229),aux!$B$4,"")))</f>
        <v/>
      </c>
      <c r="L229" s="114" t="str">
        <f>IF(OR(K228=aux!$B$3,L228=""),"",B229/$B$1)</f>
        <v/>
      </c>
      <c r="M229" s="114" t="str">
        <f t="shared" si="29"/>
        <v/>
      </c>
      <c r="N229" s="11" t="str">
        <f t="shared" si="30"/>
        <v/>
      </c>
      <c r="O229" s="60" t="str">
        <f>IF(AND(L228&lt;$V$20,L229&gt;$V$20),aux!$B$5,"")</f>
        <v/>
      </c>
      <c r="AA229" s="108">
        <f>IF(L229="",$V$6,B229)</f>
        <v>45.800000000000004</v>
      </c>
      <c r="AB229" s="109">
        <f>IF(L229="",$W$6,C229)</f>
        <v>3585.1179999999999</v>
      </c>
      <c r="AC229" s="108">
        <f>IF(B229="",AC228,IF(L229="",B229,$V$6))</f>
        <v>80</v>
      </c>
      <c r="AD229" s="109">
        <f>IF(B229="",AD228,IF(L229="",C229,$W$6))</f>
        <v>3604.0729999999999</v>
      </c>
      <c r="AF229" s="110">
        <f t="shared" si="27"/>
        <v>33.676470588235297</v>
      </c>
      <c r="AG229" s="110">
        <f t="shared" si="28"/>
        <v>0.24973721682891176</v>
      </c>
      <c r="AI229" s="111">
        <f>SUM($N$4:N229)</f>
        <v>6.8337405675909331</v>
      </c>
    </row>
    <row r="230" spans="1:35" x14ac:dyDescent="0.25">
      <c r="A230" s="4" t="str">
        <f>IF(pushover!A230="","",pushover!A230)</f>
        <v/>
      </c>
      <c r="B230" s="112" t="str">
        <f>IF(A230="","",IF(MAX(pushover!B230:B1225)&gt;0,pushover!B230*100,-pushover!B230*100))</f>
        <v/>
      </c>
      <c r="C230" s="113" t="str">
        <f>IF(A230="","",pushover!C230)</f>
        <v/>
      </c>
      <c r="D230" s="4" t="str">
        <f>IF(A230="","",pushover!D230)</f>
        <v/>
      </c>
      <c r="E230" s="4" t="str">
        <f>IF(A230="","",pushover!E230)</f>
        <v/>
      </c>
      <c r="F230" s="4" t="str">
        <f>IF(A230="","",pushover!I230)</f>
        <v/>
      </c>
      <c r="G230" s="4" t="str">
        <f>IF(A230="","",pushover!J230)</f>
        <v/>
      </c>
      <c r="H230" s="4" t="str">
        <f>IF(A230="","",pushover!K230)</f>
        <v/>
      </c>
      <c r="I230" s="60" t="str">
        <f t="shared" si="25"/>
        <v/>
      </c>
      <c r="J230" s="60" t="str">
        <f t="shared" si="26"/>
        <v/>
      </c>
      <c r="K230" s="59" t="str">
        <f>IF(AND(F230&gt;0,F229=0),aux!$B$2,IF(AND(G230&gt;0,G229=0,H230&lt;1),aux!$B$3,IF(AND(J230=MAX($J$4:$J$999),J229&lt;J230),aux!$B$4,"")))</f>
        <v/>
      </c>
      <c r="L230" s="114" t="str">
        <f>IF(OR(K229=aux!$B$3,L229=""),"",B230/$B$1)</f>
        <v/>
      </c>
      <c r="M230" s="114" t="str">
        <f t="shared" si="29"/>
        <v/>
      </c>
      <c r="N230" s="11" t="str">
        <f t="shared" si="30"/>
        <v/>
      </c>
      <c r="O230" s="60" t="str">
        <f>IF(AND(L229&lt;$V$20,L230&gt;$V$20),aux!$B$5,"")</f>
        <v/>
      </c>
      <c r="AA230" s="108">
        <f>IF(L230="",$V$6,B230)</f>
        <v>45.800000000000004</v>
      </c>
      <c r="AB230" s="109">
        <f>IF(L230="",$W$6,C230)</f>
        <v>3585.1179999999999</v>
      </c>
      <c r="AC230" s="108">
        <f>IF(B230="",AC229,IF(L230="",B230,$V$6))</f>
        <v>80</v>
      </c>
      <c r="AD230" s="109">
        <f>IF(B230="",AD229,IF(L230="",C230,$W$6))</f>
        <v>3604.0729999999999</v>
      </c>
      <c r="AF230" s="110">
        <f t="shared" si="27"/>
        <v>33.676470588235297</v>
      </c>
      <c r="AG230" s="110">
        <f t="shared" si="28"/>
        <v>0.24973721682891176</v>
      </c>
      <c r="AI230" s="111">
        <f>SUM($N$4:N230)</f>
        <v>6.8337405675909331</v>
      </c>
    </row>
    <row r="231" spans="1:35" x14ac:dyDescent="0.25">
      <c r="A231" s="4" t="str">
        <f>IF(pushover!A231="","",pushover!A231)</f>
        <v/>
      </c>
      <c r="B231" s="112" t="str">
        <f>IF(A231="","",IF(MAX(pushover!B231:B1226)&gt;0,pushover!B231*100,-pushover!B231*100))</f>
        <v/>
      </c>
      <c r="C231" s="113" t="str">
        <f>IF(A231="","",pushover!C231)</f>
        <v/>
      </c>
      <c r="D231" s="4" t="str">
        <f>IF(A231="","",pushover!D231)</f>
        <v/>
      </c>
      <c r="E231" s="4" t="str">
        <f>IF(A231="","",pushover!E231)</f>
        <v/>
      </c>
      <c r="F231" s="4" t="str">
        <f>IF(A231="","",pushover!I231)</f>
        <v/>
      </c>
      <c r="G231" s="4" t="str">
        <f>IF(A231="","",pushover!J231)</f>
        <v/>
      </c>
      <c r="H231" s="4" t="str">
        <f>IF(A231="","",pushover!K231)</f>
        <v/>
      </c>
      <c r="I231" s="60" t="str">
        <f t="shared" si="25"/>
        <v/>
      </c>
      <c r="J231" s="60" t="str">
        <f t="shared" si="26"/>
        <v/>
      </c>
      <c r="K231" s="59" t="str">
        <f>IF(AND(F231&gt;0,F230=0),aux!$B$2,IF(AND(G231&gt;0,G230=0,H231&lt;1),aux!$B$3,IF(AND(J231=MAX($J$4:$J$999),J230&lt;J231),aux!$B$4,"")))</f>
        <v/>
      </c>
      <c r="L231" s="114" t="str">
        <f>IF(OR(K230=aux!$B$3,L230=""),"",B231/$B$1)</f>
        <v/>
      </c>
      <c r="M231" s="114" t="str">
        <f t="shared" si="29"/>
        <v/>
      </c>
      <c r="N231" s="11" t="str">
        <f t="shared" si="30"/>
        <v/>
      </c>
      <c r="O231" s="60" t="str">
        <f>IF(AND(L230&lt;$V$20,L231&gt;$V$20),aux!$B$5,"")</f>
        <v/>
      </c>
      <c r="AA231" s="108">
        <f>IF(L231="",$V$6,B231)</f>
        <v>45.800000000000004</v>
      </c>
      <c r="AB231" s="109">
        <f>IF(L231="",$W$6,C231)</f>
        <v>3585.1179999999999</v>
      </c>
      <c r="AC231" s="108">
        <f>IF(B231="",AC230,IF(L231="",B231,$V$6))</f>
        <v>80</v>
      </c>
      <c r="AD231" s="109">
        <f>IF(B231="",AD230,IF(L231="",C231,$W$6))</f>
        <v>3604.0729999999999</v>
      </c>
      <c r="AF231" s="110">
        <f t="shared" si="27"/>
        <v>33.676470588235297</v>
      </c>
      <c r="AG231" s="110">
        <f t="shared" si="28"/>
        <v>0.24973721682891176</v>
      </c>
      <c r="AI231" s="111">
        <f>SUM($N$4:N231)</f>
        <v>6.8337405675909331</v>
      </c>
    </row>
    <row r="232" spans="1:35" x14ac:dyDescent="0.25">
      <c r="A232" s="4" t="str">
        <f>IF(pushover!A232="","",pushover!A232)</f>
        <v/>
      </c>
      <c r="B232" s="112" t="str">
        <f>IF(A232="","",IF(MAX(pushover!B232:B1227)&gt;0,pushover!B232*100,-pushover!B232*100))</f>
        <v/>
      </c>
      <c r="C232" s="113" t="str">
        <f>IF(A232="","",pushover!C232)</f>
        <v/>
      </c>
      <c r="D232" s="4" t="str">
        <f>IF(A232="","",pushover!D232)</f>
        <v/>
      </c>
      <c r="E232" s="4" t="str">
        <f>IF(A232="","",pushover!E232)</f>
        <v/>
      </c>
      <c r="F232" s="4" t="str">
        <f>IF(A232="","",pushover!I232)</f>
        <v/>
      </c>
      <c r="G232" s="4" t="str">
        <f>IF(A232="","",pushover!J232)</f>
        <v/>
      </c>
      <c r="H232" s="4" t="str">
        <f>IF(A232="","",pushover!K232)</f>
        <v/>
      </c>
      <c r="I232" s="60" t="str">
        <f t="shared" si="25"/>
        <v/>
      </c>
      <c r="J232" s="60" t="str">
        <f t="shared" si="26"/>
        <v/>
      </c>
      <c r="K232" s="59" t="str">
        <f>IF(AND(F232&gt;0,F231=0),aux!$B$2,IF(AND(G232&gt;0,G231=0,H232&lt;1),aux!$B$3,IF(AND(J232=MAX($J$4:$J$999),J231&lt;J232),aux!$B$4,"")))</f>
        <v/>
      </c>
      <c r="L232" s="114" t="str">
        <f>IF(OR(K231=aux!$B$3,L231=""),"",B232/$B$1)</f>
        <v/>
      </c>
      <c r="M232" s="114" t="str">
        <f t="shared" si="29"/>
        <v/>
      </c>
      <c r="N232" s="11" t="str">
        <f t="shared" si="30"/>
        <v/>
      </c>
      <c r="O232" s="60" t="str">
        <f>IF(AND(L231&lt;$V$20,L232&gt;$V$20),aux!$B$5,"")</f>
        <v/>
      </c>
      <c r="AA232" s="108">
        <f>IF(L232="",$V$6,B232)</f>
        <v>45.800000000000004</v>
      </c>
      <c r="AB232" s="109">
        <f>IF(L232="",$W$6,C232)</f>
        <v>3585.1179999999999</v>
      </c>
      <c r="AC232" s="108">
        <f>IF(B232="",AC231,IF(L232="",B232,$V$6))</f>
        <v>80</v>
      </c>
      <c r="AD232" s="109">
        <f>IF(B232="",AD231,IF(L232="",C232,$W$6))</f>
        <v>3604.0729999999999</v>
      </c>
      <c r="AF232" s="110">
        <f t="shared" si="27"/>
        <v>33.676470588235297</v>
      </c>
      <c r="AG232" s="110">
        <f t="shared" si="28"/>
        <v>0.24973721682891176</v>
      </c>
      <c r="AI232" s="111">
        <f>SUM($N$4:N232)</f>
        <v>6.8337405675909331</v>
      </c>
    </row>
    <row r="233" spans="1:35" x14ac:dyDescent="0.25">
      <c r="A233" s="4" t="str">
        <f>IF(pushover!A233="","",pushover!A233)</f>
        <v/>
      </c>
      <c r="B233" s="112" t="str">
        <f>IF(A233="","",IF(MAX(pushover!B233:B1228)&gt;0,pushover!B233*100,-pushover!B233*100))</f>
        <v/>
      </c>
      <c r="C233" s="113" t="str">
        <f>IF(A233="","",pushover!C233)</f>
        <v/>
      </c>
      <c r="D233" s="4" t="str">
        <f>IF(A233="","",pushover!D233)</f>
        <v/>
      </c>
      <c r="E233" s="4" t="str">
        <f>IF(A233="","",pushover!E233)</f>
        <v/>
      </c>
      <c r="F233" s="4" t="str">
        <f>IF(A233="","",pushover!I233)</f>
        <v/>
      </c>
      <c r="G233" s="4" t="str">
        <f>IF(A233="","",pushover!J233)</f>
        <v/>
      </c>
      <c r="H233" s="4" t="str">
        <f>IF(A233="","",pushover!K233)</f>
        <v/>
      </c>
      <c r="I233" s="60" t="str">
        <f t="shared" si="25"/>
        <v/>
      </c>
      <c r="J233" s="60" t="str">
        <f t="shared" si="26"/>
        <v/>
      </c>
      <c r="K233" s="59" t="str">
        <f>IF(AND(F233&gt;0,F232=0),aux!$B$2,IF(AND(G233&gt;0,G232=0,H233&lt;1),aux!$B$3,IF(AND(J233=MAX($J$4:$J$999),J232&lt;J233),aux!$B$4,"")))</f>
        <v/>
      </c>
      <c r="L233" s="114" t="str">
        <f>IF(OR(K232=aux!$B$3,L232=""),"",B233/$B$1)</f>
        <v/>
      </c>
      <c r="M233" s="114" t="str">
        <f t="shared" si="29"/>
        <v/>
      </c>
      <c r="N233" s="11" t="str">
        <f t="shared" si="30"/>
        <v/>
      </c>
      <c r="O233" s="60" t="str">
        <f>IF(AND(L232&lt;$V$20,L233&gt;$V$20),aux!$B$5,"")</f>
        <v/>
      </c>
      <c r="AA233" s="108">
        <f>IF(L233="",$V$6,B233)</f>
        <v>45.800000000000004</v>
      </c>
      <c r="AB233" s="109">
        <f>IF(L233="",$W$6,C233)</f>
        <v>3585.1179999999999</v>
      </c>
      <c r="AC233" s="108">
        <f>IF(B233="",AC232,IF(L233="",B233,$V$6))</f>
        <v>80</v>
      </c>
      <c r="AD233" s="109">
        <f>IF(B233="",AD232,IF(L233="",C233,$W$6))</f>
        <v>3604.0729999999999</v>
      </c>
      <c r="AF233" s="110">
        <f t="shared" si="27"/>
        <v>33.676470588235297</v>
      </c>
      <c r="AG233" s="110">
        <f t="shared" si="28"/>
        <v>0.24973721682891176</v>
      </c>
      <c r="AI233" s="111">
        <f>SUM($N$4:N233)</f>
        <v>6.8337405675909331</v>
      </c>
    </row>
    <row r="234" spans="1:35" x14ac:dyDescent="0.25">
      <c r="A234" s="4" t="str">
        <f>IF(pushover!A234="","",pushover!A234)</f>
        <v/>
      </c>
      <c r="B234" s="112" t="str">
        <f>IF(A234="","",IF(MAX(pushover!B234:B1229)&gt;0,pushover!B234*100,-pushover!B234*100))</f>
        <v/>
      </c>
      <c r="C234" s="113" t="str">
        <f>IF(A234="","",pushover!C234)</f>
        <v/>
      </c>
      <c r="D234" s="4" t="str">
        <f>IF(A234="","",pushover!D234)</f>
        <v/>
      </c>
      <c r="E234" s="4" t="str">
        <f>IF(A234="","",pushover!E234)</f>
        <v/>
      </c>
      <c r="F234" s="4" t="str">
        <f>IF(A234="","",pushover!I234)</f>
        <v/>
      </c>
      <c r="G234" s="4" t="str">
        <f>IF(A234="","",pushover!J234)</f>
        <v/>
      </c>
      <c r="H234" s="4" t="str">
        <f>IF(A234="","",pushover!K234)</f>
        <v/>
      </c>
      <c r="I234" s="60" t="str">
        <f t="shared" si="25"/>
        <v/>
      </c>
      <c r="J234" s="60" t="str">
        <f t="shared" si="26"/>
        <v/>
      </c>
      <c r="K234" s="59" t="str">
        <f>IF(AND(F234&gt;0,F233=0),aux!$B$2,IF(AND(G234&gt;0,G233=0,H234&lt;1),aux!$B$3,IF(AND(J234=MAX($J$4:$J$999),J233&lt;J234),aux!$B$4,"")))</f>
        <v/>
      </c>
      <c r="L234" s="114" t="str">
        <f>IF(OR(K233=aux!$B$3,L233=""),"",B234/$B$1)</f>
        <v/>
      </c>
      <c r="M234" s="114" t="str">
        <f t="shared" si="29"/>
        <v/>
      </c>
      <c r="N234" s="11" t="str">
        <f t="shared" si="30"/>
        <v/>
      </c>
      <c r="O234" s="60" t="str">
        <f>IF(AND(L233&lt;$V$20,L234&gt;$V$20),aux!$B$5,"")</f>
        <v/>
      </c>
      <c r="AA234" s="108">
        <f>IF(L234="",$V$6,B234)</f>
        <v>45.800000000000004</v>
      </c>
      <c r="AB234" s="109">
        <f>IF(L234="",$W$6,C234)</f>
        <v>3585.1179999999999</v>
      </c>
      <c r="AC234" s="108">
        <f>IF(B234="",AC233,IF(L234="",B234,$V$6))</f>
        <v>80</v>
      </c>
      <c r="AD234" s="109">
        <f>IF(B234="",AD233,IF(L234="",C234,$W$6))</f>
        <v>3604.0729999999999</v>
      </c>
      <c r="AF234" s="110">
        <f t="shared" si="27"/>
        <v>33.676470588235297</v>
      </c>
      <c r="AG234" s="110">
        <f t="shared" si="28"/>
        <v>0.24973721682891176</v>
      </c>
      <c r="AI234" s="111">
        <f>SUM($N$4:N234)</f>
        <v>6.8337405675909331</v>
      </c>
    </row>
    <row r="235" spans="1:35" x14ac:dyDescent="0.25">
      <c r="A235" s="4" t="str">
        <f>IF(pushover!A235="","",pushover!A235)</f>
        <v/>
      </c>
      <c r="B235" s="112" t="str">
        <f>IF(A235="","",IF(MAX(pushover!B235:B1230)&gt;0,pushover!B235*100,-pushover!B235*100))</f>
        <v/>
      </c>
      <c r="C235" s="113" t="str">
        <f>IF(A235="","",pushover!C235)</f>
        <v/>
      </c>
      <c r="D235" s="4" t="str">
        <f>IF(A235="","",pushover!D235)</f>
        <v/>
      </c>
      <c r="E235" s="4" t="str">
        <f>IF(A235="","",pushover!E235)</f>
        <v/>
      </c>
      <c r="F235" s="4" t="str">
        <f>IF(A235="","",pushover!I235)</f>
        <v/>
      </c>
      <c r="G235" s="4" t="str">
        <f>IF(A235="","",pushover!J235)</f>
        <v/>
      </c>
      <c r="H235" s="4" t="str">
        <f>IF(A235="","",pushover!K235)</f>
        <v/>
      </c>
      <c r="I235" s="60" t="str">
        <f t="shared" si="25"/>
        <v/>
      </c>
      <c r="J235" s="60" t="str">
        <f t="shared" si="26"/>
        <v/>
      </c>
      <c r="K235" s="59" t="str">
        <f>IF(AND(F235&gt;0,F234=0),aux!$B$2,IF(AND(G235&gt;0,G234=0,H235&lt;1),aux!$B$3,IF(AND(J235=MAX($J$4:$J$999),J234&lt;J235),aux!$B$4,"")))</f>
        <v/>
      </c>
      <c r="L235" s="114" t="str">
        <f>IF(OR(K234=aux!$B$3,L234=""),"",B235/$B$1)</f>
        <v/>
      </c>
      <c r="M235" s="114" t="str">
        <f t="shared" si="29"/>
        <v/>
      </c>
      <c r="N235" s="11" t="str">
        <f t="shared" si="30"/>
        <v/>
      </c>
      <c r="O235" s="60" t="str">
        <f>IF(AND(L234&lt;$V$20,L235&gt;$V$20),aux!$B$5,"")</f>
        <v/>
      </c>
      <c r="AA235" s="108">
        <f>IF(L235="",$V$6,B235)</f>
        <v>45.800000000000004</v>
      </c>
      <c r="AB235" s="109">
        <f>IF(L235="",$W$6,C235)</f>
        <v>3585.1179999999999</v>
      </c>
      <c r="AC235" s="108">
        <f>IF(B235="",AC234,IF(L235="",B235,$V$6))</f>
        <v>80</v>
      </c>
      <c r="AD235" s="109">
        <f>IF(B235="",AD234,IF(L235="",C235,$W$6))</f>
        <v>3604.0729999999999</v>
      </c>
      <c r="AF235" s="110">
        <f t="shared" si="27"/>
        <v>33.676470588235297</v>
      </c>
      <c r="AG235" s="110">
        <f t="shared" si="28"/>
        <v>0.24973721682891176</v>
      </c>
      <c r="AI235" s="111">
        <f>SUM($N$4:N235)</f>
        <v>6.8337405675909331</v>
      </c>
    </row>
    <row r="236" spans="1:35" x14ac:dyDescent="0.25">
      <c r="A236" s="4" t="str">
        <f>IF(pushover!A236="","",pushover!A236)</f>
        <v/>
      </c>
      <c r="B236" s="112" t="str">
        <f>IF(A236="","",IF(MAX(pushover!B236:B1231)&gt;0,pushover!B236*100,-pushover!B236*100))</f>
        <v/>
      </c>
      <c r="C236" s="113" t="str">
        <f>IF(A236="","",pushover!C236)</f>
        <v/>
      </c>
      <c r="D236" s="4" t="str">
        <f>IF(A236="","",pushover!D236)</f>
        <v/>
      </c>
      <c r="E236" s="4" t="str">
        <f>IF(A236="","",pushover!E236)</f>
        <v/>
      </c>
      <c r="F236" s="4" t="str">
        <f>IF(A236="","",pushover!I236)</f>
        <v/>
      </c>
      <c r="G236" s="4" t="str">
        <f>IF(A236="","",pushover!J236)</f>
        <v/>
      </c>
      <c r="H236" s="4" t="str">
        <f>IF(A236="","",pushover!K236)</f>
        <v/>
      </c>
      <c r="I236" s="60" t="str">
        <f t="shared" si="25"/>
        <v/>
      </c>
      <c r="J236" s="60" t="str">
        <f t="shared" si="26"/>
        <v/>
      </c>
      <c r="K236" s="59" t="str">
        <f>IF(AND(F236&gt;0,F235=0),aux!$B$2,IF(AND(G236&gt;0,G235=0,H236&lt;1),aux!$B$3,IF(AND(J236=MAX($J$4:$J$999),J235&lt;J236),aux!$B$4,"")))</f>
        <v/>
      </c>
      <c r="L236" s="114" t="str">
        <f>IF(OR(K235=aux!$B$3,L235=""),"",B236/$B$1)</f>
        <v/>
      </c>
      <c r="M236" s="114" t="str">
        <f t="shared" si="29"/>
        <v/>
      </c>
      <c r="N236" s="11" t="str">
        <f t="shared" si="30"/>
        <v/>
      </c>
      <c r="O236" s="60" t="str">
        <f>IF(AND(L235&lt;$V$20,L236&gt;$V$20),aux!$B$5,"")</f>
        <v/>
      </c>
      <c r="AA236" s="108">
        <f>IF(L236="",$V$6,B236)</f>
        <v>45.800000000000004</v>
      </c>
      <c r="AB236" s="109">
        <f>IF(L236="",$W$6,C236)</f>
        <v>3585.1179999999999</v>
      </c>
      <c r="AC236" s="108">
        <f>IF(B236="",AC235,IF(L236="",B236,$V$6))</f>
        <v>80</v>
      </c>
      <c r="AD236" s="109">
        <f>IF(B236="",AD235,IF(L236="",C236,$W$6))</f>
        <v>3604.0729999999999</v>
      </c>
      <c r="AF236" s="110">
        <f t="shared" si="27"/>
        <v>33.676470588235297</v>
      </c>
      <c r="AG236" s="110">
        <f t="shared" si="28"/>
        <v>0.24973721682891176</v>
      </c>
      <c r="AI236" s="111">
        <f>SUM($N$4:N236)</f>
        <v>6.8337405675909331</v>
      </c>
    </row>
    <row r="237" spans="1:35" x14ac:dyDescent="0.25">
      <c r="A237" s="4" t="str">
        <f>IF(pushover!A237="","",pushover!A237)</f>
        <v/>
      </c>
      <c r="B237" s="112" t="str">
        <f>IF(A237="","",IF(MAX(pushover!B237:B1232)&gt;0,pushover!B237*100,-pushover!B237*100))</f>
        <v/>
      </c>
      <c r="C237" s="113" t="str">
        <f>IF(A237="","",pushover!C237)</f>
        <v/>
      </c>
      <c r="D237" s="4" t="str">
        <f>IF(A237="","",pushover!D237)</f>
        <v/>
      </c>
      <c r="E237" s="4" t="str">
        <f>IF(A237="","",pushover!E237)</f>
        <v/>
      </c>
      <c r="F237" s="4" t="str">
        <f>IF(A237="","",pushover!I237)</f>
        <v/>
      </c>
      <c r="G237" s="4" t="str">
        <f>IF(A237="","",pushover!J237)</f>
        <v/>
      </c>
      <c r="H237" s="4" t="str">
        <f>IF(A237="","",pushover!K237)</f>
        <v/>
      </c>
      <c r="I237" s="60" t="str">
        <f t="shared" si="25"/>
        <v/>
      </c>
      <c r="J237" s="60" t="str">
        <f t="shared" si="26"/>
        <v/>
      </c>
      <c r="K237" s="59" t="str">
        <f>IF(AND(F237&gt;0,F236=0),aux!$B$2,IF(AND(G237&gt;0,G236=0,H237&lt;1),aux!$B$3,IF(AND(J237=MAX($J$4:$J$999),J236&lt;J237),aux!$B$4,"")))</f>
        <v/>
      </c>
      <c r="L237" s="114" t="str">
        <f>IF(OR(K236=aux!$B$3,L236=""),"",B237/$B$1)</f>
        <v/>
      </c>
      <c r="M237" s="114" t="str">
        <f t="shared" si="29"/>
        <v/>
      </c>
      <c r="N237" s="11" t="str">
        <f t="shared" si="30"/>
        <v/>
      </c>
      <c r="O237" s="60" t="str">
        <f>IF(AND(L236&lt;$V$20,L237&gt;$V$20),aux!$B$5,"")</f>
        <v/>
      </c>
      <c r="AA237" s="108">
        <f>IF(L237="",$V$6,B237)</f>
        <v>45.800000000000004</v>
      </c>
      <c r="AB237" s="109">
        <f>IF(L237="",$W$6,C237)</f>
        <v>3585.1179999999999</v>
      </c>
      <c r="AC237" s="108">
        <f>IF(B237="",AC236,IF(L237="",B237,$V$6))</f>
        <v>80</v>
      </c>
      <c r="AD237" s="109">
        <f>IF(B237="",AD236,IF(L237="",C237,$W$6))</f>
        <v>3604.0729999999999</v>
      </c>
      <c r="AF237" s="110">
        <f t="shared" si="27"/>
        <v>33.676470588235297</v>
      </c>
      <c r="AG237" s="110">
        <f t="shared" si="28"/>
        <v>0.24973721682891176</v>
      </c>
      <c r="AI237" s="111">
        <f>SUM($N$4:N237)</f>
        <v>6.8337405675909331</v>
      </c>
    </row>
    <row r="238" spans="1:35" x14ac:dyDescent="0.25">
      <c r="A238" s="4" t="str">
        <f>IF(pushover!A238="","",pushover!A238)</f>
        <v/>
      </c>
      <c r="B238" s="112" t="str">
        <f>IF(A238="","",IF(MAX(pushover!B238:B1233)&gt;0,pushover!B238*100,-pushover!B238*100))</f>
        <v/>
      </c>
      <c r="C238" s="113" t="str">
        <f>IF(A238="","",pushover!C238)</f>
        <v/>
      </c>
      <c r="D238" s="4" t="str">
        <f>IF(A238="","",pushover!D238)</f>
        <v/>
      </c>
      <c r="E238" s="4" t="str">
        <f>IF(A238="","",pushover!E238)</f>
        <v/>
      </c>
      <c r="F238" s="4" t="str">
        <f>IF(A238="","",pushover!I238)</f>
        <v/>
      </c>
      <c r="G238" s="4" t="str">
        <f>IF(A238="","",pushover!J238)</f>
        <v/>
      </c>
      <c r="H238" s="4" t="str">
        <f>IF(A238="","",pushover!K238)</f>
        <v/>
      </c>
      <c r="I238" s="60" t="str">
        <f t="shared" si="25"/>
        <v/>
      </c>
      <c r="J238" s="60" t="str">
        <f t="shared" si="26"/>
        <v/>
      </c>
      <c r="K238" s="59" t="str">
        <f>IF(AND(F238&gt;0,F237=0),aux!$B$2,IF(AND(G238&gt;0,G237=0,H238&lt;1),aux!$B$3,IF(AND(J238=MAX($J$4:$J$999),J237&lt;J238),aux!$B$4,"")))</f>
        <v/>
      </c>
      <c r="L238" s="114" t="str">
        <f>IF(OR(K237=aux!$B$3,L237=""),"",B238/$B$1)</f>
        <v/>
      </c>
      <c r="M238" s="114" t="str">
        <f t="shared" si="29"/>
        <v/>
      </c>
      <c r="N238" s="11" t="str">
        <f t="shared" si="30"/>
        <v/>
      </c>
      <c r="O238" s="60" t="str">
        <f>IF(AND(L237&lt;$V$20,L238&gt;$V$20),aux!$B$5,"")</f>
        <v/>
      </c>
      <c r="AA238" s="108">
        <f>IF(L238="",$V$6,B238)</f>
        <v>45.800000000000004</v>
      </c>
      <c r="AB238" s="109">
        <f>IF(L238="",$W$6,C238)</f>
        <v>3585.1179999999999</v>
      </c>
      <c r="AC238" s="108">
        <f>IF(B238="",AC237,IF(L238="",B238,$V$6))</f>
        <v>80</v>
      </c>
      <c r="AD238" s="109">
        <f>IF(B238="",AD237,IF(L238="",C238,$W$6))</f>
        <v>3604.0729999999999</v>
      </c>
      <c r="AF238" s="110">
        <f t="shared" si="27"/>
        <v>33.676470588235297</v>
      </c>
      <c r="AG238" s="110">
        <f t="shared" si="28"/>
        <v>0.24973721682891176</v>
      </c>
      <c r="AI238" s="111">
        <f>SUM($N$4:N238)</f>
        <v>6.8337405675909331</v>
      </c>
    </row>
    <row r="239" spans="1:35" x14ac:dyDescent="0.25">
      <c r="A239" s="4" t="str">
        <f>IF(pushover!A239="","",pushover!A239)</f>
        <v/>
      </c>
      <c r="B239" s="112" t="str">
        <f>IF(A239="","",IF(MAX(pushover!B239:B1234)&gt;0,pushover!B239*100,-pushover!B239*100))</f>
        <v/>
      </c>
      <c r="C239" s="113" t="str">
        <f>IF(A239="","",pushover!C239)</f>
        <v/>
      </c>
      <c r="D239" s="4" t="str">
        <f>IF(A239="","",pushover!D239)</f>
        <v/>
      </c>
      <c r="E239" s="4" t="str">
        <f>IF(A239="","",pushover!E239)</f>
        <v/>
      </c>
      <c r="F239" s="4" t="str">
        <f>IF(A239="","",pushover!I239)</f>
        <v/>
      </c>
      <c r="G239" s="4" t="str">
        <f>IF(A239="","",pushover!J239)</f>
        <v/>
      </c>
      <c r="H239" s="4" t="str">
        <f>IF(A239="","",pushover!K239)</f>
        <v/>
      </c>
      <c r="I239" s="60" t="str">
        <f t="shared" si="25"/>
        <v/>
      </c>
      <c r="J239" s="60" t="str">
        <f t="shared" si="26"/>
        <v/>
      </c>
      <c r="K239" s="59" t="str">
        <f>IF(AND(F239&gt;0,F238=0),aux!$B$2,IF(AND(G239&gt;0,G238=0,H239&lt;1),aux!$B$3,IF(AND(J239=MAX($J$4:$J$999),J238&lt;J239),aux!$B$4,"")))</f>
        <v/>
      </c>
      <c r="L239" s="114" t="str">
        <f>IF(OR(K238=aux!$B$3,L238=""),"",B239/$B$1)</f>
        <v/>
      </c>
      <c r="M239" s="114" t="str">
        <f t="shared" si="29"/>
        <v/>
      </c>
      <c r="N239" s="11" t="str">
        <f t="shared" si="30"/>
        <v/>
      </c>
      <c r="O239" s="60" t="str">
        <f>IF(AND(L238&lt;$V$20,L239&gt;$V$20),aux!$B$5,"")</f>
        <v/>
      </c>
      <c r="AA239" s="108">
        <f>IF(L239="",$V$6,B239)</f>
        <v>45.800000000000004</v>
      </c>
      <c r="AB239" s="109">
        <f>IF(L239="",$W$6,C239)</f>
        <v>3585.1179999999999</v>
      </c>
      <c r="AC239" s="108">
        <f>IF(B239="",AC238,IF(L239="",B239,$V$6))</f>
        <v>80</v>
      </c>
      <c r="AD239" s="109">
        <f>IF(B239="",AD238,IF(L239="",C239,$W$6))</f>
        <v>3604.0729999999999</v>
      </c>
      <c r="AF239" s="110">
        <f t="shared" si="27"/>
        <v>33.676470588235297</v>
      </c>
      <c r="AG239" s="110">
        <f t="shared" si="28"/>
        <v>0.24973721682891176</v>
      </c>
      <c r="AI239" s="111">
        <f>SUM($N$4:N239)</f>
        <v>6.8337405675909331</v>
      </c>
    </row>
    <row r="240" spans="1:35" x14ac:dyDescent="0.25">
      <c r="A240" s="4" t="str">
        <f>IF(pushover!A240="","",pushover!A240)</f>
        <v/>
      </c>
      <c r="B240" s="112" t="str">
        <f>IF(A240="","",IF(MAX(pushover!B240:B1235)&gt;0,pushover!B240*100,-pushover!B240*100))</f>
        <v/>
      </c>
      <c r="C240" s="113" t="str">
        <f>IF(A240="","",pushover!C240)</f>
        <v/>
      </c>
      <c r="D240" s="4" t="str">
        <f>IF(A240="","",pushover!D240)</f>
        <v/>
      </c>
      <c r="E240" s="4" t="str">
        <f>IF(A240="","",pushover!E240)</f>
        <v/>
      </c>
      <c r="F240" s="4" t="str">
        <f>IF(A240="","",pushover!I240)</f>
        <v/>
      </c>
      <c r="G240" s="4" t="str">
        <f>IF(A240="","",pushover!J240)</f>
        <v/>
      </c>
      <c r="H240" s="4" t="str">
        <f>IF(A240="","",pushover!K240)</f>
        <v/>
      </c>
      <c r="I240" s="60" t="str">
        <f t="shared" si="25"/>
        <v/>
      </c>
      <c r="J240" s="60" t="str">
        <f t="shared" si="26"/>
        <v/>
      </c>
      <c r="K240" s="59" t="str">
        <f>IF(AND(F240&gt;0,F239=0),aux!$B$2,IF(AND(G240&gt;0,G239=0,H240&lt;1),aux!$B$3,IF(AND(J240=MAX($J$4:$J$999),J239&lt;J240),aux!$B$4,"")))</f>
        <v/>
      </c>
      <c r="L240" s="114" t="str">
        <f>IF(OR(K239=aux!$B$3,L239=""),"",B240/$B$1)</f>
        <v/>
      </c>
      <c r="M240" s="114" t="str">
        <f t="shared" si="29"/>
        <v/>
      </c>
      <c r="N240" s="11" t="str">
        <f t="shared" si="30"/>
        <v/>
      </c>
      <c r="O240" s="60" t="str">
        <f>IF(AND(L239&lt;$V$20,L240&gt;$V$20),aux!$B$5,"")</f>
        <v/>
      </c>
      <c r="AA240" s="108">
        <f>IF(L240="",$V$6,B240)</f>
        <v>45.800000000000004</v>
      </c>
      <c r="AB240" s="109">
        <f>IF(L240="",$W$6,C240)</f>
        <v>3585.1179999999999</v>
      </c>
      <c r="AC240" s="108">
        <f>IF(B240="",AC239,IF(L240="",B240,$V$6))</f>
        <v>80</v>
      </c>
      <c r="AD240" s="109">
        <f>IF(B240="",AD239,IF(L240="",C240,$W$6))</f>
        <v>3604.0729999999999</v>
      </c>
      <c r="AF240" s="110">
        <f t="shared" si="27"/>
        <v>33.676470588235297</v>
      </c>
      <c r="AG240" s="110">
        <f t="shared" si="28"/>
        <v>0.24973721682891176</v>
      </c>
      <c r="AI240" s="111">
        <f>SUM($N$4:N240)</f>
        <v>6.8337405675909331</v>
      </c>
    </row>
    <row r="241" spans="1:35" x14ac:dyDescent="0.25">
      <c r="A241" s="4" t="str">
        <f>IF(pushover!A241="","",pushover!A241)</f>
        <v/>
      </c>
      <c r="B241" s="112" t="str">
        <f>IF(A241="","",IF(MAX(pushover!B241:B1236)&gt;0,pushover!B241*100,-pushover!B241*100))</f>
        <v/>
      </c>
      <c r="C241" s="113" t="str">
        <f>IF(A241="","",pushover!C241)</f>
        <v/>
      </c>
      <c r="D241" s="4" t="str">
        <f>IF(A241="","",pushover!D241)</f>
        <v/>
      </c>
      <c r="E241" s="4" t="str">
        <f>IF(A241="","",pushover!E241)</f>
        <v/>
      </c>
      <c r="F241" s="4" t="str">
        <f>IF(A241="","",pushover!I241)</f>
        <v/>
      </c>
      <c r="G241" s="4" t="str">
        <f>IF(A241="","",pushover!J241)</f>
        <v/>
      </c>
      <c r="H241" s="4" t="str">
        <f>IF(A241="","",pushover!K241)</f>
        <v/>
      </c>
      <c r="I241" s="60" t="str">
        <f t="shared" si="25"/>
        <v/>
      </c>
      <c r="J241" s="60" t="str">
        <f t="shared" si="26"/>
        <v/>
      </c>
      <c r="K241" s="59" t="str">
        <f>IF(AND(F241&gt;0,F240=0),aux!$B$2,IF(AND(G241&gt;0,G240=0,H241&lt;1),aux!$B$3,IF(AND(J241=MAX($J$4:$J$999),J240&lt;J241),aux!$B$4,"")))</f>
        <v/>
      </c>
      <c r="L241" s="114" t="str">
        <f>IF(OR(K240=aux!$B$3,L240=""),"",B241/$B$1)</f>
        <v/>
      </c>
      <c r="M241" s="114" t="str">
        <f t="shared" si="29"/>
        <v/>
      </c>
      <c r="N241" s="11" t="str">
        <f t="shared" si="30"/>
        <v/>
      </c>
      <c r="O241" s="60" t="str">
        <f>IF(AND(L240&lt;$V$20,L241&gt;$V$20),aux!$B$5,"")</f>
        <v/>
      </c>
      <c r="AA241" s="108">
        <f>IF(L241="",$V$6,B241)</f>
        <v>45.800000000000004</v>
      </c>
      <c r="AB241" s="109">
        <f>IF(L241="",$W$6,C241)</f>
        <v>3585.1179999999999</v>
      </c>
      <c r="AC241" s="108">
        <f>IF(B241="",AC240,IF(L241="",B241,$V$6))</f>
        <v>80</v>
      </c>
      <c r="AD241" s="109">
        <f>IF(B241="",AD240,IF(L241="",C241,$W$6))</f>
        <v>3604.0729999999999</v>
      </c>
      <c r="AF241" s="110">
        <f t="shared" si="27"/>
        <v>33.676470588235297</v>
      </c>
      <c r="AG241" s="110">
        <f t="shared" si="28"/>
        <v>0.24973721682891176</v>
      </c>
      <c r="AI241" s="111">
        <f>SUM($N$4:N241)</f>
        <v>6.8337405675909331</v>
      </c>
    </row>
    <row r="242" spans="1:35" x14ac:dyDescent="0.25">
      <c r="A242" s="4" t="str">
        <f>IF(pushover!A242="","",pushover!A242)</f>
        <v/>
      </c>
      <c r="B242" s="112" t="str">
        <f>IF(A242="","",IF(MAX(pushover!B242:B1237)&gt;0,pushover!B242*100,-pushover!B242*100))</f>
        <v/>
      </c>
      <c r="C242" s="113" t="str">
        <f>IF(A242="","",pushover!C242)</f>
        <v/>
      </c>
      <c r="D242" s="4" t="str">
        <f>IF(A242="","",pushover!D242)</f>
        <v/>
      </c>
      <c r="E242" s="4" t="str">
        <f>IF(A242="","",pushover!E242)</f>
        <v/>
      </c>
      <c r="F242" s="4" t="str">
        <f>IF(A242="","",pushover!I242)</f>
        <v/>
      </c>
      <c r="G242" s="4" t="str">
        <f>IF(A242="","",pushover!J242)</f>
        <v/>
      </c>
      <c r="H242" s="4" t="str">
        <f>IF(A242="","",pushover!K242)</f>
        <v/>
      </c>
      <c r="I242" s="60" t="str">
        <f t="shared" si="25"/>
        <v/>
      </c>
      <c r="J242" s="60" t="str">
        <f t="shared" si="26"/>
        <v/>
      </c>
      <c r="K242" s="59" t="str">
        <f>IF(AND(F242&gt;0,F241=0),aux!$B$2,IF(AND(G242&gt;0,G241=0,H242&lt;1),aux!$B$3,IF(AND(J242=MAX($J$4:$J$999),J241&lt;J242),aux!$B$4,"")))</f>
        <v/>
      </c>
      <c r="L242" s="114" t="str">
        <f>IF(OR(K241=aux!$B$3,L241=""),"",B242/$B$1)</f>
        <v/>
      </c>
      <c r="M242" s="114" t="str">
        <f t="shared" si="29"/>
        <v/>
      </c>
      <c r="N242" s="11" t="str">
        <f t="shared" si="30"/>
        <v/>
      </c>
      <c r="O242" s="60" t="str">
        <f>IF(AND(L241&lt;$V$20,L242&gt;$V$20),aux!$B$5,"")</f>
        <v/>
      </c>
      <c r="AA242" s="108">
        <f>IF(L242="",$V$6,B242)</f>
        <v>45.800000000000004</v>
      </c>
      <c r="AB242" s="109">
        <f>IF(L242="",$W$6,C242)</f>
        <v>3585.1179999999999</v>
      </c>
      <c r="AC242" s="108">
        <f>IF(B242="",AC241,IF(L242="",B242,$V$6))</f>
        <v>80</v>
      </c>
      <c r="AD242" s="109">
        <f>IF(B242="",AD241,IF(L242="",C242,$W$6))</f>
        <v>3604.0729999999999</v>
      </c>
      <c r="AF242" s="110">
        <f t="shared" si="27"/>
        <v>33.676470588235297</v>
      </c>
      <c r="AG242" s="110">
        <f t="shared" si="28"/>
        <v>0.24973721682891176</v>
      </c>
      <c r="AI242" s="111">
        <f>SUM($N$4:N242)</f>
        <v>6.8337405675909331</v>
      </c>
    </row>
    <row r="243" spans="1:35" x14ac:dyDescent="0.25">
      <c r="A243" s="4" t="str">
        <f>IF(pushover!A243="","",pushover!A243)</f>
        <v/>
      </c>
      <c r="B243" s="112" t="str">
        <f>IF(A243="","",IF(MAX(pushover!B243:B1238)&gt;0,pushover!B243*100,-pushover!B243*100))</f>
        <v/>
      </c>
      <c r="C243" s="113" t="str">
        <f>IF(A243="","",pushover!C243)</f>
        <v/>
      </c>
      <c r="D243" s="4" t="str">
        <f>IF(A243="","",pushover!D243)</f>
        <v/>
      </c>
      <c r="E243" s="4" t="str">
        <f>IF(A243="","",pushover!E243)</f>
        <v/>
      </c>
      <c r="F243" s="4" t="str">
        <f>IF(A243="","",pushover!I243)</f>
        <v/>
      </c>
      <c r="G243" s="4" t="str">
        <f>IF(A243="","",pushover!J243)</f>
        <v/>
      </c>
      <c r="H243" s="4" t="str">
        <f>IF(A243="","",pushover!K243)</f>
        <v/>
      </c>
      <c r="I243" s="60" t="str">
        <f t="shared" si="25"/>
        <v/>
      </c>
      <c r="J243" s="60" t="str">
        <f t="shared" si="26"/>
        <v/>
      </c>
      <c r="K243" s="59" t="str">
        <f>IF(AND(F243&gt;0,F242=0),aux!$B$2,IF(AND(G243&gt;0,G242=0,H243&lt;1),aux!$B$3,IF(AND(J243=MAX($J$4:$J$999),J242&lt;J243),aux!$B$4,"")))</f>
        <v/>
      </c>
      <c r="L243" s="114" t="str">
        <f>IF(OR(K242=aux!$B$3,L242=""),"",B243/$B$1)</f>
        <v/>
      </c>
      <c r="M243" s="114" t="str">
        <f t="shared" si="29"/>
        <v/>
      </c>
      <c r="N243" s="11" t="str">
        <f t="shared" si="30"/>
        <v/>
      </c>
      <c r="O243" s="60" t="str">
        <f>IF(AND(L242&lt;$V$20,L243&gt;$V$20),aux!$B$5,"")</f>
        <v/>
      </c>
      <c r="AA243" s="108">
        <f>IF(L243="",$V$6,B243)</f>
        <v>45.800000000000004</v>
      </c>
      <c r="AB243" s="109">
        <f>IF(L243="",$W$6,C243)</f>
        <v>3585.1179999999999</v>
      </c>
      <c r="AC243" s="108">
        <f>IF(B243="",AC242,IF(L243="",B243,$V$6))</f>
        <v>80</v>
      </c>
      <c r="AD243" s="109">
        <f>IF(B243="",AD242,IF(L243="",C243,$W$6))</f>
        <v>3604.0729999999999</v>
      </c>
      <c r="AF243" s="110">
        <f t="shared" si="27"/>
        <v>33.676470588235297</v>
      </c>
      <c r="AG243" s="110">
        <f t="shared" si="28"/>
        <v>0.24973721682891176</v>
      </c>
      <c r="AI243" s="111">
        <f>SUM($N$4:N243)</f>
        <v>6.8337405675909331</v>
      </c>
    </row>
    <row r="244" spans="1:35" x14ac:dyDescent="0.25">
      <c r="A244" s="4" t="str">
        <f>IF(pushover!A244="","",pushover!A244)</f>
        <v/>
      </c>
      <c r="B244" s="112" t="str">
        <f>IF(A244="","",IF(MAX(pushover!B244:B1239)&gt;0,pushover!B244*100,-pushover!B244*100))</f>
        <v/>
      </c>
      <c r="C244" s="113" t="str">
        <f>IF(A244="","",pushover!C244)</f>
        <v/>
      </c>
      <c r="D244" s="4" t="str">
        <f>IF(A244="","",pushover!D244)</f>
        <v/>
      </c>
      <c r="E244" s="4" t="str">
        <f>IF(A244="","",pushover!E244)</f>
        <v/>
      </c>
      <c r="F244" s="4" t="str">
        <f>IF(A244="","",pushover!I244)</f>
        <v/>
      </c>
      <c r="G244" s="4" t="str">
        <f>IF(A244="","",pushover!J244)</f>
        <v/>
      </c>
      <c r="H244" s="4" t="str">
        <f>IF(A244="","",pushover!K244)</f>
        <v/>
      </c>
      <c r="I244" s="60" t="str">
        <f t="shared" si="25"/>
        <v/>
      </c>
      <c r="J244" s="60" t="str">
        <f t="shared" si="26"/>
        <v/>
      </c>
      <c r="K244" s="59" t="str">
        <f>IF(AND(F244&gt;0,F243=0),aux!$B$2,IF(AND(G244&gt;0,G243=0,H244&lt;1),aux!$B$3,IF(AND(J244=MAX($J$4:$J$999),J243&lt;J244),aux!$B$4,"")))</f>
        <v/>
      </c>
      <c r="L244" s="114" t="str">
        <f>IF(OR(K243=aux!$B$3,L243=""),"",B244/$B$1)</f>
        <v/>
      </c>
      <c r="M244" s="114" t="str">
        <f t="shared" si="29"/>
        <v/>
      </c>
      <c r="N244" s="11" t="str">
        <f t="shared" si="30"/>
        <v/>
      </c>
      <c r="O244" s="60" t="str">
        <f>IF(AND(L243&lt;$V$20,L244&gt;$V$20),aux!$B$5,"")</f>
        <v/>
      </c>
      <c r="AA244" s="108">
        <f>IF(L244="",$V$6,B244)</f>
        <v>45.800000000000004</v>
      </c>
      <c r="AB244" s="109">
        <f>IF(L244="",$W$6,C244)</f>
        <v>3585.1179999999999</v>
      </c>
      <c r="AC244" s="108">
        <f>IF(B244="",AC243,IF(L244="",B244,$V$6))</f>
        <v>80</v>
      </c>
      <c r="AD244" s="109">
        <f>IF(B244="",AD243,IF(L244="",C244,$W$6))</f>
        <v>3604.0729999999999</v>
      </c>
      <c r="AF244" s="110">
        <f t="shared" si="27"/>
        <v>33.676470588235297</v>
      </c>
      <c r="AG244" s="110">
        <f t="shared" si="28"/>
        <v>0.24973721682891176</v>
      </c>
      <c r="AI244" s="111">
        <f>SUM($N$4:N244)</f>
        <v>6.8337405675909331</v>
      </c>
    </row>
    <row r="245" spans="1:35" x14ac:dyDescent="0.25">
      <c r="A245" s="4" t="str">
        <f>IF(pushover!A245="","",pushover!A245)</f>
        <v/>
      </c>
      <c r="B245" s="112" t="str">
        <f>IF(A245="","",IF(MAX(pushover!B245:B1240)&gt;0,pushover!B245*100,-pushover!B245*100))</f>
        <v/>
      </c>
      <c r="C245" s="113" t="str">
        <f>IF(A245="","",pushover!C245)</f>
        <v/>
      </c>
      <c r="D245" s="4" t="str">
        <f>IF(A245="","",pushover!D245)</f>
        <v/>
      </c>
      <c r="E245" s="4" t="str">
        <f>IF(A245="","",pushover!E245)</f>
        <v/>
      </c>
      <c r="F245" s="4" t="str">
        <f>IF(A245="","",pushover!I245)</f>
        <v/>
      </c>
      <c r="G245" s="4" t="str">
        <f>IF(A245="","",pushover!J245)</f>
        <v/>
      </c>
      <c r="H245" s="4" t="str">
        <f>IF(A245="","",pushover!K245)</f>
        <v/>
      </c>
      <c r="I245" s="60" t="str">
        <f t="shared" si="25"/>
        <v/>
      </c>
      <c r="J245" s="60" t="str">
        <f t="shared" si="26"/>
        <v/>
      </c>
      <c r="K245" s="59" t="str">
        <f>IF(AND(F245&gt;0,F244=0),aux!$B$2,IF(AND(G245&gt;0,G244=0,H245&lt;1),aux!$B$3,IF(AND(J245=MAX($J$4:$J$999),J244&lt;J245),aux!$B$4,"")))</f>
        <v/>
      </c>
      <c r="L245" s="114" t="str">
        <f>IF(OR(K244=aux!$B$3,L244=""),"",B245/$B$1)</f>
        <v/>
      </c>
      <c r="M245" s="114" t="str">
        <f t="shared" si="29"/>
        <v/>
      </c>
      <c r="N245" s="11" t="str">
        <f t="shared" si="30"/>
        <v/>
      </c>
      <c r="O245" s="60" t="str">
        <f>IF(AND(L244&lt;$V$20,L245&gt;$V$20),aux!$B$5,"")</f>
        <v/>
      </c>
      <c r="AA245" s="108">
        <f>IF(L245="",$V$6,B245)</f>
        <v>45.800000000000004</v>
      </c>
      <c r="AB245" s="109">
        <f>IF(L245="",$W$6,C245)</f>
        <v>3585.1179999999999</v>
      </c>
      <c r="AC245" s="108">
        <f>IF(B245="",AC244,IF(L245="",B245,$V$6))</f>
        <v>80</v>
      </c>
      <c r="AD245" s="109">
        <f>IF(B245="",AD244,IF(L245="",C245,$W$6))</f>
        <v>3604.0729999999999</v>
      </c>
      <c r="AF245" s="110">
        <f t="shared" si="27"/>
        <v>33.676470588235297</v>
      </c>
      <c r="AG245" s="110">
        <f t="shared" si="28"/>
        <v>0.24973721682891176</v>
      </c>
      <c r="AI245" s="111">
        <f>SUM($N$4:N245)</f>
        <v>6.8337405675909331</v>
      </c>
    </row>
    <row r="246" spans="1:35" x14ac:dyDescent="0.25">
      <c r="A246" s="4" t="str">
        <f>IF(pushover!A246="","",pushover!A246)</f>
        <v/>
      </c>
      <c r="B246" s="112" t="str">
        <f>IF(A246="","",IF(MAX(pushover!B246:B1241)&gt;0,pushover!B246*100,-pushover!B246*100))</f>
        <v/>
      </c>
      <c r="C246" s="113" t="str">
        <f>IF(A246="","",pushover!C246)</f>
        <v/>
      </c>
      <c r="D246" s="4" t="str">
        <f>IF(A246="","",pushover!D246)</f>
        <v/>
      </c>
      <c r="E246" s="4" t="str">
        <f>IF(A246="","",pushover!E246)</f>
        <v/>
      </c>
      <c r="F246" s="4" t="str">
        <f>IF(A246="","",pushover!I246)</f>
        <v/>
      </c>
      <c r="G246" s="4" t="str">
        <f>IF(A246="","",pushover!J246)</f>
        <v/>
      </c>
      <c r="H246" s="4" t="str">
        <f>IF(A246="","",pushover!K246)</f>
        <v/>
      </c>
      <c r="I246" s="60" t="str">
        <f t="shared" si="25"/>
        <v/>
      </c>
      <c r="J246" s="60" t="str">
        <f t="shared" si="26"/>
        <v/>
      </c>
      <c r="K246" s="59" t="str">
        <f>IF(AND(F246&gt;0,F245=0),aux!$B$2,IF(AND(G246&gt;0,G245=0,H246&lt;1),aux!$B$3,IF(AND(J246=MAX($J$4:$J$999),J245&lt;J246),aux!$B$4,"")))</f>
        <v/>
      </c>
      <c r="L246" s="114" t="str">
        <f>IF(OR(K245=aux!$B$3,L245=""),"",B246/$B$1)</f>
        <v/>
      </c>
      <c r="M246" s="114" t="str">
        <f t="shared" si="29"/>
        <v/>
      </c>
      <c r="N246" s="11" t="str">
        <f t="shared" si="30"/>
        <v/>
      </c>
      <c r="O246" s="60" t="str">
        <f>IF(AND(L245&lt;$V$20,L246&gt;$V$20),aux!$B$5,"")</f>
        <v/>
      </c>
      <c r="AA246" s="108">
        <f>IF(L246="",$V$6,B246)</f>
        <v>45.800000000000004</v>
      </c>
      <c r="AB246" s="109">
        <f>IF(L246="",$W$6,C246)</f>
        <v>3585.1179999999999</v>
      </c>
      <c r="AC246" s="108">
        <f>IF(B246="",AC245,IF(L246="",B246,$V$6))</f>
        <v>80</v>
      </c>
      <c r="AD246" s="109">
        <f>IF(B246="",AD245,IF(L246="",C246,$W$6))</f>
        <v>3604.0729999999999</v>
      </c>
      <c r="AF246" s="110">
        <f t="shared" si="27"/>
        <v>33.676470588235297</v>
      </c>
      <c r="AG246" s="110">
        <f t="shared" si="28"/>
        <v>0.24973721682891176</v>
      </c>
      <c r="AI246" s="111">
        <f>SUM($N$4:N246)</f>
        <v>6.8337405675909331</v>
      </c>
    </row>
    <row r="247" spans="1:35" x14ac:dyDescent="0.25">
      <c r="A247" s="4" t="str">
        <f>IF(pushover!A247="","",pushover!A247)</f>
        <v/>
      </c>
      <c r="B247" s="112" t="str">
        <f>IF(A247="","",IF(MAX(pushover!B247:B1242)&gt;0,pushover!B247*100,-pushover!B247*100))</f>
        <v/>
      </c>
      <c r="C247" s="113" t="str">
        <f>IF(A247="","",pushover!C247)</f>
        <v/>
      </c>
      <c r="D247" s="4" t="str">
        <f>IF(A247="","",pushover!D247)</f>
        <v/>
      </c>
      <c r="E247" s="4" t="str">
        <f>IF(A247="","",pushover!E247)</f>
        <v/>
      </c>
      <c r="F247" s="4" t="str">
        <f>IF(A247="","",pushover!I247)</f>
        <v/>
      </c>
      <c r="G247" s="4" t="str">
        <f>IF(A247="","",pushover!J247)</f>
        <v/>
      </c>
      <c r="H247" s="4" t="str">
        <f>IF(A247="","",pushover!K247)</f>
        <v/>
      </c>
      <c r="I247" s="60" t="str">
        <f t="shared" si="25"/>
        <v/>
      </c>
      <c r="J247" s="60" t="str">
        <f t="shared" si="26"/>
        <v/>
      </c>
      <c r="K247" s="59" t="str">
        <f>IF(AND(F247&gt;0,F246=0),aux!$B$2,IF(AND(G247&gt;0,G246=0,H247&lt;1),aux!$B$3,IF(AND(J247=MAX($J$4:$J$999),J246&lt;J247),aux!$B$4,"")))</f>
        <v/>
      </c>
      <c r="L247" s="114" t="str">
        <f>IF(OR(K246=aux!$B$3,L246=""),"",B247/$B$1)</f>
        <v/>
      </c>
      <c r="M247" s="114" t="str">
        <f t="shared" si="29"/>
        <v/>
      </c>
      <c r="N247" s="11" t="str">
        <f t="shared" si="30"/>
        <v/>
      </c>
      <c r="O247" s="60" t="str">
        <f>IF(AND(L246&lt;$V$20,L247&gt;$V$20),aux!$B$5,"")</f>
        <v/>
      </c>
      <c r="AA247" s="108">
        <f>IF(L247="",$V$6,B247)</f>
        <v>45.800000000000004</v>
      </c>
      <c r="AB247" s="109">
        <f>IF(L247="",$W$6,C247)</f>
        <v>3585.1179999999999</v>
      </c>
      <c r="AC247" s="108">
        <f>IF(B247="",AC246,IF(L247="",B247,$V$6))</f>
        <v>80</v>
      </c>
      <c r="AD247" s="109">
        <f>IF(B247="",AD246,IF(L247="",C247,$W$6))</f>
        <v>3604.0729999999999</v>
      </c>
      <c r="AF247" s="110">
        <f t="shared" si="27"/>
        <v>33.676470588235297</v>
      </c>
      <c r="AG247" s="110">
        <f t="shared" si="28"/>
        <v>0.24973721682891176</v>
      </c>
      <c r="AI247" s="111">
        <f>SUM($N$4:N247)</f>
        <v>6.8337405675909331</v>
      </c>
    </row>
    <row r="248" spans="1:35" x14ac:dyDescent="0.25">
      <c r="A248" s="4" t="str">
        <f>IF(pushover!A248="","",pushover!A248)</f>
        <v/>
      </c>
      <c r="B248" s="112" t="str">
        <f>IF(A248="","",IF(MAX(pushover!B248:B1243)&gt;0,pushover!B248*100,-pushover!B248*100))</f>
        <v/>
      </c>
      <c r="C248" s="113" t="str">
        <f>IF(A248="","",pushover!C248)</f>
        <v/>
      </c>
      <c r="D248" s="4" t="str">
        <f>IF(A248="","",pushover!D248)</f>
        <v/>
      </c>
      <c r="E248" s="4" t="str">
        <f>IF(A248="","",pushover!E248)</f>
        <v/>
      </c>
      <c r="F248" s="4" t="str">
        <f>IF(A248="","",pushover!I248)</f>
        <v/>
      </c>
      <c r="G248" s="4" t="str">
        <f>IF(A248="","",pushover!J248)</f>
        <v/>
      </c>
      <c r="H248" s="4" t="str">
        <f>IF(A248="","",pushover!K248)</f>
        <v/>
      </c>
      <c r="I248" s="60" t="str">
        <f t="shared" si="25"/>
        <v/>
      </c>
      <c r="J248" s="60" t="str">
        <f t="shared" si="26"/>
        <v/>
      </c>
      <c r="K248" s="59" t="str">
        <f>IF(AND(F248&gt;0,F247=0),aux!$B$2,IF(AND(G248&gt;0,G247=0,H248&lt;1),aux!$B$3,IF(AND(J248=MAX($J$4:$J$999),J247&lt;J248),aux!$B$4,"")))</f>
        <v/>
      </c>
      <c r="L248" s="114" t="str">
        <f>IF(OR(K247=aux!$B$3,L247=""),"",B248/$B$1)</f>
        <v/>
      </c>
      <c r="M248" s="114" t="str">
        <f t="shared" si="29"/>
        <v/>
      </c>
      <c r="N248" s="11" t="str">
        <f t="shared" si="30"/>
        <v/>
      </c>
      <c r="O248" s="60" t="str">
        <f>IF(AND(L247&lt;$V$20,L248&gt;$V$20),aux!$B$5,"")</f>
        <v/>
      </c>
      <c r="AA248" s="108">
        <f>IF(L248="",$V$6,B248)</f>
        <v>45.800000000000004</v>
      </c>
      <c r="AB248" s="109">
        <f>IF(L248="",$W$6,C248)</f>
        <v>3585.1179999999999</v>
      </c>
      <c r="AC248" s="108">
        <f>IF(B248="",AC247,IF(L248="",B248,$V$6))</f>
        <v>80</v>
      </c>
      <c r="AD248" s="109">
        <f>IF(B248="",AD247,IF(L248="",C248,$W$6))</f>
        <v>3604.0729999999999</v>
      </c>
      <c r="AF248" s="110">
        <f t="shared" si="27"/>
        <v>33.676470588235297</v>
      </c>
      <c r="AG248" s="110">
        <f t="shared" si="28"/>
        <v>0.24973721682891176</v>
      </c>
      <c r="AI248" s="111">
        <f>SUM($N$4:N248)</f>
        <v>6.8337405675909331</v>
      </c>
    </row>
    <row r="249" spans="1:35" x14ac:dyDescent="0.25">
      <c r="A249" s="4" t="str">
        <f>IF(pushover!A249="","",pushover!A249)</f>
        <v/>
      </c>
      <c r="B249" s="112" t="str">
        <f>IF(A249="","",IF(MAX(pushover!B249:B1244)&gt;0,pushover!B249*100,-pushover!B249*100))</f>
        <v/>
      </c>
      <c r="C249" s="113" t="str">
        <f>IF(A249="","",pushover!C249)</f>
        <v/>
      </c>
      <c r="D249" s="4" t="str">
        <f>IF(A249="","",pushover!D249)</f>
        <v/>
      </c>
      <c r="E249" s="4" t="str">
        <f>IF(A249="","",pushover!E249)</f>
        <v/>
      </c>
      <c r="F249" s="4" t="str">
        <f>IF(A249="","",pushover!I249)</f>
        <v/>
      </c>
      <c r="G249" s="4" t="str">
        <f>IF(A249="","",pushover!J249)</f>
        <v/>
      </c>
      <c r="H249" s="4" t="str">
        <f>IF(A249="","",pushover!K249)</f>
        <v/>
      </c>
      <c r="I249" s="60" t="str">
        <f t="shared" si="25"/>
        <v/>
      </c>
      <c r="J249" s="60" t="str">
        <f t="shared" si="26"/>
        <v/>
      </c>
      <c r="K249" s="59" t="str">
        <f>IF(AND(F249&gt;0,F248=0),aux!$B$2,IF(AND(G249&gt;0,G248=0,H249&lt;1),aux!$B$3,IF(AND(J249=MAX($J$4:$J$999),J248&lt;J249),aux!$B$4,"")))</f>
        <v/>
      </c>
      <c r="L249" s="114" t="str">
        <f>IF(OR(K248=aux!$B$3,L248=""),"",B249/$B$1)</f>
        <v/>
      </c>
      <c r="M249" s="114" t="str">
        <f t="shared" si="29"/>
        <v/>
      </c>
      <c r="N249" s="11" t="str">
        <f t="shared" si="30"/>
        <v/>
      </c>
      <c r="O249" s="60" t="str">
        <f>IF(AND(L248&lt;$V$20,L249&gt;$V$20),aux!$B$5,"")</f>
        <v/>
      </c>
      <c r="AA249" s="108">
        <f>IF(L249="",$V$6,B249)</f>
        <v>45.800000000000004</v>
      </c>
      <c r="AB249" s="109">
        <f>IF(L249="",$W$6,C249)</f>
        <v>3585.1179999999999</v>
      </c>
      <c r="AC249" s="108">
        <f>IF(B249="",AC248,IF(L249="",B249,$V$6))</f>
        <v>80</v>
      </c>
      <c r="AD249" s="109">
        <f>IF(B249="",AD248,IF(L249="",C249,$W$6))</f>
        <v>3604.0729999999999</v>
      </c>
      <c r="AF249" s="110">
        <f t="shared" si="27"/>
        <v>33.676470588235297</v>
      </c>
      <c r="AG249" s="110">
        <f t="shared" si="28"/>
        <v>0.24973721682891176</v>
      </c>
      <c r="AI249" s="111">
        <f>SUM($N$4:N249)</f>
        <v>6.8337405675909331</v>
      </c>
    </row>
    <row r="250" spans="1:35" x14ac:dyDescent="0.25">
      <c r="A250" s="4" t="str">
        <f>IF(pushover!A250="","",pushover!A250)</f>
        <v/>
      </c>
      <c r="B250" s="112" t="str">
        <f>IF(A250="","",IF(MAX(pushover!B250:B1245)&gt;0,pushover!B250*100,-pushover!B250*100))</f>
        <v/>
      </c>
      <c r="C250" s="113" t="str">
        <f>IF(A250="","",pushover!C250)</f>
        <v/>
      </c>
      <c r="D250" s="4" t="str">
        <f>IF(A250="","",pushover!D250)</f>
        <v/>
      </c>
      <c r="E250" s="4" t="str">
        <f>IF(A250="","",pushover!E250)</f>
        <v/>
      </c>
      <c r="F250" s="4" t="str">
        <f>IF(A250="","",pushover!I250)</f>
        <v/>
      </c>
      <c r="G250" s="4" t="str">
        <f>IF(A250="","",pushover!J250)</f>
        <v/>
      </c>
      <c r="H250" s="4" t="str">
        <f>IF(A250="","",pushover!K250)</f>
        <v/>
      </c>
      <c r="I250" s="60" t="str">
        <f t="shared" si="25"/>
        <v/>
      </c>
      <c r="J250" s="60" t="str">
        <f t="shared" si="26"/>
        <v/>
      </c>
      <c r="K250" s="59" t="str">
        <f>IF(AND(F250&gt;0,F249=0),aux!$B$2,IF(AND(G250&gt;0,G249=0,H250&lt;1),aux!$B$3,IF(AND(J250=MAX($J$4:$J$999),J249&lt;J250),aux!$B$4,"")))</f>
        <v/>
      </c>
      <c r="L250" s="114" t="str">
        <f>IF(OR(K249=aux!$B$3,L249=""),"",B250/$B$1)</f>
        <v/>
      </c>
      <c r="M250" s="114" t="str">
        <f t="shared" si="29"/>
        <v/>
      </c>
      <c r="N250" s="11" t="str">
        <f t="shared" si="30"/>
        <v/>
      </c>
      <c r="O250" s="60" t="str">
        <f>IF(AND(L249&lt;$V$20,L250&gt;$V$20),aux!$B$5,"")</f>
        <v/>
      </c>
      <c r="AA250" s="108">
        <f>IF(L250="",$V$6,B250)</f>
        <v>45.800000000000004</v>
      </c>
      <c r="AB250" s="109">
        <f>IF(L250="",$W$6,C250)</f>
        <v>3585.1179999999999</v>
      </c>
      <c r="AC250" s="108">
        <f>IF(B250="",AC249,IF(L250="",B250,$V$6))</f>
        <v>80</v>
      </c>
      <c r="AD250" s="109">
        <f>IF(B250="",AD249,IF(L250="",C250,$W$6))</f>
        <v>3604.0729999999999</v>
      </c>
      <c r="AF250" s="110">
        <f t="shared" si="27"/>
        <v>33.676470588235297</v>
      </c>
      <c r="AG250" s="110">
        <f t="shared" si="28"/>
        <v>0.24973721682891176</v>
      </c>
      <c r="AI250" s="111">
        <f>SUM($N$4:N250)</f>
        <v>6.8337405675909331</v>
      </c>
    </row>
    <row r="251" spans="1:35" x14ac:dyDescent="0.25">
      <c r="A251" s="4" t="str">
        <f>IF(pushover!A251="","",pushover!A251)</f>
        <v/>
      </c>
      <c r="B251" s="112" t="str">
        <f>IF(A251="","",IF(MAX(pushover!B251:B1246)&gt;0,pushover!B251*100,-pushover!B251*100))</f>
        <v/>
      </c>
      <c r="C251" s="113" t="str">
        <f>IF(A251="","",pushover!C251)</f>
        <v/>
      </c>
      <c r="D251" s="4" t="str">
        <f>IF(A251="","",pushover!D251)</f>
        <v/>
      </c>
      <c r="E251" s="4" t="str">
        <f>IF(A251="","",pushover!E251)</f>
        <v/>
      </c>
      <c r="F251" s="4" t="str">
        <f>IF(A251="","",pushover!I251)</f>
        <v/>
      </c>
      <c r="G251" s="4" t="str">
        <f>IF(A251="","",pushover!J251)</f>
        <v/>
      </c>
      <c r="H251" s="4" t="str">
        <f>IF(A251="","",pushover!K251)</f>
        <v/>
      </c>
      <c r="I251" s="60" t="str">
        <f t="shared" si="25"/>
        <v/>
      </c>
      <c r="J251" s="60" t="str">
        <f t="shared" si="26"/>
        <v/>
      </c>
      <c r="K251" s="59" t="str">
        <f>IF(AND(F251&gt;0,F250=0),aux!$B$2,IF(AND(G251&gt;0,G250=0,H251&lt;1),aux!$B$3,IF(AND(J251=MAX($J$4:$J$999),J250&lt;J251),aux!$B$4,"")))</f>
        <v/>
      </c>
      <c r="L251" s="114" t="str">
        <f>IF(OR(K250=aux!$B$3,L250=""),"",B251/$B$1)</f>
        <v/>
      </c>
      <c r="M251" s="114" t="str">
        <f t="shared" si="29"/>
        <v/>
      </c>
      <c r="N251" s="11" t="str">
        <f t="shared" si="30"/>
        <v/>
      </c>
      <c r="O251" s="60" t="str">
        <f>IF(AND(L250&lt;$V$20,L251&gt;$V$20),aux!$B$5,"")</f>
        <v/>
      </c>
      <c r="AA251" s="108">
        <f>IF(L251="",$V$6,B251)</f>
        <v>45.800000000000004</v>
      </c>
      <c r="AB251" s="109">
        <f>IF(L251="",$W$6,C251)</f>
        <v>3585.1179999999999</v>
      </c>
      <c r="AC251" s="108">
        <f>IF(B251="",AC250,IF(L251="",B251,$V$6))</f>
        <v>80</v>
      </c>
      <c r="AD251" s="109">
        <f>IF(B251="",AD250,IF(L251="",C251,$W$6))</f>
        <v>3604.0729999999999</v>
      </c>
      <c r="AF251" s="110">
        <f t="shared" si="27"/>
        <v>33.676470588235297</v>
      </c>
      <c r="AG251" s="110">
        <f t="shared" si="28"/>
        <v>0.24973721682891176</v>
      </c>
      <c r="AI251" s="111">
        <f>SUM($N$4:N251)</f>
        <v>6.8337405675909331</v>
      </c>
    </row>
    <row r="252" spans="1:35" x14ac:dyDescent="0.25">
      <c r="A252" s="4" t="str">
        <f>IF(pushover!A252="","",pushover!A252)</f>
        <v/>
      </c>
      <c r="B252" s="112" t="str">
        <f>IF(A252="","",IF(MAX(pushover!B252:B1247)&gt;0,pushover!B252*100,-pushover!B252*100))</f>
        <v/>
      </c>
      <c r="C252" s="113" t="str">
        <f>IF(A252="","",pushover!C252)</f>
        <v/>
      </c>
      <c r="D252" s="4" t="str">
        <f>IF(A252="","",pushover!D252)</f>
        <v/>
      </c>
      <c r="E252" s="4" t="str">
        <f>IF(A252="","",pushover!E252)</f>
        <v/>
      </c>
      <c r="F252" s="4" t="str">
        <f>IF(A252="","",pushover!I252)</f>
        <v/>
      </c>
      <c r="G252" s="4" t="str">
        <f>IF(A252="","",pushover!J252)</f>
        <v/>
      </c>
      <c r="H252" s="4" t="str">
        <f>IF(A252="","",pushover!K252)</f>
        <v/>
      </c>
      <c r="I252" s="60" t="str">
        <f t="shared" si="25"/>
        <v/>
      </c>
      <c r="J252" s="60" t="str">
        <f t="shared" si="26"/>
        <v/>
      </c>
      <c r="K252" s="59" t="str">
        <f>IF(AND(F252&gt;0,F251=0),aux!$B$2,IF(AND(G252&gt;0,G251=0,H252&lt;1),aux!$B$3,IF(AND(J252=MAX($J$4:$J$999),J251&lt;J252),aux!$B$4,"")))</f>
        <v/>
      </c>
      <c r="L252" s="114" t="str">
        <f>IF(OR(K251=aux!$B$3,L251=""),"",B252/$B$1)</f>
        <v/>
      </c>
      <c r="M252" s="114" t="str">
        <f t="shared" si="29"/>
        <v/>
      </c>
      <c r="N252" s="11" t="str">
        <f t="shared" si="30"/>
        <v/>
      </c>
      <c r="O252" s="60" t="str">
        <f>IF(AND(L251&lt;$V$20,L252&gt;$V$20),aux!$B$5,"")</f>
        <v/>
      </c>
      <c r="AA252" s="108">
        <f>IF(L252="",$V$6,B252)</f>
        <v>45.800000000000004</v>
      </c>
      <c r="AB252" s="109">
        <f>IF(L252="",$W$6,C252)</f>
        <v>3585.1179999999999</v>
      </c>
      <c r="AC252" s="108">
        <f>IF(B252="",AC251,IF(L252="",B252,$V$6))</f>
        <v>80</v>
      </c>
      <c r="AD252" s="109">
        <f>IF(B252="",AD251,IF(L252="",C252,$W$6))</f>
        <v>3604.0729999999999</v>
      </c>
      <c r="AF252" s="110">
        <f t="shared" si="27"/>
        <v>33.676470588235297</v>
      </c>
      <c r="AG252" s="110">
        <f t="shared" si="28"/>
        <v>0.24973721682891176</v>
      </c>
      <c r="AI252" s="111">
        <f>SUM($N$4:N252)</f>
        <v>6.8337405675909331</v>
      </c>
    </row>
    <row r="253" spans="1:35" x14ac:dyDescent="0.25">
      <c r="A253" s="4" t="str">
        <f>IF(pushover!A253="","",pushover!A253)</f>
        <v/>
      </c>
      <c r="B253" s="112" t="str">
        <f>IF(A253="","",IF(MAX(pushover!B253:B1248)&gt;0,pushover!B253*100,-pushover!B253*100))</f>
        <v/>
      </c>
      <c r="C253" s="113" t="str">
        <f>IF(A253="","",pushover!C253)</f>
        <v/>
      </c>
      <c r="D253" s="4" t="str">
        <f>IF(A253="","",pushover!D253)</f>
        <v/>
      </c>
      <c r="E253" s="4" t="str">
        <f>IF(A253="","",pushover!E253)</f>
        <v/>
      </c>
      <c r="F253" s="4" t="str">
        <f>IF(A253="","",pushover!I253)</f>
        <v/>
      </c>
      <c r="G253" s="4" t="str">
        <f>IF(A253="","",pushover!J253)</f>
        <v/>
      </c>
      <c r="H253" s="4" t="str">
        <f>IF(A253="","",pushover!K253)</f>
        <v/>
      </c>
      <c r="I253" s="60" t="str">
        <f t="shared" ref="I253:I316" si="31">IF(A253="","",D253+E253)</f>
        <v/>
      </c>
      <c r="J253" s="60" t="str">
        <f t="shared" ref="J253:J316" si="32">IF(A253="","",F253+G253+H253)</f>
        <v/>
      </c>
      <c r="K253" s="59" t="str">
        <f>IF(AND(F253&gt;0,F252=0),aux!$B$2,IF(AND(G253&gt;0,G252=0,H253&lt;1),aux!$B$3,IF(AND(J253=MAX($J$4:$J$999),J252&lt;J253),aux!$B$4,"")))</f>
        <v/>
      </c>
      <c r="L253" s="114" t="str">
        <f>IF(OR(K252=aux!$B$3,L252=""),"",B253/$B$1)</f>
        <v/>
      </c>
      <c r="M253" s="114" t="str">
        <f t="shared" si="29"/>
        <v/>
      </c>
      <c r="N253" s="11" t="str">
        <f t="shared" si="30"/>
        <v/>
      </c>
      <c r="O253" s="60" t="str">
        <f>IF(AND(L252&lt;$V$20,L253&gt;$V$20),aux!$B$5,"")</f>
        <v/>
      </c>
      <c r="AA253" s="108">
        <f>IF(L253="",$V$6,B253)</f>
        <v>45.800000000000004</v>
      </c>
      <c r="AB253" s="109">
        <f>IF(L253="",$W$6,C253)</f>
        <v>3585.1179999999999</v>
      </c>
      <c r="AC253" s="108">
        <f>IF(B253="",AC252,IF(L253="",B253,$V$6))</f>
        <v>80</v>
      </c>
      <c r="AD253" s="109">
        <f>IF(B253="",AD252,IF(L253="",C253,$W$6))</f>
        <v>3604.0729999999999</v>
      </c>
      <c r="AF253" s="110">
        <f t="shared" ref="AF253:AF316" si="33">IF(L253="",AF252,L253)</f>
        <v>33.676470588235297</v>
      </c>
      <c r="AG253" s="110">
        <f t="shared" ref="AG253:AG316" si="34">IF(M253="",AG252,M253)</f>
        <v>0.24973721682891176</v>
      </c>
      <c r="AI253" s="111">
        <f>SUM($N$4:N253)</f>
        <v>6.8337405675909331</v>
      </c>
    </row>
    <row r="254" spans="1:35" x14ac:dyDescent="0.25">
      <c r="A254" s="4" t="str">
        <f>IF(pushover!A254="","",pushover!A254)</f>
        <v/>
      </c>
      <c r="B254" s="112" t="str">
        <f>IF(A254="","",IF(MAX(pushover!B254:B1249)&gt;0,pushover!B254*100,-pushover!B254*100))</f>
        <v/>
      </c>
      <c r="C254" s="113" t="str">
        <f>IF(A254="","",pushover!C254)</f>
        <v/>
      </c>
      <c r="D254" s="4" t="str">
        <f>IF(A254="","",pushover!D254)</f>
        <v/>
      </c>
      <c r="E254" s="4" t="str">
        <f>IF(A254="","",pushover!E254)</f>
        <v/>
      </c>
      <c r="F254" s="4" t="str">
        <f>IF(A254="","",pushover!I254)</f>
        <v/>
      </c>
      <c r="G254" s="4" t="str">
        <f>IF(A254="","",pushover!J254)</f>
        <v/>
      </c>
      <c r="H254" s="4" t="str">
        <f>IF(A254="","",pushover!K254)</f>
        <v/>
      </c>
      <c r="I254" s="60" t="str">
        <f t="shared" si="31"/>
        <v/>
      </c>
      <c r="J254" s="60" t="str">
        <f t="shared" si="32"/>
        <v/>
      </c>
      <c r="K254" s="59" t="str">
        <f>IF(AND(F254&gt;0,F253=0),aux!$B$2,IF(AND(G254&gt;0,G253=0,H254&lt;1),aux!$B$3,IF(AND(J254=MAX($J$4:$J$999),J253&lt;J254),aux!$B$4,"")))</f>
        <v/>
      </c>
      <c r="L254" s="114" t="str">
        <f>IF(OR(K253=aux!$B$3,L253=""),"",B254/$B$1)</f>
        <v/>
      </c>
      <c r="M254" s="114" t="str">
        <f t="shared" si="29"/>
        <v/>
      </c>
      <c r="N254" s="11" t="str">
        <f t="shared" si="30"/>
        <v/>
      </c>
      <c r="O254" s="60" t="str">
        <f>IF(AND(L253&lt;$V$20,L254&gt;$V$20),aux!$B$5,"")</f>
        <v/>
      </c>
      <c r="AA254" s="108">
        <f>IF(L254="",$V$6,B254)</f>
        <v>45.800000000000004</v>
      </c>
      <c r="AB254" s="109">
        <f>IF(L254="",$W$6,C254)</f>
        <v>3585.1179999999999</v>
      </c>
      <c r="AC254" s="108">
        <f>IF(B254="",AC253,IF(L254="",B254,$V$6))</f>
        <v>80</v>
      </c>
      <c r="AD254" s="109">
        <f>IF(B254="",AD253,IF(L254="",C254,$W$6))</f>
        <v>3604.0729999999999</v>
      </c>
      <c r="AF254" s="110">
        <f t="shared" si="33"/>
        <v>33.676470588235297</v>
      </c>
      <c r="AG254" s="110">
        <f t="shared" si="34"/>
        <v>0.24973721682891176</v>
      </c>
      <c r="AI254" s="111">
        <f>SUM($N$4:N254)</f>
        <v>6.8337405675909331</v>
      </c>
    </row>
    <row r="255" spans="1:35" x14ac:dyDescent="0.25">
      <c r="A255" s="4" t="str">
        <f>IF(pushover!A255="","",pushover!A255)</f>
        <v/>
      </c>
      <c r="B255" s="112" t="str">
        <f>IF(A255="","",IF(MAX(pushover!B255:B1250)&gt;0,pushover!B255*100,-pushover!B255*100))</f>
        <v/>
      </c>
      <c r="C255" s="113" t="str">
        <f>IF(A255="","",pushover!C255)</f>
        <v/>
      </c>
      <c r="D255" s="4" t="str">
        <f>IF(A255="","",pushover!D255)</f>
        <v/>
      </c>
      <c r="E255" s="4" t="str">
        <f>IF(A255="","",pushover!E255)</f>
        <v/>
      </c>
      <c r="F255" s="4" t="str">
        <f>IF(A255="","",pushover!I255)</f>
        <v/>
      </c>
      <c r="G255" s="4" t="str">
        <f>IF(A255="","",pushover!J255)</f>
        <v/>
      </c>
      <c r="H255" s="4" t="str">
        <f>IF(A255="","",pushover!K255)</f>
        <v/>
      </c>
      <c r="I255" s="60" t="str">
        <f t="shared" si="31"/>
        <v/>
      </c>
      <c r="J255" s="60" t="str">
        <f t="shared" si="32"/>
        <v/>
      </c>
      <c r="K255" s="59" t="str">
        <f>IF(AND(F255&gt;0,F254=0),aux!$B$2,IF(AND(G255&gt;0,G254=0,H255&lt;1),aux!$B$3,IF(AND(J255=MAX($J$4:$J$999),J254&lt;J255),aux!$B$4,"")))</f>
        <v/>
      </c>
      <c r="L255" s="114" t="str">
        <f>IF(OR(K254=aux!$B$3,L254=""),"",B255/$B$1)</f>
        <v/>
      </c>
      <c r="M255" s="114" t="str">
        <f t="shared" si="29"/>
        <v/>
      </c>
      <c r="N255" s="11" t="str">
        <f t="shared" si="30"/>
        <v/>
      </c>
      <c r="O255" s="60" t="str">
        <f>IF(AND(L254&lt;$V$20,L255&gt;$V$20),aux!$B$5,"")</f>
        <v/>
      </c>
      <c r="AA255" s="108">
        <f>IF(L255="",$V$6,B255)</f>
        <v>45.800000000000004</v>
      </c>
      <c r="AB255" s="109">
        <f>IF(L255="",$W$6,C255)</f>
        <v>3585.1179999999999</v>
      </c>
      <c r="AC255" s="108">
        <f>IF(B255="",AC254,IF(L255="",B255,$V$6))</f>
        <v>80</v>
      </c>
      <c r="AD255" s="109">
        <f>IF(B255="",AD254,IF(L255="",C255,$W$6))</f>
        <v>3604.0729999999999</v>
      </c>
      <c r="AF255" s="110">
        <f t="shared" si="33"/>
        <v>33.676470588235297</v>
      </c>
      <c r="AG255" s="110">
        <f t="shared" si="34"/>
        <v>0.24973721682891176</v>
      </c>
      <c r="AI255" s="111">
        <f>SUM($N$4:N255)</f>
        <v>6.8337405675909331</v>
      </c>
    </row>
    <row r="256" spans="1:35" x14ac:dyDescent="0.25">
      <c r="A256" s="4" t="str">
        <f>IF(pushover!A256="","",pushover!A256)</f>
        <v/>
      </c>
      <c r="B256" s="112" t="str">
        <f>IF(A256="","",IF(MAX(pushover!B256:B1251)&gt;0,pushover!B256*100,-pushover!B256*100))</f>
        <v/>
      </c>
      <c r="C256" s="113" t="str">
        <f>IF(A256="","",pushover!C256)</f>
        <v/>
      </c>
      <c r="D256" s="4" t="str">
        <f>IF(A256="","",pushover!D256)</f>
        <v/>
      </c>
      <c r="E256" s="4" t="str">
        <f>IF(A256="","",pushover!E256)</f>
        <v/>
      </c>
      <c r="F256" s="4" t="str">
        <f>IF(A256="","",pushover!I256)</f>
        <v/>
      </c>
      <c r="G256" s="4" t="str">
        <f>IF(A256="","",pushover!J256)</f>
        <v/>
      </c>
      <c r="H256" s="4" t="str">
        <f>IF(A256="","",pushover!K256)</f>
        <v/>
      </c>
      <c r="I256" s="60" t="str">
        <f t="shared" si="31"/>
        <v/>
      </c>
      <c r="J256" s="60" t="str">
        <f t="shared" si="32"/>
        <v/>
      </c>
      <c r="K256" s="59" t="str">
        <f>IF(AND(F256&gt;0,F255=0),aux!$B$2,IF(AND(G256&gt;0,G255=0,H256&lt;1),aux!$B$3,IF(AND(J256=MAX($J$4:$J$999),J255&lt;J256),aux!$B$4,"")))</f>
        <v/>
      </c>
      <c r="L256" s="114" t="str">
        <f>IF(OR(K255=aux!$B$3,L255=""),"",B256/$B$1)</f>
        <v/>
      </c>
      <c r="M256" s="114" t="str">
        <f t="shared" si="29"/>
        <v/>
      </c>
      <c r="N256" s="11" t="str">
        <f t="shared" si="30"/>
        <v/>
      </c>
      <c r="O256" s="60" t="str">
        <f>IF(AND(L255&lt;$V$20,L256&gt;$V$20),aux!$B$5,"")</f>
        <v/>
      </c>
      <c r="AA256" s="108">
        <f>IF(L256="",$V$6,B256)</f>
        <v>45.800000000000004</v>
      </c>
      <c r="AB256" s="109">
        <f>IF(L256="",$W$6,C256)</f>
        <v>3585.1179999999999</v>
      </c>
      <c r="AC256" s="108">
        <f>IF(B256="",AC255,IF(L256="",B256,$V$6))</f>
        <v>80</v>
      </c>
      <c r="AD256" s="109">
        <f>IF(B256="",AD255,IF(L256="",C256,$W$6))</f>
        <v>3604.0729999999999</v>
      </c>
      <c r="AF256" s="110">
        <f t="shared" si="33"/>
        <v>33.676470588235297</v>
      </c>
      <c r="AG256" s="110">
        <f t="shared" si="34"/>
        <v>0.24973721682891176</v>
      </c>
      <c r="AI256" s="111">
        <f>SUM($N$4:N256)</f>
        <v>6.8337405675909331</v>
      </c>
    </row>
    <row r="257" spans="1:35" x14ac:dyDescent="0.25">
      <c r="A257" s="4" t="str">
        <f>IF(pushover!A257="","",pushover!A257)</f>
        <v/>
      </c>
      <c r="B257" s="112" t="str">
        <f>IF(A257="","",IF(MAX(pushover!B257:B1252)&gt;0,pushover!B257*100,-pushover!B257*100))</f>
        <v/>
      </c>
      <c r="C257" s="113" t="str">
        <f>IF(A257="","",pushover!C257)</f>
        <v/>
      </c>
      <c r="D257" s="4" t="str">
        <f>IF(A257="","",pushover!D257)</f>
        <v/>
      </c>
      <c r="E257" s="4" t="str">
        <f>IF(A257="","",pushover!E257)</f>
        <v/>
      </c>
      <c r="F257" s="4" t="str">
        <f>IF(A257="","",pushover!I257)</f>
        <v/>
      </c>
      <c r="G257" s="4" t="str">
        <f>IF(A257="","",pushover!J257)</f>
        <v/>
      </c>
      <c r="H257" s="4" t="str">
        <f>IF(A257="","",pushover!K257)</f>
        <v/>
      </c>
      <c r="I257" s="60" t="str">
        <f t="shared" si="31"/>
        <v/>
      </c>
      <c r="J257" s="60" t="str">
        <f t="shared" si="32"/>
        <v/>
      </c>
      <c r="K257" s="59" t="str">
        <f>IF(AND(F257&gt;0,F256=0),aux!$B$2,IF(AND(G257&gt;0,G256=0,H257&lt;1),aux!$B$3,IF(AND(J257=MAX($J$4:$J$999),J256&lt;J257),aux!$B$4,"")))</f>
        <v/>
      </c>
      <c r="L257" s="114" t="str">
        <f>IF(OR(K256=aux!$B$3,L256=""),"",B257/$B$1)</f>
        <v/>
      </c>
      <c r="M257" s="114" t="str">
        <f t="shared" si="29"/>
        <v/>
      </c>
      <c r="N257" s="11" t="str">
        <f t="shared" si="30"/>
        <v/>
      </c>
      <c r="O257" s="60" t="str">
        <f>IF(AND(L256&lt;$V$20,L257&gt;$V$20),aux!$B$5,"")</f>
        <v/>
      </c>
      <c r="AA257" s="108">
        <f>IF(L257="",$V$6,B257)</f>
        <v>45.800000000000004</v>
      </c>
      <c r="AB257" s="109">
        <f>IF(L257="",$W$6,C257)</f>
        <v>3585.1179999999999</v>
      </c>
      <c r="AC257" s="108">
        <f>IF(B257="",AC256,IF(L257="",B257,$V$6))</f>
        <v>80</v>
      </c>
      <c r="AD257" s="109">
        <f>IF(B257="",AD256,IF(L257="",C257,$W$6))</f>
        <v>3604.0729999999999</v>
      </c>
      <c r="AF257" s="110">
        <f t="shared" si="33"/>
        <v>33.676470588235297</v>
      </c>
      <c r="AG257" s="110">
        <f t="shared" si="34"/>
        <v>0.24973721682891176</v>
      </c>
      <c r="AI257" s="111">
        <f>SUM($N$4:N257)</f>
        <v>6.8337405675909331</v>
      </c>
    </row>
    <row r="258" spans="1:35" x14ac:dyDescent="0.25">
      <c r="A258" s="4" t="str">
        <f>IF(pushover!A258="","",pushover!A258)</f>
        <v/>
      </c>
      <c r="B258" s="112" t="str">
        <f>IF(A258="","",IF(MAX(pushover!B258:B1253)&gt;0,pushover!B258*100,-pushover!B258*100))</f>
        <v/>
      </c>
      <c r="C258" s="113" t="str">
        <f>IF(A258="","",pushover!C258)</f>
        <v/>
      </c>
      <c r="D258" s="4" t="str">
        <f>IF(A258="","",pushover!D258)</f>
        <v/>
      </c>
      <c r="E258" s="4" t="str">
        <f>IF(A258="","",pushover!E258)</f>
        <v/>
      </c>
      <c r="F258" s="4" t="str">
        <f>IF(A258="","",pushover!I258)</f>
        <v/>
      </c>
      <c r="G258" s="4" t="str">
        <f>IF(A258="","",pushover!J258)</f>
        <v/>
      </c>
      <c r="H258" s="4" t="str">
        <f>IF(A258="","",pushover!K258)</f>
        <v/>
      </c>
      <c r="I258" s="60" t="str">
        <f t="shared" si="31"/>
        <v/>
      </c>
      <c r="J258" s="60" t="str">
        <f t="shared" si="32"/>
        <v/>
      </c>
      <c r="K258" s="59" t="str">
        <f>IF(AND(F258&gt;0,F257=0),aux!$B$2,IF(AND(G258&gt;0,G257=0,H258&lt;1),aux!$B$3,IF(AND(J258=MAX($J$4:$J$999),J257&lt;J258),aux!$B$4,"")))</f>
        <v/>
      </c>
      <c r="L258" s="114" t="str">
        <f>IF(OR(K257=aux!$B$3,L257=""),"",B258/$B$1)</f>
        <v/>
      </c>
      <c r="M258" s="114" t="str">
        <f t="shared" si="29"/>
        <v/>
      </c>
      <c r="N258" s="11" t="str">
        <f t="shared" si="30"/>
        <v/>
      </c>
      <c r="O258" s="60" t="str">
        <f>IF(AND(L257&lt;$V$20,L258&gt;$V$20),aux!$B$5,"")</f>
        <v/>
      </c>
      <c r="AA258" s="108">
        <f>IF(L258="",$V$6,B258)</f>
        <v>45.800000000000004</v>
      </c>
      <c r="AB258" s="109">
        <f>IF(L258="",$W$6,C258)</f>
        <v>3585.1179999999999</v>
      </c>
      <c r="AC258" s="108">
        <f>IF(B258="",AC257,IF(L258="",B258,$V$6))</f>
        <v>80</v>
      </c>
      <c r="AD258" s="109">
        <f>IF(B258="",AD257,IF(L258="",C258,$W$6))</f>
        <v>3604.0729999999999</v>
      </c>
      <c r="AF258" s="110">
        <f t="shared" si="33"/>
        <v>33.676470588235297</v>
      </c>
      <c r="AG258" s="110">
        <f t="shared" si="34"/>
        <v>0.24973721682891176</v>
      </c>
      <c r="AI258" s="111">
        <f>SUM($N$4:N258)</f>
        <v>6.8337405675909331</v>
      </c>
    </row>
    <row r="259" spans="1:35" x14ac:dyDescent="0.25">
      <c r="A259" s="4" t="str">
        <f>IF(pushover!A259="","",pushover!A259)</f>
        <v/>
      </c>
      <c r="B259" s="112" t="str">
        <f>IF(A259="","",IF(MAX(pushover!B259:B1254)&gt;0,pushover!B259*100,-pushover!B259*100))</f>
        <v/>
      </c>
      <c r="C259" s="113" t="str">
        <f>IF(A259="","",pushover!C259)</f>
        <v/>
      </c>
      <c r="D259" s="4" t="str">
        <f>IF(A259="","",pushover!D259)</f>
        <v/>
      </c>
      <c r="E259" s="4" t="str">
        <f>IF(A259="","",pushover!E259)</f>
        <v/>
      </c>
      <c r="F259" s="4" t="str">
        <f>IF(A259="","",pushover!I259)</f>
        <v/>
      </c>
      <c r="G259" s="4" t="str">
        <f>IF(A259="","",pushover!J259)</f>
        <v/>
      </c>
      <c r="H259" s="4" t="str">
        <f>IF(A259="","",pushover!K259)</f>
        <v/>
      </c>
      <c r="I259" s="60" t="str">
        <f t="shared" si="31"/>
        <v/>
      </c>
      <c r="J259" s="60" t="str">
        <f t="shared" si="32"/>
        <v/>
      </c>
      <c r="K259" s="59" t="str">
        <f>IF(AND(F259&gt;0,F258=0),aux!$B$2,IF(AND(G259&gt;0,G258=0,H259&lt;1),aux!$B$3,IF(AND(J259=MAX($J$4:$J$999),J258&lt;J259),aux!$B$4,"")))</f>
        <v/>
      </c>
      <c r="L259" s="114" t="str">
        <f>IF(OR(K258=aux!$B$3,L258=""),"",B259/$B$1)</f>
        <v/>
      </c>
      <c r="M259" s="114" t="str">
        <f t="shared" si="29"/>
        <v/>
      </c>
      <c r="N259" s="11" t="str">
        <f t="shared" si="30"/>
        <v/>
      </c>
      <c r="O259" s="60" t="str">
        <f>IF(AND(L258&lt;$V$20,L259&gt;$V$20),aux!$B$5,"")</f>
        <v/>
      </c>
      <c r="AA259" s="108">
        <f>IF(L259="",$V$6,B259)</f>
        <v>45.800000000000004</v>
      </c>
      <c r="AB259" s="109">
        <f>IF(L259="",$W$6,C259)</f>
        <v>3585.1179999999999</v>
      </c>
      <c r="AC259" s="108">
        <f>IF(B259="",AC258,IF(L259="",B259,$V$6))</f>
        <v>80</v>
      </c>
      <c r="AD259" s="109">
        <f>IF(B259="",AD258,IF(L259="",C259,$W$6))</f>
        <v>3604.0729999999999</v>
      </c>
      <c r="AF259" s="110">
        <f t="shared" si="33"/>
        <v>33.676470588235297</v>
      </c>
      <c r="AG259" s="110">
        <f t="shared" si="34"/>
        <v>0.24973721682891176</v>
      </c>
      <c r="AI259" s="111">
        <f>SUM($N$4:N259)</f>
        <v>6.8337405675909331</v>
      </c>
    </row>
    <row r="260" spans="1:35" x14ac:dyDescent="0.25">
      <c r="A260" s="4" t="str">
        <f>IF(pushover!A260="","",pushover!A260)</f>
        <v/>
      </c>
      <c r="B260" s="112" t="str">
        <f>IF(A260="","",IF(MAX(pushover!B260:B1255)&gt;0,pushover!B260*100,-pushover!B260*100))</f>
        <v/>
      </c>
      <c r="C260" s="113" t="str">
        <f>IF(A260="","",pushover!C260)</f>
        <v/>
      </c>
      <c r="D260" s="4" t="str">
        <f>IF(A260="","",pushover!D260)</f>
        <v/>
      </c>
      <c r="E260" s="4" t="str">
        <f>IF(A260="","",pushover!E260)</f>
        <v/>
      </c>
      <c r="F260" s="4" t="str">
        <f>IF(A260="","",pushover!I260)</f>
        <v/>
      </c>
      <c r="G260" s="4" t="str">
        <f>IF(A260="","",pushover!J260)</f>
        <v/>
      </c>
      <c r="H260" s="4" t="str">
        <f>IF(A260="","",pushover!K260)</f>
        <v/>
      </c>
      <c r="I260" s="60" t="str">
        <f t="shared" si="31"/>
        <v/>
      </c>
      <c r="J260" s="60" t="str">
        <f t="shared" si="32"/>
        <v/>
      </c>
      <c r="K260" s="59" t="str">
        <f>IF(AND(F260&gt;0,F259=0),aux!$B$2,IF(AND(G260&gt;0,G259=0,H260&lt;1),aux!$B$3,IF(AND(J260=MAX($J$4:$J$999),J259&lt;J260),aux!$B$4,"")))</f>
        <v/>
      </c>
      <c r="L260" s="114" t="str">
        <f>IF(OR(K259=aux!$B$3,L259=""),"",B260/$B$1)</f>
        <v/>
      </c>
      <c r="M260" s="114" t="str">
        <f t="shared" si="29"/>
        <v/>
      </c>
      <c r="N260" s="11" t="str">
        <f t="shared" si="30"/>
        <v/>
      </c>
      <c r="O260" s="60" t="str">
        <f>IF(AND(L259&lt;$V$20,L260&gt;$V$20),aux!$B$5,"")</f>
        <v/>
      </c>
      <c r="AA260" s="108">
        <f>IF(L260="",$V$6,B260)</f>
        <v>45.800000000000004</v>
      </c>
      <c r="AB260" s="109">
        <f>IF(L260="",$W$6,C260)</f>
        <v>3585.1179999999999</v>
      </c>
      <c r="AC260" s="108">
        <f>IF(B260="",AC259,IF(L260="",B260,$V$6))</f>
        <v>80</v>
      </c>
      <c r="AD260" s="109">
        <f>IF(B260="",AD259,IF(L260="",C260,$W$6))</f>
        <v>3604.0729999999999</v>
      </c>
      <c r="AF260" s="110">
        <f t="shared" si="33"/>
        <v>33.676470588235297</v>
      </c>
      <c r="AG260" s="110">
        <f t="shared" si="34"/>
        <v>0.24973721682891176</v>
      </c>
      <c r="AI260" s="111">
        <f>SUM($N$4:N260)</f>
        <v>6.8337405675909331</v>
      </c>
    </row>
    <row r="261" spans="1:35" x14ac:dyDescent="0.25">
      <c r="A261" s="4" t="str">
        <f>IF(pushover!A261="","",pushover!A261)</f>
        <v/>
      </c>
      <c r="B261" s="112" t="str">
        <f>IF(A261="","",IF(MAX(pushover!B261:B1256)&gt;0,pushover!B261*100,-pushover!B261*100))</f>
        <v/>
      </c>
      <c r="C261" s="113" t="str">
        <f>IF(A261="","",pushover!C261)</f>
        <v/>
      </c>
      <c r="D261" s="4" t="str">
        <f>IF(A261="","",pushover!D261)</f>
        <v/>
      </c>
      <c r="E261" s="4" t="str">
        <f>IF(A261="","",pushover!E261)</f>
        <v/>
      </c>
      <c r="F261" s="4" t="str">
        <f>IF(A261="","",pushover!I261)</f>
        <v/>
      </c>
      <c r="G261" s="4" t="str">
        <f>IF(A261="","",pushover!J261)</f>
        <v/>
      </c>
      <c r="H261" s="4" t="str">
        <f>IF(A261="","",pushover!K261)</f>
        <v/>
      </c>
      <c r="I261" s="60" t="str">
        <f t="shared" si="31"/>
        <v/>
      </c>
      <c r="J261" s="60" t="str">
        <f t="shared" si="32"/>
        <v/>
      </c>
      <c r="K261" s="59" t="str">
        <f>IF(AND(F261&gt;0,F260=0),aux!$B$2,IF(AND(G261&gt;0,G260=0,H261&lt;1),aux!$B$3,IF(AND(J261=MAX($J$4:$J$999),J260&lt;J261),aux!$B$4,"")))</f>
        <v/>
      </c>
      <c r="L261" s="114" t="str">
        <f>IF(OR(K260=aux!$B$3,L260=""),"",B261/$B$1)</f>
        <v/>
      </c>
      <c r="M261" s="114" t="str">
        <f t="shared" si="29"/>
        <v/>
      </c>
      <c r="N261" s="11" t="str">
        <f t="shared" si="30"/>
        <v/>
      </c>
      <c r="O261" s="60" t="str">
        <f>IF(AND(L260&lt;$V$20,L261&gt;$V$20),aux!$B$5,"")</f>
        <v/>
      </c>
      <c r="AA261" s="108">
        <f>IF(L261="",$V$6,B261)</f>
        <v>45.800000000000004</v>
      </c>
      <c r="AB261" s="109">
        <f>IF(L261="",$W$6,C261)</f>
        <v>3585.1179999999999</v>
      </c>
      <c r="AC261" s="108">
        <f>IF(B261="",AC260,IF(L261="",B261,$V$6))</f>
        <v>80</v>
      </c>
      <c r="AD261" s="109">
        <f>IF(B261="",AD260,IF(L261="",C261,$W$6))</f>
        <v>3604.0729999999999</v>
      </c>
      <c r="AF261" s="110">
        <f t="shared" si="33"/>
        <v>33.676470588235297</v>
      </c>
      <c r="AG261" s="110">
        <f t="shared" si="34"/>
        <v>0.24973721682891176</v>
      </c>
      <c r="AI261" s="111">
        <f>SUM($N$4:N261)</f>
        <v>6.8337405675909331</v>
      </c>
    </row>
    <row r="262" spans="1:35" x14ac:dyDescent="0.25">
      <c r="A262" s="4" t="str">
        <f>IF(pushover!A262="","",pushover!A262)</f>
        <v/>
      </c>
      <c r="B262" s="112" t="str">
        <f>IF(A262="","",IF(MAX(pushover!B262:B1257)&gt;0,pushover!B262*100,-pushover!B262*100))</f>
        <v/>
      </c>
      <c r="C262" s="113" t="str">
        <f>IF(A262="","",pushover!C262)</f>
        <v/>
      </c>
      <c r="D262" s="4" t="str">
        <f>IF(A262="","",pushover!D262)</f>
        <v/>
      </c>
      <c r="E262" s="4" t="str">
        <f>IF(A262="","",pushover!E262)</f>
        <v/>
      </c>
      <c r="F262" s="4" t="str">
        <f>IF(A262="","",pushover!I262)</f>
        <v/>
      </c>
      <c r="G262" s="4" t="str">
        <f>IF(A262="","",pushover!J262)</f>
        <v/>
      </c>
      <c r="H262" s="4" t="str">
        <f>IF(A262="","",pushover!K262)</f>
        <v/>
      </c>
      <c r="I262" s="60" t="str">
        <f t="shared" si="31"/>
        <v/>
      </c>
      <c r="J262" s="60" t="str">
        <f t="shared" si="32"/>
        <v/>
      </c>
      <c r="K262" s="59" t="str">
        <f>IF(AND(F262&gt;0,F261=0),aux!$B$2,IF(AND(G262&gt;0,G261=0,H262&lt;1),aux!$B$3,IF(AND(J262=MAX($J$4:$J$999),J261&lt;J262),aux!$B$4,"")))</f>
        <v/>
      </c>
      <c r="L262" s="114" t="str">
        <f>IF(OR(K261=aux!$B$3,L261=""),"",B262/$B$1)</f>
        <v/>
      </c>
      <c r="M262" s="114" t="str">
        <f t="shared" si="29"/>
        <v/>
      </c>
      <c r="N262" s="11" t="str">
        <f t="shared" si="30"/>
        <v/>
      </c>
      <c r="O262" s="60" t="str">
        <f>IF(AND(L261&lt;$V$20,L262&gt;$V$20),aux!$B$5,"")</f>
        <v/>
      </c>
      <c r="AA262" s="108">
        <f>IF(L262="",$V$6,B262)</f>
        <v>45.800000000000004</v>
      </c>
      <c r="AB262" s="109">
        <f>IF(L262="",$W$6,C262)</f>
        <v>3585.1179999999999</v>
      </c>
      <c r="AC262" s="108">
        <f>IF(B262="",AC261,IF(L262="",B262,$V$6))</f>
        <v>80</v>
      </c>
      <c r="AD262" s="109">
        <f>IF(B262="",AD261,IF(L262="",C262,$W$6))</f>
        <v>3604.0729999999999</v>
      </c>
      <c r="AF262" s="110">
        <f t="shared" si="33"/>
        <v>33.676470588235297</v>
      </c>
      <c r="AG262" s="110">
        <f t="shared" si="34"/>
        <v>0.24973721682891176</v>
      </c>
      <c r="AI262" s="111">
        <f>SUM($N$4:N262)</f>
        <v>6.8337405675909331</v>
      </c>
    </row>
    <row r="263" spans="1:35" x14ac:dyDescent="0.25">
      <c r="A263" s="4" t="str">
        <f>IF(pushover!A263="","",pushover!A263)</f>
        <v/>
      </c>
      <c r="B263" s="112" t="str">
        <f>IF(A263="","",IF(MAX(pushover!B263:B1258)&gt;0,pushover!B263*100,-pushover!B263*100))</f>
        <v/>
      </c>
      <c r="C263" s="113" t="str">
        <f>IF(A263="","",pushover!C263)</f>
        <v/>
      </c>
      <c r="D263" s="4" t="str">
        <f>IF(A263="","",pushover!D263)</f>
        <v/>
      </c>
      <c r="E263" s="4" t="str">
        <f>IF(A263="","",pushover!E263)</f>
        <v/>
      </c>
      <c r="F263" s="4" t="str">
        <f>IF(A263="","",pushover!I263)</f>
        <v/>
      </c>
      <c r="G263" s="4" t="str">
        <f>IF(A263="","",pushover!J263)</f>
        <v/>
      </c>
      <c r="H263" s="4" t="str">
        <f>IF(A263="","",pushover!K263)</f>
        <v/>
      </c>
      <c r="I263" s="60" t="str">
        <f t="shared" si="31"/>
        <v/>
      </c>
      <c r="J263" s="60" t="str">
        <f t="shared" si="32"/>
        <v/>
      </c>
      <c r="K263" s="59" t="str">
        <f>IF(AND(F263&gt;0,F262=0),aux!$B$2,IF(AND(G263&gt;0,G262=0,H263&lt;1),aux!$B$3,IF(AND(J263=MAX($J$4:$J$999),J262&lt;J263),aux!$B$4,"")))</f>
        <v/>
      </c>
      <c r="L263" s="114" t="str">
        <f>IF(OR(K262=aux!$B$3,L262=""),"",B263/$B$1)</f>
        <v/>
      </c>
      <c r="M263" s="114" t="str">
        <f t="shared" si="29"/>
        <v/>
      </c>
      <c r="N263" s="11" t="str">
        <f t="shared" si="30"/>
        <v/>
      </c>
      <c r="O263" s="60" t="str">
        <f>IF(AND(L262&lt;$V$20,L263&gt;$V$20),aux!$B$5,"")</f>
        <v/>
      </c>
      <c r="AA263" s="108">
        <f>IF(L263="",$V$6,B263)</f>
        <v>45.800000000000004</v>
      </c>
      <c r="AB263" s="109">
        <f>IF(L263="",$W$6,C263)</f>
        <v>3585.1179999999999</v>
      </c>
      <c r="AC263" s="108">
        <f>IF(B263="",AC262,IF(L263="",B263,$V$6))</f>
        <v>80</v>
      </c>
      <c r="AD263" s="109">
        <f>IF(B263="",AD262,IF(L263="",C263,$W$6))</f>
        <v>3604.0729999999999</v>
      </c>
      <c r="AF263" s="110">
        <f t="shared" si="33"/>
        <v>33.676470588235297</v>
      </c>
      <c r="AG263" s="110">
        <f t="shared" si="34"/>
        <v>0.24973721682891176</v>
      </c>
      <c r="AI263" s="111">
        <f>SUM($N$4:N263)</f>
        <v>6.8337405675909331</v>
      </c>
    </row>
    <row r="264" spans="1:35" x14ac:dyDescent="0.25">
      <c r="A264" s="4" t="str">
        <f>IF(pushover!A264="","",pushover!A264)</f>
        <v/>
      </c>
      <c r="B264" s="112" t="str">
        <f>IF(A264="","",IF(MAX(pushover!B264:B1259)&gt;0,pushover!B264*100,-pushover!B264*100))</f>
        <v/>
      </c>
      <c r="C264" s="113" t="str">
        <f>IF(A264="","",pushover!C264)</f>
        <v/>
      </c>
      <c r="D264" s="4" t="str">
        <f>IF(A264="","",pushover!D264)</f>
        <v/>
      </c>
      <c r="E264" s="4" t="str">
        <f>IF(A264="","",pushover!E264)</f>
        <v/>
      </c>
      <c r="F264" s="4" t="str">
        <f>IF(A264="","",pushover!I264)</f>
        <v/>
      </c>
      <c r="G264" s="4" t="str">
        <f>IF(A264="","",pushover!J264)</f>
        <v/>
      </c>
      <c r="H264" s="4" t="str">
        <f>IF(A264="","",pushover!K264)</f>
        <v/>
      </c>
      <c r="I264" s="60" t="str">
        <f t="shared" si="31"/>
        <v/>
      </c>
      <c r="J264" s="60" t="str">
        <f t="shared" si="32"/>
        <v/>
      </c>
      <c r="K264" s="59" t="str">
        <f>IF(AND(F264&gt;0,F263=0),aux!$B$2,IF(AND(G264&gt;0,G263=0,H264&lt;1),aux!$B$3,IF(AND(J264=MAX($J$4:$J$999),J263&lt;J264),aux!$B$4,"")))</f>
        <v/>
      </c>
      <c r="L264" s="114" t="str">
        <f>IF(OR(K263=aux!$B$3,L263=""),"",B264/$B$1)</f>
        <v/>
      </c>
      <c r="M264" s="114" t="str">
        <f t="shared" si="29"/>
        <v/>
      </c>
      <c r="N264" s="11" t="str">
        <f t="shared" si="30"/>
        <v/>
      </c>
      <c r="O264" s="60" t="str">
        <f>IF(AND(L263&lt;$V$20,L264&gt;$V$20),aux!$B$5,"")</f>
        <v/>
      </c>
      <c r="AA264" s="108">
        <f>IF(L264="",$V$6,B264)</f>
        <v>45.800000000000004</v>
      </c>
      <c r="AB264" s="109">
        <f>IF(L264="",$W$6,C264)</f>
        <v>3585.1179999999999</v>
      </c>
      <c r="AC264" s="108">
        <f>IF(B264="",AC263,IF(L264="",B264,$V$6))</f>
        <v>80</v>
      </c>
      <c r="AD264" s="109">
        <f>IF(B264="",AD263,IF(L264="",C264,$W$6))</f>
        <v>3604.0729999999999</v>
      </c>
      <c r="AF264" s="110">
        <f t="shared" si="33"/>
        <v>33.676470588235297</v>
      </c>
      <c r="AG264" s="110">
        <f t="shared" si="34"/>
        <v>0.24973721682891176</v>
      </c>
      <c r="AI264" s="111">
        <f>SUM($N$4:N264)</f>
        <v>6.8337405675909331</v>
      </c>
    </row>
    <row r="265" spans="1:35" x14ac:dyDescent="0.25">
      <c r="A265" s="4" t="str">
        <f>IF(pushover!A265="","",pushover!A265)</f>
        <v/>
      </c>
      <c r="B265" s="112" t="str">
        <f>IF(A265="","",IF(MAX(pushover!B265:B1260)&gt;0,pushover!B265*100,-pushover!B265*100))</f>
        <v/>
      </c>
      <c r="C265" s="113" t="str">
        <f>IF(A265="","",pushover!C265)</f>
        <v/>
      </c>
      <c r="D265" s="4" t="str">
        <f>IF(A265="","",pushover!D265)</f>
        <v/>
      </c>
      <c r="E265" s="4" t="str">
        <f>IF(A265="","",pushover!E265)</f>
        <v/>
      </c>
      <c r="F265" s="4" t="str">
        <f>IF(A265="","",pushover!I265)</f>
        <v/>
      </c>
      <c r="G265" s="4" t="str">
        <f>IF(A265="","",pushover!J265)</f>
        <v/>
      </c>
      <c r="H265" s="4" t="str">
        <f>IF(A265="","",pushover!K265)</f>
        <v/>
      </c>
      <c r="I265" s="60" t="str">
        <f t="shared" si="31"/>
        <v/>
      </c>
      <c r="J265" s="60" t="str">
        <f t="shared" si="32"/>
        <v/>
      </c>
      <c r="K265" s="59" t="str">
        <f>IF(AND(F265&gt;0,F264=0),aux!$B$2,IF(AND(G265&gt;0,G264=0,H265&lt;1),aux!$B$3,IF(AND(J265=MAX($J$4:$J$999),J264&lt;J265),aux!$B$4,"")))</f>
        <v/>
      </c>
      <c r="L265" s="114" t="str">
        <f>IF(OR(K264=aux!$B$3,L264=""),"",B265/$B$1)</f>
        <v/>
      </c>
      <c r="M265" s="114" t="str">
        <f t="shared" si="29"/>
        <v/>
      </c>
      <c r="N265" s="11" t="str">
        <f t="shared" si="30"/>
        <v/>
      </c>
      <c r="O265" s="60" t="str">
        <f>IF(AND(L264&lt;$V$20,L265&gt;$V$20),aux!$B$5,"")</f>
        <v/>
      </c>
      <c r="AA265" s="108">
        <f>IF(L265="",$V$6,B265)</f>
        <v>45.800000000000004</v>
      </c>
      <c r="AB265" s="109">
        <f>IF(L265="",$W$6,C265)</f>
        <v>3585.1179999999999</v>
      </c>
      <c r="AC265" s="108">
        <f>IF(B265="",AC264,IF(L265="",B265,$V$6))</f>
        <v>80</v>
      </c>
      <c r="AD265" s="109">
        <f>IF(B265="",AD264,IF(L265="",C265,$W$6))</f>
        <v>3604.0729999999999</v>
      </c>
      <c r="AF265" s="110">
        <f t="shared" si="33"/>
        <v>33.676470588235297</v>
      </c>
      <c r="AG265" s="110">
        <f t="shared" si="34"/>
        <v>0.24973721682891176</v>
      </c>
      <c r="AI265" s="111">
        <f>SUM($N$4:N265)</f>
        <v>6.8337405675909331</v>
      </c>
    </row>
    <row r="266" spans="1:35" x14ac:dyDescent="0.25">
      <c r="A266" s="4" t="str">
        <f>IF(pushover!A266="","",pushover!A266)</f>
        <v/>
      </c>
      <c r="B266" s="112" t="str">
        <f>IF(A266="","",IF(MAX(pushover!B266:B1261)&gt;0,pushover!B266*100,-pushover!B266*100))</f>
        <v/>
      </c>
      <c r="C266" s="113" t="str">
        <f>IF(A266="","",pushover!C266)</f>
        <v/>
      </c>
      <c r="D266" s="4" t="str">
        <f>IF(A266="","",pushover!D266)</f>
        <v/>
      </c>
      <c r="E266" s="4" t="str">
        <f>IF(A266="","",pushover!E266)</f>
        <v/>
      </c>
      <c r="F266" s="4" t="str">
        <f>IF(A266="","",pushover!I266)</f>
        <v/>
      </c>
      <c r="G266" s="4" t="str">
        <f>IF(A266="","",pushover!J266)</f>
        <v/>
      </c>
      <c r="H266" s="4" t="str">
        <f>IF(A266="","",pushover!K266)</f>
        <v/>
      </c>
      <c r="I266" s="60" t="str">
        <f t="shared" si="31"/>
        <v/>
      </c>
      <c r="J266" s="60" t="str">
        <f t="shared" si="32"/>
        <v/>
      </c>
      <c r="K266" s="59" t="str">
        <f>IF(AND(F266&gt;0,F265=0),aux!$B$2,IF(AND(G266&gt;0,G265=0,H266&lt;1),aux!$B$3,IF(AND(J266=MAX($J$4:$J$999),J265&lt;J266),aux!$B$4,"")))</f>
        <v/>
      </c>
      <c r="L266" s="114" t="str">
        <f>IF(OR(K265=aux!$B$3,L265=""),"",B266/$B$1)</f>
        <v/>
      </c>
      <c r="M266" s="114" t="str">
        <f t="shared" si="29"/>
        <v/>
      </c>
      <c r="N266" s="11" t="str">
        <f t="shared" si="30"/>
        <v/>
      </c>
      <c r="O266" s="60" t="str">
        <f>IF(AND(L265&lt;$V$20,L266&gt;$V$20),aux!$B$5,"")</f>
        <v/>
      </c>
      <c r="AA266" s="108">
        <f>IF(L266="",$V$6,B266)</f>
        <v>45.800000000000004</v>
      </c>
      <c r="AB266" s="109">
        <f>IF(L266="",$W$6,C266)</f>
        <v>3585.1179999999999</v>
      </c>
      <c r="AC266" s="108">
        <f>IF(B266="",AC265,IF(L266="",B266,$V$6))</f>
        <v>80</v>
      </c>
      <c r="AD266" s="109">
        <f>IF(B266="",AD265,IF(L266="",C266,$W$6))</f>
        <v>3604.0729999999999</v>
      </c>
      <c r="AF266" s="110">
        <f t="shared" si="33"/>
        <v>33.676470588235297</v>
      </c>
      <c r="AG266" s="110">
        <f t="shared" si="34"/>
        <v>0.24973721682891176</v>
      </c>
      <c r="AI266" s="111">
        <f>SUM($N$4:N266)</f>
        <v>6.8337405675909331</v>
      </c>
    </row>
    <row r="267" spans="1:35" x14ac:dyDescent="0.25">
      <c r="A267" s="4" t="str">
        <f>IF(pushover!A267="","",pushover!A267)</f>
        <v/>
      </c>
      <c r="B267" s="112" t="str">
        <f>IF(A267="","",IF(MAX(pushover!B267:B1262)&gt;0,pushover!B267*100,-pushover!B267*100))</f>
        <v/>
      </c>
      <c r="C267" s="113" t="str">
        <f>IF(A267="","",pushover!C267)</f>
        <v/>
      </c>
      <c r="D267" s="4" t="str">
        <f>IF(A267="","",pushover!D267)</f>
        <v/>
      </c>
      <c r="E267" s="4" t="str">
        <f>IF(A267="","",pushover!E267)</f>
        <v/>
      </c>
      <c r="F267" s="4" t="str">
        <f>IF(A267="","",pushover!I267)</f>
        <v/>
      </c>
      <c r="G267" s="4" t="str">
        <f>IF(A267="","",pushover!J267)</f>
        <v/>
      </c>
      <c r="H267" s="4" t="str">
        <f>IF(A267="","",pushover!K267)</f>
        <v/>
      </c>
      <c r="I267" s="60" t="str">
        <f t="shared" si="31"/>
        <v/>
      </c>
      <c r="J267" s="60" t="str">
        <f t="shared" si="32"/>
        <v/>
      </c>
      <c r="K267" s="59" t="str">
        <f>IF(AND(F267&gt;0,F266=0),aux!$B$2,IF(AND(G267&gt;0,G266=0,H267&lt;1),aux!$B$3,IF(AND(J267=MAX($J$4:$J$999),J266&lt;J267),aux!$B$4,"")))</f>
        <v/>
      </c>
      <c r="L267" s="114" t="str">
        <f>IF(OR(K266=aux!$B$3,L266=""),"",B267/$B$1)</f>
        <v/>
      </c>
      <c r="M267" s="114" t="str">
        <f t="shared" si="29"/>
        <v/>
      </c>
      <c r="N267" s="11" t="str">
        <f t="shared" si="30"/>
        <v/>
      </c>
      <c r="O267" s="60" t="str">
        <f>IF(AND(L266&lt;$V$20,L267&gt;$V$20),aux!$B$5,"")</f>
        <v/>
      </c>
      <c r="AA267" s="108">
        <f>IF(L267="",$V$6,B267)</f>
        <v>45.800000000000004</v>
      </c>
      <c r="AB267" s="109">
        <f>IF(L267="",$W$6,C267)</f>
        <v>3585.1179999999999</v>
      </c>
      <c r="AC267" s="108">
        <f>IF(B267="",AC266,IF(L267="",B267,$V$6))</f>
        <v>80</v>
      </c>
      <c r="AD267" s="109">
        <f>IF(B267="",AD266,IF(L267="",C267,$W$6))</f>
        <v>3604.0729999999999</v>
      </c>
      <c r="AF267" s="110">
        <f t="shared" si="33"/>
        <v>33.676470588235297</v>
      </c>
      <c r="AG267" s="110">
        <f t="shared" si="34"/>
        <v>0.24973721682891176</v>
      </c>
      <c r="AI267" s="111">
        <f>SUM($N$4:N267)</f>
        <v>6.8337405675909331</v>
      </c>
    </row>
    <row r="268" spans="1:35" x14ac:dyDescent="0.25">
      <c r="A268" s="4" t="str">
        <f>IF(pushover!A268="","",pushover!A268)</f>
        <v/>
      </c>
      <c r="B268" s="112" t="str">
        <f>IF(A268="","",IF(MAX(pushover!B268:B1263)&gt;0,pushover!B268*100,-pushover!B268*100))</f>
        <v/>
      </c>
      <c r="C268" s="113" t="str">
        <f>IF(A268="","",pushover!C268)</f>
        <v/>
      </c>
      <c r="D268" s="4" t="str">
        <f>IF(A268="","",pushover!D268)</f>
        <v/>
      </c>
      <c r="E268" s="4" t="str">
        <f>IF(A268="","",pushover!E268)</f>
        <v/>
      </c>
      <c r="F268" s="4" t="str">
        <f>IF(A268="","",pushover!I268)</f>
        <v/>
      </c>
      <c r="G268" s="4" t="str">
        <f>IF(A268="","",pushover!J268)</f>
        <v/>
      </c>
      <c r="H268" s="4" t="str">
        <f>IF(A268="","",pushover!K268)</f>
        <v/>
      </c>
      <c r="I268" s="60" t="str">
        <f t="shared" si="31"/>
        <v/>
      </c>
      <c r="J268" s="60" t="str">
        <f t="shared" si="32"/>
        <v/>
      </c>
      <c r="K268" s="59" t="str">
        <f>IF(AND(F268&gt;0,F267=0),aux!$B$2,IF(AND(G268&gt;0,G267=0,H268&lt;1),aux!$B$3,IF(AND(J268=MAX($J$4:$J$999),J267&lt;J268),aux!$B$4,"")))</f>
        <v/>
      </c>
      <c r="L268" s="114" t="str">
        <f>IF(OR(K267=aux!$B$3,L267=""),"",B268/$B$1)</f>
        <v/>
      </c>
      <c r="M268" s="114" t="str">
        <f t="shared" si="29"/>
        <v/>
      </c>
      <c r="N268" s="11" t="str">
        <f t="shared" si="30"/>
        <v/>
      </c>
      <c r="O268" s="60" t="str">
        <f>IF(AND(L267&lt;$V$20,L268&gt;$V$20),aux!$B$5,"")</f>
        <v/>
      </c>
      <c r="AA268" s="108">
        <f>IF(L268="",$V$6,B268)</f>
        <v>45.800000000000004</v>
      </c>
      <c r="AB268" s="109">
        <f>IF(L268="",$W$6,C268)</f>
        <v>3585.1179999999999</v>
      </c>
      <c r="AC268" s="108">
        <f>IF(B268="",AC267,IF(L268="",B268,$V$6))</f>
        <v>80</v>
      </c>
      <c r="AD268" s="109">
        <f>IF(B268="",AD267,IF(L268="",C268,$W$6))</f>
        <v>3604.0729999999999</v>
      </c>
      <c r="AF268" s="110">
        <f t="shared" si="33"/>
        <v>33.676470588235297</v>
      </c>
      <c r="AG268" s="110">
        <f t="shared" si="34"/>
        <v>0.24973721682891176</v>
      </c>
      <c r="AI268" s="111">
        <f>SUM($N$4:N268)</f>
        <v>6.8337405675909331</v>
      </c>
    </row>
    <row r="269" spans="1:35" x14ac:dyDescent="0.25">
      <c r="A269" s="4" t="str">
        <f>IF(pushover!A269="","",pushover!A269)</f>
        <v/>
      </c>
      <c r="B269" s="112" t="str">
        <f>IF(A269="","",IF(MAX(pushover!B269:B1264)&gt;0,pushover!B269*100,-pushover!B269*100))</f>
        <v/>
      </c>
      <c r="C269" s="113" t="str">
        <f>IF(A269="","",pushover!C269)</f>
        <v/>
      </c>
      <c r="D269" s="4" t="str">
        <f>IF(A269="","",pushover!D269)</f>
        <v/>
      </c>
      <c r="E269" s="4" t="str">
        <f>IF(A269="","",pushover!E269)</f>
        <v/>
      </c>
      <c r="F269" s="4" t="str">
        <f>IF(A269="","",pushover!I269)</f>
        <v/>
      </c>
      <c r="G269" s="4" t="str">
        <f>IF(A269="","",pushover!J269)</f>
        <v/>
      </c>
      <c r="H269" s="4" t="str">
        <f>IF(A269="","",pushover!K269)</f>
        <v/>
      </c>
      <c r="I269" s="60" t="str">
        <f t="shared" si="31"/>
        <v/>
      </c>
      <c r="J269" s="60" t="str">
        <f t="shared" si="32"/>
        <v/>
      </c>
      <c r="K269" s="59" t="str">
        <f>IF(AND(F269&gt;0,F268=0),aux!$B$2,IF(AND(G269&gt;0,G268=0,H269&lt;1),aux!$B$3,IF(AND(J269=MAX($J$4:$J$999),J268&lt;J269),aux!$B$4,"")))</f>
        <v/>
      </c>
      <c r="L269" s="114" t="str">
        <f>IF(OR(K268=aux!$B$3,L268=""),"",B269/$B$1)</f>
        <v/>
      </c>
      <c r="M269" s="114" t="str">
        <f t="shared" si="29"/>
        <v/>
      </c>
      <c r="N269" s="11" t="str">
        <f t="shared" si="30"/>
        <v/>
      </c>
      <c r="O269" s="60" t="str">
        <f>IF(AND(L268&lt;$V$20,L269&gt;$V$20),aux!$B$5,"")</f>
        <v/>
      </c>
      <c r="AA269" s="108">
        <f>IF(L269="",$V$6,B269)</f>
        <v>45.800000000000004</v>
      </c>
      <c r="AB269" s="109">
        <f>IF(L269="",$W$6,C269)</f>
        <v>3585.1179999999999</v>
      </c>
      <c r="AC269" s="108">
        <f>IF(B269="",AC268,IF(L269="",B269,$V$6))</f>
        <v>80</v>
      </c>
      <c r="AD269" s="109">
        <f>IF(B269="",AD268,IF(L269="",C269,$W$6))</f>
        <v>3604.0729999999999</v>
      </c>
      <c r="AF269" s="110">
        <f t="shared" si="33"/>
        <v>33.676470588235297</v>
      </c>
      <c r="AG269" s="110">
        <f t="shared" si="34"/>
        <v>0.24973721682891176</v>
      </c>
      <c r="AI269" s="111">
        <f>SUM($N$4:N269)</f>
        <v>6.8337405675909331</v>
      </c>
    </row>
    <row r="270" spans="1:35" x14ac:dyDescent="0.25">
      <c r="A270" s="4" t="str">
        <f>IF(pushover!A270="","",pushover!A270)</f>
        <v/>
      </c>
      <c r="B270" s="112" t="str">
        <f>IF(A270="","",IF(MAX(pushover!B270:B1265)&gt;0,pushover!B270*100,-pushover!B270*100))</f>
        <v/>
      </c>
      <c r="C270" s="113" t="str">
        <f>IF(A270="","",pushover!C270)</f>
        <v/>
      </c>
      <c r="D270" s="4" t="str">
        <f>IF(A270="","",pushover!D270)</f>
        <v/>
      </c>
      <c r="E270" s="4" t="str">
        <f>IF(A270="","",pushover!E270)</f>
        <v/>
      </c>
      <c r="F270" s="4" t="str">
        <f>IF(A270="","",pushover!I270)</f>
        <v/>
      </c>
      <c r="G270" s="4" t="str">
        <f>IF(A270="","",pushover!J270)</f>
        <v/>
      </c>
      <c r="H270" s="4" t="str">
        <f>IF(A270="","",pushover!K270)</f>
        <v/>
      </c>
      <c r="I270" s="60" t="str">
        <f t="shared" si="31"/>
        <v/>
      </c>
      <c r="J270" s="60" t="str">
        <f t="shared" si="32"/>
        <v/>
      </c>
      <c r="K270" s="59" t="str">
        <f>IF(AND(F270&gt;0,F269=0),aux!$B$2,IF(AND(G270&gt;0,G269=0,H270&lt;1),aux!$B$3,IF(AND(J270=MAX($J$4:$J$999),J269&lt;J270),aux!$B$4,"")))</f>
        <v/>
      </c>
      <c r="L270" s="114" t="str">
        <f>IF(OR(K269=aux!$B$3,L269=""),"",B270/$B$1)</f>
        <v/>
      </c>
      <c r="M270" s="114" t="str">
        <f t="shared" si="29"/>
        <v/>
      </c>
      <c r="N270" s="11" t="str">
        <f t="shared" si="30"/>
        <v/>
      </c>
      <c r="O270" s="60" t="str">
        <f>IF(AND(L269&lt;$V$20,L270&gt;$V$20),aux!$B$5,"")</f>
        <v/>
      </c>
      <c r="AA270" s="108">
        <f>IF(L270="",$V$6,B270)</f>
        <v>45.800000000000004</v>
      </c>
      <c r="AB270" s="109">
        <f>IF(L270="",$W$6,C270)</f>
        <v>3585.1179999999999</v>
      </c>
      <c r="AC270" s="108">
        <f>IF(B270="",AC269,IF(L270="",B270,$V$6))</f>
        <v>80</v>
      </c>
      <c r="AD270" s="109">
        <f>IF(B270="",AD269,IF(L270="",C270,$W$6))</f>
        <v>3604.0729999999999</v>
      </c>
      <c r="AF270" s="110">
        <f t="shared" si="33"/>
        <v>33.676470588235297</v>
      </c>
      <c r="AG270" s="110">
        <f t="shared" si="34"/>
        <v>0.24973721682891176</v>
      </c>
      <c r="AI270" s="111">
        <f>SUM($N$4:N270)</f>
        <v>6.8337405675909331</v>
      </c>
    </row>
    <row r="271" spans="1:35" x14ac:dyDescent="0.25">
      <c r="A271" s="4" t="str">
        <f>IF(pushover!A271="","",pushover!A271)</f>
        <v/>
      </c>
      <c r="B271" s="112" t="str">
        <f>IF(A271="","",IF(MAX(pushover!B271:B1266)&gt;0,pushover!B271*100,-pushover!B271*100))</f>
        <v/>
      </c>
      <c r="C271" s="113" t="str">
        <f>IF(A271="","",pushover!C271)</f>
        <v/>
      </c>
      <c r="D271" s="4" t="str">
        <f>IF(A271="","",pushover!D271)</f>
        <v/>
      </c>
      <c r="E271" s="4" t="str">
        <f>IF(A271="","",pushover!E271)</f>
        <v/>
      </c>
      <c r="F271" s="4" t="str">
        <f>IF(A271="","",pushover!I271)</f>
        <v/>
      </c>
      <c r="G271" s="4" t="str">
        <f>IF(A271="","",pushover!J271)</f>
        <v/>
      </c>
      <c r="H271" s="4" t="str">
        <f>IF(A271="","",pushover!K271)</f>
        <v/>
      </c>
      <c r="I271" s="60" t="str">
        <f t="shared" si="31"/>
        <v/>
      </c>
      <c r="J271" s="60" t="str">
        <f t="shared" si="32"/>
        <v/>
      </c>
      <c r="K271" s="59" t="str">
        <f>IF(AND(F271&gt;0,F270=0),aux!$B$2,IF(AND(G271&gt;0,G270=0,H271&lt;1),aux!$B$3,IF(AND(J271=MAX($J$4:$J$999),J270&lt;J271),aux!$B$4,"")))</f>
        <v/>
      </c>
      <c r="L271" s="114" t="str">
        <f>IF(OR(K270=aux!$B$3,L270=""),"",B271/$B$1)</f>
        <v/>
      </c>
      <c r="M271" s="114" t="str">
        <f t="shared" si="29"/>
        <v/>
      </c>
      <c r="N271" s="11" t="str">
        <f t="shared" si="30"/>
        <v/>
      </c>
      <c r="O271" s="60" t="str">
        <f>IF(AND(L270&lt;$V$20,L271&gt;$V$20),aux!$B$5,"")</f>
        <v/>
      </c>
      <c r="AA271" s="108">
        <f>IF(L271="",$V$6,B271)</f>
        <v>45.800000000000004</v>
      </c>
      <c r="AB271" s="109">
        <f>IF(L271="",$W$6,C271)</f>
        <v>3585.1179999999999</v>
      </c>
      <c r="AC271" s="108">
        <f>IF(B271="",AC270,IF(L271="",B271,$V$6))</f>
        <v>80</v>
      </c>
      <c r="AD271" s="109">
        <f>IF(B271="",AD270,IF(L271="",C271,$W$6))</f>
        <v>3604.0729999999999</v>
      </c>
      <c r="AF271" s="110">
        <f t="shared" si="33"/>
        <v>33.676470588235297</v>
      </c>
      <c r="AG271" s="110">
        <f t="shared" si="34"/>
        <v>0.24973721682891176</v>
      </c>
      <c r="AI271" s="111">
        <f>SUM($N$4:N271)</f>
        <v>6.8337405675909331</v>
      </c>
    </row>
    <row r="272" spans="1:35" x14ac:dyDescent="0.25">
      <c r="A272" s="4" t="str">
        <f>IF(pushover!A272="","",pushover!A272)</f>
        <v/>
      </c>
      <c r="B272" s="112" t="str">
        <f>IF(A272="","",IF(MAX(pushover!B272:B1267)&gt;0,pushover!B272*100,-pushover!B272*100))</f>
        <v/>
      </c>
      <c r="C272" s="113" t="str">
        <f>IF(A272="","",pushover!C272)</f>
        <v/>
      </c>
      <c r="D272" s="4" t="str">
        <f>IF(A272="","",pushover!D272)</f>
        <v/>
      </c>
      <c r="E272" s="4" t="str">
        <f>IF(A272="","",pushover!E272)</f>
        <v/>
      </c>
      <c r="F272" s="4" t="str">
        <f>IF(A272="","",pushover!I272)</f>
        <v/>
      </c>
      <c r="G272" s="4" t="str">
        <f>IF(A272="","",pushover!J272)</f>
        <v/>
      </c>
      <c r="H272" s="4" t="str">
        <f>IF(A272="","",pushover!K272)</f>
        <v/>
      </c>
      <c r="I272" s="60" t="str">
        <f t="shared" si="31"/>
        <v/>
      </c>
      <c r="J272" s="60" t="str">
        <f t="shared" si="32"/>
        <v/>
      </c>
      <c r="K272" s="59" t="str">
        <f>IF(AND(F272&gt;0,F271=0),aux!$B$2,IF(AND(G272&gt;0,G271=0,H272&lt;1),aux!$B$3,IF(AND(J272=MAX($J$4:$J$999),J271&lt;J272),aux!$B$4,"")))</f>
        <v/>
      </c>
      <c r="L272" s="114" t="str">
        <f>IF(OR(K271=aux!$B$3,L271=""),"",B272/$B$1)</f>
        <v/>
      </c>
      <c r="M272" s="114" t="str">
        <f t="shared" si="29"/>
        <v/>
      </c>
      <c r="N272" s="11" t="str">
        <f t="shared" si="30"/>
        <v/>
      </c>
      <c r="O272" s="60" t="str">
        <f>IF(AND(L271&lt;$V$20,L272&gt;$V$20),aux!$B$5,"")</f>
        <v/>
      </c>
      <c r="AA272" s="108">
        <f>IF(L272="",$V$6,B272)</f>
        <v>45.800000000000004</v>
      </c>
      <c r="AB272" s="109">
        <f>IF(L272="",$W$6,C272)</f>
        <v>3585.1179999999999</v>
      </c>
      <c r="AC272" s="108">
        <f>IF(B272="",AC271,IF(L272="",B272,$V$6))</f>
        <v>80</v>
      </c>
      <c r="AD272" s="109">
        <f>IF(B272="",AD271,IF(L272="",C272,$W$6))</f>
        <v>3604.0729999999999</v>
      </c>
      <c r="AF272" s="110">
        <f t="shared" si="33"/>
        <v>33.676470588235297</v>
      </c>
      <c r="AG272" s="110">
        <f t="shared" si="34"/>
        <v>0.24973721682891176</v>
      </c>
      <c r="AI272" s="111">
        <f>SUM($N$4:N272)</f>
        <v>6.8337405675909331</v>
      </c>
    </row>
    <row r="273" spans="1:35" x14ac:dyDescent="0.25">
      <c r="A273" s="4" t="str">
        <f>IF(pushover!A273="","",pushover!A273)</f>
        <v/>
      </c>
      <c r="B273" s="112" t="str">
        <f>IF(A273="","",IF(MAX(pushover!B273:B1268)&gt;0,pushover!B273*100,-pushover!B273*100))</f>
        <v/>
      </c>
      <c r="C273" s="113" t="str">
        <f>IF(A273="","",pushover!C273)</f>
        <v/>
      </c>
      <c r="D273" s="4" t="str">
        <f>IF(A273="","",pushover!D273)</f>
        <v/>
      </c>
      <c r="E273" s="4" t="str">
        <f>IF(A273="","",pushover!E273)</f>
        <v/>
      </c>
      <c r="F273" s="4" t="str">
        <f>IF(A273="","",pushover!I273)</f>
        <v/>
      </c>
      <c r="G273" s="4" t="str">
        <f>IF(A273="","",pushover!J273)</f>
        <v/>
      </c>
      <c r="H273" s="4" t="str">
        <f>IF(A273="","",pushover!K273)</f>
        <v/>
      </c>
      <c r="I273" s="60" t="str">
        <f t="shared" si="31"/>
        <v/>
      </c>
      <c r="J273" s="60" t="str">
        <f t="shared" si="32"/>
        <v/>
      </c>
      <c r="K273" s="59" t="str">
        <f>IF(AND(F273&gt;0,F272=0),aux!$B$2,IF(AND(G273&gt;0,G272=0,H273&lt;1),aux!$B$3,IF(AND(J273=MAX($J$4:$J$999),J272&lt;J273),aux!$B$4,"")))</f>
        <v/>
      </c>
      <c r="L273" s="114" t="str">
        <f>IF(OR(K272=aux!$B$3,L272=""),"",B273/$B$1)</f>
        <v/>
      </c>
      <c r="M273" s="114" t="str">
        <f t="shared" si="29"/>
        <v/>
      </c>
      <c r="N273" s="11" t="str">
        <f t="shared" si="30"/>
        <v/>
      </c>
      <c r="O273" s="60" t="str">
        <f>IF(AND(L272&lt;$V$20,L273&gt;$V$20),aux!$B$5,"")</f>
        <v/>
      </c>
      <c r="AA273" s="108">
        <f>IF(L273="",$V$6,B273)</f>
        <v>45.800000000000004</v>
      </c>
      <c r="AB273" s="109">
        <f>IF(L273="",$W$6,C273)</f>
        <v>3585.1179999999999</v>
      </c>
      <c r="AC273" s="108">
        <f>IF(B273="",AC272,IF(L273="",B273,$V$6))</f>
        <v>80</v>
      </c>
      <c r="AD273" s="109">
        <f>IF(B273="",AD272,IF(L273="",C273,$W$6))</f>
        <v>3604.0729999999999</v>
      </c>
      <c r="AF273" s="110">
        <f t="shared" si="33"/>
        <v>33.676470588235297</v>
      </c>
      <c r="AG273" s="110">
        <f t="shared" si="34"/>
        <v>0.24973721682891176</v>
      </c>
      <c r="AI273" s="111">
        <f>SUM($N$4:N273)</f>
        <v>6.8337405675909331</v>
      </c>
    </row>
    <row r="274" spans="1:35" x14ac:dyDescent="0.25">
      <c r="A274" s="4" t="str">
        <f>IF(pushover!A274="","",pushover!A274)</f>
        <v/>
      </c>
      <c r="B274" s="112" t="str">
        <f>IF(A274="","",IF(MAX(pushover!B274:B1269)&gt;0,pushover!B274*100,-pushover!B274*100))</f>
        <v/>
      </c>
      <c r="C274" s="113" t="str">
        <f>IF(A274="","",pushover!C274)</f>
        <v/>
      </c>
      <c r="D274" s="4" t="str">
        <f>IF(A274="","",pushover!D274)</f>
        <v/>
      </c>
      <c r="E274" s="4" t="str">
        <f>IF(A274="","",pushover!E274)</f>
        <v/>
      </c>
      <c r="F274" s="4" t="str">
        <f>IF(A274="","",pushover!I274)</f>
        <v/>
      </c>
      <c r="G274" s="4" t="str">
        <f>IF(A274="","",pushover!J274)</f>
        <v/>
      </c>
      <c r="H274" s="4" t="str">
        <f>IF(A274="","",pushover!K274)</f>
        <v/>
      </c>
      <c r="I274" s="60" t="str">
        <f t="shared" si="31"/>
        <v/>
      </c>
      <c r="J274" s="60" t="str">
        <f t="shared" si="32"/>
        <v/>
      </c>
      <c r="K274" s="59" t="str">
        <f>IF(AND(F274&gt;0,F273=0),aux!$B$2,IF(AND(G274&gt;0,G273=0,H274&lt;1),aux!$B$3,IF(AND(J274=MAX($J$4:$J$999),J273&lt;J274),aux!$B$4,"")))</f>
        <v/>
      </c>
      <c r="L274" s="114" t="str">
        <f>IF(OR(K273=aux!$B$3,L273=""),"",B274/$B$1)</f>
        <v/>
      </c>
      <c r="M274" s="114" t="str">
        <f t="shared" si="29"/>
        <v/>
      </c>
      <c r="N274" s="11" t="str">
        <f t="shared" si="30"/>
        <v/>
      </c>
      <c r="O274" s="60" t="str">
        <f>IF(AND(L273&lt;$V$20,L274&gt;$V$20),aux!$B$5,"")</f>
        <v/>
      </c>
      <c r="AA274" s="108">
        <f>IF(L274="",$V$6,B274)</f>
        <v>45.800000000000004</v>
      </c>
      <c r="AB274" s="109">
        <f>IF(L274="",$W$6,C274)</f>
        <v>3585.1179999999999</v>
      </c>
      <c r="AC274" s="108">
        <f>IF(B274="",AC273,IF(L274="",B274,$V$6))</f>
        <v>80</v>
      </c>
      <c r="AD274" s="109">
        <f>IF(B274="",AD273,IF(L274="",C274,$W$6))</f>
        <v>3604.0729999999999</v>
      </c>
      <c r="AF274" s="110">
        <f t="shared" si="33"/>
        <v>33.676470588235297</v>
      </c>
      <c r="AG274" s="110">
        <f t="shared" si="34"/>
        <v>0.24973721682891176</v>
      </c>
      <c r="AI274" s="111">
        <f>SUM($N$4:N274)</f>
        <v>6.8337405675909331</v>
      </c>
    </row>
    <row r="275" spans="1:35" x14ac:dyDescent="0.25">
      <c r="A275" s="4" t="str">
        <f>IF(pushover!A275="","",pushover!A275)</f>
        <v/>
      </c>
      <c r="B275" s="112" t="str">
        <f>IF(A275="","",IF(MAX(pushover!B275:B1270)&gt;0,pushover!B275*100,-pushover!B275*100))</f>
        <v/>
      </c>
      <c r="C275" s="113" t="str">
        <f>IF(A275="","",pushover!C275)</f>
        <v/>
      </c>
      <c r="D275" s="4" t="str">
        <f>IF(A275="","",pushover!D275)</f>
        <v/>
      </c>
      <c r="E275" s="4" t="str">
        <f>IF(A275="","",pushover!E275)</f>
        <v/>
      </c>
      <c r="F275" s="4" t="str">
        <f>IF(A275="","",pushover!I275)</f>
        <v/>
      </c>
      <c r="G275" s="4" t="str">
        <f>IF(A275="","",pushover!J275)</f>
        <v/>
      </c>
      <c r="H275" s="4" t="str">
        <f>IF(A275="","",pushover!K275)</f>
        <v/>
      </c>
      <c r="I275" s="60" t="str">
        <f t="shared" si="31"/>
        <v/>
      </c>
      <c r="J275" s="60" t="str">
        <f t="shared" si="32"/>
        <v/>
      </c>
      <c r="K275" s="59" t="str">
        <f>IF(AND(F275&gt;0,F274=0),aux!$B$2,IF(AND(G275&gt;0,G274=0,H275&lt;1),aux!$B$3,IF(AND(J275=MAX($J$4:$J$999),J274&lt;J275),aux!$B$4,"")))</f>
        <v/>
      </c>
      <c r="L275" s="114" t="str">
        <f>IF(OR(K274=aux!$B$3,L274=""),"",B275/$B$1)</f>
        <v/>
      </c>
      <c r="M275" s="114" t="str">
        <f t="shared" si="29"/>
        <v/>
      </c>
      <c r="N275" s="11" t="str">
        <f t="shared" si="30"/>
        <v/>
      </c>
      <c r="O275" s="60" t="str">
        <f>IF(AND(L274&lt;$V$20,L275&gt;$V$20),aux!$B$5,"")</f>
        <v/>
      </c>
      <c r="AA275" s="108">
        <f>IF(L275="",$V$6,B275)</f>
        <v>45.800000000000004</v>
      </c>
      <c r="AB275" s="109">
        <f>IF(L275="",$W$6,C275)</f>
        <v>3585.1179999999999</v>
      </c>
      <c r="AC275" s="108">
        <f>IF(B275="",AC274,IF(L275="",B275,$V$6))</f>
        <v>80</v>
      </c>
      <c r="AD275" s="109">
        <f>IF(B275="",AD274,IF(L275="",C275,$W$6))</f>
        <v>3604.0729999999999</v>
      </c>
      <c r="AF275" s="110">
        <f t="shared" si="33"/>
        <v>33.676470588235297</v>
      </c>
      <c r="AG275" s="110">
        <f t="shared" si="34"/>
        <v>0.24973721682891176</v>
      </c>
      <c r="AI275" s="111">
        <f>SUM($N$4:N275)</f>
        <v>6.8337405675909331</v>
      </c>
    </row>
    <row r="276" spans="1:35" x14ac:dyDescent="0.25">
      <c r="A276" s="4" t="str">
        <f>IF(pushover!A276="","",pushover!A276)</f>
        <v/>
      </c>
      <c r="B276" s="112" t="str">
        <f>IF(A276="","",IF(MAX(pushover!B276:B1271)&gt;0,pushover!B276*100,-pushover!B276*100))</f>
        <v/>
      </c>
      <c r="C276" s="113" t="str">
        <f>IF(A276="","",pushover!C276)</f>
        <v/>
      </c>
      <c r="D276" s="4" t="str">
        <f>IF(A276="","",pushover!D276)</f>
        <v/>
      </c>
      <c r="E276" s="4" t="str">
        <f>IF(A276="","",pushover!E276)</f>
        <v/>
      </c>
      <c r="F276" s="4" t="str">
        <f>IF(A276="","",pushover!I276)</f>
        <v/>
      </c>
      <c r="G276" s="4" t="str">
        <f>IF(A276="","",pushover!J276)</f>
        <v/>
      </c>
      <c r="H276" s="4" t="str">
        <f>IF(A276="","",pushover!K276)</f>
        <v/>
      </c>
      <c r="I276" s="60" t="str">
        <f t="shared" si="31"/>
        <v/>
      </c>
      <c r="J276" s="60" t="str">
        <f t="shared" si="32"/>
        <v/>
      </c>
      <c r="K276" s="59" t="str">
        <f>IF(AND(F276&gt;0,F275=0),aux!$B$2,IF(AND(G276&gt;0,G275=0,H276&lt;1),aux!$B$3,IF(AND(J276=MAX($J$4:$J$999),J275&lt;J276),aux!$B$4,"")))</f>
        <v/>
      </c>
      <c r="L276" s="114" t="str">
        <f>IF(OR(K275=aux!$B$3,L275=""),"",B276/$B$1)</f>
        <v/>
      </c>
      <c r="M276" s="114" t="str">
        <f t="shared" si="29"/>
        <v/>
      </c>
      <c r="N276" s="11" t="str">
        <f t="shared" si="30"/>
        <v/>
      </c>
      <c r="O276" s="60" t="str">
        <f>IF(AND(L275&lt;$V$20,L276&gt;$V$20),aux!$B$5,"")</f>
        <v/>
      </c>
      <c r="AA276" s="108">
        <f>IF(L276="",$V$6,B276)</f>
        <v>45.800000000000004</v>
      </c>
      <c r="AB276" s="109">
        <f>IF(L276="",$W$6,C276)</f>
        <v>3585.1179999999999</v>
      </c>
      <c r="AC276" s="108">
        <f>IF(B276="",AC275,IF(L276="",B276,$V$6))</f>
        <v>80</v>
      </c>
      <c r="AD276" s="109">
        <f>IF(B276="",AD275,IF(L276="",C276,$W$6))</f>
        <v>3604.0729999999999</v>
      </c>
      <c r="AF276" s="110">
        <f t="shared" si="33"/>
        <v>33.676470588235297</v>
      </c>
      <c r="AG276" s="110">
        <f t="shared" si="34"/>
        <v>0.24973721682891176</v>
      </c>
      <c r="AI276" s="111">
        <f>SUM($N$4:N276)</f>
        <v>6.8337405675909331</v>
      </c>
    </row>
    <row r="277" spans="1:35" x14ac:dyDescent="0.25">
      <c r="A277" s="4" t="str">
        <f>IF(pushover!A277="","",pushover!A277)</f>
        <v/>
      </c>
      <c r="B277" s="112" t="str">
        <f>IF(A277="","",IF(MAX(pushover!B277:B1272)&gt;0,pushover!B277*100,-pushover!B277*100))</f>
        <v/>
      </c>
      <c r="C277" s="113" t="str">
        <f>IF(A277="","",pushover!C277)</f>
        <v/>
      </c>
      <c r="D277" s="4" t="str">
        <f>IF(A277="","",pushover!D277)</f>
        <v/>
      </c>
      <c r="E277" s="4" t="str">
        <f>IF(A277="","",pushover!E277)</f>
        <v/>
      </c>
      <c r="F277" s="4" t="str">
        <f>IF(A277="","",pushover!I277)</f>
        <v/>
      </c>
      <c r="G277" s="4" t="str">
        <f>IF(A277="","",pushover!J277)</f>
        <v/>
      </c>
      <c r="H277" s="4" t="str">
        <f>IF(A277="","",pushover!K277)</f>
        <v/>
      </c>
      <c r="I277" s="60" t="str">
        <f t="shared" si="31"/>
        <v/>
      </c>
      <c r="J277" s="60" t="str">
        <f t="shared" si="32"/>
        <v/>
      </c>
      <c r="K277" s="59" t="str">
        <f>IF(AND(F277&gt;0,F276=0),aux!$B$2,IF(AND(G277&gt;0,G276=0,H277&lt;1),aux!$B$3,IF(AND(J277=MAX($J$4:$J$999),J276&lt;J277),aux!$B$4,"")))</f>
        <v/>
      </c>
      <c r="L277" s="114" t="str">
        <f>IF(OR(K276=aux!$B$3,L276=""),"",B277/$B$1)</f>
        <v/>
      </c>
      <c r="M277" s="114" t="str">
        <f t="shared" ref="M277:M340" si="35">IF(L277="","",C277/($B$1*$D$1*9.81))</f>
        <v/>
      </c>
      <c r="N277" s="11" t="str">
        <f t="shared" ref="N277:N340" si="36">IF(L277="","",IF(L276="[cm]",0,(L277-L276)*(M277+M276)/2))</f>
        <v/>
      </c>
      <c r="O277" s="60" t="str">
        <f>IF(AND(L276&lt;$V$20,L277&gt;$V$20),aux!$B$5,"")</f>
        <v/>
      </c>
      <c r="AA277" s="108">
        <f>IF(L277="",$V$6,B277)</f>
        <v>45.800000000000004</v>
      </c>
      <c r="AB277" s="109">
        <f>IF(L277="",$W$6,C277)</f>
        <v>3585.1179999999999</v>
      </c>
      <c r="AC277" s="108">
        <f>IF(B277="",AC276,IF(L277="",B277,$V$6))</f>
        <v>80</v>
      </c>
      <c r="AD277" s="109">
        <f>IF(B277="",AD276,IF(L277="",C277,$W$6))</f>
        <v>3604.0729999999999</v>
      </c>
      <c r="AF277" s="110">
        <f t="shared" si="33"/>
        <v>33.676470588235297</v>
      </c>
      <c r="AG277" s="110">
        <f t="shared" si="34"/>
        <v>0.24973721682891176</v>
      </c>
      <c r="AI277" s="111">
        <f>SUM($N$4:N277)</f>
        <v>6.8337405675909331</v>
      </c>
    </row>
    <row r="278" spans="1:35" x14ac:dyDescent="0.25">
      <c r="A278" s="4" t="str">
        <f>IF(pushover!A278="","",pushover!A278)</f>
        <v/>
      </c>
      <c r="B278" s="112" t="str">
        <f>IF(A278="","",IF(MAX(pushover!B278:B1273)&gt;0,pushover!B278*100,-pushover!B278*100))</f>
        <v/>
      </c>
      <c r="C278" s="113" t="str">
        <f>IF(A278="","",pushover!C278)</f>
        <v/>
      </c>
      <c r="D278" s="4" t="str">
        <f>IF(A278="","",pushover!D278)</f>
        <v/>
      </c>
      <c r="E278" s="4" t="str">
        <f>IF(A278="","",pushover!E278)</f>
        <v/>
      </c>
      <c r="F278" s="4" t="str">
        <f>IF(A278="","",pushover!I278)</f>
        <v/>
      </c>
      <c r="G278" s="4" t="str">
        <f>IF(A278="","",pushover!J278)</f>
        <v/>
      </c>
      <c r="H278" s="4" t="str">
        <f>IF(A278="","",pushover!K278)</f>
        <v/>
      </c>
      <c r="I278" s="60" t="str">
        <f t="shared" si="31"/>
        <v/>
      </c>
      <c r="J278" s="60" t="str">
        <f t="shared" si="32"/>
        <v/>
      </c>
      <c r="K278" s="59" t="str">
        <f>IF(AND(F278&gt;0,F277=0),aux!$B$2,IF(AND(G278&gt;0,G277=0,H278&lt;1),aux!$B$3,IF(AND(J278=MAX($J$4:$J$999),J277&lt;J278),aux!$B$4,"")))</f>
        <v/>
      </c>
      <c r="L278" s="114" t="str">
        <f>IF(OR(K277=aux!$B$3,L277=""),"",B278/$B$1)</f>
        <v/>
      </c>
      <c r="M278" s="114" t="str">
        <f t="shared" si="35"/>
        <v/>
      </c>
      <c r="N278" s="11" t="str">
        <f t="shared" si="36"/>
        <v/>
      </c>
      <c r="O278" s="60" t="str">
        <f>IF(AND(L277&lt;$V$20,L278&gt;$V$20),aux!$B$5,"")</f>
        <v/>
      </c>
      <c r="AA278" s="108">
        <f>IF(L278="",$V$6,B278)</f>
        <v>45.800000000000004</v>
      </c>
      <c r="AB278" s="109">
        <f>IF(L278="",$W$6,C278)</f>
        <v>3585.1179999999999</v>
      </c>
      <c r="AC278" s="108">
        <f>IF(B278="",AC277,IF(L278="",B278,$V$6))</f>
        <v>80</v>
      </c>
      <c r="AD278" s="109">
        <f>IF(B278="",AD277,IF(L278="",C278,$W$6))</f>
        <v>3604.0729999999999</v>
      </c>
      <c r="AF278" s="110">
        <f t="shared" si="33"/>
        <v>33.676470588235297</v>
      </c>
      <c r="AG278" s="110">
        <f t="shared" si="34"/>
        <v>0.24973721682891176</v>
      </c>
      <c r="AI278" s="111">
        <f>SUM($N$4:N278)</f>
        <v>6.8337405675909331</v>
      </c>
    </row>
    <row r="279" spans="1:35" x14ac:dyDescent="0.25">
      <c r="A279" s="4" t="str">
        <f>IF(pushover!A279="","",pushover!A279)</f>
        <v/>
      </c>
      <c r="B279" s="112" t="str">
        <f>IF(A279="","",IF(MAX(pushover!B279:B1274)&gt;0,pushover!B279*100,-pushover!B279*100))</f>
        <v/>
      </c>
      <c r="C279" s="113" t="str">
        <f>IF(A279="","",pushover!C279)</f>
        <v/>
      </c>
      <c r="D279" s="4" t="str">
        <f>IF(A279="","",pushover!D279)</f>
        <v/>
      </c>
      <c r="E279" s="4" t="str">
        <f>IF(A279="","",pushover!E279)</f>
        <v/>
      </c>
      <c r="F279" s="4" t="str">
        <f>IF(A279="","",pushover!I279)</f>
        <v/>
      </c>
      <c r="G279" s="4" t="str">
        <f>IF(A279="","",pushover!J279)</f>
        <v/>
      </c>
      <c r="H279" s="4" t="str">
        <f>IF(A279="","",pushover!K279)</f>
        <v/>
      </c>
      <c r="I279" s="60" t="str">
        <f t="shared" si="31"/>
        <v/>
      </c>
      <c r="J279" s="60" t="str">
        <f t="shared" si="32"/>
        <v/>
      </c>
      <c r="K279" s="59" t="str">
        <f>IF(AND(F279&gt;0,F278=0),aux!$B$2,IF(AND(G279&gt;0,G278=0,H279&lt;1),aux!$B$3,IF(AND(J279=MAX($J$4:$J$999),J278&lt;J279),aux!$B$4,"")))</f>
        <v/>
      </c>
      <c r="L279" s="114" t="str">
        <f>IF(OR(K278=aux!$B$3,L278=""),"",B279/$B$1)</f>
        <v/>
      </c>
      <c r="M279" s="114" t="str">
        <f t="shared" si="35"/>
        <v/>
      </c>
      <c r="N279" s="11" t="str">
        <f t="shared" si="36"/>
        <v/>
      </c>
      <c r="O279" s="60" t="str">
        <f>IF(AND(L278&lt;$V$20,L279&gt;$V$20),aux!$B$5,"")</f>
        <v/>
      </c>
      <c r="AA279" s="108">
        <f>IF(L279="",$V$6,B279)</f>
        <v>45.800000000000004</v>
      </c>
      <c r="AB279" s="109">
        <f>IF(L279="",$W$6,C279)</f>
        <v>3585.1179999999999</v>
      </c>
      <c r="AC279" s="108">
        <f>IF(B279="",AC278,IF(L279="",B279,$V$6))</f>
        <v>80</v>
      </c>
      <c r="AD279" s="109">
        <f>IF(B279="",AD278,IF(L279="",C279,$W$6))</f>
        <v>3604.0729999999999</v>
      </c>
      <c r="AF279" s="110">
        <f t="shared" si="33"/>
        <v>33.676470588235297</v>
      </c>
      <c r="AG279" s="110">
        <f t="shared" si="34"/>
        <v>0.24973721682891176</v>
      </c>
      <c r="AI279" s="111">
        <f>SUM($N$4:N279)</f>
        <v>6.8337405675909331</v>
      </c>
    </row>
    <row r="280" spans="1:35" x14ac:dyDescent="0.25">
      <c r="A280" s="4" t="str">
        <f>IF(pushover!A280="","",pushover!A280)</f>
        <v/>
      </c>
      <c r="B280" s="112" t="str">
        <f>IF(A280="","",IF(MAX(pushover!B280:B1275)&gt;0,pushover!B280*100,-pushover!B280*100))</f>
        <v/>
      </c>
      <c r="C280" s="113" t="str">
        <f>IF(A280="","",pushover!C280)</f>
        <v/>
      </c>
      <c r="D280" s="4" t="str">
        <f>IF(A280="","",pushover!D280)</f>
        <v/>
      </c>
      <c r="E280" s="4" t="str">
        <f>IF(A280="","",pushover!E280)</f>
        <v/>
      </c>
      <c r="F280" s="4" t="str">
        <f>IF(A280="","",pushover!I280)</f>
        <v/>
      </c>
      <c r="G280" s="4" t="str">
        <f>IF(A280="","",pushover!J280)</f>
        <v/>
      </c>
      <c r="H280" s="4" t="str">
        <f>IF(A280="","",pushover!K280)</f>
        <v/>
      </c>
      <c r="I280" s="60" t="str">
        <f t="shared" si="31"/>
        <v/>
      </c>
      <c r="J280" s="60" t="str">
        <f t="shared" si="32"/>
        <v/>
      </c>
      <c r="K280" s="59" t="str">
        <f>IF(AND(F280&gt;0,F279=0),aux!$B$2,IF(AND(G280&gt;0,G279=0,H280&lt;1),aux!$B$3,IF(AND(J280=MAX($J$4:$J$999),J279&lt;J280),aux!$B$4,"")))</f>
        <v/>
      </c>
      <c r="L280" s="114" t="str">
        <f>IF(OR(K279=aux!$B$3,L279=""),"",B280/$B$1)</f>
        <v/>
      </c>
      <c r="M280" s="114" t="str">
        <f t="shared" si="35"/>
        <v/>
      </c>
      <c r="N280" s="11" t="str">
        <f t="shared" si="36"/>
        <v/>
      </c>
      <c r="O280" s="60" t="str">
        <f>IF(AND(L279&lt;$V$20,L280&gt;$V$20),aux!$B$5,"")</f>
        <v/>
      </c>
      <c r="AA280" s="108">
        <f>IF(L280="",$V$6,B280)</f>
        <v>45.800000000000004</v>
      </c>
      <c r="AB280" s="109">
        <f>IF(L280="",$W$6,C280)</f>
        <v>3585.1179999999999</v>
      </c>
      <c r="AC280" s="108">
        <f>IF(B280="",AC279,IF(L280="",B280,$V$6))</f>
        <v>80</v>
      </c>
      <c r="AD280" s="109">
        <f>IF(B280="",AD279,IF(L280="",C280,$W$6))</f>
        <v>3604.0729999999999</v>
      </c>
      <c r="AF280" s="110">
        <f t="shared" si="33"/>
        <v>33.676470588235297</v>
      </c>
      <c r="AG280" s="110">
        <f t="shared" si="34"/>
        <v>0.24973721682891176</v>
      </c>
      <c r="AI280" s="111">
        <f>SUM($N$4:N280)</f>
        <v>6.8337405675909331</v>
      </c>
    </row>
    <row r="281" spans="1:35" x14ac:dyDescent="0.25">
      <c r="A281" s="4" t="str">
        <f>IF(pushover!A281="","",pushover!A281)</f>
        <v/>
      </c>
      <c r="B281" s="112" t="str">
        <f>IF(A281="","",IF(MAX(pushover!B281:B1276)&gt;0,pushover!B281*100,-pushover!B281*100))</f>
        <v/>
      </c>
      <c r="C281" s="113" t="str">
        <f>IF(A281="","",pushover!C281)</f>
        <v/>
      </c>
      <c r="D281" s="4" t="str">
        <f>IF(A281="","",pushover!D281)</f>
        <v/>
      </c>
      <c r="E281" s="4" t="str">
        <f>IF(A281="","",pushover!E281)</f>
        <v/>
      </c>
      <c r="F281" s="4" t="str">
        <f>IF(A281="","",pushover!I281)</f>
        <v/>
      </c>
      <c r="G281" s="4" t="str">
        <f>IF(A281="","",pushover!J281)</f>
        <v/>
      </c>
      <c r="H281" s="4" t="str">
        <f>IF(A281="","",pushover!K281)</f>
        <v/>
      </c>
      <c r="I281" s="60" t="str">
        <f t="shared" si="31"/>
        <v/>
      </c>
      <c r="J281" s="60" t="str">
        <f t="shared" si="32"/>
        <v/>
      </c>
      <c r="K281" s="59" t="str">
        <f>IF(AND(F281&gt;0,F280=0),aux!$B$2,IF(AND(G281&gt;0,G280=0,H281&lt;1),aux!$B$3,IF(AND(J281=MAX($J$4:$J$999),J280&lt;J281),aux!$B$4,"")))</f>
        <v/>
      </c>
      <c r="L281" s="114" t="str">
        <f>IF(OR(K280=aux!$B$3,L280=""),"",B281/$B$1)</f>
        <v/>
      </c>
      <c r="M281" s="114" t="str">
        <f t="shared" si="35"/>
        <v/>
      </c>
      <c r="N281" s="11" t="str">
        <f t="shared" si="36"/>
        <v/>
      </c>
      <c r="O281" s="60" t="str">
        <f>IF(AND(L280&lt;$V$20,L281&gt;$V$20),aux!$B$5,"")</f>
        <v/>
      </c>
      <c r="AA281" s="108">
        <f>IF(L281="",$V$6,B281)</f>
        <v>45.800000000000004</v>
      </c>
      <c r="AB281" s="109">
        <f>IF(L281="",$W$6,C281)</f>
        <v>3585.1179999999999</v>
      </c>
      <c r="AC281" s="108">
        <f>IF(B281="",AC280,IF(L281="",B281,$V$6))</f>
        <v>80</v>
      </c>
      <c r="AD281" s="109">
        <f>IF(B281="",AD280,IF(L281="",C281,$W$6))</f>
        <v>3604.0729999999999</v>
      </c>
      <c r="AF281" s="110">
        <f t="shared" si="33"/>
        <v>33.676470588235297</v>
      </c>
      <c r="AG281" s="110">
        <f t="shared" si="34"/>
        <v>0.24973721682891176</v>
      </c>
      <c r="AI281" s="111">
        <f>SUM($N$4:N281)</f>
        <v>6.8337405675909331</v>
      </c>
    </row>
    <row r="282" spans="1:35" x14ac:dyDescent="0.25">
      <c r="A282" s="4" t="str">
        <f>IF(pushover!A282="","",pushover!A282)</f>
        <v/>
      </c>
      <c r="B282" s="112" t="str">
        <f>IF(A282="","",IF(MAX(pushover!B282:B1277)&gt;0,pushover!B282*100,-pushover!B282*100))</f>
        <v/>
      </c>
      <c r="C282" s="113" t="str">
        <f>IF(A282="","",pushover!C282)</f>
        <v/>
      </c>
      <c r="D282" s="4" t="str">
        <f>IF(A282="","",pushover!D282)</f>
        <v/>
      </c>
      <c r="E282" s="4" t="str">
        <f>IF(A282="","",pushover!E282)</f>
        <v/>
      </c>
      <c r="F282" s="4" t="str">
        <f>IF(A282="","",pushover!I282)</f>
        <v/>
      </c>
      <c r="G282" s="4" t="str">
        <f>IF(A282="","",pushover!J282)</f>
        <v/>
      </c>
      <c r="H282" s="4" t="str">
        <f>IF(A282="","",pushover!K282)</f>
        <v/>
      </c>
      <c r="I282" s="60" t="str">
        <f t="shared" si="31"/>
        <v/>
      </c>
      <c r="J282" s="60" t="str">
        <f t="shared" si="32"/>
        <v/>
      </c>
      <c r="K282" s="59" t="str">
        <f>IF(AND(F282&gt;0,F281=0),aux!$B$2,IF(AND(G282&gt;0,G281=0,H282&lt;1),aux!$B$3,IF(AND(J282=MAX($J$4:$J$999),J281&lt;J282),aux!$B$4,"")))</f>
        <v/>
      </c>
      <c r="L282" s="114" t="str">
        <f>IF(OR(K281=aux!$B$3,L281=""),"",B282/$B$1)</f>
        <v/>
      </c>
      <c r="M282" s="114" t="str">
        <f t="shared" si="35"/>
        <v/>
      </c>
      <c r="N282" s="11" t="str">
        <f t="shared" si="36"/>
        <v/>
      </c>
      <c r="O282" s="60" t="str">
        <f>IF(AND(L281&lt;$V$20,L282&gt;$V$20),aux!$B$5,"")</f>
        <v/>
      </c>
      <c r="AA282" s="108">
        <f>IF(L282="",$V$6,B282)</f>
        <v>45.800000000000004</v>
      </c>
      <c r="AB282" s="109">
        <f>IF(L282="",$W$6,C282)</f>
        <v>3585.1179999999999</v>
      </c>
      <c r="AC282" s="108">
        <f>IF(B282="",AC281,IF(L282="",B282,$V$6))</f>
        <v>80</v>
      </c>
      <c r="AD282" s="109">
        <f>IF(B282="",AD281,IF(L282="",C282,$W$6))</f>
        <v>3604.0729999999999</v>
      </c>
      <c r="AF282" s="110">
        <f t="shared" si="33"/>
        <v>33.676470588235297</v>
      </c>
      <c r="AG282" s="110">
        <f t="shared" si="34"/>
        <v>0.24973721682891176</v>
      </c>
      <c r="AI282" s="111">
        <f>SUM($N$4:N282)</f>
        <v>6.8337405675909331</v>
      </c>
    </row>
    <row r="283" spans="1:35" x14ac:dyDescent="0.25">
      <c r="A283" s="4" t="str">
        <f>IF(pushover!A283="","",pushover!A283)</f>
        <v/>
      </c>
      <c r="B283" s="112" t="str">
        <f>IF(A283="","",IF(MAX(pushover!B283:B1278)&gt;0,pushover!B283*100,-pushover!B283*100))</f>
        <v/>
      </c>
      <c r="C283" s="113" t="str">
        <f>IF(A283="","",pushover!C283)</f>
        <v/>
      </c>
      <c r="D283" s="4" t="str">
        <f>IF(A283="","",pushover!D283)</f>
        <v/>
      </c>
      <c r="E283" s="4" t="str">
        <f>IF(A283="","",pushover!E283)</f>
        <v/>
      </c>
      <c r="F283" s="4" t="str">
        <f>IF(A283="","",pushover!I283)</f>
        <v/>
      </c>
      <c r="G283" s="4" t="str">
        <f>IF(A283="","",pushover!J283)</f>
        <v/>
      </c>
      <c r="H283" s="4" t="str">
        <f>IF(A283="","",pushover!K283)</f>
        <v/>
      </c>
      <c r="I283" s="60" t="str">
        <f t="shared" si="31"/>
        <v/>
      </c>
      <c r="J283" s="60" t="str">
        <f t="shared" si="32"/>
        <v/>
      </c>
      <c r="K283" s="59" t="str">
        <f>IF(AND(F283&gt;0,F282=0),aux!$B$2,IF(AND(G283&gt;0,G282=0,H283&lt;1),aux!$B$3,IF(AND(J283=MAX($J$4:$J$999),J282&lt;J283),aux!$B$4,"")))</f>
        <v/>
      </c>
      <c r="L283" s="114" t="str">
        <f>IF(OR(K282=aux!$B$3,L282=""),"",B283/$B$1)</f>
        <v/>
      </c>
      <c r="M283" s="114" t="str">
        <f t="shared" si="35"/>
        <v/>
      </c>
      <c r="N283" s="11" t="str">
        <f t="shared" si="36"/>
        <v/>
      </c>
      <c r="O283" s="60" t="str">
        <f>IF(AND(L282&lt;$V$20,L283&gt;$V$20),aux!$B$5,"")</f>
        <v/>
      </c>
      <c r="AA283" s="108">
        <f>IF(L283="",$V$6,B283)</f>
        <v>45.800000000000004</v>
      </c>
      <c r="AB283" s="109">
        <f>IF(L283="",$W$6,C283)</f>
        <v>3585.1179999999999</v>
      </c>
      <c r="AC283" s="108">
        <f>IF(B283="",AC282,IF(L283="",B283,$V$6))</f>
        <v>80</v>
      </c>
      <c r="AD283" s="109">
        <f>IF(B283="",AD282,IF(L283="",C283,$W$6))</f>
        <v>3604.0729999999999</v>
      </c>
      <c r="AF283" s="110">
        <f t="shared" si="33"/>
        <v>33.676470588235297</v>
      </c>
      <c r="AG283" s="110">
        <f t="shared" si="34"/>
        <v>0.24973721682891176</v>
      </c>
      <c r="AI283" s="111">
        <f>SUM($N$4:N283)</f>
        <v>6.8337405675909331</v>
      </c>
    </row>
    <row r="284" spans="1:35" x14ac:dyDescent="0.25">
      <c r="A284" s="4" t="str">
        <f>IF(pushover!A284="","",pushover!A284)</f>
        <v/>
      </c>
      <c r="B284" s="112" t="str">
        <f>IF(A284="","",IF(MAX(pushover!B284:B1279)&gt;0,pushover!B284*100,-pushover!B284*100))</f>
        <v/>
      </c>
      <c r="C284" s="113" t="str">
        <f>IF(A284="","",pushover!C284)</f>
        <v/>
      </c>
      <c r="D284" s="4" t="str">
        <f>IF(A284="","",pushover!D284)</f>
        <v/>
      </c>
      <c r="E284" s="4" t="str">
        <f>IF(A284="","",pushover!E284)</f>
        <v/>
      </c>
      <c r="F284" s="4" t="str">
        <f>IF(A284="","",pushover!I284)</f>
        <v/>
      </c>
      <c r="G284" s="4" t="str">
        <f>IF(A284="","",pushover!J284)</f>
        <v/>
      </c>
      <c r="H284" s="4" t="str">
        <f>IF(A284="","",pushover!K284)</f>
        <v/>
      </c>
      <c r="I284" s="60" t="str">
        <f t="shared" si="31"/>
        <v/>
      </c>
      <c r="J284" s="60" t="str">
        <f t="shared" si="32"/>
        <v/>
      </c>
      <c r="K284" s="59" t="str">
        <f>IF(AND(F284&gt;0,F283=0),aux!$B$2,IF(AND(G284&gt;0,G283=0,H284&lt;1),aux!$B$3,IF(AND(J284=MAX($J$4:$J$999),J283&lt;J284),aux!$B$4,"")))</f>
        <v/>
      </c>
      <c r="L284" s="114" t="str">
        <f>IF(OR(K283=aux!$B$3,L283=""),"",B284/$B$1)</f>
        <v/>
      </c>
      <c r="M284" s="114" t="str">
        <f t="shared" si="35"/>
        <v/>
      </c>
      <c r="N284" s="11" t="str">
        <f t="shared" si="36"/>
        <v/>
      </c>
      <c r="O284" s="60" t="str">
        <f>IF(AND(L283&lt;$V$20,L284&gt;$V$20),aux!$B$5,"")</f>
        <v/>
      </c>
      <c r="AA284" s="108">
        <f>IF(L284="",$V$6,B284)</f>
        <v>45.800000000000004</v>
      </c>
      <c r="AB284" s="109">
        <f>IF(L284="",$W$6,C284)</f>
        <v>3585.1179999999999</v>
      </c>
      <c r="AC284" s="108">
        <f>IF(B284="",AC283,IF(L284="",B284,$V$6))</f>
        <v>80</v>
      </c>
      <c r="AD284" s="109">
        <f>IF(B284="",AD283,IF(L284="",C284,$W$6))</f>
        <v>3604.0729999999999</v>
      </c>
      <c r="AF284" s="110">
        <f t="shared" si="33"/>
        <v>33.676470588235297</v>
      </c>
      <c r="AG284" s="110">
        <f t="shared" si="34"/>
        <v>0.24973721682891176</v>
      </c>
      <c r="AI284" s="111">
        <f>SUM($N$4:N284)</f>
        <v>6.8337405675909331</v>
      </c>
    </row>
    <row r="285" spans="1:35" x14ac:dyDescent="0.25">
      <c r="A285" s="4" t="str">
        <f>IF(pushover!A285="","",pushover!A285)</f>
        <v/>
      </c>
      <c r="B285" s="112" t="str">
        <f>IF(A285="","",IF(MAX(pushover!B285:B1280)&gt;0,pushover!B285*100,-pushover!B285*100))</f>
        <v/>
      </c>
      <c r="C285" s="113" t="str">
        <f>IF(A285="","",pushover!C285)</f>
        <v/>
      </c>
      <c r="D285" s="4" t="str">
        <f>IF(A285="","",pushover!D285)</f>
        <v/>
      </c>
      <c r="E285" s="4" t="str">
        <f>IF(A285="","",pushover!E285)</f>
        <v/>
      </c>
      <c r="F285" s="4" t="str">
        <f>IF(A285="","",pushover!I285)</f>
        <v/>
      </c>
      <c r="G285" s="4" t="str">
        <f>IF(A285="","",pushover!J285)</f>
        <v/>
      </c>
      <c r="H285" s="4" t="str">
        <f>IF(A285="","",pushover!K285)</f>
        <v/>
      </c>
      <c r="I285" s="60" t="str">
        <f t="shared" si="31"/>
        <v/>
      </c>
      <c r="J285" s="60" t="str">
        <f t="shared" si="32"/>
        <v/>
      </c>
      <c r="K285" s="59" t="str">
        <f>IF(AND(F285&gt;0,F284=0),aux!$B$2,IF(AND(G285&gt;0,G284=0,H285&lt;1),aux!$B$3,IF(AND(J285=MAX($J$4:$J$999),J284&lt;J285),aux!$B$4,"")))</f>
        <v/>
      </c>
      <c r="L285" s="114" t="str">
        <f>IF(OR(K284=aux!$B$3,L284=""),"",B285/$B$1)</f>
        <v/>
      </c>
      <c r="M285" s="114" t="str">
        <f t="shared" si="35"/>
        <v/>
      </c>
      <c r="N285" s="11" t="str">
        <f t="shared" si="36"/>
        <v/>
      </c>
      <c r="O285" s="60" t="str">
        <f>IF(AND(L284&lt;$V$20,L285&gt;$V$20),aux!$B$5,"")</f>
        <v/>
      </c>
      <c r="AA285" s="108">
        <f>IF(L285="",$V$6,B285)</f>
        <v>45.800000000000004</v>
      </c>
      <c r="AB285" s="109">
        <f>IF(L285="",$W$6,C285)</f>
        <v>3585.1179999999999</v>
      </c>
      <c r="AC285" s="108">
        <f>IF(B285="",AC284,IF(L285="",B285,$V$6))</f>
        <v>80</v>
      </c>
      <c r="AD285" s="109">
        <f>IF(B285="",AD284,IF(L285="",C285,$W$6))</f>
        <v>3604.0729999999999</v>
      </c>
      <c r="AF285" s="110">
        <f t="shared" si="33"/>
        <v>33.676470588235297</v>
      </c>
      <c r="AG285" s="110">
        <f t="shared" si="34"/>
        <v>0.24973721682891176</v>
      </c>
      <c r="AI285" s="111">
        <f>SUM($N$4:N285)</f>
        <v>6.8337405675909331</v>
      </c>
    </row>
    <row r="286" spans="1:35" x14ac:dyDescent="0.25">
      <c r="A286" s="4" t="str">
        <f>IF(pushover!A286="","",pushover!A286)</f>
        <v/>
      </c>
      <c r="B286" s="112" t="str">
        <f>IF(A286="","",IF(MAX(pushover!B286:B1281)&gt;0,pushover!B286*100,-pushover!B286*100))</f>
        <v/>
      </c>
      <c r="C286" s="113" t="str">
        <f>IF(A286="","",pushover!C286)</f>
        <v/>
      </c>
      <c r="D286" s="4" t="str">
        <f>IF(A286="","",pushover!D286)</f>
        <v/>
      </c>
      <c r="E286" s="4" t="str">
        <f>IF(A286="","",pushover!E286)</f>
        <v/>
      </c>
      <c r="F286" s="4" t="str">
        <f>IF(A286="","",pushover!I286)</f>
        <v/>
      </c>
      <c r="G286" s="4" t="str">
        <f>IF(A286="","",pushover!J286)</f>
        <v/>
      </c>
      <c r="H286" s="4" t="str">
        <f>IF(A286="","",pushover!K286)</f>
        <v/>
      </c>
      <c r="I286" s="60" t="str">
        <f t="shared" si="31"/>
        <v/>
      </c>
      <c r="J286" s="60" t="str">
        <f t="shared" si="32"/>
        <v/>
      </c>
      <c r="K286" s="59" t="str">
        <f>IF(AND(F286&gt;0,F285=0),aux!$B$2,IF(AND(G286&gt;0,G285=0,H286&lt;1),aux!$B$3,IF(AND(J286=MAX($J$4:$J$999),J285&lt;J286),aux!$B$4,"")))</f>
        <v/>
      </c>
      <c r="L286" s="114" t="str">
        <f>IF(OR(K285=aux!$B$3,L285=""),"",B286/$B$1)</f>
        <v/>
      </c>
      <c r="M286" s="114" t="str">
        <f t="shared" si="35"/>
        <v/>
      </c>
      <c r="N286" s="11" t="str">
        <f t="shared" si="36"/>
        <v/>
      </c>
      <c r="O286" s="60" t="str">
        <f>IF(AND(L285&lt;$V$20,L286&gt;$V$20),aux!$B$5,"")</f>
        <v/>
      </c>
      <c r="AA286" s="108">
        <f>IF(L286="",$V$6,B286)</f>
        <v>45.800000000000004</v>
      </c>
      <c r="AB286" s="109">
        <f>IF(L286="",$W$6,C286)</f>
        <v>3585.1179999999999</v>
      </c>
      <c r="AC286" s="108">
        <f>IF(B286="",AC285,IF(L286="",B286,$V$6))</f>
        <v>80</v>
      </c>
      <c r="AD286" s="109">
        <f>IF(B286="",AD285,IF(L286="",C286,$W$6))</f>
        <v>3604.0729999999999</v>
      </c>
      <c r="AF286" s="110">
        <f t="shared" si="33"/>
        <v>33.676470588235297</v>
      </c>
      <c r="AG286" s="110">
        <f t="shared" si="34"/>
        <v>0.24973721682891176</v>
      </c>
      <c r="AI286" s="111">
        <f>SUM($N$4:N286)</f>
        <v>6.8337405675909331</v>
      </c>
    </row>
    <row r="287" spans="1:35" x14ac:dyDescent="0.25">
      <c r="A287" s="4" t="str">
        <f>IF(pushover!A287="","",pushover!A287)</f>
        <v/>
      </c>
      <c r="B287" s="112" t="str">
        <f>IF(A287="","",IF(MAX(pushover!B287:B1282)&gt;0,pushover!B287*100,-pushover!B287*100))</f>
        <v/>
      </c>
      <c r="C287" s="113" t="str">
        <f>IF(A287="","",pushover!C287)</f>
        <v/>
      </c>
      <c r="D287" s="4" t="str">
        <f>IF(A287="","",pushover!D287)</f>
        <v/>
      </c>
      <c r="E287" s="4" t="str">
        <f>IF(A287="","",pushover!E287)</f>
        <v/>
      </c>
      <c r="F287" s="4" t="str">
        <f>IF(A287="","",pushover!I287)</f>
        <v/>
      </c>
      <c r="G287" s="4" t="str">
        <f>IF(A287="","",pushover!J287)</f>
        <v/>
      </c>
      <c r="H287" s="4" t="str">
        <f>IF(A287="","",pushover!K287)</f>
        <v/>
      </c>
      <c r="I287" s="60" t="str">
        <f t="shared" si="31"/>
        <v/>
      </c>
      <c r="J287" s="60" t="str">
        <f t="shared" si="32"/>
        <v/>
      </c>
      <c r="K287" s="59" t="str">
        <f>IF(AND(F287&gt;0,F286=0),aux!$B$2,IF(AND(G287&gt;0,G286=0,H287&lt;1),aux!$B$3,IF(AND(J287=MAX($J$4:$J$999),J286&lt;J287),aux!$B$4,"")))</f>
        <v/>
      </c>
      <c r="L287" s="114" t="str">
        <f>IF(OR(K286=aux!$B$3,L286=""),"",B287/$B$1)</f>
        <v/>
      </c>
      <c r="M287" s="114" t="str">
        <f t="shared" si="35"/>
        <v/>
      </c>
      <c r="N287" s="11" t="str">
        <f t="shared" si="36"/>
        <v/>
      </c>
      <c r="O287" s="60" t="str">
        <f>IF(AND(L286&lt;$V$20,L287&gt;$V$20),aux!$B$5,"")</f>
        <v/>
      </c>
      <c r="AA287" s="108">
        <f>IF(L287="",$V$6,B287)</f>
        <v>45.800000000000004</v>
      </c>
      <c r="AB287" s="109">
        <f>IF(L287="",$W$6,C287)</f>
        <v>3585.1179999999999</v>
      </c>
      <c r="AC287" s="108">
        <f>IF(B287="",AC286,IF(L287="",B287,$V$6))</f>
        <v>80</v>
      </c>
      <c r="AD287" s="109">
        <f>IF(B287="",AD286,IF(L287="",C287,$W$6))</f>
        <v>3604.0729999999999</v>
      </c>
      <c r="AF287" s="110">
        <f t="shared" si="33"/>
        <v>33.676470588235297</v>
      </c>
      <c r="AG287" s="110">
        <f t="shared" si="34"/>
        <v>0.24973721682891176</v>
      </c>
      <c r="AI287" s="111">
        <f>SUM($N$4:N287)</f>
        <v>6.8337405675909331</v>
      </c>
    </row>
    <row r="288" spans="1:35" x14ac:dyDescent="0.25">
      <c r="A288" s="4" t="str">
        <f>IF(pushover!A288="","",pushover!A288)</f>
        <v/>
      </c>
      <c r="B288" s="112" t="str">
        <f>IF(A288="","",IF(MAX(pushover!B288:B1283)&gt;0,pushover!B288*100,-pushover!B288*100))</f>
        <v/>
      </c>
      <c r="C288" s="113" t="str">
        <f>IF(A288="","",pushover!C288)</f>
        <v/>
      </c>
      <c r="D288" s="4" t="str">
        <f>IF(A288="","",pushover!D288)</f>
        <v/>
      </c>
      <c r="E288" s="4" t="str">
        <f>IF(A288="","",pushover!E288)</f>
        <v/>
      </c>
      <c r="F288" s="4" t="str">
        <f>IF(A288="","",pushover!I288)</f>
        <v/>
      </c>
      <c r="G288" s="4" t="str">
        <f>IF(A288="","",pushover!J288)</f>
        <v/>
      </c>
      <c r="H288" s="4" t="str">
        <f>IF(A288="","",pushover!K288)</f>
        <v/>
      </c>
      <c r="I288" s="60" t="str">
        <f t="shared" si="31"/>
        <v/>
      </c>
      <c r="J288" s="60" t="str">
        <f t="shared" si="32"/>
        <v/>
      </c>
      <c r="K288" s="59" t="str">
        <f>IF(AND(F288&gt;0,F287=0),aux!$B$2,IF(AND(G288&gt;0,G287=0,H288&lt;1),aux!$B$3,IF(AND(J288=MAX($J$4:$J$999),J287&lt;J288),aux!$B$4,"")))</f>
        <v/>
      </c>
      <c r="L288" s="114" t="str">
        <f>IF(OR(K287=aux!$B$3,L287=""),"",B288/$B$1)</f>
        <v/>
      </c>
      <c r="M288" s="114" t="str">
        <f t="shared" si="35"/>
        <v/>
      </c>
      <c r="N288" s="11" t="str">
        <f t="shared" si="36"/>
        <v/>
      </c>
      <c r="O288" s="60" t="str">
        <f>IF(AND(L287&lt;$V$20,L288&gt;$V$20),aux!$B$5,"")</f>
        <v/>
      </c>
      <c r="AA288" s="108">
        <f>IF(L288="",$V$6,B288)</f>
        <v>45.800000000000004</v>
      </c>
      <c r="AB288" s="109">
        <f>IF(L288="",$W$6,C288)</f>
        <v>3585.1179999999999</v>
      </c>
      <c r="AC288" s="108">
        <f>IF(B288="",AC287,IF(L288="",B288,$V$6))</f>
        <v>80</v>
      </c>
      <c r="AD288" s="109">
        <f>IF(B288="",AD287,IF(L288="",C288,$W$6))</f>
        <v>3604.0729999999999</v>
      </c>
      <c r="AF288" s="110">
        <f t="shared" si="33"/>
        <v>33.676470588235297</v>
      </c>
      <c r="AG288" s="110">
        <f t="shared" si="34"/>
        <v>0.24973721682891176</v>
      </c>
      <c r="AI288" s="111">
        <f>SUM($N$4:N288)</f>
        <v>6.8337405675909331</v>
      </c>
    </row>
    <row r="289" spans="1:35" x14ac:dyDescent="0.25">
      <c r="A289" s="4" t="str">
        <f>IF(pushover!A289="","",pushover!A289)</f>
        <v/>
      </c>
      <c r="B289" s="112" t="str">
        <f>IF(A289="","",IF(MAX(pushover!B289:B1284)&gt;0,pushover!B289*100,-pushover!B289*100))</f>
        <v/>
      </c>
      <c r="C289" s="113" t="str">
        <f>IF(A289="","",pushover!C289)</f>
        <v/>
      </c>
      <c r="D289" s="4" t="str">
        <f>IF(A289="","",pushover!D289)</f>
        <v/>
      </c>
      <c r="E289" s="4" t="str">
        <f>IF(A289="","",pushover!E289)</f>
        <v/>
      </c>
      <c r="F289" s="4" t="str">
        <f>IF(A289="","",pushover!I289)</f>
        <v/>
      </c>
      <c r="G289" s="4" t="str">
        <f>IF(A289="","",pushover!J289)</f>
        <v/>
      </c>
      <c r="H289" s="4" t="str">
        <f>IF(A289="","",pushover!K289)</f>
        <v/>
      </c>
      <c r="I289" s="60" t="str">
        <f t="shared" si="31"/>
        <v/>
      </c>
      <c r="J289" s="60" t="str">
        <f t="shared" si="32"/>
        <v/>
      </c>
      <c r="K289" s="59" t="str">
        <f>IF(AND(F289&gt;0,F288=0),aux!$B$2,IF(AND(G289&gt;0,G288=0,H289&lt;1),aux!$B$3,IF(AND(J289=MAX($J$4:$J$999),J288&lt;J289),aux!$B$4,"")))</f>
        <v/>
      </c>
      <c r="L289" s="114" t="str">
        <f>IF(OR(K288=aux!$B$3,L288=""),"",B289/$B$1)</f>
        <v/>
      </c>
      <c r="M289" s="114" t="str">
        <f t="shared" si="35"/>
        <v/>
      </c>
      <c r="N289" s="11" t="str">
        <f t="shared" si="36"/>
        <v/>
      </c>
      <c r="O289" s="60" t="str">
        <f>IF(AND(L288&lt;$V$20,L289&gt;$V$20),aux!$B$5,"")</f>
        <v/>
      </c>
      <c r="AA289" s="108">
        <f>IF(L289="",$V$6,B289)</f>
        <v>45.800000000000004</v>
      </c>
      <c r="AB289" s="109">
        <f>IF(L289="",$W$6,C289)</f>
        <v>3585.1179999999999</v>
      </c>
      <c r="AC289" s="108">
        <f>IF(B289="",AC288,IF(L289="",B289,$V$6))</f>
        <v>80</v>
      </c>
      <c r="AD289" s="109">
        <f>IF(B289="",AD288,IF(L289="",C289,$W$6))</f>
        <v>3604.0729999999999</v>
      </c>
      <c r="AF289" s="110">
        <f t="shared" si="33"/>
        <v>33.676470588235297</v>
      </c>
      <c r="AG289" s="110">
        <f t="shared" si="34"/>
        <v>0.24973721682891176</v>
      </c>
      <c r="AI289" s="111">
        <f>SUM($N$4:N289)</f>
        <v>6.8337405675909331</v>
      </c>
    </row>
    <row r="290" spans="1:35" x14ac:dyDescent="0.25">
      <c r="A290" s="4" t="str">
        <f>IF(pushover!A290="","",pushover!A290)</f>
        <v/>
      </c>
      <c r="B290" s="112" t="str">
        <f>IF(A290="","",IF(MAX(pushover!B290:B1285)&gt;0,pushover!B290*100,-pushover!B290*100))</f>
        <v/>
      </c>
      <c r="C290" s="113" t="str">
        <f>IF(A290="","",pushover!C290)</f>
        <v/>
      </c>
      <c r="D290" s="4" t="str">
        <f>IF(A290="","",pushover!D290)</f>
        <v/>
      </c>
      <c r="E290" s="4" t="str">
        <f>IF(A290="","",pushover!E290)</f>
        <v/>
      </c>
      <c r="F290" s="4" t="str">
        <f>IF(A290="","",pushover!I290)</f>
        <v/>
      </c>
      <c r="G290" s="4" t="str">
        <f>IF(A290="","",pushover!J290)</f>
        <v/>
      </c>
      <c r="H290" s="4" t="str">
        <f>IF(A290="","",pushover!K290)</f>
        <v/>
      </c>
      <c r="I290" s="60" t="str">
        <f t="shared" si="31"/>
        <v/>
      </c>
      <c r="J290" s="60" t="str">
        <f t="shared" si="32"/>
        <v/>
      </c>
      <c r="K290" s="59" t="str">
        <f>IF(AND(F290&gt;0,F289=0),aux!$B$2,IF(AND(G290&gt;0,G289=0,H290&lt;1),aux!$B$3,IF(AND(J290=MAX($J$4:$J$999),J289&lt;J290),aux!$B$4,"")))</f>
        <v/>
      </c>
      <c r="L290" s="114" t="str">
        <f>IF(OR(K289=aux!$B$3,L289=""),"",B290/$B$1)</f>
        <v/>
      </c>
      <c r="M290" s="114" t="str">
        <f t="shared" si="35"/>
        <v/>
      </c>
      <c r="N290" s="11" t="str">
        <f t="shared" si="36"/>
        <v/>
      </c>
      <c r="O290" s="60" t="str">
        <f>IF(AND(L289&lt;$V$20,L290&gt;$V$20),aux!$B$5,"")</f>
        <v/>
      </c>
      <c r="AA290" s="108">
        <f>IF(L290="",$V$6,B290)</f>
        <v>45.800000000000004</v>
      </c>
      <c r="AB290" s="109">
        <f>IF(L290="",$W$6,C290)</f>
        <v>3585.1179999999999</v>
      </c>
      <c r="AC290" s="108">
        <f>IF(B290="",AC289,IF(L290="",B290,$V$6))</f>
        <v>80</v>
      </c>
      <c r="AD290" s="109">
        <f>IF(B290="",AD289,IF(L290="",C290,$W$6))</f>
        <v>3604.0729999999999</v>
      </c>
      <c r="AF290" s="110">
        <f t="shared" si="33"/>
        <v>33.676470588235297</v>
      </c>
      <c r="AG290" s="110">
        <f t="shared" si="34"/>
        <v>0.24973721682891176</v>
      </c>
      <c r="AI290" s="111">
        <f>SUM($N$4:N290)</f>
        <v>6.8337405675909331</v>
      </c>
    </row>
    <row r="291" spans="1:35" x14ac:dyDescent="0.25">
      <c r="A291" s="4" t="str">
        <f>IF(pushover!A291="","",pushover!A291)</f>
        <v/>
      </c>
      <c r="B291" s="112" t="str">
        <f>IF(A291="","",IF(MAX(pushover!B291:B1286)&gt;0,pushover!B291*100,-pushover!B291*100))</f>
        <v/>
      </c>
      <c r="C291" s="113" t="str">
        <f>IF(A291="","",pushover!C291)</f>
        <v/>
      </c>
      <c r="D291" s="4" t="str">
        <f>IF(A291="","",pushover!D291)</f>
        <v/>
      </c>
      <c r="E291" s="4" t="str">
        <f>IF(A291="","",pushover!E291)</f>
        <v/>
      </c>
      <c r="F291" s="4" t="str">
        <f>IF(A291="","",pushover!I291)</f>
        <v/>
      </c>
      <c r="G291" s="4" t="str">
        <f>IF(A291="","",pushover!J291)</f>
        <v/>
      </c>
      <c r="H291" s="4" t="str">
        <f>IF(A291="","",pushover!K291)</f>
        <v/>
      </c>
      <c r="I291" s="60" t="str">
        <f t="shared" si="31"/>
        <v/>
      </c>
      <c r="J291" s="60" t="str">
        <f t="shared" si="32"/>
        <v/>
      </c>
      <c r="K291" s="59" t="str">
        <f>IF(AND(F291&gt;0,F290=0),aux!$B$2,IF(AND(G291&gt;0,G290=0,H291&lt;1),aux!$B$3,IF(AND(J291=MAX($J$4:$J$999),J290&lt;J291),aux!$B$4,"")))</f>
        <v/>
      </c>
      <c r="L291" s="114" t="str">
        <f>IF(OR(K290=aux!$B$3,L290=""),"",B291/$B$1)</f>
        <v/>
      </c>
      <c r="M291" s="114" t="str">
        <f t="shared" si="35"/>
        <v/>
      </c>
      <c r="N291" s="11" t="str">
        <f t="shared" si="36"/>
        <v/>
      </c>
      <c r="O291" s="60" t="str">
        <f>IF(AND(L290&lt;$V$20,L291&gt;$V$20),aux!$B$5,"")</f>
        <v/>
      </c>
      <c r="AA291" s="108">
        <f>IF(L291="",$V$6,B291)</f>
        <v>45.800000000000004</v>
      </c>
      <c r="AB291" s="109">
        <f>IF(L291="",$W$6,C291)</f>
        <v>3585.1179999999999</v>
      </c>
      <c r="AC291" s="108">
        <f>IF(B291="",AC290,IF(L291="",B291,$V$6))</f>
        <v>80</v>
      </c>
      <c r="AD291" s="109">
        <f>IF(B291="",AD290,IF(L291="",C291,$W$6))</f>
        <v>3604.0729999999999</v>
      </c>
      <c r="AF291" s="110">
        <f t="shared" si="33"/>
        <v>33.676470588235297</v>
      </c>
      <c r="AG291" s="110">
        <f t="shared" si="34"/>
        <v>0.24973721682891176</v>
      </c>
      <c r="AI291" s="111">
        <f>SUM($N$4:N291)</f>
        <v>6.8337405675909331</v>
      </c>
    </row>
    <row r="292" spans="1:35" x14ac:dyDescent="0.25">
      <c r="A292" s="4" t="str">
        <f>IF(pushover!A292="","",pushover!A292)</f>
        <v/>
      </c>
      <c r="B292" s="112" t="str">
        <f>IF(A292="","",IF(MAX(pushover!B292:B1287)&gt;0,pushover!B292*100,-pushover!B292*100))</f>
        <v/>
      </c>
      <c r="C292" s="113" t="str">
        <f>IF(A292="","",pushover!C292)</f>
        <v/>
      </c>
      <c r="D292" s="4" t="str">
        <f>IF(A292="","",pushover!D292)</f>
        <v/>
      </c>
      <c r="E292" s="4" t="str">
        <f>IF(A292="","",pushover!E292)</f>
        <v/>
      </c>
      <c r="F292" s="4" t="str">
        <f>IF(A292="","",pushover!I292)</f>
        <v/>
      </c>
      <c r="G292" s="4" t="str">
        <f>IF(A292="","",pushover!J292)</f>
        <v/>
      </c>
      <c r="H292" s="4" t="str">
        <f>IF(A292="","",pushover!K292)</f>
        <v/>
      </c>
      <c r="I292" s="60" t="str">
        <f t="shared" si="31"/>
        <v/>
      </c>
      <c r="J292" s="60" t="str">
        <f t="shared" si="32"/>
        <v/>
      </c>
      <c r="K292" s="59" t="str">
        <f>IF(AND(F292&gt;0,F291=0),aux!$B$2,IF(AND(G292&gt;0,G291=0,H292&lt;1),aux!$B$3,IF(AND(J292=MAX($J$4:$J$999),J291&lt;J292),aux!$B$4,"")))</f>
        <v/>
      </c>
      <c r="L292" s="114" t="str">
        <f>IF(OR(K291=aux!$B$3,L291=""),"",B292/$B$1)</f>
        <v/>
      </c>
      <c r="M292" s="114" t="str">
        <f t="shared" si="35"/>
        <v/>
      </c>
      <c r="N292" s="11" t="str">
        <f t="shared" si="36"/>
        <v/>
      </c>
      <c r="O292" s="60" t="str">
        <f>IF(AND(L291&lt;$V$20,L292&gt;$V$20),aux!$B$5,"")</f>
        <v/>
      </c>
      <c r="AA292" s="108">
        <f>IF(L292="",$V$6,B292)</f>
        <v>45.800000000000004</v>
      </c>
      <c r="AB292" s="109">
        <f>IF(L292="",$W$6,C292)</f>
        <v>3585.1179999999999</v>
      </c>
      <c r="AC292" s="108">
        <f>IF(B292="",AC291,IF(L292="",B292,$V$6))</f>
        <v>80</v>
      </c>
      <c r="AD292" s="109">
        <f>IF(B292="",AD291,IF(L292="",C292,$W$6))</f>
        <v>3604.0729999999999</v>
      </c>
      <c r="AF292" s="110">
        <f t="shared" si="33"/>
        <v>33.676470588235297</v>
      </c>
      <c r="AG292" s="110">
        <f t="shared" si="34"/>
        <v>0.24973721682891176</v>
      </c>
      <c r="AI292" s="111">
        <f>SUM($N$4:N292)</f>
        <v>6.8337405675909331</v>
      </c>
    </row>
    <row r="293" spans="1:35" x14ac:dyDescent="0.25">
      <c r="A293" s="4" t="str">
        <f>IF(pushover!A293="","",pushover!A293)</f>
        <v/>
      </c>
      <c r="B293" s="112" t="str">
        <f>IF(A293="","",IF(MAX(pushover!B293:B1288)&gt;0,pushover!B293*100,-pushover!B293*100))</f>
        <v/>
      </c>
      <c r="C293" s="113" t="str">
        <f>IF(A293="","",pushover!C293)</f>
        <v/>
      </c>
      <c r="D293" s="4" t="str">
        <f>IF(A293="","",pushover!D293)</f>
        <v/>
      </c>
      <c r="E293" s="4" t="str">
        <f>IF(A293="","",pushover!E293)</f>
        <v/>
      </c>
      <c r="F293" s="4" t="str">
        <f>IF(A293="","",pushover!I293)</f>
        <v/>
      </c>
      <c r="G293" s="4" t="str">
        <f>IF(A293="","",pushover!J293)</f>
        <v/>
      </c>
      <c r="H293" s="4" t="str">
        <f>IF(A293="","",pushover!K293)</f>
        <v/>
      </c>
      <c r="I293" s="60" t="str">
        <f t="shared" si="31"/>
        <v/>
      </c>
      <c r="J293" s="60" t="str">
        <f t="shared" si="32"/>
        <v/>
      </c>
      <c r="K293" s="59" t="str">
        <f>IF(AND(F293&gt;0,F292=0),aux!$B$2,IF(AND(G293&gt;0,G292=0,H293&lt;1),aux!$B$3,IF(AND(J293=MAX($J$4:$J$999),J292&lt;J293),aux!$B$4,"")))</f>
        <v/>
      </c>
      <c r="L293" s="114" t="str">
        <f>IF(OR(K292=aux!$B$3,L292=""),"",B293/$B$1)</f>
        <v/>
      </c>
      <c r="M293" s="114" t="str">
        <f t="shared" si="35"/>
        <v/>
      </c>
      <c r="N293" s="11" t="str">
        <f t="shared" si="36"/>
        <v/>
      </c>
      <c r="O293" s="60" t="str">
        <f>IF(AND(L292&lt;$V$20,L293&gt;$V$20),aux!$B$5,"")</f>
        <v/>
      </c>
      <c r="AA293" s="108">
        <f>IF(L293="",$V$6,B293)</f>
        <v>45.800000000000004</v>
      </c>
      <c r="AB293" s="109">
        <f>IF(L293="",$W$6,C293)</f>
        <v>3585.1179999999999</v>
      </c>
      <c r="AC293" s="108">
        <f>IF(B293="",AC292,IF(L293="",B293,$V$6))</f>
        <v>80</v>
      </c>
      <c r="AD293" s="109">
        <f>IF(B293="",AD292,IF(L293="",C293,$W$6))</f>
        <v>3604.0729999999999</v>
      </c>
      <c r="AF293" s="110">
        <f t="shared" si="33"/>
        <v>33.676470588235297</v>
      </c>
      <c r="AG293" s="110">
        <f t="shared" si="34"/>
        <v>0.24973721682891176</v>
      </c>
      <c r="AI293" s="111">
        <f>SUM($N$4:N293)</f>
        <v>6.8337405675909331</v>
      </c>
    </row>
    <row r="294" spans="1:35" x14ac:dyDescent="0.25">
      <c r="A294" s="4" t="str">
        <f>IF(pushover!A294="","",pushover!A294)</f>
        <v/>
      </c>
      <c r="B294" s="112" t="str">
        <f>IF(A294="","",IF(MAX(pushover!B294:B1289)&gt;0,pushover!B294*100,-pushover!B294*100))</f>
        <v/>
      </c>
      <c r="C294" s="113" t="str">
        <f>IF(A294="","",pushover!C294)</f>
        <v/>
      </c>
      <c r="D294" s="4" t="str">
        <f>IF(A294="","",pushover!D294)</f>
        <v/>
      </c>
      <c r="E294" s="4" t="str">
        <f>IF(A294="","",pushover!E294)</f>
        <v/>
      </c>
      <c r="F294" s="4" t="str">
        <f>IF(A294="","",pushover!I294)</f>
        <v/>
      </c>
      <c r="G294" s="4" t="str">
        <f>IF(A294="","",pushover!J294)</f>
        <v/>
      </c>
      <c r="H294" s="4" t="str">
        <f>IF(A294="","",pushover!K294)</f>
        <v/>
      </c>
      <c r="I294" s="60" t="str">
        <f t="shared" si="31"/>
        <v/>
      </c>
      <c r="J294" s="60" t="str">
        <f t="shared" si="32"/>
        <v/>
      </c>
      <c r="K294" s="59" t="str">
        <f>IF(AND(F294&gt;0,F293=0),aux!$B$2,IF(AND(G294&gt;0,G293=0,H294&lt;1),aux!$B$3,IF(AND(J294=MAX($J$4:$J$999),J293&lt;J294),aux!$B$4,"")))</f>
        <v/>
      </c>
      <c r="L294" s="114" t="str">
        <f>IF(OR(K293=aux!$B$3,L293=""),"",B294/$B$1)</f>
        <v/>
      </c>
      <c r="M294" s="114" t="str">
        <f t="shared" si="35"/>
        <v/>
      </c>
      <c r="N294" s="11" t="str">
        <f t="shared" si="36"/>
        <v/>
      </c>
      <c r="O294" s="60" t="str">
        <f>IF(AND(L293&lt;$V$20,L294&gt;$V$20),aux!$B$5,"")</f>
        <v/>
      </c>
      <c r="AA294" s="108">
        <f>IF(L294="",$V$6,B294)</f>
        <v>45.800000000000004</v>
      </c>
      <c r="AB294" s="109">
        <f>IF(L294="",$W$6,C294)</f>
        <v>3585.1179999999999</v>
      </c>
      <c r="AC294" s="108">
        <f>IF(B294="",AC293,IF(L294="",B294,$V$6))</f>
        <v>80</v>
      </c>
      <c r="AD294" s="109">
        <f>IF(B294="",AD293,IF(L294="",C294,$W$6))</f>
        <v>3604.0729999999999</v>
      </c>
      <c r="AF294" s="110">
        <f t="shared" si="33"/>
        <v>33.676470588235297</v>
      </c>
      <c r="AG294" s="110">
        <f t="shared" si="34"/>
        <v>0.24973721682891176</v>
      </c>
      <c r="AI294" s="111">
        <f>SUM($N$4:N294)</f>
        <v>6.8337405675909331</v>
      </c>
    </row>
    <row r="295" spans="1:35" x14ac:dyDescent="0.25">
      <c r="A295" s="4" t="str">
        <f>IF(pushover!A295="","",pushover!A295)</f>
        <v/>
      </c>
      <c r="B295" s="112" t="str">
        <f>IF(A295="","",IF(MAX(pushover!B295:B1290)&gt;0,pushover!B295*100,-pushover!B295*100))</f>
        <v/>
      </c>
      <c r="C295" s="113" t="str">
        <f>IF(A295="","",pushover!C295)</f>
        <v/>
      </c>
      <c r="D295" s="4" t="str">
        <f>IF(A295="","",pushover!D295)</f>
        <v/>
      </c>
      <c r="E295" s="4" t="str">
        <f>IF(A295="","",pushover!E295)</f>
        <v/>
      </c>
      <c r="F295" s="4" t="str">
        <f>IF(A295="","",pushover!I295)</f>
        <v/>
      </c>
      <c r="G295" s="4" t="str">
        <f>IF(A295="","",pushover!J295)</f>
        <v/>
      </c>
      <c r="H295" s="4" t="str">
        <f>IF(A295="","",pushover!K295)</f>
        <v/>
      </c>
      <c r="I295" s="60" t="str">
        <f t="shared" si="31"/>
        <v/>
      </c>
      <c r="J295" s="60" t="str">
        <f t="shared" si="32"/>
        <v/>
      </c>
      <c r="K295" s="59" t="str">
        <f>IF(AND(F295&gt;0,F294=0),aux!$B$2,IF(AND(G295&gt;0,G294=0,H295&lt;1),aux!$B$3,IF(AND(J295=MAX($J$4:$J$999),J294&lt;J295),aux!$B$4,"")))</f>
        <v/>
      </c>
      <c r="L295" s="114" t="str">
        <f>IF(OR(K294=aux!$B$3,L294=""),"",B295/$B$1)</f>
        <v/>
      </c>
      <c r="M295" s="114" t="str">
        <f t="shared" si="35"/>
        <v/>
      </c>
      <c r="N295" s="11" t="str">
        <f t="shared" si="36"/>
        <v/>
      </c>
      <c r="O295" s="60" t="str">
        <f>IF(AND(L294&lt;$V$20,L295&gt;$V$20),aux!$B$5,"")</f>
        <v/>
      </c>
      <c r="AA295" s="108">
        <f>IF(L295="",$V$6,B295)</f>
        <v>45.800000000000004</v>
      </c>
      <c r="AB295" s="109">
        <f>IF(L295="",$W$6,C295)</f>
        <v>3585.1179999999999</v>
      </c>
      <c r="AC295" s="108">
        <f>IF(B295="",AC294,IF(L295="",B295,$V$6))</f>
        <v>80</v>
      </c>
      <c r="AD295" s="109">
        <f>IF(B295="",AD294,IF(L295="",C295,$W$6))</f>
        <v>3604.0729999999999</v>
      </c>
      <c r="AF295" s="110">
        <f t="shared" si="33"/>
        <v>33.676470588235297</v>
      </c>
      <c r="AG295" s="110">
        <f t="shared" si="34"/>
        <v>0.24973721682891176</v>
      </c>
      <c r="AI295" s="111">
        <f>SUM($N$4:N295)</f>
        <v>6.8337405675909331</v>
      </c>
    </row>
    <row r="296" spans="1:35" x14ac:dyDescent="0.25">
      <c r="A296" s="4" t="str">
        <f>IF(pushover!A296="","",pushover!A296)</f>
        <v/>
      </c>
      <c r="B296" s="112" t="str">
        <f>IF(A296="","",IF(MAX(pushover!B296:B1291)&gt;0,pushover!B296*100,-pushover!B296*100))</f>
        <v/>
      </c>
      <c r="C296" s="113" t="str">
        <f>IF(A296="","",pushover!C296)</f>
        <v/>
      </c>
      <c r="D296" s="4" t="str">
        <f>IF(A296="","",pushover!D296)</f>
        <v/>
      </c>
      <c r="E296" s="4" t="str">
        <f>IF(A296="","",pushover!E296)</f>
        <v/>
      </c>
      <c r="F296" s="4" t="str">
        <f>IF(A296="","",pushover!I296)</f>
        <v/>
      </c>
      <c r="G296" s="4" t="str">
        <f>IF(A296="","",pushover!J296)</f>
        <v/>
      </c>
      <c r="H296" s="4" t="str">
        <f>IF(A296="","",pushover!K296)</f>
        <v/>
      </c>
      <c r="I296" s="60" t="str">
        <f t="shared" si="31"/>
        <v/>
      </c>
      <c r="J296" s="60" t="str">
        <f t="shared" si="32"/>
        <v/>
      </c>
      <c r="K296" s="59" t="str">
        <f>IF(AND(F296&gt;0,F295=0),aux!$B$2,IF(AND(G296&gt;0,G295=0,H296&lt;1),aux!$B$3,IF(AND(J296=MAX($J$4:$J$999),J295&lt;J296),aux!$B$4,"")))</f>
        <v/>
      </c>
      <c r="L296" s="114" t="str">
        <f>IF(OR(K295=aux!$B$3,L295=""),"",B296/$B$1)</f>
        <v/>
      </c>
      <c r="M296" s="114" t="str">
        <f t="shared" si="35"/>
        <v/>
      </c>
      <c r="N296" s="11" t="str">
        <f t="shared" si="36"/>
        <v/>
      </c>
      <c r="O296" s="60" t="str">
        <f>IF(AND(L295&lt;$V$20,L296&gt;$V$20),aux!$B$5,"")</f>
        <v/>
      </c>
      <c r="AA296" s="108">
        <f>IF(L296="",$V$6,B296)</f>
        <v>45.800000000000004</v>
      </c>
      <c r="AB296" s="109">
        <f>IF(L296="",$W$6,C296)</f>
        <v>3585.1179999999999</v>
      </c>
      <c r="AC296" s="108">
        <f>IF(B296="",AC295,IF(L296="",B296,$V$6))</f>
        <v>80</v>
      </c>
      <c r="AD296" s="109">
        <f>IF(B296="",AD295,IF(L296="",C296,$W$6))</f>
        <v>3604.0729999999999</v>
      </c>
      <c r="AF296" s="110">
        <f t="shared" si="33"/>
        <v>33.676470588235297</v>
      </c>
      <c r="AG296" s="110">
        <f t="shared" si="34"/>
        <v>0.24973721682891176</v>
      </c>
      <c r="AI296" s="111">
        <f>SUM($N$4:N296)</f>
        <v>6.8337405675909331</v>
      </c>
    </row>
    <row r="297" spans="1:35" x14ac:dyDescent="0.25">
      <c r="A297" s="4" t="str">
        <f>IF(pushover!A297="","",pushover!A297)</f>
        <v/>
      </c>
      <c r="B297" s="112" t="str">
        <f>IF(A297="","",IF(MAX(pushover!B297:B1292)&gt;0,pushover!B297*100,-pushover!B297*100))</f>
        <v/>
      </c>
      <c r="C297" s="113" t="str">
        <f>IF(A297="","",pushover!C297)</f>
        <v/>
      </c>
      <c r="D297" s="4" t="str">
        <f>IF(A297="","",pushover!D297)</f>
        <v/>
      </c>
      <c r="E297" s="4" t="str">
        <f>IF(A297="","",pushover!E297)</f>
        <v/>
      </c>
      <c r="F297" s="4" t="str">
        <f>IF(A297="","",pushover!I297)</f>
        <v/>
      </c>
      <c r="G297" s="4" t="str">
        <f>IF(A297="","",pushover!J297)</f>
        <v/>
      </c>
      <c r="H297" s="4" t="str">
        <f>IF(A297="","",pushover!K297)</f>
        <v/>
      </c>
      <c r="I297" s="60" t="str">
        <f t="shared" si="31"/>
        <v/>
      </c>
      <c r="J297" s="60" t="str">
        <f t="shared" si="32"/>
        <v/>
      </c>
      <c r="K297" s="59" t="str">
        <f>IF(AND(F297&gt;0,F296=0),aux!$B$2,IF(AND(G297&gt;0,G296=0,H297&lt;1),aux!$B$3,IF(AND(J297=MAX($J$4:$J$999),J296&lt;J297),aux!$B$4,"")))</f>
        <v/>
      </c>
      <c r="L297" s="114" t="str">
        <f>IF(OR(K296=aux!$B$3,L296=""),"",B297/$B$1)</f>
        <v/>
      </c>
      <c r="M297" s="114" t="str">
        <f t="shared" si="35"/>
        <v/>
      </c>
      <c r="N297" s="11" t="str">
        <f t="shared" si="36"/>
        <v/>
      </c>
      <c r="O297" s="60" t="str">
        <f>IF(AND(L296&lt;$V$20,L297&gt;$V$20),aux!$B$5,"")</f>
        <v/>
      </c>
      <c r="AA297" s="108">
        <f>IF(L297="",$V$6,B297)</f>
        <v>45.800000000000004</v>
      </c>
      <c r="AB297" s="109">
        <f>IF(L297="",$W$6,C297)</f>
        <v>3585.1179999999999</v>
      </c>
      <c r="AC297" s="108">
        <f>IF(B297="",AC296,IF(L297="",B297,$V$6))</f>
        <v>80</v>
      </c>
      <c r="AD297" s="109">
        <f>IF(B297="",AD296,IF(L297="",C297,$W$6))</f>
        <v>3604.0729999999999</v>
      </c>
      <c r="AF297" s="110">
        <f t="shared" si="33"/>
        <v>33.676470588235297</v>
      </c>
      <c r="AG297" s="110">
        <f t="shared" si="34"/>
        <v>0.24973721682891176</v>
      </c>
      <c r="AI297" s="111">
        <f>SUM($N$4:N297)</f>
        <v>6.8337405675909331</v>
      </c>
    </row>
    <row r="298" spans="1:35" x14ac:dyDescent="0.25">
      <c r="A298" s="4" t="str">
        <f>IF(pushover!A298="","",pushover!A298)</f>
        <v/>
      </c>
      <c r="B298" s="112" t="str">
        <f>IF(A298="","",IF(MAX(pushover!B298:B1293)&gt;0,pushover!B298*100,-pushover!B298*100))</f>
        <v/>
      </c>
      <c r="C298" s="113" t="str">
        <f>IF(A298="","",pushover!C298)</f>
        <v/>
      </c>
      <c r="D298" s="4" t="str">
        <f>IF(A298="","",pushover!D298)</f>
        <v/>
      </c>
      <c r="E298" s="4" t="str">
        <f>IF(A298="","",pushover!E298)</f>
        <v/>
      </c>
      <c r="F298" s="4" t="str">
        <f>IF(A298="","",pushover!I298)</f>
        <v/>
      </c>
      <c r="G298" s="4" t="str">
        <f>IF(A298="","",pushover!J298)</f>
        <v/>
      </c>
      <c r="H298" s="4" t="str">
        <f>IF(A298="","",pushover!K298)</f>
        <v/>
      </c>
      <c r="I298" s="60" t="str">
        <f t="shared" si="31"/>
        <v/>
      </c>
      <c r="J298" s="60" t="str">
        <f t="shared" si="32"/>
        <v/>
      </c>
      <c r="K298" s="59" t="str">
        <f>IF(AND(F298&gt;0,F297=0),aux!$B$2,IF(AND(G298&gt;0,G297=0,H298&lt;1),aux!$B$3,IF(AND(J298=MAX($J$4:$J$999),J297&lt;J298),aux!$B$4,"")))</f>
        <v/>
      </c>
      <c r="L298" s="114" t="str">
        <f>IF(OR(K297=aux!$B$3,L297=""),"",B298/$B$1)</f>
        <v/>
      </c>
      <c r="M298" s="114" t="str">
        <f t="shared" si="35"/>
        <v/>
      </c>
      <c r="N298" s="11" t="str">
        <f t="shared" si="36"/>
        <v/>
      </c>
      <c r="O298" s="60" t="str">
        <f>IF(AND(L297&lt;$V$20,L298&gt;$V$20),aux!$B$5,"")</f>
        <v/>
      </c>
      <c r="AA298" s="108">
        <f>IF(L298="",$V$6,B298)</f>
        <v>45.800000000000004</v>
      </c>
      <c r="AB298" s="109">
        <f>IF(L298="",$W$6,C298)</f>
        <v>3585.1179999999999</v>
      </c>
      <c r="AC298" s="108">
        <f>IF(B298="",AC297,IF(L298="",B298,$V$6))</f>
        <v>80</v>
      </c>
      <c r="AD298" s="109">
        <f>IF(B298="",AD297,IF(L298="",C298,$W$6))</f>
        <v>3604.0729999999999</v>
      </c>
      <c r="AF298" s="110">
        <f t="shared" si="33"/>
        <v>33.676470588235297</v>
      </c>
      <c r="AG298" s="110">
        <f t="shared" si="34"/>
        <v>0.24973721682891176</v>
      </c>
      <c r="AI298" s="111">
        <f>SUM($N$4:N298)</f>
        <v>6.8337405675909331</v>
      </c>
    </row>
    <row r="299" spans="1:35" x14ac:dyDescent="0.25">
      <c r="A299" s="4" t="str">
        <f>IF(pushover!A299="","",pushover!A299)</f>
        <v/>
      </c>
      <c r="B299" s="112" t="str">
        <f>IF(A299="","",IF(MAX(pushover!B299:B1294)&gt;0,pushover!B299*100,-pushover!B299*100))</f>
        <v/>
      </c>
      <c r="C299" s="113" t="str">
        <f>IF(A299="","",pushover!C299)</f>
        <v/>
      </c>
      <c r="D299" s="4" t="str">
        <f>IF(A299="","",pushover!D299)</f>
        <v/>
      </c>
      <c r="E299" s="4" t="str">
        <f>IF(A299="","",pushover!E299)</f>
        <v/>
      </c>
      <c r="F299" s="4" t="str">
        <f>IF(A299="","",pushover!I299)</f>
        <v/>
      </c>
      <c r="G299" s="4" t="str">
        <f>IF(A299="","",pushover!J299)</f>
        <v/>
      </c>
      <c r="H299" s="4" t="str">
        <f>IF(A299="","",pushover!K299)</f>
        <v/>
      </c>
      <c r="I299" s="60" t="str">
        <f t="shared" si="31"/>
        <v/>
      </c>
      <c r="J299" s="60" t="str">
        <f t="shared" si="32"/>
        <v/>
      </c>
      <c r="K299" s="59" t="str">
        <f>IF(AND(F299&gt;0,F298=0),aux!$B$2,IF(AND(G299&gt;0,G298=0,H299&lt;1),aux!$B$3,IF(AND(J299=MAX($J$4:$J$999),J298&lt;J299),aux!$B$4,"")))</f>
        <v/>
      </c>
      <c r="L299" s="114" t="str">
        <f>IF(OR(K298=aux!$B$3,L298=""),"",B299/$B$1)</f>
        <v/>
      </c>
      <c r="M299" s="114" t="str">
        <f t="shared" si="35"/>
        <v/>
      </c>
      <c r="N299" s="11" t="str">
        <f t="shared" si="36"/>
        <v/>
      </c>
      <c r="O299" s="60" t="str">
        <f>IF(AND(L298&lt;$V$20,L299&gt;$V$20),aux!$B$5,"")</f>
        <v/>
      </c>
      <c r="AA299" s="108">
        <f>IF(L299="",$V$6,B299)</f>
        <v>45.800000000000004</v>
      </c>
      <c r="AB299" s="109">
        <f>IF(L299="",$W$6,C299)</f>
        <v>3585.1179999999999</v>
      </c>
      <c r="AC299" s="108">
        <f>IF(B299="",AC298,IF(L299="",B299,$V$6))</f>
        <v>80</v>
      </c>
      <c r="AD299" s="109">
        <f>IF(B299="",AD298,IF(L299="",C299,$W$6))</f>
        <v>3604.0729999999999</v>
      </c>
      <c r="AF299" s="110">
        <f t="shared" si="33"/>
        <v>33.676470588235297</v>
      </c>
      <c r="AG299" s="110">
        <f t="shared" si="34"/>
        <v>0.24973721682891176</v>
      </c>
      <c r="AI299" s="111">
        <f>SUM($N$4:N299)</f>
        <v>6.8337405675909331</v>
      </c>
    </row>
    <row r="300" spans="1:35" x14ac:dyDescent="0.25">
      <c r="A300" s="4" t="str">
        <f>IF(pushover!A300="","",pushover!A300)</f>
        <v/>
      </c>
      <c r="B300" s="112" t="str">
        <f>IF(A300="","",IF(MAX(pushover!B300:B1295)&gt;0,pushover!B300*100,-pushover!B300*100))</f>
        <v/>
      </c>
      <c r="C300" s="113" t="str">
        <f>IF(A300="","",pushover!C300)</f>
        <v/>
      </c>
      <c r="D300" s="4" t="str">
        <f>IF(A300="","",pushover!D300)</f>
        <v/>
      </c>
      <c r="E300" s="4" t="str">
        <f>IF(A300="","",pushover!E300)</f>
        <v/>
      </c>
      <c r="F300" s="4" t="str">
        <f>IF(A300="","",pushover!I300)</f>
        <v/>
      </c>
      <c r="G300" s="4" t="str">
        <f>IF(A300="","",pushover!J300)</f>
        <v/>
      </c>
      <c r="H300" s="4" t="str">
        <f>IF(A300="","",pushover!K300)</f>
        <v/>
      </c>
      <c r="I300" s="60" t="str">
        <f t="shared" si="31"/>
        <v/>
      </c>
      <c r="J300" s="60" t="str">
        <f t="shared" si="32"/>
        <v/>
      </c>
      <c r="K300" s="59" t="str">
        <f>IF(AND(F300&gt;0,F299=0),aux!$B$2,IF(AND(G300&gt;0,G299=0,H300&lt;1),aux!$B$3,IF(AND(J300=MAX($J$4:$J$999),J299&lt;J300),aux!$B$4,"")))</f>
        <v/>
      </c>
      <c r="L300" s="114" t="str">
        <f>IF(OR(K299=aux!$B$3,L299=""),"",B300/$B$1)</f>
        <v/>
      </c>
      <c r="M300" s="114" t="str">
        <f t="shared" si="35"/>
        <v/>
      </c>
      <c r="N300" s="11" t="str">
        <f t="shared" si="36"/>
        <v/>
      </c>
      <c r="O300" s="60" t="str">
        <f>IF(AND(L299&lt;$V$20,L300&gt;$V$20),aux!$B$5,"")</f>
        <v/>
      </c>
      <c r="AA300" s="108">
        <f>IF(L300="",$V$6,B300)</f>
        <v>45.800000000000004</v>
      </c>
      <c r="AB300" s="109">
        <f>IF(L300="",$W$6,C300)</f>
        <v>3585.1179999999999</v>
      </c>
      <c r="AC300" s="108">
        <f>IF(B300="",AC299,IF(L300="",B300,$V$6))</f>
        <v>80</v>
      </c>
      <c r="AD300" s="109">
        <f>IF(B300="",AD299,IF(L300="",C300,$W$6))</f>
        <v>3604.0729999999999</v>
      </c>
      <c r="AF300" s="110">
        <f t="shared" si="33"/>
        <v>33.676470588235297</v>
      </c>
      <c r="AG300" s="110">
        <f t="shared" si="34"/>
        <v>0.24973721682891176</v>
      </c>
      <c r="AI300" s="111">
        <f>SUM($N$4:N300)</f>
        <v>6.8337405675909331</v>
      </c>
    </row>
    <row r="301" spans="1:35" x14ac:dyDescent="0.25">
      <c r="A301" s="4" t="str">
        <f>IF(pushover!A301="","",pushover!A301)</f>
        <v/>
      </c>
      <c r="B301" s="112" t="str">
        <f>IF(A301="","",IF(MAX(pushover!B301:B1296)&gt;0,pushover!B301*100,-pushover!B301*100))</f>
        <v/>
      </c>
      <c r="C301" s="113" t="str">
        <f>IF(A301="","",pushover!C301)</f>
        <v/>
      </c>
      <c r="D301" s="4" t="str">
        <f>IF(A301="","",pushover!D301)</f>
        <v/>
      </c>
      <c r="E301" s="4" t="str">
        <f>IF(A301="","",pushover!E301)</f>
        <v/>
      </c>
      <c r="F301" s="4" t="str">
        <f>IF(A301="","",pushover!I301)</f>
        <v/>
      </c>
      <c r="G301" s="4" t="str">
        <f>IF(A301="","",pushover!J301)</f>
        <v/>
      </c>
      <c r="H301" s="4" t="str">
        <f>IF(A301="","",pushover!K301)</f>
        <v/>
      </c>
      <c r="I301" s="60" t="str">
        <f t="shared" si="31"/>
        <v/>
      </c>
      <c r="J301" s="60" t="str">
        <f t="shared" si="32"/>
        <v/>
      </c>
      <c r="K301" s="59" t="str">
        <f>IF(AND(F301&gt;0,F300=0),aux!$B$2,IF(AND(G301&gt;0,G300=0,H301&lt;1),aux!$B$3,IF(AND(J301=MAX($J$4:$J$999),J300&lt;J301),aux!$B$4,"")))</f>
        <v/>
      </c>
      <c r="L301" s="114" t="str">
        <f>IF(OR(K300=aux!$B$3,L300=""),"",B301/$B$1)</f>
        <v/>
      </c>
      <c r="M301" s="114" t="str">
        <f t="shared" si="35"/>
        <v/>
      </c>
      <c r="N301" s="11" t="str">
        <f t="shared" si="36"/>
        <v/>
      </c>
      <c r="O301" s="60" t="str">
        <f>IF(AND(L300&lt;$V$20,L301&gt;$V$20),aux!$B$5,"")</f>
        <v/>
      </c>
      <c r="AA301" s="108">
        <f>IF(L301="",$V$6,B301)</f>
        <v>45.800000000000004</v>
      </c>
      <c r="AB301" s="109">
        <f>IF(L301="",$W$6,C301)</f>
        <v>3585.1179999999999</v>
      </c>
      <c r="AC301" s="108">
        <f>IF(B301="",AC300,IF(L301="",B301,$V$6))</f>
        <v>80</v>
      </c>
      <c r="AD301" s="109">
        <f>IF(B301="",AD300,IF(L301="",C301,$W$6))</f>
        <v>3604.0729999999999</v>
      </c>
      <c r="AF301" s="110">
        <f t="shared" si="33"/>
        <v>33.676470588235297</v>
      </c>
      <c r="AG301" s="110">
        <f t="shared" si="34"/>
        <v>0.24973721682891176</v>
      </c>
      <c r="AI301" s="111">
        <f>SUM($N$4:N301)</f>
        <v>6.8337405675909331</v>
      </c>
    </row>
    <row r="302" spans="1:35" x14ac:dyDescent="0.25">
      <c r="A302" s="4" t="str">
        <f>IF(pushover!A302="","",pushover!A302)</f>
        <v/>
      </c>
      <c r="B302" s="112" t="str">
        <f>IF(A302="","",IF(MAX(pushover!B302:B1297)&gt;0,pushover!B302*100,-pushover!B302*100))</f>
        <v/>
      </c>
      <c r="C302" s="113" t="str">
        <f>IF(A302="","",pushover!C302)</f>
        <v/>
      </c>
      <c r="D302" s="4" t="str">
        <f>IF(A302="","",pushover!D302)</f>
        <v/>
      </c>
      <c r="E302" s="4" t="str">
        <f>IF(A302="","",pushover!E302)</f>
        <v/>
      </c>
      <c r="F302" s="4" t="str">
        <f>IF(A302="","",pushover!I302)</f>
        <v/>
      </c>
      <c r="G302" s="4" t="str">
        <f>IF(A302="","",pushover!J302)</f>
        <v/>
      </c>
      <c r="H302" s="4" t="str">
        <f>IF(A302="","",pushover!K302)</f>
        <v/>
      </c>
      <c r="I302" s="60" t="str">
        <f t="shared" si="31"/>
        <v/>
      </c>
      <c r="J302" s="60" t="str">
        <f t="shared" si="32"/>
        <v/>
      </c>
      <c r="K302" s="59" t="str">
        <f>IF(AND(F302&gt;0,F301=0),aux!$B$2,IF(AND(G302&gt;0,G301=0,H302&lt;1),aux!$B$3,IF(AND(J302=MAX($J$4:$J$999),J301&lt;J302),aux!$B$4,"")))</f>
        <v/>
      </c>
      <c r="L302" s="114" t="str">
        <f>IF(OR(K301=aux!$B$3,L301=""),"",B302/$B$1)</f>
        <v/>
      </c>
      <c r="M302" s="114" t="str">
        <f t="shared" si="35"/>
        <v/>
      </c>
      <c r="N302" s="11" t="str">
        <f t="shared" si="36"/>
        <v/>
      </c>
      <c r="O302" s="60" t="str">
        <f>IF(AND(L301&lt;$V$20,L302&gt;$V$20),aux!$B$5,"")</f>
        <v/>
      </c>
      <c r="AA302" s="108">
        <f>IF(L302="",$V$6,B302)</f>
        <v>45.800000000000004</v>
      </c>
      <c r="AB302" s="109">
        <f>IF(L302="",$W$6,C302)</f>
        <v>3585.1179999999999</v>
      </c>
      <c r="AC302" s="108">
        <f>IF(B302="",AC301,IF(L302="",B302,$V$6))</f>
        <v>80</v>
      </c>
      <c r="AD302" s="109">
        <f>IF(B302="",AD301,IF(L302="",C302,$W$6))</f>
        <v>3604.0729999999999</v>
      </c>
      <c r="AF302" s="110">
        <f t="shared" si="33"/>
        <v>33.676470588235297</v>
      </c>
      <c r="AG302" s="110">
        <f t="shared" si="34"/>
        <v>0.24973721682891176</v>
      </c>
      <c r="AI302" s="111">
        <f>SUM($N$4:N302)</f>
        <v>6.8337405675909331</v>
      </c>
    </row>
    <row r="303" spans="1:35" x14ac:dyDescent="0.25">
      <c r="A303" s="4" t="str">
        <f>IF(pushover!A303="","",pushover!A303)</f>
        <v/>
      </c>
      <c r="B303" s="112" t="str">
        <f>IF(A303="","",IF(MAX(pushover!B303:B1298)&gt;0,pushover!B303*100,-pushover!B303*100))</f>
        <v/>
      </c>
      <c r="C303" s="113" t="str">
        <f>IF(A303="","",pushover!C303)</f>
        <v/>
      </c>
      <c r="D303" s="4" t="str">
        <f>IF(A303="","",pushover!D303)</f>
        <v/>
      </c>
      <c r="E303" s="4" t="str">
        <f>IF(A303="","",pushover!E303)</f>
        <v/>
      </c>
      <c r="F303" s="4" t="str">
        <f>IF(A303="","",pushover!I303)</f>
        <v/>
      </c>
      <c r="G303" s="4" t="str">
        <f>IF(A303="","",pushover!J303)</f>
        <v/>
      </c>
      <c r="H303" s="4" t="str">
        <f>IF(A303="","",pushover!K303)</f>
        <v/>
      </c>
      <c r="I303" s="60" t="str">
        <f t="shared" si="31"/>
        <v/>
      </c>
      <c r="J303" s="60" t="str">
        <f t="shared" si="32"/>
        <v/>
      </c>
      <c r="K303" s="59" t="str">
        <f>IF(AND(F303&gt;0,F302=0),aux!$B$2,IF(AND(G303&gt;0,G302=0,H303&lt;1),aux!$B$3,IF(AND(J303=MAX($J$4:$J$999),J302&lt;J303),aux!$B$4,"")))</f>
        <v/>
      </c>
      <c r="L303" s="114" t="str">
        <f>IF(OR(K302=aux!$B$3,L302=""),"",B303/$B$1)</f>
        <v/>
      </c>
      <c r="M303" s="114" t="str">
        <f t="shared" si="35"/>
        <v/>
      </c>
      <c r="N303" s="11" t="str">
        <f t="shared" si="36"/>
        <v/>
      </c>
      <c r="O303" s="60" t="str">
        <f>IF(AND(L302&lt;$V$20,L303&gt;$V$20),aux!$B$5,"")</f>
        <v/>
      </c>
      <c r="AA303" s="108">
        <f>IF(L303="",$V$6,B303)</f>
        <v>45.800000000000004</v>
      </c>
      <c r="AB303" s="109">
        <f>IF(L303="",$W$6,C303)</f>
        <v>3585.1179999999999</v>
      </c>
      <c r="AC303" s="108">
        <f>IF(B303="",AC302,IF(L303="",B303,$V$6))</f>
        <v>80</v>
      </c>
      <c r="AD303" s="109">
        <f>IF(B303="",AD302,IF(L303="",C303,$W$6))</f>
        <v>3604.0729999999999</v>
      </c>
      <c r="AF303" s="110">
        <f t="shared" si="33"/>
        <v>33.676470588235297</v>
      </c>
      <c r="AG303" s="110">
        <f t="shared" si="34"/>
        <v>0.24973721682891176</v>
      </c>
      <c r="AI303" s="111">
        <f>SUM($N$4:N303)</f>
        <v>6.8337405675909331</v>
      </c>
    </row>
    <row r="304" spans="1:35" x14ac:dyDescent="0.25">
      <c r="A304" s="4" t="str">
        <f>IF(pushover!A304="","",pushover!A304)</f>
        <v/>
      </c>
      <c r="B304" s="112" t="str">
        <f>IF(A304="","",IF(MAX(pushover!B304:B1299)&gt;0,pushover!B304*100,-pushover!B304*100))</f>
        <v/>
      </c>
      <c r="C304" s="113" t="str">
        <f>IF(A304="","",pushover!C304)</f>
        <v/>
      </c>
      <c r="D304" s="4" t="str">
        <f>IF(A304="","",pushover!D304)</f>
        <v/>
      </c>
      <c r="E304" s="4" t="str">
        <f>IF(A304="","",pushover!E304)</f>
        <v/>
      </c>
      <c r="F304" s="4" t="str">
        <f>IF(A304="","",pushover!I304)</f>
        <v/>
      </c>
      <c r="G304" s="4" t="str">
        <f>IF(A304="","",pushover!J304)</f>
        <v/>
      </c>
      <c r="H304" s="4" t="str">
        <f>IF(A304="","",pushover!K304)</f>
        <v/>
      </c>
      <c r="I304" s="60" t="str">
        <f t="shared" si="31"/>
        <v/>
      </c>
      <c r="J304" s="60" t="str">
        <f t="shared" si="32"/>
        <v/>
      </c>
      <c r="K304" s="59" t="str">
        <f>IF(AND(F304&gt;0,F303=0),aux!$B$2,IF(AND(G304&gt;0,G303=0,H304&lt;1),aux!$B$3,IF(AND(J304=MAX($J$4:$J$999),J303&lt;J304),aux!$B$4,"")))</f>
        <v/>
      </c>
      <c r="L304" s="114" t="str">
        <f>IF(OR(K303=aux!$B$3,L303=""),"",B304/$B$1)</f>
        <v/>
      </c>
      <c r="M304" s="114" t="str">
        <f t="shared" si="35"/>
        <v/>
      </c>
      <c r="N304" s="11" t="str">
        <f t="shared" si="36"/>
        <v/>
      </c>
      <c r="O304" s="60" t="str">
        <f>IF(AND(L303&lt;$V$20,L304&gt;$V$20),aux!$B$5,"")</f>
        <v/>
      </c>
      <c r="AA304" s="108">
        <f>IF(L304="",$V$6,B304)</f>
        <v>45.800000000000004</v>
      </c>
      <c r="AB304" s="109">
        <f>IF(L304="",$W$6,C304)</f>
        <v>3585.1179999999999</v>
      </c>
      <c r="AC304" s="108">
        <f>IF(B304="",AC303,IF(L304="",B304,$V$6))</f>
        <v>80</v>
      </c>
      <c r="AD304" s="109">
        <f>IF(B304="",AD303,IF(L304="",C304,$W$6))</f>
        <v>3604.0729999999999</v>
      </c>
      <c r="AF304" s="110">
        <f t="shared" si="33"/>
        <v>33.676470588235297</v>
      </c>
      <c r="AG304" s="110">
        <f t="shared" si="34"/>
        <v>0.24973721682891176</v>
      </c>
      <c r="AI304" s="111">
        <f>SUM($N$4:N304)</f>
        <v>6.8337405675909331</v>
      </c>
    </row>
    <row r="305" spans="1:35" x14ac:dyDescent="0.25">
      <c r="A305" s="4" t="str">
        <f>IF(pushover!A305="","",pushover!A305)</f>
        <v/>
      </c>
      <c r="B305" s="112" t="str">
        <f>IF(A305="","",IF(MAX(pushover!B305:B1300)&gt;0,pushover!B305*100,-pushover!B305*100))</f>
        <v/>
      </c>
      <c r="C305" s="113" t="str">
        <f>IF(A305="","",pushover!C305)</f>
        <v/>
      </c>
      <c r="D305" s="4" t="str">
        <f>IF(A305="","",pushover!D305)</f>
        <v/>
      </c>
      <c r="E305" s="4" t="str">
        <f>IF(A305="","",pushover!E305)</f>
        <v/>
      </c>
      <c r="F305" s="4" t="str">
        <f>IF(A305="","",pushover!I305)</f>
        <v/>
      </c>
      <c r="G305" s="4" t="str">
        <f>IF(A305="","",pushover!J305)</f>
        <v/>
      </c>
      <c r="H305" s="4" t="str">
        <f>IF(A305="","",pushover!K305)</f>
        <v/>
      </c>
      <c r="I305" s="60" t="str">
        <f t="shared" si="31"/>
        <v/>
      </c>
      <c r="J305" s="60" t="str">
        <f t="shared" si="32"/>
        <v/>
      </c>
      <c r="K305" s="59" t="str">
        <f>IF(AND(F305&gt;0,F304=0),aux!$B$2,IF(AND(G305&gt;0,G304=0,H305&lt;1),aux!$B$3,IF(AND(J305=MAX($J$4:$J$999),J304&lt;J305),aux!$B$4,"")))</f>
        <v/>
      </c>
      <c r="L305" s="114" t="str">
        <f>IF(OR(K304=aux!$B$3,L304=""),"",B305/$B$1)</f>
        <v/>
      </c>
      <c r="M305" s="114" t="str">
        <f t="shared" si="35"/>
        <v/>
      </c>
      <c r="N305" s="11" t="str">
        <f t="shared" si="36"/>
        <v/>
      </c>
      <c r="O305" s="60" t="str">
        <f>IF(AND(L304&lt;$V$20,L305&gt;$V$20),aux!$B$5,"")</f>
        <v/>
      </c>
      <c r="AA305" s="108">
        <f>IF(L305="",$V$6,B305)</f>
        <v>45.800000000000004</v>
      </c>
      <c r="AB305" s="109">
        <f>IF(L305="",$W$6,C305)</f>
        <v>3585.1179999999999</v>
      </c>
      <c r="AC305" s="108">
        <f>IF(B305="",AC304,IF(L305="",B305,$V$6))</f>
        <v>80</v>
      </c>
      <c r="AD305" s="109">
        <f>IF(B305="",AD304,IF(L305="",C305,$W$6))</f>
        <v>3604.0729999999999</v>
      </c>
      <c r="AF305" s="110">
        <f t="shared" si="33"/>
        <v>33.676470588235297</v>
      </c>
      <c r="AG305" s="110">
        <f t="shared" si="34"/>
        <v>0.24973721682891176</v>
      </c>
      <c r="AI305" s="111">
        <f>SUM($N$4:N305)</f>
        <v>6.8337405675909331</v>
      </c>
    </row>
    <row r="306" spans="1:35" x14ac:dyDescent="0.25">
      <c r="A306" s="4" t="str">
        <f>IF(pushover!A306="","",pushover!A306)</f>
        <v/>
      </c>
      <c r="B306" s="112" t="str">
        <f>IF(A306="","",IF(MAX(pushover!B306:B1301)&gt;0,pushover!B306*100,-pushover!B306*100))</f>
        <v/>
      </c>
      <c r="C306" s="113" t="str">
        <f>IF(A306="","",pushover!C306)</f>
        <v/>
      </c>
      <c r="D306" s="4" t="str">
        <f>IF(A306="","",pushover!D306)</f>
        <v/>
      </c>
      <c r="E306" s="4" t="str">
        <f>IF(A306="","",pushover!E306)</f>
        <v/>
      </c>
      <c r="F306" s="4" t="str">
        <f>IF(A306="","",pushover!I306)</f>
        <v/>
      </c>
      <c r="G306" s="4" t="str">
        <f>IF(A306="","",pushover!J306)</f>
        <v/>
      </c>
      <c r="H306" s="4" t="str">
        <f>IF(A306="","",pushover!K306)</f>
        <v/>
      </c>
      <c r="I306" s="60" t="str">
        <f t="shared" si="31"/>
        <v/>
      </c>
      <c r="J306" s="60" t="str">
        <f t="shared" si="32"/>
        <v/>
      </c>
      <c r="K306" s="59" t="str">
        <f>IF(AND(F306&gt;0,F305=0),aux!$B$2,IF(AND(G306&gt;0,G305=0,H306&lt;1),aux!$B$3,IF(AND(J306=MAX($J$4:$J$999),J305&lt;J306),aux!$B$4,"")))</f>
        <v/>
      </c>
      <c r="L306" s="114" t="str">
        <f>IF(OR(K305=aux!$B$3,L305=""),"",B306/$B$1)</f>
        <v/>
      </c>
      <c r="M306" s="114" t="str">
        <f t="shared" si="35"/>
        <v/>
      </c>
      <c r="N306" s="11" t="str">
        <f t="shared" si="36"/>
        <v/>
      </c>
      <c r="O306" s="60" t="str">
        <f>IF(AND(L305&lt;$V$20,L306&gt;$V$20),aux!$B$5,"")</f>
        <v/>
      </c>
      <c r="AA306" s="108">
        <f>IF(L306="",$V$6,B306)</f>
        <v>45.800000000000004</v>
      </c>
      <c r="AB306" s="109">
        <f>IF(L306="",$W$6,C306)</f>
        <v>3585.1179999999999</v>
      </c>
      <c r="AC306" s="108">
        <f>IF(B306="",AC305,IF(L306="",B306,$V$6))</f>
        <v>80</v>
      </c>
      <c r="AD306" s="109">
        <f>IF(B306="",AD305,IF(L306="",C306,$W$6))</f>
        <v>3604.0729999999999</v>
      </c>
      <c r="AF306" s="110">
        <f t="shared" si="33"/>
        <v>33.676470588235297</v>
      </c>
      <c r="AG306" s="110">
        <f t="shared" si="34"/>
        <v>0.24973721682891176</v>
      </c>
      <c r="AI306" s="111">
        <f>SUM($N$4:N306)</f>
        <v>6.8337405675909331</v>
      </c>
    </row>
    <row r="307" spans="1:35" x14ac:dyDescent="0.25">
      <c r="A307" s="4" t="str">
        <f>IF(pushover!A307="","",pushover!A307)</f>
        <v/>
      </c>
      <c r="B307" s="112" t="str">
        <f>IF(A307="","",IF(MAX(pushover!B307:B1302)&gt;0,pushover!B307*100,-pushover!B307*100))</f>
        <v/>
      </c>
      <c r="C307" s="113" t="str">
        <f>IF(A307="","",pushover!C307)</f>
        <v/>
      </c>
      <c r="D307" s="4" t="str">
        <f>IF(A307="","",pushover!D307)</f>
        <v/>
      </c>
      <c r="E307" s="4" t="str">
        <f>IF(A307="","",pushover!E307)</f>
        <v/>
      </c>
      <c r="F307" s="4" t="str">
        <f>IF(A307="","",pushover!I307)</f>
        <v/>
      </c>
      <c r="G307" s="4" t="str">
        <f>IF(A307="","",pushover!J307)</f>
        <v/>
      </c>
      <c r="H307" s="4" t="str">
        <f>IF(A307="","",pushover!K307)</f>
        <v/>
      </c>
      <c r="I307" s="60" t="str">
        <f t="shared" si="31"/>
        <v/>
      </c>
      <c r="J307" s="60" t="str">
        <f t="shared" si="32"/>
        <v/>
      </c>
      <c r="K307" s="59" t="str">
        <f>IF(AND(F307&gt;0,F306=0),aux!$B$2,IF(AND(G307&gt;0,G306=0,H307&lt;1),aux!$B$3,IF(AND(J307=MAX($J$4:$J$999),J306&lt;J307),aux!$B$4,"")))</f>
        <v/>
      </c>
      <c r="L307" s="114" t="str">
        <f>IF(OR(K306=aux!$B$3,L306=""),"",B307/$B$1)</f>
        <v/>
      </c>
      <c r="M307" s="114" t="str">
        <f t="shared" si="35"/>
        <v/>
      </c>
      <c r="N307" s="11" t="str">
        <f t="shared" si="36"/>
        <v/>
      </c>
      <c r="O307" s="60" t="str">
        <f>IF(AND(L306&lt;$V$20,L307&gt;$V$20),aux!$B$5,"")</f>
        <v/>
      </c>
      <c r="AA307" s="108">
        <f>IF(L307="",$V$6,B307)</f>
        <v>45.800000000000004</v>
      </c>
      <c r="AB307" s="109">
        <f>IF(L307="",$W$6,C307)</f>
        <v>3585.1179999999999</v>
      </c>
      <c r="AC307" s="108">
        <f>IF(B307="",AC306,IF(L307="",B307,$V$6))</f>
        <v>80</v>
      </c>
      <c r="AD307" s="109">
        <f>IF(B307="",AD306,IF(L307="",C307,$W$6))</f>
        <v>3604.0729999999999</v>
      </c>
      <c r="AF307" s="110">
        <f t="shared" si="33"/>
        <v>33.676470588235297</v>
      </c>
      <c r="AG307" s="110">
        <f t="shared" si="34"/>
        <v>0.24973721682891176</v>
      </c>
      <c r="AI307" s="111">
        <f>SUM($N$4:N307)</f>
        <v>6.8337405675909331</v>
      </c>
    </row>
    <row r="308" spans="1:35" x14ac:dyDescent="0.25">
      <c r="A308" s="4" t="str">
        <f>IF(pushover!A308="","",pushover!A308)</f>
        <v/>
      </c>
      <c r="B308" s="112" t="str">
        <f>IF(A308="","",IF(MAX(pushover!B308:B1303)&gt;0,pushover!B308*100,-pushover!B308*100))</f>
        <v/>
      </c>
      <c r="C308" s="113" t="str">
        <f>IF(A308="","",pushover!C308)</f>
        <v/>
      </c>
      <c r="D308" s="4" t="str">
        <f>IF(A308="","",pushover!D308)</f>
        <v/>
      </c>
      <c r="E308" s="4" t="str">
        <f>IF(A308="","",pushover!E308)</f>
        <v/>
      </c>
      <c r="F308" s="4" t="str">
        <f>IF(A308="","",pushover!I308)</f>
        <v/>
      </c>
      <c r="G308" s="4" t="str">
        <f>IF(A308="","",pushover!J308)</f>
        <v/>
      </c>
      <c r="H308" s="4" t="str">
        <f>IF(A308="","",pushover!K308)</f>
        <v/>
      </c>
      <c r="I308" s="60" t="str">
        <f t="shared" si="31"/>
        <v/>
      </c>
      <c r="J308" s="60" t="str">
        <f t="shared" si="32"/>
        <v/>
      </c>
      <c r="K308" s="59" t="str">
        <f>IF(AND(F308&gt;0,F307=0),aux!$B$2,IF(AND(G308&gt;0,G307=0,H308&lt;1),aux!$B$3,IF(AND(J308=MAX($J$4:$J$999),J307&lt;J308),aux!$B$4,"")))</f>
        <v/>
      </c>
      <c r="L308" s="114" t="str">
        <f>IF(OR(K307=aux!$B$3,L307=""),"",B308/$B$1)</f>
        <v/>
      </c>
      <c r="M308" s="114" t="str">
        <f t="shared" si="35"/>
        <v/>
      </c>
      <c r="N308" s="11" t="str">
        <f t="shared" si="36"/>
        <v/>
      </c>
      <c r="O308" s="60" t="str">
        <f>IF(AND(L307&lt;$V$20,L308&gt;$V$20),aux!$B$5,"")</f>
        <v/>
      </c>
      <c r="AA308" s="108">
        <f>IF(L308="",$V$6,B308)</f>
        <v>45.800000000000004</v>
      </c>
      <c r="AB308" s="109">
        <f>IF(L308="",$W$6,C308)</f>
        <v>3585.1179999999999</v>
      </c>
      <c r="AC308" s="108">
        <f>IF(B308="",AC307,IF(L308="",B308,$V$6))</f>
        <v>80</v>
      </c>
      <c r="AD308" s="109">
        <f>IF(B308="",AD307,IF(L308="",C308,$W$6))</f>
        <v>3604.0729999999999</v>
      </c>
      <c r="AF308" s="110">
        <f t="shared" si="33"/>
        <v>33.676470588235297</v>
      </c>
      <c r="AG308" s="110">
        <f t="shared" si="34"/>
        <v>0.24973721682891176</v>
      </c>
      <c r="AI308" s="111">
        <f>SUM($N$4:N308)</f>
        <v>6.8337405675909331</v>
      </c>
    </row>
    <row r="309" spans="1:35" x14ac:dyDescent="0.25">
      <c r="A309" s="4" t="str">
        <f>IF(pushover!A309="","",pushover!A309)</f>
        <v/>
      </c>
      <c r="B309" s="112" t="str">
        <f>IF(A309="","",IF(MAX(pushover!B309:B1304)&gt;0,pushover!B309*100,-pushover!B309*100))</f>
        <v/>
      </c>
      <c r="C309" s="113" t="str">
        <f>IF(A309="","",pushover!C309)</f>
        <v/>
      </c>
      <c r="D309" s="4" t="str">
        <f>IF(A309="","",pushover!D309)</f>
        <v/>
      </c>
      <c r="E309" s="4" t="str">
        <f>IF(A309="","",pushover!E309)</f>
        <v/>
      </c>
      <c r="F309" s="4" t="str">
        <f>IF(A309="","",pushover!I309)</f>
        <v/>
      </c>
      <c r="G309" s="4" t="str">
        <f>IF(A309="","",pushover!J309)</f>
        <v/>
      </c>
      <c r="H309" s="4" t="str">
        <f>IF(A309="","",pushover!K309)</f>
        <v/>
      </c>
      <c r="I309" s="60" t="str">
        <f t="shared" si="31"/>
        <v/>
      </c>
      <c r="J309" s="60" t="str">
        <f t="shared" si="32"/>
        <v/>
      </c>
      <c r="K309" s="59" t="str">
        <f>IF(AND(F309&gt;0,F308=0),aux!$B$2,IF(AND(G309&gt;0,G308=0,H309&lt;1),aux!$B$3,IF(AND(J309=MAX($J$4:$J$999),J308&lt;J309),aux!$B$4,"")))</f>
        <v/>
      </c>
      <c r="L309" s="114" t="str">
        <f>IF(OR(K308=aux!$B$3,L308=""),"",B309/$B$1)</f>
        <v/>
      </c>
      <c r="M309" s="114" t="str">
        <f t="shared" si="35"/>
        <v/>
      </c>
      <c r="N309" s="11" t="str">
        <f t="shared" si="36"/>
        <v/>
      </c>
      <c r="O309" s="60" t="str">
        <f>IF(AND(L308&lt;$V$20,L309&gt;$V$20),aux!$B$5,"")</f>
        <v/>
      </c>
      <c r="AA309" s="108">
        <f>IF(L309="",$V$6,B309)</f>
        <v>45.800000000000004</v>
      </c>
      <c r="AB309" s="109">
        <f>IF(L309="",$W$6,C309)</f>
        <v>3585.1179999999999</v>
      </c>
      <c r="AC309" s="108">
        <f>IF(B309="",AC308,IF(L309="",B309,$V$6))</f>
        <v>80</v>
      </c>
      <c r="AD309" s="109">
        <f>IF(B309="",AD308,IF(L309="",C309,$W$6))</f>
        <v>3604.0729999999999</v>
      </c>
      <c r="AF309" s="110">
        <f t="shared" si="33"/>
        <v>33.676470588235297</v>
      </c>
      <c r="AG309" s="110">
        <f t="shared" si="34"/>
        <v>0.24973721682891176</v>
      </c>
      <c r="AI309" s="111">
        <f>SUM($N$4:N309)</f>
        <v>6.8337405675909331</v>
      </c>
    </row>
    <row r="310" spans="1:35" x14ac:dyDescent="0.25">
      <c r="A310" s="4" t="str">
        <f>IF(pushover!A310="","",pushover!A310)</f>
        <v/>
      </c>
      <c r="B310" s="112" t="str">
        <f>IF(A310="","",IF(MAX(pushover!B310:B1305)&gt;0,pushover!B310*100,-pushover!B310*100))</f>
        <v/>
      </c>
      <c r="C310" s="113" t="str">
        <f>IF(A310="","",pushover!C310)</f>
        <v/>
      </c>
      <c r="D310" s="4" t="str">
        <f>IF(A310="","",pushover!D310)</f>
        <v/>
      </c>
      <c r="E310" s="4" t="str">
        <f>IF(A310="","",pushover!E310)</f>
        <v/>
      </c>
      <c r="F310" s="4" t="str">
        <f>IF(A310="","",pushover!I310)</f>
        <v/>
      </c>
      <c r="G310" s="4" t="str">
        <f>IF(A310="","",pushover!J310)</f>
        <v/>
      </c>
      <c r="H310" s="4" t="str">
        <f>IF(A310="","",pushover!K310)</f>
        <v/>
      </c>
      <c r="I310" s="60" t="str">
        <f t="shared" si="31"/>
        <v/>
      </c>
      <c r="J310" s="60" t="str">
        <f t="shared" si="32"/>
        <v/>
      </c>
      <c r="K310" s="59" t="str">
        <f>IF(AND(F310&gt;0,F309=0),aux!$B$2,IF(AND(G310&gt;0,G309=0,H310&lt;1),aux!$B$3,IF(AND(J310=MAX($J$4:$J$999),J309&lt;J310),aux!$B$4,"")))</f>
        <v/>
      </c>
      <c r="L310" s="114" t="str">
        <f>IF(OR(K309=aux!$B$3,L309=""),"",B310/$B$1)</f>
        <v/>
      </c>
      <c r="M310" s="114" t="str">
        <f t="shared" si="35"/>
        <v/>
      </c>
      <c r="N310" s="11" t="str">
        <f t="shared" si="36"/>
        <v/>
      </c>
      <c r="O310" s="60" t="str">
        <f>IF(AND(L309&lt;$V$20,L310&gt;$V$20),aux!$B$5,"")</f>
        <v/>
      </c>
      <c r="AA310" s="108">
        <f>IF(L310="",$V$6,B310)</f>
        <v>45.800000000000004</v>
      </c>
      <c r="AB310" s="109">
        <f>IF(L310="",$W$6,C310)</f>
        <v>3585.1179999999999</v>
      </c>
      <c r="AC310" s="108">
        <f>IF(B310="",AC309,IF(L310="",B310,$V$6))</f>
        <v>80</v>
      </c>
      <c r="AD310" s="109">
        <f>IF(B310="",AD309,IF(L310="",C310,$W$6))</f>
        <v>3604.0729999999999</v>
      </c>
      <c r="AF310" s="110">
        <f t="shared" si="33"/>
        <v>33.676470588235297</v>
      </c>
      <c r="AG310" s="110">
        <f t="shared" si="34"/>
        <v>0.24973721682891176</v>
      </c>
      <c r="AI310" s="111">
        <f>SUM($N$4:N310)</f>
        <v>6.8337405675909331</v>
      </c>
    </row>
    <row r="311" spans="1:35" x14ac:dyDescent="0.25">
      <c r="A311" s="4" t="str">
        <f>IF(pushover!A311="","",pushover!A311)</f>
        <v/>
      </c>
      <c r="B311" s="112" t="str">
        <f>IF(A311="","",IF(MAX(pushover!B311:B1306)&gt;0,pushover!B311*100,-pushover!B311*100))</f>
        <v/>
      </c>
      <c r="C311" s="113" t="str">
        <f>IF(A311="","",pushover!C311)</f>
        <v/>
      </c>
      <c r="D311" s="4" t="str">
        <f>IF(A311="","",pushover!D311)</f>
        <v/>
      </c>
      <c r="E311" s="4" t="str">
        <f>IF(A311="","",pushover!E311)</f>
        <v/>
      </c>
      <c r="F311" s="4" t="str">
        <f>IF(A311="","",pushover!I311)</f>
        <v/>
      </c>
      <c r="G311" s="4" t="str">
        <f>IF(A311="","",pushover!J311)</f>
        <v/>
      </c>
      <c r="H311" s="4" t="str">
        <f>IF(A311="","",pushover!K311)</f>
        <v/>
      </c>
      <c r="I311" s="60" t="str">
        <f t="shared" si="31"/>
        <v/>
      </c>
      <c r="J311" s="60" t="str">
        <f t="shared" si="32"/>
        <v/>
      </c>
      <c r="K311" s="59" t="str">
        <f>IF(AND(F311&gt;0,F310=0),aux!$B$2,IF(AND(G311&gt;0,G310=0,H311&lt;1),aux!$B$3,IF(AND(J311=MAX($J$4:$J$999),J310&lt;J311),aux!$B$4,"")))</f>
        <v/>
      </c>
      <c r="L311" s="114" t="str">
        <f>IF(OR(K310=aux!$B$3,L310=""),"",B311/$B$1)</f>
        <v/>
      </c>
      <c r="M311" s="114" t="str">
        <f t="shared" si="35"/>
        <v/>
      </c>
      <c r="N311" s="11" t="str">
        <f t="shared" si="36"/>
        <v/>
      </c>
      <c r="O311" s="60" t="str">
        <f>IF(AND(L310&lt;$V$20,L311&gt;$V$20),aux!$B$5,"")</f>
        <v/>
      </c>
      <c r="AA311" s="108">
        <f>IF(L311="",$V$6,B311)</f>
        <v>45.800000000000004</v>
      </c>
      <c r="AB311" s="109">
        <f>IF(L311="",$W$6,C311)</f>
        <v>3585.1179999999999</v>
      </c>
      <c r="AC311" s="108">
        <f>IF(B311="",AC310,IF(L311="",B311,$V$6))</f>
        <v>80</v>
      </c>
      <c r="AD311" s="109">
        <f>IF(B311="",AD310,IF(L311="",C311,$W$6))</f>
        <v>3604.0729999999999</v>
      </c>
      <c r="AF311" s="110">
        <f t="shared" si="33"/>
        <v>33.676470588235297</v>
      </c>
      <c r="AG311" s="110">
        <f t="shared" si="34"/>
        <v>0.24973721682891176</v>
      </c>
      <c r="AI311" s="111">
        <f>SUM($N$4:N311)</f>
        <v>6.8337405675909331</v>
      </c>
    </row>
    <row r="312" spans="1:35" x14ac:dyDescent="0.25">
      <c r="A312" s="4" t="str">
        <f>IF(pushover!A312="","",pushover!A312)</f>
        <v/>
      </c>
      <c r="B312" s="112" t="str">
        <f>IF(A312="","",IF(MAX(pushover!B312:B1307)&gt;0,pushover!B312*100,-pushover!B312*100))</f>
        <v/>
      </c>
      <c r="C312" s="113" t="str">
        <f>IF(A312="","",pushover!C312)</f>
        <v/>
      </c>
      <c r="D312" s="4" t="str">
        <f>IF(A312="","",pushover!D312)</f>
        <v/>
      </c>
      <c r="E312" s="4" t="str">
        <f>IF(A312="","",pushover!E312)</f>
        <v/>
      </c>
      <c r="F312" s="4" t="str">
        <f>IF(A312="","",pushover!I312)</f>
        <v/>
      </c>
      <c r="G312" s="4" t="str">
        <f>IF(A312="","",pushover!J312)</f>
        <v/>
      </c>
      <c r="H312" s="4" t="str">
        <f>IF(A312="","",pushover!K312)</f>
        <v/>
      </c>
      <c r="I312" s="60" t="str">
        <f t="shared" si="31"/>
        <v/>
      </c>
      <c r="J312" s="60" t="str">
        <f t="shared" si="32"/>
        <v/>
      </c>
      <c r="K312" s="59" t="str">
        <f>IF(AND(F312&gt;0,F311=0),aux!$B$2,IF(AND(G312&gt;0,G311=0,H312&lt;1),aux!$B$3,IF(AND(J312=MAX($J$4:$J$999),J311&lt;J312),aux!$B$4,"")))</f>
        <v/>
      </c>
      <c r="L312" s="114" t="str">
        <f>IF(OR(K311=aux!$B$3,L311=""),"",B312/$B$1)</f>
        <v/>
      </c>
      <c r="M312" s="114" t="str">
        <f t="shared" si="35"/>
        <v/>
      </c>
      <c r="N312" s="11" t="str">
        <f t="shared" si="36"/>
        <v/>
      </c>
      <c r="O312" s="60" t="str">
        <f>IF(AND(L311&lt;$V$20,L312&gt;$V$20),aux!$B$5,"")</f>
        <v/>
      </c>
      <c r="AA312" s="108">
        <f>IF(L312="",$V$6,B312)</f>
        <v>45.800000000000004</v>
      </c>
      <c r="AB312" s="109">
        <f>IF(L312="",$W$6,C312)</f>
        <v>3585.1179999999999</v>
      </c>
      <c r="AC312" s="108">
        <f>IF(B312="",AC311,IF(L312="",B312,$V$6))</f>
        <v>80</v>
      </c>
      <c r="AD312" s="109">
        <f>IF(B312="",AD311,IF(L312="",C312,$W$6))</f>
        <v>3604.0729999999999</v>
      </c>
      <c r="AF312" s="110">
        <f t="shared" si="33"/>
        <v>33.676470588235297</v>
      </c>
      <c r="AG312" s="110">
        <f t="shared" si="34"/>
        <v>0.24973721682891176</v>
      </c>
      <c r="AI312" s="111">
        <f>SUM($N$4:N312)</f>
        <v>6.8337405675909331</v>
      </c>
    </row>
    <row r="313" spans="1:35" x14ac:dyDescent="0.25">
      <c r="A313" s="4" t="str">
        <f>IF(pushover!A313="","",pushover!A313)</f>
        <v/>
      </c>
      <c r="B313" s="112" t="str">
        <f>IF(A313="","",IF(MAX(pushover!B313:B1308)&gt;0,pushover!B313*100,-pushover!B313*100))</f>
        <v/>
      </c>
      <c r="C313" s="113" t="str">
        <f>IF(A313="","",pushover!C313)</f>
        <v/>
      </c>
      <c r="D313" s="4" t="str">
        <f>IF(A313="","",pushover!D313)</f>
        <v/>
      </c>
      <c r="E313" s="4" t="str">
        <f>IF(A313="","",pushover!E313)</f>
        <v/>
      </c>
      <c r="F313" s="4" t="str">
        <f>IF(A313="","",pushover!I313)</f>
        <v/>
      </c>
      <c r="G313" s="4" t="str">
        <f>IF(A313="","",pushover!J313)</f>
        <v/>
      </c>
      <c r="H313" s="4" t="str">
        <f>IF(A313="","",pushover!K313)</f>
        <v/>
      </c>
      <c r="I313" s="60" t="str">
        <f t="shared" si="31"/>
        <v/>
      </c>
      <c r="J313" s="60" t="str">
        <f t="shared" si="32"/>
        <v/>
      </c>
      <c r="K313" s="59" t="str">
        <f>IF(AND(F313&gt;0,F312=0),aux!$B$2,IF(AND(G313&gt;0,G312=0,H313&lt;1),aux!$B$3,IF(AND(J313=MAX($J$4:$J$999),J312&lt;J313),aux!$B$4,"")))</f>
        <v/>
      </c>
      <c r="L313" s="114" t="str">
        <f>IF(OR(K312=aux!$B$3,L312=""),"",B313/$B$1)</f>
        <v/>
      </c>
      <c r="M313" s="114" t="str">
        <f t="shared" si="35"/>
        <v/>
      </c>
      <c r="N313" s="11" t="str">
        <f t="shared" si="36"/>
        <v/>
      </c>
      <c r="O313" s="60" t="str">
        <f>IF(AND(L312&lt;$V$20,L313&gt;$V$20),aux!$B$5,"")</f>
        <v/>
      </c>
      <c r="AA313" s="108">
        <f>IF(L313="",$V$6,B313)</f>
        <v>45.800000000000004</v>
      </c>
      <c r="AB313" s="109">
        <f>IF(L313="",$W$6,C313)</f>
        <v>3585.1179999999999</v>
      </c>
      <c r="AC313" s="108">
        <f>IF(B313="",AC312,IF(L313="",B313,$V$6))</f>
        <v>80</v>
      </c>
      <c r="AD313" s="109">
        <f>IF(B313="",AD312,IF(L313="",C313,$W$6))</f>
        <v>3604.0729999999999</v>
      </c>
      <c r="AF313" s="110">
        <f t="shared" si="33"/>
        <v>33.676470588235297</v>
      </c>
      <c r="AG313" s="110">
        <f t="shared" si="34"/>
        <v>0.24973721682891176</v>
      </c>
      <c r="AI313" s="111">
        <f>SUM($N$4:N313)</f>
        <v>6.8337405675909331</v>
      </c>
    </row>
    <row r="314" spans="1:35" x14ac:dyDescent="0.25">
      <c r="A314" s="4" t="str">
        <f>IF(pushover!A314="","",pushover!A314)</f>
        <v/>
      </c>
      <c r="B314" s="112" t="str">
        <f>IF(A314="","",IF(MAX(pushover!B314:B1309)&gt;0,pushover!B314*100,-pushover!B314*100))</f>
        <v/>
      </c>
      <c r="C314" s="113" t="str">
        <f>IF(A314="","",pushover!C314)</f>
        <v/>
      </c>
      <c r="D314" s="4" t="str">
        <f>IF(A314="","",pushover!D314)</f>
        <v/>
      </c>
      <c r="E314" s="4" t="str">
        <f>IF(A314="","",pushover!E314)</f>
        <v/>
      </c>
      <c r="F314" s="4" t="str">
        <f>IF(A314="","",pushover!I314)</f>
        <v/>
      </c>
      <c r="G314" s="4" t="str">
        <f>IF(A314="","",pushover!J314)</f>
        <v/>
      </c>
      <c r="H314" s="4" t="str">
        <f>IF(A314="","",pushover!K314)</f>
        <v/>
      </c>
      <c r="I314" s="60" t="str">
        <f t="shared" si="31"/>
        <v/>
      </c>
      <c r="J314" s="60" t="str">
        <f t="shared" si="32"/>
        <v/>
      </c>
      <c r="K314" s="59" t="str">
        <f>IF(AND(F314&gt;0,F313=0),aux!$B$2,IF(AND(G314&gt;0,G313=0,H314&lt;1),aux!$B$3,IF(AND(J314=MAX($J$4:$J$999),J313&lt;J314),aux!$B$4,"")))</f>
        <v/>
      </c>
      <c r="L314" s="114" t="str">
        <f>IF(OR(K313=aux!$B$3,L313=""),"",B314/$B$1)</f>
        <v/>
      </c>
      <c r="M314" s="114" t="str">
        <f t="shared" si="35"/>
        <v/>
      </c>
      <c r="N314" s="11" t="str">
        <f t="shared" si="36"/>
        <v/>
      </c>
      <c r="O314" s="60" t="str">
        <f>IF(AND(L313&lt;$V$20,L314&gt;$V$20),aux!$B$5,"")</f>
        <v/>
      </c>
      <c r="AA314" s="108">
        <f>IF(L314="",$V$6,B314)</f>
        <v>45.800000000000004</v>
      </c>
      <c r="AB314" s="109">
        <f>IF(L314="",$W$6,C314)</f>
        <v>3585.1179999999999</v>
      </c>
      <c r="AC314" s="108">
        <f>IF(B314="",AC313,IF(L314="",B314,$V$6))</f>
        <v>80</v>
      </c>
      <c r="AD314" s="109">
        <f>IF(B314="",AD313,IF(L314="",C314,$W$6))</f>
        <v>3604.0729999999999</v>
      </c>
      <c r="AF314" s="110">
        <f t="shared" si="33"/>
        <v>33.676470588235297</v>
      </c>
      <c r="AG314" s="110">
        <f t="shared" si="34"/>
        <v>0.24973721682891176</v>
      </c>
      <c r="AI314" s="111">
        <f>SUM($N$4:N314)</f>
        <v>6.8337405675909331</v>
      </c>
    </row>
    <row r="315" spans="1:35" x14ac:dyDescent="0.25">
      <c r="A315" s="4" t="str">
        <f>IF(pushover!A315="","",pushover!A315)</f>
        <v/>
      </c>
      <c r="B315" s="112" t="str">
        <f>IF(A315="","",IF(MAX(pushover!B315:B1310)&gt;0,pushover!B315*100,-pushover!B315*100))</f>
        <v/>
      </c>
      <c r="C315" s="113" t="str">
        <f>IF(A315="","",pushover!C315)</f>
        <v/>
      </c>
      <c r="D315" s="4" t="str">
        <f>IF(A315="","",pushover!D315)</f>
        <v/>
      </c>
      <c r="E315" s="4" t="str">
        <f>IF(A315="","",pushover!E315)</f>
        <v/>
      </c>
      <c r="F315" s="4" t="str">
        <f>IF(A315="","",pushover!I315)</f>
        <v/>
      </c>
      <c r="G315" s="4" t="str">
        <f>IF(A315="","",pushover!J315)</f>
        <v/>
      </c>
      <c r="H315" s="4" t="str">
        <f>IF(A315="","",pushover!K315)</f>
        <v/>
      </c>
      <c r="I315" s="60" t="str">
        <f t="shared" si="31"/>
        <v/>
      </c>
      <c r="J315" s="60" t="str">
        <f t="shared" si="32"/>
        <v/>
      </c>
      <c r="K315" s="59" t="str">
        <f>IF(AND(F315&gt;0,F314=0),aux!$B$2,IF(AND(G315&gt;0,G314=0,H315&lt;1),aux!$B$3,IF(AND(J315=MAX($J$4:$J$999),J314&lt;J315),aux!$B$4,"")))</f>
        <v/>
      </c>
      <c r="L315" s="114" t="str">
        <f>IF(OR(K314=aux!$B$3,L314=""),"",B315/$B$1)</f>
        <v/>
      </c>
      <c r="M315" s="114" t="str">
        <f t="shared" si="35"/>
        <v/>
      </c>
      <c r="N315" s="11" t="str">
        <f t="shared" si="36"/>
        <v/>
      </c>
      <c r="O315" s="60" t="str">
        <f>IF(AND(L314&lt;$V$20,L315&gt;$V$20),aux!$B$5,"")</f>
        <v/>
      </c>
      <c r="AA315" s="108">
        <f>IF(L315="",$V$6,B315)</f>
        <v>45.800000000000004</v>
      </c>
      <c r="AB315" s="109">
        <f>IF(L315="",$W$6,C315)</f>
        <v>3585.1179999999999</v>
      </c>
      <c r="AC315" s="108">
        <f>IF(B315="",AC314,IF(L315="",B315,$V$6))</f>
        <v>80</v>
      </c>
      <c r="AD315" s="109">
        <f>IF(B315="",AD314,IF(L315="",C315,$W$6))</f>
        <v>3604.0729999999999</v>
      </c>
      <c r="AF315" s="110">
        <f t="shared" si="33"/>
        <v>33.676470588235297</v>
      </c>
      <c r="AG315" s="110">
        <f t="shared" si="34"/>
        <v>0.24973721682891176</v>
      </c>
      <c r="AI315" s="111">
        <f>SUM($N$4:N315)</f>
        <v>6.8337405675909331</v>
      </c>
    </row>
    <row r="316" spans="1:35" x14ac:dyDescent="0.25">
      <c r="A316" s="4" t="str">
        <f>IF(pushover!A316="","",pushover!A316)</f>
        <v/>
      </c>
      <c r="B316" s="112" t="str">
        <f>IF(A316="","",IF(MAX(pushover!B316:B1311)&gt;0,pushover!B316*100,-pushover!B316*100))</f>
        <v/>
      </c>
      <c r="C316" s="113" t="str">
        <f>IF(A316="","",pushover!C316)</f>
        <v/>
      </c>
      <c r="D316" s="4" t="str">
        <f>IF(A316="","",pushover!D316)</f>
        <v/>
      </c>
      <c r="E316" s="4" t="str">
        <f>IF(A316="","",pushover!E316)</f>
        <v/>
      </c>
      <c r="F316" s="4" t="str">
        <f>IF(A316="","",pushover!I316)</f>
        <v/>
      </c>
      <c r="G316" s="4" t="str">
        <f>IF(A316="","",pushover!J316)</f>
        <v/>
      </c>
      <c r="H316" s="4" t="str">
        <f>IF(A316="","",pushover!K316)</f>
        <v/>
      </c>
      <c r="I316" s="60" t="str">
        <f t="shared" si="31"/>
        <v/>
      </c>
      <c r="J316" s="60" t="str">
        <f t="shared" si="32"/>
        <v/>
      </c>
      <c r="K316" s="59" t="str">
        <f>IF(AND(F316&gt;0,F315=0),aux!$B$2,IF(AND(G316&gt;0,G315=0,H316&lt;1),aux!$B$3,IF(AND(J316=MAX($J$4:$J$999),J315&lt;J316),aux!$B$4,"")))</f>
        <v/>
      </c>
      <c r="L316" s="114" t="str">
        <f>IF(OR(K315=aux!$B$3,L315=""),"",B316/$B$1)</f>
        <v/>
      </c>
      <c r="M316" s="114" t="str">
        <f t="shared" si="35"/>
        <v/>
      </c>
      <c r="N316" s="11" t="str">
        <f t="shared" si="36"/>
        <v/>
      </c>
      <c r="O316" s="60" t="str">
        <f>IF(AND(L315&lt;$V$20,L316&gt;$V$20),aux!$B$5,"")</f>
        <v/>
      </c>
      <c r="AA316" s="108">
        <f>IF(L316="",$V$6,B316)</f>
        <v>45.800000000000004</v>
      </c>
      <c r="AB316" s="109">
        <f>IF(L316="",$W$6,C316)</f>
        <v>3585.1179999999999</v>
      </c>
      <c r="AC316" s="108">
        <f>IF(B316="",AC315,IF(L316="",B316,$V$6))</f>
        <v>80</v>
      </c>
      <c r="AD316" s="109">
        <f>IF(B316="",AD315,IF(L316="",C316,$W$6))</f>
        <v>3604.0729999999999</v>
      </c>
      <c r="AF316" s="110">
        <f t="shared" si="33"/>
        <v>33.676470588235297</v>
      </c>
      <c r="AG316" s="110">
        <f t="shared" si="34"/>
        <v>0.24973721682891176</v>
      </c>
      <c r="AI316" s="111">
        <f>SUM($N$4:N316)</f>
        <v>6.8337405675909331</v>
      </c>
    </row>
    <row r="317" spans="1:35" x14ac:dyDescent="0.25">
      <c r="A317" s="4" t="str">
        <f>IF(pushover!A317="","",pushover!A317)</f>
        <v/>
      </c>
      <c r="B317" s="112" t="str">
        <f>IF(A317="","",IF(MAX(pushover!B317:B1312)&gt;0,pushover!B317*100,-pushover!B317*100))</f>
        <v/>
      </c>
      <c r="C317" s="113" t="str">
        <f>IF(A317="","",pushover!C317)</f>
        <v/>
      </c>
      <c r="D317" s="4" t="str">
        <f>IF(A317="","",pushover!D317)</f>
        <v/>
      </c>
      <c r="E317" s="4" t="str">
        <f>IF(A317="","",pushover!E317)</f>
        <v/>
      </c>
      <c r="F317" s="4" t="str">
        <f>IF(A317="","",pushover!I317)</f>
        <v/>
      </c>
      <c r="G317" s="4" t="str">
        <f>IF(A317="","",pushover!J317)</f>
        <v/>
      </c>
      <c r="H317" s="4" t="str">
        <f>IF(A317="","",pushover!K317)</f>
        <v/>
      </c>
      <c r="I317" s="60" t="str">
        <f t="shared" ref="I317:I380" si="37">IF(A317="","",D317+E317)</f>
        <v/>
      </c>
      <c r="J317" s="60" t="str">
        <f t="shared" ref="J317:J380" si="38">IF(A317="","",F317+G317+H317)</f>
        <v/>
      </c>
      <c r="K317" s="59" t="str">
        <f>IF(AND(F317&gt;0,F316=0),aux!$B$2,IF(AND(G317&gt;0,G316=0,H317&lt;1),aux!$B$3,IF(AND(J317=MAX($J$4:$J$999),J316&lt;J317),aux!$B$4,"")))</f>
        <v/>
      </c>
      <c r="L317" s="114" t="str">
        <f>IF(OR(K316=aux!$B$3,L316=""),"",B317/$B$1)</f>
        <v/>
      </c>
      <c r="M317" s="114" t="str">
        <f t="shared" si="35"/>
        <v/>
      </c>
      <c r="N317" s="11" t="str">
        <f t="shared" si="36"/>
        <v/>
      </c>
      <c r="O317" s="60" t="str">
        <f>IF(AND(L316&lt;$V$20,L317&gt;$V$20),aux!$B$5,"")</f>
        <v/>
      </c>
      <c r="AA317" s="108">
        <f>IF(L317="",$V$6,B317)</f>
        <v>45.800000000000004</v>
      </c>
      <c r="AB317" s="109">
        <f>IF(L317="",$W$6,C317)</f>
        <v>3585.1179999999999</v>
      </c>
      <c r="AC317" s="108">
        <f>IF(B317="",AC316,IF(L317="",B317,$V$6))</f>
        <v>80</v>
      </c>
      <c r="AD317" s="109">
        <f>IF(B317="",AD316,IF(L317="",C317,$W$6))</f>
        <v>3604.0729999999999</v>
      </c>
      <c r="AF317" s="110">
        <f t="shared" ref="AF317:AF380" si="39">IF(L317="",AF316,L317)</f>
        <v>33.676470588235297</v>
      </c>
      <c r="AG317" s="110">
        <f t="shared" ref="AG317:AG380" si="40">IF(M317="",AG316,M317)</f>
        <v>0.24973721682891176</v>
      </c>
      <c r="AI317" s="111">
        <f>SUM($N$4:N317)</f>
        <v>6.8337405675909331</v>
      </c>
    </row>
    <row r="318" spans="1:35" x14ac:dyDescent="0.25">
      <c r="A318" s="4" t="str">
        <f>IF(pushover!A318="","",pushover!A318)</f>
        <v/>
      </c>
      <c r="B318" s="112" t="str">
        <f>IF(A318="","",IF(MAX(pushover!B318:B1313)&gt;0,pushover!B318*100,-pushover!B318*100))</f>
        <v/>
      </c>
      <c r="C318" s="113" t="str">
        <f>IF(A318="","",pushover!C318)</f>
        <v/>
      </c>
      <c r="D318" s="4" t="str">
        <f>IF(A318="","",pushover!D318)</f>
        <v/>
      </c>
      <c r="E318" s="4" t="str">
        <f>IF(A318="","",pushover!E318)</f>
        <v/>
      </c>
      <c r="F318" s="4" t="str">
        <f>IF(A318="","",pushover!I318)</f>
        <v/>
      </c>
      <c r="G318" s="4" t="str">
        <f>IF(A318="","",pushover!J318)</f>
        <v/>
      </c>
      <c r="H318" s="4" t="str">
        <f>IF(A318="","",pushover!K318)</f>
        <v/>
      </c>
      <c r="I318" s="60" t="str">
        <f t="shared" si="37"/>
        <v/>
      </c>
      <c r="J318" s="60" t="str">
        <f t="shared" si="38"/>
        <v/>
      </c>
      <c r="K318" s="59" t="str">
        <f>IF(AND(F318&gt;0,F317=0),aux!$B$2,IF(AND(G318&gt;0,G317=0,H318&lt;1),aux!$B$3,IF(AND(J318=MAX($J$4:$J$999),J317&lt;J318),aux!$B$4,"")))</f>
        <v/>
      </c>
      <c r="L318" s="114" t="str">
        <f>IF(OR(K317=aux!$B$3,L317=""),"",B318/$B$1)</f>
        <v/>
      </c>
      <c r="M318" s="114" t="str">
        <f t="shared" si="35"/>
        <v/>
      </c>
      <c r="N318" s="11" t="str">
        <f t="shared" si="36"/>
        <v/>
      </c>
      <c r="O318" s="60" t="str">
        <f>IF(AND(L317&lt;$V$20,L318&gt;$V$20),aux!$B$5,"")</f>
        <v/>
      </c>
      <c r="AA318" s="108">
        <f>IF(L318="",$V$6,B318)</f>
        <v>45.800000000000004</v>
      </c>
      <c r="AB318" s="109">
        <f>IF(L318="",$W$6,C318)</f>
        <v>3585.1179999999999</v>
      </c>
      <c r="AC318" s="108">
        <f>IF(B318="",AC317,IF(L318="",B318,$V$6))</f>
        <v>80</v>
      </c>
      <c r="AD318" s="109">
        <f>IF(B318="",AD317,IF(L318="",C318,$W$6))</f>
        <v>3604.0729999999999</v>
      </c>
      <c r="AF318" s="110">
        <f t="shared" si="39"/>
        <v>33.676470588235297</v>
      </c>
      <c r="AG318" s="110">
        <f t="shared" si="40"/>
        <v>0.24973721682891176</v>
      </c>
      <c r="AI318" s="111">
        <f>SUM($N$4:N318)</f>
        <v>6.8337405675909331</v>
      </c>
    </row>
    <row r="319" spans="1:35" x14ac:dyDescent="0.25">
      <c r="A319" s="4" t="str">
        <f>IF(pushover!A319="","",pushover!A319)</f>
        <v/>
      </c>
      <c r="B319" s="112" t="str">
        <f>IF(A319="","",IF(MAX(pushover!B319:B1314)&gt;0,pushover!B319*100,-pushover!B319*100))</f>
        <v/>
      </c>
      <c r="C319" s="113" t="str">
        <f>IF(A319="","",pushover!C319)</f>
        <v/>
      </c>
      <c r="D319" s="4" t="str">
        <f>IF(A319="","",pushover!D319)</f>
        <v/>
      </c>
      <c r="E319" s="4" t="str">
        <f>IF(A319="","",pushover!E319)</f>
        <v/>
      </c>
      <c r="F319" s="4" t="str">
        <f>IF(A319="","",pushover!I319)</f>
        <v/>
      </c>
      <c r="G319" s="4" t="str">
        <f>IF(A319="","",pushover!J319)</f>
        <v/>
      </c>
      <c r="H319" s="4" t="str">
        <f>IF(A319="","",pushover!K319)</f>
        <v/>
      </c>
      <c r="I319" s="60" t="str">
        <f t="shared" si="37"/>
        <v/>
      </c>
      <c r="J319" s="60" t="str">
        <f t="shared" si="38"/>
        <v/>
      </c>
      <c r="K319" s="59" t="str">
        <f>IF(AND(F319&gt;0,F318=0),aux!$B$2,IF(AND(G319&gt;0,G318=0,H319&lt;1),aux!$B$3,IF(AND(J319=MAX($J$4:$J$999),J318&lt;J319),aux!$B$4,"")))</f>
        <v/>
      </c>
      <c r="L319" s="114" t="str">
        <f>IF(OR(K318=aux!$B$3,L318=""),"",B319/$B$1)</f>
        <v/>
      </c>
      <c r="M319" s="114" t="str">
        <f t="shared" si="35"/>
        <v/>
      </c>
      <c r="N319" s="11" t="str">
        <f t="shared" si="36"/>
        <v/>
      </c>
      <c r="O319" s="60" t="str">
        <f>IF(AND(L318&lt;$V$20,L319&gt;$V$20),aux!$B$5,"")</f>
        <v/>
      </c>
      <c r="AA319" s="108">
        <f>IF(L319="",$V$6,B319)</f>
        <v>45.800000000000004</v>
      </c>
      <c r="AB319" s="109">
        <f>IF(L319="",$W$6,C319)</f>
        <v>3585.1179999999999</v>
      </c>
      <c r="AC319" s="108">
        <f>IF(B319="",AC318,IF(L319="",B319,$V$6))</f>
        <v>80</v>
      </c>
      <c r="AD319" s="109">
        <f>IF(B319="",AD318,IF(L319="",C319,$W$6))</f>
        <v>3604.0729999999999</v>
      </c>
      <c r="AF319" s="110">
        <f t="shared" si="39"/>
        <v>33.676470588235297</v>
      </c>
      <c r="AG319" s="110">
        <f t="shared" si="40"/>
        <v>0.24973721682891176</v>
      </c>
      <c r="AI319" s="111">
        <f>SUM($N$4:N319)</f>
        <v>6.8337405675909331</v>
      </c>
    </row>
    <row r="320" spans="1:35" x14ac:dyDescent="0.25">
      <c r="A320" s="4" t="str">
        <f>IF(pushover!A320="","",pushover!A320)</f>
        <v/>
      </c>
      <c r="B320" s="112" t="str">
        <f>IF(A320="","",IF(MAX(pushover!B320:B1315)&gt;0,pushover!B320*100,-pushover!B320*100))</f>
        <v/>
      </c>
      <c r="C320" s="113" t="str">
        <f>IF(A320="","",pushover!C320)</f>
        <v/>
      </c>
      <c r="D320" s="4" t="str">
        <f>IF(A320="","",pushover!D320)</f>
        <v/>
      </c>
      <c r="E320" s="4" t="str">
        <f>IF(A320="","",pushover!E320)</f>
        <v/>
      </c>
      <c r="F320" s="4" t="str">
        <f>IF(A320="","",pushover!I320)</f>
        <v/>
      </c>
      <c r="G320" s="4" t="str">
        <f>IF(A320="","",pushover!J320)</f>
        <v/>
      </c>
      <c r="H320" s="4" t="str">
        <f>IF(A320="","",pushover!K320)</f>
        <v/>
      </c>
      <c r="I320" s="60" t="str">
        <f t="shared" si="37"/>
        <v/>
      </c>
      <c r="J320" s="60" t="str">
        <f t="shared" si="38"/>
        <v/>
      </c>
      <c r="K320" s="59" t="str">
        <f>IF(AND(F320&gt;0,F319=0),aux!$B$2,IF(AND(G320&gt;0,G319=0,H320&lt;1),aux!$B$3,IF(AND(J320=MAX($J$4:$J$999),J319&lt;J320),aux!$B$4,"")))</f>
        <v/>
      </c>
      <c r="L320" s="114" t="str">
        <f>IF(OR(K319=aux!$B$3,L319=""),"",B320/$B$1)</f>
        <v/>
      </c>
      <c r="M320" s="114" t="str">
        <f t="shared" si="35"/>
        <v/>
      </c>
      <c r="N320" s="11" t="str">
        <f t="shared" si="36"/>
        <v/>
      </c>
      <c r="O320" s="60" t="str">
        <f>IF(AND(L319&lt;$V$20,L320&gt;$V$20),aux!$B$5,"")</f>
        <v/>
      </c>
      <c r="AA320" s="108">
        <f>IF(L320="",$V$6,B320)</f>
        <v>45.800000000000004</v>
      </c>
      <c r="AB320" s="109">
        <f>IF(L320="",$W$6,C320)</f>
        <v>3585.1179999999999</v>
      </c>
      <c r="AC320" s="108">
        <f>IF(B320="",AC319,IF(L320="",B320,$V$6))</f>
        <v>80</v>
      </c>
      <c r="AD320" s="109">
        <f>IF(B320="",AD319,IF(L320="",C320,$W$6))</f>
        <v>3604.0729999999999</v>
      </c>
      <c r="AF320" s="110">
        <f t="shared" si="39"/>
        <v>33.676470588235297</v>
      </c>
      <c r="AG320" s="110">
        <f t="shared" si="40"/>
        <v>0.24973721682891176</v>
      </c>
      <c r="AI320" s="111">
        <f>SUM($N$4:N320)</f>
        <v>6.8337405675909331</v>
      </c>
    </row>
    <row r="321" spans="1:35" x14ac:dyDescent="0.25">
      <c r="A321" s="4" t="str">
        <f>IF(pushover!A321="","",pushover!A321)</f>
        <v/>
      </c>
      <c r="B321" s="112" t="str">
        <f>IF(A321="","",IF(MAX(pushover!B321:B1316)&gt;0,pushover!B321*100,-pushover!B321*100))</f>
        <v/>
      </c>
      <c r="C321" s="113" t="str">
        <f>IF(A321="","",pushover!C321)</f>
        <v/>
      </c>
      <c r="D321" s="4" t="str">
        <f>IF(A321="","",pushover!D321)</f>
        <v/>
      </c>
      <c r="E321" s="4" t="str">
        <f>IF(A321="","",pushover!E321)</f>
        <v/>
      </c>
      <c r="F321" s="4" t="str">
        <f>IF(A321="","",pushover!I321)</f>
        <v/>
      </c>
      <c r="G321" s="4" t="str">
        <f>IF(A321="","",pushover!J321)</f>
        <v/>
      </c>
      <c r="H321" s="4" t="str">
        <f>IF(A321="","",pushover!K321)</f>
        <v/>
      </c>
      <c r="I321" s="60" t="str">
        <f t="shared" si="37"/>
        <v/>
      </c>
      <c r="J321" s="60" t="str">
        <f t="shared" si="38"/>
        <v/>
      </c>
      <c r="K321" s="59" t="str">
        <f>IF(AND(F321&gt;0,F320=0),aux!$B$2,IF(AND(G321&gt;0,G320=0,H321&lt;1),aux!$B$3,IF(AND(J321=MAX($J$4:$J$999),J320&lt;J321),aux!$B$4,"")))</f>
        <v/>
      </c>
      <c r="L321" s="114" t="str">
        <f>IF(OR(K320=aux!$B$3,L320=""),"",B321/$B$1)</f>
        <v/>
      </c>
      <c r="M321" s="114" t="str">
        <f t="shared" si="35"/>
        <v/>
      </c>
      <c r="N321" s="11" t="str">
        <f t="shared" si="36"/>
        <v/>
      </c>
      <c r="O321" s="60" t="str">
        <f>IF(AND(L320&lt;$V$20,L321&gt;$V$20),aux!$B$5,"")</f>
        <v/>
      </c>
      <c r="AA321" s="108">
        <f>IF(L321="",$V$6,B321)</f>
        <v>45.800000000000004</v>
      </c>
      <c r="AB321" s="109">
        <f>IF(L321="",$W$6,C321)</f>
        <v>3585.1179999999999</v>
      </c>
      <c r="AC321" s="108">
        <f>IF(B321="",AC320,IF(L321="",B321,$V$6))</f>
        <v>80</v>
      </c>
      <c r="AD321" s="109">
        <f>IF(B321="",AD320,IF(L321="",C321,$W$6))</f>
        <v>3604.0729999999999</v>
      </c>
      <c r="AF321" s="110">
        <f t="shared" si="39"/>
        <v>33.676470588235297</v>
      </c>
      <c r="AG321" s="110">
        <f t="shared" si="40"/>
        <v>0.24973721682891176</v>
      </c>
      <c r="AI321" s="111">
        <f>SUM($N$4:N321)</f>
        <v>6.8337405675909331</v>
      </c>
    </row>
    <row r="322" spans="1:35" x14ac:dyDescent="0.25">
      <c r="A322" s="4" t="str">
        <f>IF(pushover!A322="","",pushover!A322)</f>
        <v/>
      </c>
      <c r="B322" s="112" t="str">
        <f>IF(A322="","",IF(MAX(pushover!B322:B1317)&gt;0,pushover!B322*100,-pushover!B322*100))</f>
        <v/>
      </c>
      <c r="C322" s="113" t="str">
        <f>IF(A322="","",pushover!C322)</f>
        <v/>
      </c>
      <c r="D322" s="4" t="str">
        <f>IF(A322="","",pushover!D322)</f>
        <v/>
      </c>
      <c r="E322" s="4" t="str">
        <f>IF(A322="","",pushover!E322)</f>
        <v/>
      </c>
      <c r="F322" s="4" t="str">
        <f>IF(A322="","",pushover!I322)</f>
        <v/>
      </c>
      <c r="G322" s="4" t="str">
        <f>IF(A322="","",pushover!J322)</f>
        <v/>
      </c>
      <c r="H322" s="4" t="str">
        <f>IF(A322="","",pushover!K322)</f>
        <v/>
      </c>
      <c r="I322" s="60" t="str">
        <f t="shared" si="37"/>
        <v/>
      </c>
      <c r="J322" s="60" t="str">
        <f t="shared" si="38"/>
        <v/>
      </c>
      <c r="K322" s="59" t="str">
        <f>IF(AND(F322&gt;0,F321=0),aux!$B$2,IF(AND(G322&gt;0,G321=0,H322&lt;1),aux!$B$3,IF(AND(J322=MAX($J$4:$J$999),J321&lt;J322),aux!$B$4,"")))</f>
        <v/>
      </c>
      <c r="L322" s="114" t="str">
        <f>IF(OR(K321=aux!$B$3,L321=""),"",B322/$B$1)</f>
        <v/>
      </c>
      <c r="M322" s="114" t="str">
        <f t="shared" si="35"/>
        <v/>
      </c>
      <c r="N322" s="11" t="str">
        <f t="shared" si="36"/>
        <v/>
      </c>
      <c r="O322" s="60" t="str">
        <f>IF(AND(L321&lt;$V$20,L322&gt;$V$20),aux!$B$5,"")</f>
        <v/>
      </c>
      <c r="AA322" s="108">
        <f>IF(L322="",$V$6,B322)</f>
        <v>45.800000000000004</v>
      </c>
      <c r="AB322" s="109">
        <f>IF(L322="",$W$6,C322)</f>
        <v>3585.1179999999999</v>
      </c>
      <c r="AC322" s="108">
        <f>IF(B322="",AC321,IF(L322="",B322,$V$6))</f>
        <v>80</v>
      </c>
      <c r="AD322" s="109">
        <f>IF(B322="",AD321,IF(L322="",C322,$W$6))</f>
        <v>3604.0729999999999</v>
      </c>
      <c r="AF322" s="110">
        <f t="shared" si="39"/>
        <v>33.676470588235297</v>
      </c>
      <c r="AG322" s="110">
        <f t="shared" si="40"/>
        <v>0.24973721682891176</v>
      </c>
      <c r="AI322" s="111">
        <f>SUM($N$4:N322)</f>
        <v>6.8337405675909331</v>
      </c>
    </row>
    <row r="323" spans="1:35" x14ac:dyDescent="0.25">
      <c r="A323" s="4" t="str">
        <f>IF(pushover!A323="","",pushover!A323)</f>
        <v/>
      </c>
      <c r="B323" s="112" t="str">
        <f>IF(A323="","",IF(MAX(pushover!B323:B1318)&gt;0,pushover!B323*100,-pushover!B323*100))</f>
        <v/>
      </c>
      <c r="C323" s="113" t="str">
        <f>IF(A323="","",pushover!C323)</f>
        <v/>
      </c>
      <c r="D323" s="4" t="str">
        <f>IF(A323="","",pushover!D323)</f>
        <v/>
      </c>
      <c r="E323" s="4" t="str">
        <f>IF(A323="","",pushover!E323)</f>
        <v/>
      </c>
      <c r="F323" s="4" t="str">
        <f>IF(A323="","",pushover!I323)</f>
        <v/>
      </c>
      <c r="G323" s="4" t="str">
        <f>IF(A323="","",pushover!J323)</f>
        <v/>
      </c>
      <c r="H323" s="4" t="str">
        <f>IF(A323="","",pushover!K323)</f>
        <v/>
      </c>
      <c r="I323" s="60" t="str">
        <f t="shared" si="37"/>
        <v/>
      </c>
      <c r="J323" s="60" t="str">
        <f t="shared" si="38"/>
        <v/>
      </c>
      <c r="K323" s="59" t="str">
        <f>IF(AND(F323&gt;0,F322=0),aux!$B$2,IF(AND(G323&gt;0,G322=0,H323&lt;1),aux!$B$3,IF(AND(J323=MAX($J$4:$J$999),J322&lt;J323),aux!$B$4,"")))</f>
        <v/>
      </c>
      <c r="L323" s="114" t="str">
        <f>IF(OR(K322=aux!$B$3,L322=""),"",B323/$B$1)</f>
        <v/>
      </c>
      <c r="M323" s="114" t="str">
        <f t="shared" si="35"/>
        <v/>
      </c>
      <c r="N323" s="11" t="str">
        <f t="shared" si="36"/>
        <v/>
      </c>
      <c r="O323" s="60" t="str">
        <f>IF(AND(L322&lt;$V$20,L323&gt;$V$20),aux!$B$5,"")</f>
        <v/>
      </c>
      <c r="AA323" s="108">
        <f>IF(L323="",$V$6,B323)</f>
        <v>45.800000000000004</v>
      </c>
      <c r="AB323" s="109">
        <f>IF(L323="",$W$6,C323)</f>
        <v>3585.1179999999999</v>
      </c>
      <c r="AC323" s="108">
        <f>IF(B323="",AC322,IF(L323="",B323,$V$6))</f>
        <v>80</v>
      </c>
      <c r="AD323" s="109">
        <f>IF(B323="",AD322,IF(L323="",C323,$W$6))</f>
        <v>3604.0729999999999</v>
      </c>
      <c r="AF323" s="110">
        <f t="shared" si="39"/>
        <v>33.676470588235297</v>
      </c>
      <c r="AG323" s="110">
        <f t="shared" si="40"/>
        <v>0.24973721682891176</v>
      </c>
      <c r="AI323" s="111">
        <f>SUM($N$4:N323)</f>
        <v>6.8337405675909331</v>
      </c>
    </row>
    <row r="324" spans="1:35" x14ac:dyDescent="0.25">
      <c r="A324" s="4" t="str">
        <f>IF(pushover!A324="","",pushover!A324)</f>
        <v/>
      </c>
      <c r="B324" s="112" t="str">
        <f>IF(A324="","",IF(MAX(pushover!B324:B1319)&gt;0,pushover!B324*100,-pushover!B324*100))</f>
        <v/>
      </c>
      <c r="C324" s="113" t="str">
        <f>IF(A324="","",pushover!C324)</f>
        <v/>
      </c>
      <c r="D324" s="4" t="str">
        <f>IF(A324="","",pushover!D324)</f>
        <v/>
      </c>
      <c r="E324" s="4" t="str">
        <f>IF(A324="","",pushover!E324)</f>
        <v/>
      </c>
      <c r="F324" s="4" t="str">
        <f>IF(A324="","",pushover!I324)</f>
        <v/>
      </c>
      <c r="G324" s="4" t="str">
        <f>IF(A324="","",pushover!J324)</f>
        <v/>
      </c>
      <c r="H324" s="4" t="str">
        <f>IF(A324="","",pushover!K324)</f>
        <v/>
      </c>
      <c r="I324" s="60" t="str">
        <f t="shared" si="37"/>
        <v/>
      </c>
      <c r="J324" s="60" t="str">
        <f t="shared" si="38"/>
        <v/>
      </c>
      <c r="K324" s="59" t="str">
        <f>IF(AND(F324&gt;0,F323=0),aux!$B$2,IF(AND(G324&gt;0,G323=0,H324&lt;1),aux!$B$3,IF(AND(J324=MAX($J$4:$J$999),J323&lt;J324),aux!$B$4,"")))</f>
        <v/>
      </c>
      <c r="L324" s="114" t="str">
        <f>IF(OR(K323=aux!$B$3,L323=""),"",B324/$B$1)</f>
        <v/>
      </c>
      <c r="M324" s="114" t="str">
        <f t="shared" si="35"/>
        <v/>
      </c>
      <c r="N324" s="11" t="str">
        <f t="shared" si="36"/>
        <v/>
      </c>
      <c r="O324" s="60" t="str">
        <f>IF(AND(L323&lt;$V$20,L324&gt;$V$20),aux!$B$5,"")</f>
        <v/>
      </c>
      <c r="AA324" s="108">
        <f>IF(L324="",$V$6,B324)</f>
        <v>45.800000000000004</v>
      </c>
      <c r="AB324" s="109">
        <f>IF(L324="",$W$6,C324)</f>
        <v>3585.1179999999999</v>
      </c>
      <c r="AC324" s="108">
        <f>IF(B324="",AC323,IF(L324="",B324,$V$6))</f>
        <v>80</v>
      </c>
      <c r="AD324" s="109">
        <f>IF(B324="",AD323,IF(L324="",C324,$W$6))</f>
        <v>3604.0729999999999</v>
      </c>
      <c r="AF324" s="110">
        <f t="shared" si="39"/>
        <v>33.676470588235297</v>
      </c>
      <c r="AG324" s="110">
        <f t="shared" si="40"/>
        <v>0.24973721682891176</v>
      </c>
      <c r="AI324" s="111">
        <f>SUM($N$4:N324)</f>
        <v>6.8337405675909331</v>
      </c>
    </row>
    <row r="325" spans="1:35" x14ac:dyDescent="0.25">
      <c r="A325" s="4" t="str">
        <f>IF(pushover!A325="","",pushover!A325)</f>
        <v/>
      </c>
      <c r="B325" s="112" t="str">
        <f>IF(A325="","",IF(MAX(pushover!B325:B1320)&gt;0,pushover!B325*100,-pushover!B325*100))</f>
        <v/>
      </c>
      <c r="C325" s="113" t="str">
        <f>IF(A325="","",pushover!C325)</f>
        <v/>
      </c>
      <c r="D325" s="4" t="str">
        <f>IF(A325="","",pushover!D325)</f>
        <v/>
      </c>
      <c r="E325" s="4" t="str">
        <f>IF(A325="","",pushover!E325)</f>
        <v/>
      </c>
      <c r="F325" s="4" t="str">
        <f>IF(A325="","",pushover!I325)</f>
        <v/>
      </c>
      <c r="G325" s="4" t="str">
        <f>IF(A325="","",pushover!J325)</f>
        <v/>
      </c>
      <c r="H325" s="4" t="str">
        <f>IF(A325="","",pushover!K325)</f>
        <v/>
      </c>
      <c r="I325" s="60" t="str">
        <f t="shared" si="37"/>
        <v/>
      </c>
      <c r="J325" s="60" t="str">
        <f t="shared" si="38"/>
        <v/>
      </c>
      <c r="K325" s="59" t="str">
        <f>IF(AND(F325&gt;0,F324=0),aux!$B$2,IF(AND(G325&gt;0,G324=0,H325&lt;1),aux!$B$3,IF(AND(J325=MAX($J$4:$J$999),J324&lt;J325),aux!$B$4,"")))</f>
        <v/>
      </c>
      <c r="L325" s="114" t="str">
        <f>IF(OR(K324=aux!$B$3,L324=""),"",B325/$B$1)</f>
        <v/>
      </c>
      <c r="M325" s="114" t="str">
        <f t="shared" si="35"/>
        <v/>
      </c>
      <c r="N325" s="11" t="str">
        <f t="shared" si="36"/>
        <v/>
      </c>
      <c r="O325" s="60" t="str">
        <f>IF(AND(L324&lt;$V$20,L325&gt;$V$20),aux!$B$5,"")</f>
        <v/>
      </c>
      <c r="AA325" s="108">
        <f>IF(L325="",$V$6,B325)</f>
        <v>45.800000000000004</v>
      </c>
      <c r="AB325" s="109">
        <f>IF(L325="",$W$6,C325)</f>
        <v>3585.1179999999999</v>
      </c>
      <c r="AC325" s="108">
        <f>IF(B325="",AC324,IF(L325="",B325,$V$6))</f>
        <v>80</v>
      </c>
      <c r="AD325" s="109">
        <f>IF(B325="",AD324,IF(L325="",C325,$W$6))</f>
        <v>3604.0729999999999</v>
      </c>
      <c r="AF325" s="110">
        <f t="shared" si="39"/>
        <v>33.676470588235297</v>
      </c>
      <c r="AG325" s="110">
        <f t="shared" si="40"/>
        <v>0.24973721682891176</v>
      </c>
      <c r="AI325" s="111">
        <f>SUM($N$4:N325)</f>
        <v>6.8337405675909331</v>
      </c>
    </row>
    <row r="326" spans="1:35" x14ac:dyDescent="0.25">
      <c r="A326" s="4" t="str">
        <f>IF(pushover!A326="","",pushover!A326)</f>
        <v/>
      </c>
      <c r="B326" s="112" t="str">
        <f>IF(A326="","",IF(MAX(pushover!B326:B1321)&gt;0,pushover!B326*100,-pushover!B326*100))</f>
        <v/>
      </c>
      <c r="C326" s="113" t="str">
        <f>IF(A326="","",pushover!C326)</f>
        <v/>
      </c>
      <c r="D326" s="4" t="str">
        <f>IF(A326="","",pushover!D326)</f>
        <v/>
      </c>
      <c r="E326" s="4" t="str">
        <f>IF(A326="","",pushover!E326)</f>
        <v/>
      </c>
      <c r="F326" s="4" t="str">
        <f>IF(A326="","",pushover!I326)</f>
        <v/>
      </c>
      <c r="G326" s="4" t="str">
        <f>IF(A326="","",pushover!J326)</f>
        <v/>
      </c>
      <c r="H326" s="4" t="str">
        <f>IF(A326="","",pushover!K326)</f>
        <v/>
      </c>
      <c r="I326" s="60" t="str">
        <f t="shared" si="37"/>
        <v/>
      </c>
      <c r="J326" s="60" t="str">
        <f t="shared" si="38"/>
        <v/>
      </c>
      <c r="K326" s="59" t="str">
        <f>IF(AND(F326&gt;0,F325=0),aux!$B$2,IF(AND(G326&gt;0,G325=0,H326&lt;1),aux!$B$3,IF(AND(J326=MAX($J$4:$J$999),J325&lt;J326),aux!$B$4,"")))</f>
        <v/>
      </c>
      <c r="L326" s="114" t="str">
        <f>IF(OR(K325=aux!$B$3,L325=""),"",B326/$B$1)</f>
        <v/>
      </c>
      <c r="M326" s="114" t="str">
        <f t="shared" si="35"/>
        <v/>
      </c>
      <c r="N326" s="11" t="str">
        <f t="shared" si="36"/>
        <v/>
      </c>
      <c r="O326" s="60" t="str">
        <f>IF(AND(L325&lt;$V$20,L326&gt;$V$20),aux!$B$5,"")</f>
        <v/>
      </c>
      <c r="AA326" s="108">
        <f>IF(L326="",$V$6,B326)</f>
        <v>45.800000000000004</v>
      </c>
      <c r="AB326" s="109">
        <f>IF(L326="",$W$6,C326)</f>
        <v>3585.1179999999999</v>
      </c>
      <c r="AC326" s="108">
        <f>IF(B326="",AC325,IF(L326="",B326,$V$6))</f>
        <v>80</v>
      </c>
      <c r="AD326" s="109">
        <f>IF(B326="",AD325,IF(L326="",C326,$W$6))</f>
        <v>3604.0729999999999</v>
      </c>
      <c r="AF326" s="110">
        <f t="shared" si="39"/>
        <v>33.676470588235297</v>
      </c>
      <c r="AG326" s="110">
        <f t="shared" si="40"/>
        <v>0.24973721682891176</v>
      </c>
      <c r="AI326" s="111">
        <f>SUM($N$4:N326)</f>
        <v>6.8337405675909331</v>
      </c>
    </row>
    <row r="327" spans="1:35" x14ac:dyDescent="0.25">
      <c r="A327" s="4" t="str">
        <f>IF(pushover!A327="","",pushover!A327)</f>
        <v/>
      </c>
      <c r="B327" s="112" t="str">
        <f>IF(A327="","",IF(MAX(pushover!B327:B1322)&gt;0,pushover!B327*100,-pushover!B327*100))</f>
        <v/>
      </c>
      <c r="C327" s="113" t="str">
        <f>IF(A327="","",pushover!C327)</f>
        <v/>
      </c>
      <c r="D327" s="4" t="str">
        <f>IF(A327="","",pushover!D327)</f>
        <v/>
      </c>
      <c r="E327" s="4" t="str">
        <f>IF(A327="","",pushover!E327)</f>
        <v/>
      </c>
      <c r="F327" s="4" t="str">
        <f>IF(A327="","",pushover!I327)</f>
        <v/>
      </c>
      <c r="G327" s="4" t="str">
        <f>IF(A327="","",pushover!J327)</f>
        <v/>
      </c>
      <c r="H327" s="4" t="str">
        <f>IF(A327="","",pushover!K327)</f>
        <v/>
      </c>
      <c r="I327" s="60" t="str">
        <f t="shared" si="37"/>
        <v/>
      </c>
      <c r="J327" s="60" t="str">
        <f t="shared" si="38"/>
        <v/>
      </c>
      <c r="K327" s="59" t="str">
        <f>IF(AND(F327&gt;0,F326=0),aux!$B$2,IF(AND(G327&gt;0,G326=0,H327&lt;1),aux!$B$3,IF(AND(J327=MAX($J$4:$J$999),J326&lt;J327),aux!$B$4,"")))</f>
        <v/>
      </c>
      <c r="L327" s="114" t="str">
        <f>IF(OR(K326=aux!$B$3,L326=""),"",B327/$B$1)</f>
        <v/>
      </c>
      <c r="M327" s="114" t="str">
        <f t="shared" si="35"/>
        <v/>
      </c>
      <c r="N327" s="11" t="str">
        <f t="shared" si="36"/>
        <v/>
      </c>
      <c r="O327" s="60" t="str">
        <f>IF(AND(L326&lt;$V$20,L327&gt;$V$20),aux!$B$5,"")</f>
        <v/>
      </c>
      <c r="AA327" s="108">
        <f>IF(L327="",$V$6,B327)</f>
        <v>45.800000000000004</v>
      </c>
      <c r="AB327" s="109">
        <f>IF(L327="",$W$6,C327)</f>
        <v>3585.1179999999999</v>
      </c>
      <c r="AC327" s="108">
        <f>IF(B327="",AC326,IF(L327="",B327,$V$6))</f>
        <v>80</v>
      </c>
      <c r="AD327" s="109">
        <f>IF(B327="",AD326,IF(L327="",C327,$W$6))</f>
        <v>3604.0729999999999</v>
      </c>
      <c r="AF327" s="110">
        <f t="shared" si="39"/>
        <v>33.676470588235297</v>
      </c>
      <c r="AG327" s="110">
        <f t="shared" si="40"/>
        <v>0.24973721682891176</v>
      </c>
      <c r="AI327" s="111">
        <f>SUM($N$4:N327)</f>
        <v>6.8337405675909331</v>
      </c>
    </row>
    <row r="328" spans="1:35" x14ac:dyDescent="0.25">
      <c r="A328" s="4" t="str">
        <f>IF(pushover!A328="","",pushover!A328)</f>
        <v/>
      </c>
      <c r="B328" s="112" t="str">
        <f>IF(A328="","",IF(MAX(pushover!B328:B1323)&gt;0,pushover!B328*100,-pushover!B328*100))</f>
        <v/>
      </c>
      <c r="C328" s="113" t="str">
        <f>IF(A328="","",pushover!C328)</f>
        <v/>
      </c>
      <c r="D328" s="4" t="str">
        <f>IF(A328="","",pushover!D328)</f>
        <v/>
      </c>
      <c r="E328" s="4" t="str">
        <f>IF(A328="","",pushover!E328)</f>
        <v/>
      </c>
      <c r="F328" s="4" t="str">
        <f>IF(A328="","",pushover!I328)</f>
        <v/>
      </c>
      <c r="G328" s="4" t="str">
        <f>IF(A328="","",pushover!J328)</f>
        <v/>
      </c>
      <c r="H328" s="4" t="str">
        <f>IF(A328="","",pushover!K328)</f>
        <v/>
      </c>
      <c r="I328" s="60" t="str">
        <f t="shared" si="37"/>
        <v/>
      </c>
      <c r="J328" s="60" t="str">
        <f t="shared" si="38"/>
        <v/>
      </c>
      <c r="K328" s="59" t="str">
        <f>IF(AND(F328&gt;0,F327=0),aux!$B$2,IF(AND(G328&gt;0,G327=0,H328&lt;1),aux!$B$3,IF(AND(J328=MAX($J$4:$J$999),J327&lt;J328),aux!$B$4,"")))</f>
        <v/>
      </c>
      <c r="L328" s="114" t="str">
        <f>IF(OR(K327=aux!$B$3,L327=""),"",B328/$B$1)</f>
        <v/>
      </c>
      <c r="M328" s="114" t="str">
        <f t="shared" si="35"/>
        <v/>
      </c>
      <c r="N328" s="11" t="str">
        <f t="shared" si="36"/>
        <v/>
      </c>
      <c r="O328" s="60" t="str">
        <f>IF(AND(L327&lt;$V$20,L328&gt;$V$20),aux!$B$5,"")</f>
        <v/>
      </c>
      <c r="AA328" s="108">
        <f>IF(L328="",$V$6,B328)</f>
        <v>45.800000000000004</v>
      </c>
      <c r="AB328" s="109">
        <f>IF(L328="",$W$6,C328)</f>
        <v>3585.1179999999999</v>
      </c>
      <c r="AC328" s="108">
        <f>IF(B328="",AC327,IF(L328="",B328,$V$6))</f>
        <v>80</v>
      </c>
      <c r="AD328" s="109">
        <f>IF(B328="",AD327,IF(L328="",C328,$W$6))</f>
        <v>3604.0729999999999</v>
      </c>
      <c r="AF328" s="110">
        <f t="shared" si="39"/>
        <v>33.676470588235297</v>
      </c>
      <c r="AG328" s="110">
        <f t="shared" si="40"/>
        <v>0.24973721682891176</v>
      </c>
      <c r="AI328" s="111">
        <f>SUM($N$4:N328)</f>
        <v>6.8337405675909331</v>
      </c>
    </row>
    <row r="329" spans="1:35" x14ac:dyDescent="0.25">
      <c r="A329" s="4" t="str">
        <f>IF(pushover!A329="","",pushover!A329)</f>
        <v/>
      </c>
      <c r="B329" s="112" t="str">
        <f>IF(A329="","",IF(MAX(pushover!B329:B1324)&gt;0,pushover!B329*100,-pushover!B329*100))</f>
        <v/>
      </c>
      <c r="C329" s="113" t="str">
        <f>IF(A329="","",pushover!C329)</f>
        <v/>
      </c>
      <c r="D329" s="4" t="str">
        <f>IF(A329="","",pushover!D329)</f>
        <v/>
      </c>
      <c r="E329" s="4" t="str">
        <f>IF(A329="","",pushover!E329)</f>
        <v/>
      </c>
      <c r="F329" s="4" t="str">
        <f>IF(A329="","",pushover!I329)</f>
        <v/>
      </c>
      <c r="G329" s="4" t="str">
        <f>IF(A329="","",pushover!J329)</f>
        <v/>
      </c>
      <c r="H329" s="4" t="str">
        <f>IF(A329="","",pushover!K329)</f>
        <v/>
      </c>
      <c r="I329" s="60" t="str">
        <f t="shared" si="37"/>
        <v/>
      </c>
      <c r="J329" s="60" t="str">
        <f t="shared" si="38"/>
        <v/>
      </c>
      <c r="K329" s="59" t="str">
        <f>IF(AND(F329&gt;0,F328=0),aux!$B$2,IF(AND(G329&gt;0,G328=0,H329&lt;1),aux!$B$3,IF(AND(J329=MAX($J$4:$J$999),J328&lt;J329),aux!$B$4,"")))</f>
        <v/>
      </c>
      <c r="L329" s="114" t="str">
        <f>IF(OR(K328=aux!$B$3,L328=""),"",B329/$B$1)</f>
        <v/>
      </c>
      <c r="M329" s="114" t="str">
        <f t="shared" si="35"/>
        <v/>
      </c>
      <c r="N329" s="11" t="str">
        <f t="shared" si="36"/>
        <v/>
      </c>
      <c r="O329" s="60" t="str">
        <f>IF(AND(L328&lt;$V$20,L329&gt;$V$20),aux!$B$5,"")</f>
        <v/>
      </c>
      <c r="AA329" s="108">
        <f>IF(L329="",$V$6,B329)</f>
        <v>45.800000000000004</v>
      </c>
      <c r="AB329" s="109">
        <f>IF(L329="",$W$6,C329)</f>
        <v>3585.1179999999999</v>
      </c>
      <c r="AC329" s="108">
        <f>IF(B329="",AC328,IF(L329="",B329,$V$6))</f>
        <v>80</v>
      </c>
      <c r="AD329" s="109">
        <f>IF(B329="",AD328,IF(L329="",C329,$W$6))</f>
        <v>3604.0729999999999</v>
      </c>
      <c r="AF329" s="110">
        <f t="shared" si="39"/>
        <v>33.676470588235297</v>
      </c>
      <c r="AG329" s="110">
        <f t="shared" si="40"/>
        <v>0.24973721682891176</v>
      </c>
      <c r="AI329" s="111">
        <f>SUM($N$4:N329)</f>
        <v>6.8337405675909331</v>
      </c>
    </row>
    <row r="330" spans="1:35" x14ac:dyDescent="0.25">
      <c r="A330" s="4" t="str">
        <f>IF(pushover!A330="","",pushover!A330)</f>
        <v/>
      </c>
      <c r="B330" s="112" t="str">
        <f>IF(A330="","",IF(MAX(pushover!B330:B1325)&gt;0,pushover!B330*100,-pushover!B330*100))</f>
        <v/>
      </c>
      <c r="C330" s="113" t="str">
        <f>IF(A330="","",pushover!C330)</f>
        <v/>
      </c>
      <c r="D330" s="4" t="str">
        <f>IF(A330="","",pushover!D330)</f>
        <v/>
      </c>
      <c r="E330" s="4" t="str">
        <f>IF(A330="","",pushover!E330)</f>
        <v/>
      </c>
      <c r="F330" s="4" t="str">
        <f>IF(A330="","",pushover!I330)</f>
        <v/>
      </c>
      <c r="G330" s="4" t="str">
        <f>IF(A330="","",pushover!J330)</f>
        <v/>
      </c>
      <c r="H330" s="4" t="str">
        <f>IF(A330="","",pushover!K330)</f>
        <v/>
      </c>
      <c r="I330" s="60" t="str">
        <f t="shared" si="37"/>
        <v/>
      </c>
      <c r="J330" s="60" t="str">
        <f t="shared" si="38"/>
        <v/>
      </c>
      <c r="K330" s="59" t="str">
        <f>IF(AND(F330&gt;0,F329=0),aux!$B$2,IF(AND(G330&gt;0,G329=0,H330&lt;1),aux!$B$3,IF(AND(J330=MAX($J$4:$J$999),J329&lt;J330),aux!$B$4,"")))</f>
        <v/>
      </c>
      <c r="L330" s="114" t="str">
        <f>IF(OR(K329=aux!$B$3,L329=""),"",B330/$B$1)</f>
        <v/>
      </c>
      <c r="M330" s="114" t="str">
        <f t="shared" si="35"/>
        <v/>
      </c>
      <c r="N330" s="11" t="str">
        <f t="shared" si="36"/>
        <v/>
      </c>
      <c r="O330" s="60" t="str">
        <f>IF(AND(L329&lt;$V$20,L330&gt;$V$20),aux!$B$5,"")</f>
        <v/>
      </c>
      <c r="AA330" s="108">
        <f>IF(L330="",$V$6,B330)</f>
        <v>45.800000000000004</v>
      </c>
      <c r="AB330" s="109">
        <f>IF(L330="",$W$6,C330)</f>
        <v>3585.1179999999999</v>
      </c>
      <c r="AC330" s="108">
        <f>IF(B330="",AC329,IF(L330="",B330,$V$6))</f>
        <v>80</v>
      </c>
      <c r="AD330" s="109">
        <f>IF(B330="",AD329,IF(L330="",C330,$W$6))</f>
        <v>3604.0729999999999</v>
      </c>
      <c r="AF330" s="110">
        <f t="shared" si="39"/>
        <v>33.676470588235297</v>
      </c>
      <c r="AG330" s="110">
        <f t="shared" si="40"/>
        <v>0.24973721682891176</v>
      </c>
      <c r="AI330" s="111">
        <f>SUM($N$4:N330)</f>
        <v>6.8337405675909331</v>
      </c>
    </row>
    <row r="331" spans="1:35" x14ac:dyDescent="0.25">
      <c r="A331" s="4" t="str">
        <f>IF(pushover!A331="","",pushover!A331)</f>
        <v/>
      </c>
      <c r="B331" s="112" t="str">
        <f>IF(A331="","",IF(MAX(pushover!B331:B1326)&gt;0,pushover!B331*100,-pushover!B331*100))</f>
        <v/>
      </c>
      <c r="C331" s="113" t="str">
        <f>IF(A331="","",pushover!C331)</f>
        <v/>
      </c>
      <c r="D331" s="4" t="str">
        <f>IF(A331="","",pushover!D331)</f>
        <v/>
      </c>
      <c r="E331" s="4" t="str">
        <f>IF(A331="","",pushover!E331)</f>
        <v/>
      </c>
      <c r="F331" s="4" t="str">
        <f>IF(A331="","",pushover!I331)</f>
        <v/>
      </c>
      <c r="G331" s="4" t="str">
        <f>IF(A331="","",pushover!J331)</f>
        <v/>
      </c>
      <c r="H331" s="4" t="str">
        <f>IF(A331="","",pushover!K331)</f>
        <v/>
      </c>
      <c r="I331" s="60" t="str">
        <f t="shared" si="37"/>
        <v/>
      </c>
      <c r="J331" s="60" t="str">
        <f t="shared" si="38"/>
        <v/>
      </c>
      <c r="K331" s="59" t="str">
        <f>IF(AND(F331&gt;0,F330=0),aux!$B$2,IF(AND(G331&gt;0,G330=0,H331&lt;1),aux!$B$3,IF(AND(J331=MAX($J$4:$J$999),J330&lt;J331),aux!$B$4,"")))</f>
        <v/>
      </c>
      <c r="L331" s="114" t="str">
        <f>IF(OR(K330=aux!$B$3,L330=""),"",B331/$B$1)</f>
        <v/>
      </c>
      <c r="M331" s="114" t="str">
        <f t="shared" si="35"/>
        <v/>
      </c>
      <c r="N331" s="11" t="str">
        <f t="shared" si="36"/>
        <v/>
      </c>
      <c r="O331" s="60" t="str">
        <f>IF(AND(L330&lt;$V$20,L331&gt;$V$20),aux!$B$5,"")</f>
        <v/>
      </c>
      <c r="AA331" s="108">
        <f>IF(L331="",$V$6,B331)</f>
        <v>45.800000000000004</v>
      </c>
      <c r="AB331" s="109">
        <f>IF(L331="",$W$6,C331)</f>
        <v>3585.1179999999999</v>
      </c>
      <c r="AC331" s="108">
        <f>IF(B331="",AC330,IF(L331="",B331,$V$6))</f>
        <v>80</v>
      </c>
      <c r="AD331" s="109">
        <f>IF(B331="",AD330,IF(L331="",C331,$W$6))</f>
        <v>3604.0729999999999</v>
      </c>
      <c r="AF331" s="110">
        <f t="shared" si="39"/>
        <v>33.676470588235297</v>
      </c>
      <c r="AG331" s="110">
        <f t="shared" si="40"/>
        <v>0.24973721682891176</v>
      </c>
      <c r="AI331" s="111">
        <f>SUM($N$4:N331)</f>
        <v>6.8337405675909331</v>
      </c>
    </row>
    <row r="332" spans="1:35" x14ac:dyDescent="0.25">
      <c r="A332" s="4" t="str">
        <f>IF(pushover!A332="","",pushover!A332)</f>
        <v/>
      </c>
      <c r="B332" s="112" t="str">
        <f>IF(A332="","",IF(MAX(pushover!B332:B1327)&gt;0,pushover!B332*100,-pushover!B332*100))</f>
        <v/>
      </c>
      <c r="C332" s="113" t="str">
        <f>IF(A332="","",pushover!C332)</f>
        <v/>
      </c>
      <c r="D332" s="4" t="str">
        <f>IF(A332="","",pushover!D332)</f>
        <v/>
      </c>
      <c r="E332" s="4" t="str">
        <f>IF(A332="","",pushover!E332)</f>
        <v/>
      </c>
      <c r="F332" s="4" t="str">
        <f>IF(A332="","",pushover!I332)</f>
        <v/>
      </c>
      <c r="G332" s="4" t="str">
        <f>IF(A332="","",pushover!J332)</f>
        <v/>
      </c>
      <c r="H332" s="4" t="str">
        <f>IF(A332="","",pushover!K332)</f>
        <v/>
      </c>
      <c r="I332" s="60" t="str">
        <f t="shared" si="37"/>
        <v/>
      </c>
      <c r="J332" s="60" t="str">
        <f t="shared" si="38"/>
        <v/>
      </c>
      <c r="K332" s="59" t="str">
        <f>IF(AND(F332&gt;0,F331=0),aux!$B$2,IF(AND(G332&gt;0,G331=0,H332&lt;1),aux!$B$3,IF(AND(J332=MAX($J$4:$J$999),J331&lt;J332),aux!$B$4,"")))</f>
        <v/>
      </c>
      <c r="L332" s="114" t="str">
        <f>IF(OR(K331=aux!$B$3,L331=""),"",B332/$B$1)</f>
        <v/>
      </c>
      <c r="M332" s="114" t="str">
        <f t="shared" si="35"/>
        <v/>
      </c>
      <c r="N332" s="11" t="str">
        <f t="shared" si="36"/>
        <v/>
      </c>
      <c r="O332" s="60" t="str">
        <f>IF(AND(L331&lt;$V$20,L332&gt;$V$20),aux!$B$5,"")</f>
        <v/>
      </c>
      <c r="AA332" s="108">
        <f>IF(L332="",$V$6,B332)</f>
        <v>45.800000000000004</v>
      </c>
      <c r="AB332" s="109">
        <f>IF(L332="",$W$6,C332)</f>
        <v>3585.1179999999999</v>
      </c>
      <c r="AC332" s="108">
        <f>IF(B332="",AC331,IF(L332="",B332,$V$6))</f>
        <v>80</v>
      </c>
      <c r="AD332" s="109">
        <f>IF(B332="",AD331,IF(L332="",C332,$W$6))</f>
        <v>3604.0729999999999</v>
      </c>
      <c r="AF332" s="110">
        <f t="shared" si="39"/>
        <v>33.676470588235297</v>
      </c>
      <c r="AG332" s="110">
        <f t="shared" si="40"/>
        <v>0.24973721682891176</v>
      </c>
      <c r="AI332" s="111">
        <f>SUM($N$4:N332)</f>
        <v>6.8337405675909331</v>
      </c>
    </row>
    <row r="333" spans="1:35" x14ac:dyDescent="0.25">
      <c r="A333" s="4" t="str">
        <f>IF(pushover!A333="","",pushover!A333)</f>
        <v/>
      </c>
      <c r="B333" s="112" t="str">
        <f>IF(A333="","",IF(MAX(pushover!B333:B1328)&gt;0,pushover!B333*100,-pushover!B333*100))</f>
        <v/>
      </c>
      <c r="C333" s="113" t="str">
        <f>IF(A333="","",pushover!C333)</f>
        <v/>
      </c>
      <c r="D333" s="4" t="str">
        <f>IF(A333="","",pushover!D333)</f>
        <v/>
      </c>
      <c r="E333" s="4" t="str">
        <f>IF(A333="","",pushover!E333)</f>
        <v/>
      </c>
      <c r="F333" s="4" t="str">
        <f>IF(A333="","",pushover!I333)</f>
        <v/>
      </c>
      <c r="G333" s="4" t="str">
        <f>IF(A333="","",pushover!J333)</f>
        <v/>
      </c>
      <c r="H333" s="4" t="str">
        <f>IF(A333="","",pushover!K333)</f>
        <v/>
      </c>
      <c r="I333" s="60" t="str">
        <f t="shared" si="37"/>
        <v/>
      </c>
      <c r="J333" s="60" t="str">
        <f t="shared" si="38"/>
        <v/>
      </c>
      <c r="K333" s="59" t="str">
        <f>IF(AND(F333&gt;0,F332=0),aux!$B$2,IF(AND(G333&gt;0,G332=0,H333&lt;1),aux!$B$3,IF(AND(J333=MAX($J$4:$J$999),J332&lt;J333),aux!$B$4,"")))</f>
        <v/>
      </c>
      <c r="L333" s="114" t="str">
        <f>IF(OR(K332=aux!$B$3,L332=""),"",B333/$B$1)</f>
        <v/>
      </c>
      <c r="M333" s="114" t="str">
        <f t="shared" si="35"/>
        <v/>
      </c>
      <c r="N333" s="11" t="str">
        <f t="shared" si="36"/>
        <v/>
      </c>
      <c r="O333" s="60" t="str">
        <f>IF(AND(L332&lt;$V$20,L333&gt;$V$20),aux!$B$5,"")</f>
        <v/>
      </c>
      <c r="AA333" s="108">
        <f>IF(L333="",$V$6,B333)</f>
        <v>45.800000000000004</v>
      </c>
      <c r="AB333" s="109">
        <f>IF(L333="",$W$6,C333)</f>
        <v>3585.1179999999999</v>
      </c>
      <c r="AC333" s="108">
        <f>IF(B333="",AC332,IF(L333="",B333,$V$6))</f>
        <v>80</v>
      </c>
      <c r="AD333" s="109">
        <f>IF(B333="",AD332,IF(L333="",C333,$W$6))</f>
        <v>3604.0729999999999</v>
      </c>
      <c r="AF333" s="110">
        <f t="shared" si="39"/>
        <v>33.676470588235297</v>
      </c>
      <c r="AG333" s="110">
        <f t="shared" si="40"/>
        <v>0.24973721682891176</v>
      </c>
      <c r="AI333" s="111">
        <f>SUM($N$4:N333)</f>
        <v>6.8337405675909331</v>
      </c>
    </row>
    <row r="334" spans="1:35" x14ac:dyDescent="0.25">
      <c r="A334" s="4" t="str">
        <f>IF(pushover!A334="","",pushover!A334)</f>
        <v/>
      </c>
      <c r="B334" s="112" t="str">
        <f>IF(A334="","",IF(MAX(pushover!B334:B1329)&gt;0,pushover!B334*100,-pushover!B334*100))</f>
        <v/>
      </c>
      <c r="C334" s="113" t="str">
        <f>IF(A334="","",pushover!C334)</f>
        <v/>
      </c>
      <c r="D334" s="4" t="str">
        <f>IF(A334="","",pushover!D334)</f>
        <v/>
      </c>
      <c r="E334" s="4" t="str">
        <f>IF(A334="","",pushover!E334)</f>
        <v/>
      </c>
      <c r="F334" s="4" t="str">
        <f>IF(A334="","",pushover!I334)</f>
        <v/>
      </c>
      <c r="G334" s="4" t="str">
        <f>IF(A334="","",pushover!J334)</f>
        <v/>
      </c>
      <c r="H334" s="4" t="str">
        <f>IF(A334="","",pushover!K334)</f>
        <v/>
      </c>
      <c r="I334" s="60" t="str">
        <f t="shared" si="37"/>
        <v/>
      </c>
      <c r="J334" s="60" t="str">
        <f t="shared" si="38"/>
        <v/>
      </c>
      <c r="K334" s="59" t="str">
        <f>IF(AND(F334&gt;0,F333=0),aux!$B$2,IF(AND(G334&gt;0,G333=0,H334&lt;1),aux!$B$3,IF(AND(J334=MAX($J$4:$J$999),J333&lt;J334),aux!$B$4,"")))</f>
        <v/>
      </c>
      <c r="L334" s="114" t="str">
        <f>IF(OR(K333=aux!$B$3,L333=""),"",B334/$B$1)</f>
        <v/>
      </c>
      <c r="M334" s="114" t="str">
        <f t="shared" si="35"/>
        <v/>
      </c>
      <c r="N334" s="11" t="str">
        <f t="shared" si="36"/>
        <v/>
      </c>
      <c r="O334" s="60" t="str">
        <f>IF(AND(L333&lt;$V$20,L334&gt;$V$20),aux!$B$5,"")</f>
        <v/>
      </c>
      <c r="AA334" s="108">
        <f>IF(L334="",$V$6,B334)</f>
        <v>45.800000000000004</v>
      </c>
      <c r="AB334" s="109">
        <f>IF(L334="",$W$6,C334)</f>
        <v>3585.1179999999999</v>
      </c>
      <c r="AC334" s="108">
        <f>IF(B334="",AC333,IF(L334="",B334,$V$6))</f>
        <v>80</v>
      </c>
      <c r="AD334" s="109">
        <f>IF(B334="",AD333,IF(L334="",C334,$W$6))</f>
        <v>3604.0729999999999</v>
      </c>
      <c r="AF334" s="110">
        <f t="shared" si="39"/>
        <v>33.676470588235297</v>
      </c>
      <c r="AG334" s="110">
        <f t="shared" si="40"/>
        <v>0.24973721682891176</v>
      </c>
      <c r="AI334" s="111">
        <f>SUM($N$4:N334)</f>
        <v>6.8337405675909331</v>
      </c>
    </row>
    <row r="335" spans="1:35" x14ac:dyDescent="0.25">
      <c r="A335" s="4" t="str">
        <f>IF(pushover!A335="","",pushover!A335)</f>
        <v/>
      </c>
      <c r="B335" s="112" t="str">
        <f>IF(A335="","",IF(MAX(pushover!B335:B1330)&gt;0,pushover!B335*100,-pushover!B335*100))</f>
        <v/>
      </c>
      <c r="C335" s="113" t="str">
        <f>IF(A335="","",pushover!C335)</f>
        <v/>
      </c>
      <c r="D335" s="4" t="str">
        <f>IF(A335="","",pushover!D335)</f>
        <v/>
      </c>
      <c r="E335" s="4" t="str">
        <f>IF(A335="","",pushover!E335)</f>
        <v/>
      </c>
      <c r="F335" s="4" t="str">
        <f>IF(A335="","",pushover!I335)</f>
        <v/>
      </c>
      <c r="G335" s="4" t="str">
        <f>IF(A335="","",pushover!J335)</f>
        <v/>
      </c>
      <c r="H335" s="4" t="str">
        <f>IF(A335="","",pushover!K335)</f>
        <v/>
      </c>
      <c r="I335" s="60" t="str">
        <f t="shared" si="37"/>
        <v/>
      </c>
      <c r="J335" s="60" t="str">
        <f t="shared" si="38"/>
        <v/>
      </c>
      <c r="K335" s="59" t="str">
        <f>IF(AND(F335&gt;0,F334=0),aux!$B$2,IF(AND(G335&gt;0,G334=0,H335&lt;1),aux!$B$3,IF(AND(J335=MAX($J$4:$J$999),J334&lt;J335),aux!$B$4,"")))</f>
        <v/>
      </c>
      <c r="L335" s="114" t="str">
        <f>IF(OR(K334=aux!$B$3,L334=""),"",B335/$B$1)</f>
        <v/>
      </c>
      <c r="M335" s="114" t="str">
        <f t="shared" si="35"/>
        <v/>
      </c>
      <c r="N335" s="11" t="str">
        <f t="shared" si="36"/>
        <v/>
      </c>
      <c r="O335" s="60" t="str">
        <f>IF(AND(L334&lt;$V$20,L335&gt;$V$20),aux!$B$5,"")</f>
        <v/>
      </c>
      <c r="AA335" s="108">
        <f>IF(L335="",$V$6,B335)</f>
        <v>45.800000000000004</v>
      </c>
      <c r="AB335" s="109">
        <f>IF(L335="",$W$6,C335)</f>
        <v>3585.1179999999999</v>
      </c>
      <c r="AC335" s="108">
        <f>IF(B335="",AC334,IF(L335="",B335,$V$6))</f>
        <v>80</v>
      </c>
      <c r="AD335" s="109">
        <f>IF(B335="",AD334,IF(L335="",C335,$W$6))</f>
        <v>3604.0729999999999</v>
      </c>
      <c r="AF335" s="110">
        <f t="shared" si="39"/>
        <v>33.676470588235297</v>
      </c>
      <c r="AG335" s="110">
        <f t="shared" si="40"/>
        <v>0.24973721682891176</v>
      </c>
      <c r="AI335" s="111">
        <f>SUM($N$4:N335)</f>
        <v>6.8337405675909331</v>
      </c>
    </row>
    <row r="336" spans="1:35" x14ac:dyDescent="0.25">
      <c r="A336" s="4" t="str">
        <f>IF(pushover!A336="","",pushover!A336)</f>
        <v/>
      </c>
      <c r="B336" s="112" t="str">
        <f>IF(A336="","",IF(MAX(pushover!B336:B1331)&gt;0,pushover!B336*100,-pushover!B336*100))</f>
        <v/>
      </c>
      <c r="C336" s="113" t="str">
        <f>IF(A336="","",pushover!C336)</f>
        <v/>
      </c>
      <c r="D336" s="4" t="str">
        <f>IF(A336="","",pushover!D336)</f>
        <v/>
      </c>
      <c r="E336" s="4" t="str">
        <f>IF(A336="","",pushover!E336)</f>
        <v/>
      </c>
      <c r="F336" s="4" t="str">
        <f>IF(A336="","",pushover!I336)</f>
        <v/>
      </c>
      <c r="G336" s="4" t="str">
        <f>IF(A336="","",pushover!J336)</f>
        <v/>
      </c>
      <c r="H336" s="4" t="str">
        <f>IF(A336="","",pushover!K336)</f>
        <v/>
      </c>
      <c r="I336" s="60" t="str">
        <f t="shared" si="37"/>
        <v/>
      </c>
      <c r="J336" s="60" t="str">
        <f t="shared" si="38"/>
        <v/>
      </c>
      <c r="K336" s="59" t="str">
        <f>IF(AND(F336&gt;0,F335=0),aux!$B$2,IF(AND(G336&gt;0,G335=0,H336&lt;1),aux!$B$3,IF(AND(J336=MAX($J$4:$J$999),J335&lt;J336),aux!$B$4,"")))</f>
        <v/>
      </c>
      <c r="L336" s="114" t="str">
        <f>IF(OR(K335=aux!$B$3,L335=""),"",B336/$B$1)</f>
        <v/>
      </c>
      <c r="M336" s="114" t="str">
        <f t="shared" si="35"/>
        <v/>
      </c>
      <c r="N336" s="11" t="str">
        <f t="shared" si="36"/>
        <v/>
      </c>
      <c r="O336" s="60" t="str">
        <f>IF(AND(L335&lt;$V$20,L336&gt;$V$20),aux!$B$5,"")</f>
        <v/>
      </c>
      <c r="AA336" s="108">
        <f>IF(L336="",$V$6,B336)</f>
        <v>45.800000000000004</v>
      </c>
      <c r="AB336" s="109">
        <f>IF(L336="",$W$6,C336)</f>
        <v>3585.1179999999999</v>
      </c>
      <c r="AC336" s="108">
        <f>IF(B336="",AC335,IF(L336="",B336,$V$6))</f>
        <v>80</v>
      </c>
      <c r="AD336" s="109">
        <f>IF(B336="",AD335,IF(L336="",C336,$W$6))</f>
        <v>3604.0729999999999</v>
      </c>
      <c r="AF336" s="110">
        <f t="shared" si="39"/>
        <v>33.676470588235297</v>
      </c>
      <c r="AG336" s="110">
        <f t="shared" si="40"/>
        <v>0.24973721682891176</v>
      </c>
      <c r="AI336" s="111">
        <f>SUM($N$4:N336)</f>
        <v>6.8337405675909331</v>
      </c>
    </row>
    <row r="337" spans="1:35" x14ac:dyDescent="0.25">
      <c r="A337" s="4" t="str">
        <f>IF(pushover!A337="","",pushover!A337)</f>
        <v/>
      </c>
      <c r="B337" s="112" t="str">
        <f>IF(A337="","",IF(MAX(pushover!B337:B1332)&gt;0,pushover!B337*100,-pushover!B337*100))</f>
        <v/>
      </c>
      <c r="C337" s="113" t="str">
        <f>IF(A337="","",pushover!C337)</f>
        <v/>
      </c>
      <c r="D337" s="4" t="str">
        <f>IF(A337="","",pushover!D337)</f>
        <v/>
      </c>
      <c r="E337" s="4" t="str">
        <f>IF(A337="","",pushover!E337)</f>
        <v/>
      </c>
      <c r="F337" s="4" t="str">
        <f>IF(A337="","",pushover!I337)</f>
        <v/>
      </c>
      <c r="G337" s="4" t="str">
        <f>IF(A337="","",pushover!J337)</f>
        <v/>
      </c>
      <c r="H337" s="4" t="str">
        <f>IF(A337="","",pushover!K337)</f>
        <v/>
      </c>
      <c r="I337" s="60" t="str">
        <f t="shared" si="37"/>
        <v/>
      </c>
      <c r="J337" s="60" t="str">
        <f t="shared" si="38"/>
        <v/>
      </c>
      <c r="K337" s="59" t="str">
        <f>IF(AND(F337&gt;0,F336=0),aux!$B$2,IF(AND(G337&gt;0,G336=0,H337&lt;1),aux!$B$3,IF(AND(J337=MAX($J$4:$J$999),J336&lt;J337),aux!$B$4,"")))</f>
        <v/>
      </c>
      <c r="L337" s="114" t="str">
        <f>IF(OR(K336=aux!$B$3,L336=""),"",B337/$B$1)</f>
        <v/>
      </c>
      <c r="M337" s="114" t="str">
        <f t="shared" si="35"/>
        <v/>
      </c>
      <c r="N337" s="11" t="str">
        <f t="shared" si="36"/>
        <v/>
      </c>
      <c r="O337" s="60" t="str">
        <f>IF(AND(L336&lt;$V$20,L337&gt;$V$20),aux!$B$5,"")</f>
        <v/>
      </c>
      <c r="AA337" s="108">
        <f>IF(L337="",$V$6,B337)</f>
        <v>45.800000000000004</v>
      </c>
      <c r="AB337" s="109">
        <f>IF(L337="",$W$6,C337)</f>
        <v>3585.1179999999999</v>
      </c>
      <c r="AC337" s="108">
        <f>IF(B337="",AC336,IF(L337="",B337,$V$6))</f>
        <v>80</v>
      </c>
      <c r="AD337" s="109">
        <f>IF(B337="",AD336,IF(L337="",C337,$W$6))</f>
        <v>3604.0729999999999</v>
      </c>
      <c r="AF337" s="110">
        <f t="shared" si="39"/>
        <v>33.676470588235297</v>
      </c>
      <c r="AG337" s="110">
        <f t="shared" si="40"/>
        <v>0.24973721682891176</v>
      </c>
      <c r="AI337" s="111">
        <f>SUM($N$4:N337)</f>
        <v>6.8337405675909331</v>
      </c>
    </row>
    <row r="338" spans="1:35" x14ac:dyDescent="0.25">
      <c r="A338" s="4" t="str">
        <f>IF(pushover!A338="","",pushover!A338)</f>
        <v/>
      </c>
      <c r="B338" s="112" t="str">
        <f>IF(A338="","",IF(MAX(pushover!B338:B1333)&gt;0,pushover!B338*100,-pushover!B338*100))</f>
        <v/>
      </c>
      <c r="C338" s="113" t="str">
        <f>IF(A338="","",pushover!C338)</f>
        <v/>
      </c>
      <c r="D338" s="4" t="str">
        <f>IF(A338="","",pushover!D338)</f>
        <v/>
      </c>
      <c r="E338" s="4" t="str">
        <f>IF(A338="","",pushover!E338)</f>
        <v/>
      </c>
      <c r="F338" s="4" t="str">
        <f>IF(A338="","",pushover!I338)</f>
        <v/>
      </c>
      <c r="G338" s="4" t="str">
        <f>IF(A338="","",pushover!J338)</f>
        <v/>
      </c>
      <c r="H338" s="4" t="str">
        <f>IF(A338="","",pushover!K338)</f>
        <v/>
      </c>
      <c r="I338" s="60" t="str">
        <f t="shared" si="37"/>
        <v/>
      </c>
      <c r="J338" s="60" t="str">
        <f t="shared" si="38"/>
        <v/>
      </c>
      <c r="K338" s="59" t="str">
        <f>IF(AND(F338&gt;0,F337=0),aux!$B$2,IF(AND(G338&gt;0,G337=0,H338&lt;1),aux!$B$3,IF(AND(J338=MAX($J$4:$J$999),J337&lt;J338),aux!$B$4,"")))</f>
        <v/>
      </c>
      <c r="L338" s="114" t="str">
        <f>IF(OR(K337=aux!$B$3,L337=""),"",B338/$B$1)</f>
        <v/>
      </c>
      <c r="M338" s="114" t="str">
        <f t="shared" si="35"/>
        <v/>
      </c>
      <c r="N338" s="11" t="str">
        <f t="shared" si="36"/>
        <v/>
      </c>
      <c r="O338" s="60" t="str">
        <f>IF(AND(L337&lt;$V$20,L338&gt;$V$20),aux!$B$5,"")</f>
        <v/>
      </c>
      <c r="AA338" s="108">
        <f>IF(L338="",$V$6,B338)</f>
        <v>45.800000000000004</v>
      </c>
      <c r="AB338" s="109">
        <f>IF(L338="",$W$6,C338)</f>
        <v>3585.1179999999999</v>
      </c>
      <c r="AC338" s="108">
        <f>IF(B338="",AC337,IF(L338="",B338,$V$6))</f>
        <v>80</v>
      </c>
      <c r="AD338" s="109">
        <f>IF(B338="",AD337,IF(L338="",C338,$W$6))</f>
        <v>3604.0729999999999</v>
      </c>
      <c r="AF338" s="110">
        <f t="shared" si="39"/>
        <v>33.676470588235297</v>
      </c>
      <c r="AG338" s="110">
        <f t="shared" si="40"/>
        <v>0.24973721682891176</v>
      </c>
      <c r="AI338" s="111">
        <f>SUM($N$4:N338)</f>
        <v>6.8337405675909331</v>
      </c>
    </row>
    <row r="339" spans="1:35" x14ac:dyDescent="0.25">
      <c r="A339" s="4" t="str">
        <f>IF(pushover!A339="","",pushover!A339)</f>
        <v/>
      </c>
      <c r="B339" s="112" t="str">
        <f>IF(A339="","",IF(MAX(pushover!B339:B1334)&gt;0,pushover!B339*100,-pushover!B339*100))</f>
        <v/>
      </c>
      <c r="C339" s="113" t="str">
        <f>IF(A339="","",pushover!C339)</f>
        <v/>
      </c>
      <c r="D339" s="4" t="str">
        <f>IF(A339="","",pushover!D339)</f>
        <v/>
      </c>
      <c r="E339" s="4" t="str">
        <f>IF(A339="","",pushover!E339)</f>
        <v/>
      </c>
      <c r="F339" s="4" t="str">
        <f>IF(A339="","",pushover!I339)</f>
        <v/>
      </c>
      <c r="G339" s="4" t="str">
        <f>IF(A339="","",pushover!J339)</f>
        <v/>
      </c>
      <c r="H339" s="4" t="str">
        <f>IF(A339="","",pushover!K339)</f>
        <v/>
      </c>
      <c r="I339" s="60" t="str">
        <f t="shared" si="37"/>
        <v/>
      </c>
      <c r="J339" s="60" t="str">
        <f t="shared" si="38"/>
        <v/>
      </c>
      <c r="K339" s="59" t="str">
        <f>IF(AND(F339&gt;0,F338=0),aux!$B$2,IF(AND(G339&gt;0,G338=0,H339&lt;1),aux!$B$3,IF(AND(J339=MAX($J$4:$J$999),J338&lt;J339),aux!$B$4,"")))</f>
        <v/>
      </c>
      <c r="L339" s="114" t="str">
        <f>IF(OR(K338=aux!$B$3,L338=""),"",B339/$B$1)</f>
        <v/>
      </c>
      <c r="M339" s="114" t="str">
        <f t="shared" si="35"/>
        <v/>
      </c>
      <c r="N339" s="11" t="str">
        <f t="shared" si="36"/>
        <v/>
      </c>
      <c r="O339" s="60" t="str">
        <f>IF(AND(L338&lt;$V$20,L339&gt;$V$20),aux!$B$5,"")</f>
        <v/>
      </c>
      <c r="AA339" s="108">
        <f>IF(L339="",$V$6,B339)</f>
        <v>45.800000000000004</v>
      </c>
      <c r="AB339" s="109">
        <f>IF(L339="",$W$6,C339)</f>
        <v>3585.1179999999999</v>
      </c>
      <c r="AC339" s="108">
        <f>IF(B339="",AC338,IF(L339="",B339,$V$6))</f>
        <v>80</v>
      </c>
      <c r="AD339" s="109">
        <f>IF(B339="",AD338,IF(L339="",C339,$W$6))</f>
        <v>3604.0729999999999</v>
      </c>
      <c r="AF339" s="110">
        <f t="shared" si="39"/>
        <v>33.676470588235297</v>
      </c>
      <c r="AG339" s="110">
        <f t="shared" si="40"/>
        <v>0.24973721682891176</v>
      </c>
      <c r="AI339" s="111">
        <f>SUM($N$4:N339)</f>
        <v>6.8337405675909331</v>
      </c>
    </row>
    <row r="340" spans="1:35" x14ac:dyDescent="0.25">
      <c r="A340" s="4" t="str">
        <f>IF(pushover!A340="","",pushover!A340)</f>
        <v/>
      </c>
      <c r="B340" s="112" t="str">
        <f>IF(A340="","",IF(MAX(pushover!B340:B1335)&gt;0,pushover!B340*100,-pushover!B340*100))</f>
        <v/>
      </c>
      <c r="C340" s="113" t="str">
        <f>IF(A340="","",pushover!C340)</f>
        <v/>
      </c>
      <c r="D340" s="4" t="str">
        <f>IF(A340="","",pushover!D340)</f>
        <v/>
      </c>
      <c r="E340" s="4" t="str">
        <f>IF(A340="","",pushover!E340)</f>
        <v/>
      </c>
      <c r="F340" s="4" t="str">
        <f>IF(A340="","",pushover!I340)</f>
        <v/>
      </c>
      <c r="G340" s="4" t="str">
        <f>IF(A340="","",pushover!J340)</f>
        <v/>
      </c>
      <c r="H340" s="4" t="str">
        <f>IF(A340="","",pushover!K340)</f>
        <v/>
      </c>
      <c r="I340" s="60" t="str">
        <f t="shared" si="37"/>
        <v/>
      </c>
      <c r="J340" s="60" t="str">
        <f t="shared" si="38"/>
        <v/>
      </c>
      <c r="K340" s="59" t="str">
        <f>IF(AND(F340&gt;0,F339=0),aux!$B$2,IF(AND(G340&gt;0,G339=0,H340&lt;1),aux!$B$3,IF(AND(J340=MAX($J$4:$J$999),J339&lt;J340),aux!$B$4,"")))</f>
        <v/>
      </c>
      <c r="L340" s="114" t="str">
        <f>IF(OR(K339=aux!$B$3,L339=""),"",B340/$B$1)</f>
        <v/>
      </c>
      <c r="M340" s="114" t="str">
        <f t="shared" si="35"/>
        <v/>
      </c>
      <c r="N340" s="11" t="str">
        <f t="shared" si="36"/>
        <v/>
      </c>
      <c r="O340" s="60" t="str">
        <f>IF(AND(L339&lt;$V$20,L340&gt;$V$20),aux!$B$5,"")</f>
        <v/>
      </c>
      <c r="AA340" s="108">
        <f>IF(L340="",$V$6,B340)</f>
        <v>45.800000000000004</v>
      </c>
      <c r="AB340" s="109">
        <f>IF(L340="",$W$6,C340)</f>
        <v>3585.1179999999999</v>
      </c>
      <c r="AC340" s="108">
        <f>IF(B340="",AC339,IF(L340="",B340,$V$6))</f>
        <v>80</v>
      </c>
      <c r="AD340" s="109">
        <f>IF(B340="",AD339,IF(L340="",C340,$W$6))</f>
        <v>3604.0729999999999</v>
      </c>
      <c r="AF340" s="110">
        <f t="shared" si="39"/>
        <v>33.676470588235297</v>
      </c>
      <c r="AG340" s="110">
        <f t="shared" si="40"/>
        <v>0.24973721682891176</v>
      </c>
      <c r="AI340" s="111">
        <f>SUM($N$4:N340)</f>
        <v>6.8337405675909331</v>
      </c>
    </row>
    <row r="341" spans="1:35" x14ac:dyDescent="0.25">
      <c r="A341" s="4" t="str">
        <f>IF(pushover!A341="","",pushover!A341)</f>
        <v/>
      </c>
      <c r="B341" s="112" t="str">
        <f>IF(A341="","",IF(MAX(pushover!B341:B1336)&gt;0,pushover!B341*100,-pushover!B341*100))</f>
        <v/>
      </c>
      <c r="C341" s="113" t="str">
        <f>IF(A341="","",pushover!C341)</f>
        <v/>
      </c>
      <c r="D341" s="4" t="str">
        <f>IF(A341="","",pushover!D341)</f>
        <v/>
      </c>
      <c r="E341" s="4" t="str">
        <f>IF(A341="","",pushover!E341)</f>
        <v/>
      </c>
      <c r="F341" s="4" t="str">
        <f>IF(A341="","",pushover!I341)</f>
        <v/>
      </c>
      <c r="G341" s="4" t="str">
        <f>IF(A341="","",pushover!J341)</f>
        <v/>
      </c>
      <c r="H341" s="4" t="str">
        <f>IF(A341="","",pushover!K341)</f>
        <v/>
      </c>
      <c r="I341" s="60" t="str">
        <f t="shared" si="37"/>
        <v/>
      </c>
      <c r="J341" s="60" t="str">
        <f t="shared" si="38"/>
        <v/>
      </c>
      <c r="K341" s="59" t="str">
        <f>IF(AND(F341&gt;0,F340=0),aux!$B$2,IF(AND(G341&gt;0,G340=0,H341&lt;1),aux!$B$3,IF(AND(J341=MAX($J$4:$J$999),J340&lt;J341),aux!$B$4,"")))</f>
        <v/>
      </c>
      <c r="L341" s="114" t="str">
        <f>IF(OR(K340=aux!$B$3,L340=""),"",B341/$B$1)</f>
        <v/>
      </c>
      <c r="M341" s="114" t="str">
        <f t="shared" ref="M341:M404" si="41">IF(L341="","",C341/($B$1*$D$1*9.81))</f>
        <v/>
      </c>
      <c r="N341" s="11" t="str">
        <f t="shared" ref="N341:N404" si="42">IF(L341="","",IF(L340="[cm]",0,(L341-L340)*(M341+M340)/2))</f>
        <v/>
      </c>
      <c r="O341" s="60" t="str">
        <f>IF(AND(L340&lt;$V$20,L341&gt;$V$20),aux!$B$5,"")</f>
        <v/>
      </c>
      <c r="AA341" s="108">
        <f>IF(L341="",$V$6,B341)</f>
        <v>45.800000000000004</v>
      </c>
      <c r="AB341" s="109">
        <f>IF(L341="",$W$6,C341)</f>
        <v>3585.1179999999999</v>
      </c>
      <c r="AC341" s="108">
        <f>IF(B341="",AC340,IF(L341="",B341,$V$6))</f>
        <v>80</v>
      </c>
      <c r="AD341" s="109">
        <f>IF(B341="",AD340,IF(L341="",C341,$W$6))</f>
        <v>3604.0729999999999</v>
      </c>
      <c r="AF341" s="110">
        <f t="shared" si="39"/>
        <v>33.676470588235297</v>
      </c>
      <c r="AG341" s="110">
        <f t="shared" si="40"/>
        <v>0.24973721682891176</v>
      </c>
      <c r="AI341" s="111">
        <f>SUM($N$4:N341)</f>
        <v>6.8337405675909331</v>
      </c>
    </row>
    <row r="342" spans="1:35" x14ac:dyDescent="0.25">
      <c r="A342" s="4" t="str">
        <f>IF(pushover!A342="","",pushover!A342)</f>
        <v/>
      </c>
      <c r="B342" s="112" t="str">
        <f>IF(A342="","",IF(MAX(pushover!B342:B1337)&gt;0,pushover!B342*100,-pushover!B342*100))</f>
        <v/>
      </c>
      <c r="C342" s="113" t="str">
        <f>IF(A342="","",pushover!C342)</f>
        <v/>
      </c>
      <c r="D342" s="4" t="str">
        <f>IF(A342="","",pushover!D342)</f>
        <v/>
      </c>
      <c r="E342" s="4" t="str">
        <f>IF(A342="","",pushover!E342)</f>
        <v/>
      </c>
      <c r="F342" s="4" t="str">
        <f>IF(A342="","",pushover!I342)</f>
        <v/>
      </c>
      <c r="G342" s="4" t="str">
        <f>IF(A342="","",pushover!J342)</f>
        <v/>
      </c>
      <c r="H342" s="4" t="str">
        <f>IF(A342="","",pushover!K342)</f>
        <v/>
      </c>
      <c r="I342" s="60" t="str">
        <f t="shared" si="37"/>
        <v/>
      </c>
      <c r="J342" s="60" t="str">
        <f t="shared" si="38"/>
        <v/>
      </c>
      <c r="K342" s="59" t="str">
        <f>IF(AND(F342&gt;0,F341=0),aux!$B$2,IF(AND(G342&gt;0,G341=0,H342&lt;1),aux!$B$3,IF(AND(J342=MAX($J$4:$J$999),J341&lt;J342),aux!$B$4,"")))</f>
        <v/>
      </c>
      <c r="L342" s="114" t="str">
        <f>IF(OR(K341=aux!$B$3,L341=""),"",B342/$B$1)</f>
        <v/>
      </c>
      <c r="M342" s="114" t="str">
        <f t="shared" si="41"/>
        <v/>
      </c>
      <c r="N342" s="11" t="str">
        <f t="shared" si="42"/>
        <v/>
      </c>
      <c r="O342" s="60" t="str">
        <f>IF(AND(L341&lt;$V$20,L342&gt;$V$20),aux!$B$5,"")</f>
        <v/>
      </c>
      <c r="AA342" s="108">
        <f>IF(L342="",$V$6,B342)</f>
        <v>45.800000000000004</v>
      </c>
      <c r="AB342" s="109">
        <f>IF(L342="",$W$6,C342)</f>
        <v>3585.1179999999999</v>
      </c>
      <c r="AC342" s="108">
        <f>IF(B342="",AC341,IF(L342="",B342,$V$6))</f>
        <v>80</v>
      </c>
      <c r="AD342" s="109">
        <f>IF(B342="",AD341,IF(L342="",C342,$W$6))</f>
        <v>3604.0729999999999</v>
      </c>
      <c r="AF342" s="110">
        <f t="shared" si="39"/>
        <v>33.676470588235297</v>
      </c>
      <c r="AG342" s="110">
        <f t="shared" si="40"/>
        <v>0.24973721682891176</v>
      </c>
      <c r="AI342" s="111">
        <f>SUM($N$4:N342)</f>
        <v>6.8337405675909331</v>
      </c>
    </row>
    <row r="343" spans="1:35" x14ac:dyDescent="0.25">
      <c r="A343" s="4" t="str">
        <f>IF(pushover!A343="","",pushover!A343)</f>
        <v/>
      </c>
      <c r="B343" s="112" t="str">
        <f>IF(A343="","",IF(MAX(pushover!B343:B1338)&gt;0,pushover!B343*100,-pushover!B343*100))</f>
        <v/>
      </c>
      <c r="C343" s="113" t="str">
        <f>IF(A343="","",pushover!C343)</f>
        <v/>
      </c>
      <c r="D343" s="4" t="str">
        <f>IF(A343="","",pushover!D343)</f>
        <v/>
      </c>
      <c r="E343" s="4" t="str">
        <f>IF(A343="","",pushover!E343)</f>
        <v/>
      </c>
      <c r="F343" s="4" t="str">
        <f>IF(A343="","",pushover!I343)</f>
        <v/>
      </c>
      <c r="G343" s="4" t="str">
        <f>IF(A343="","",pushover!J343)</f>
        <v/>
      </c>
      <c r="H343" s="4" t="str">
        <f>IF(A343="","",pushover!K343)</f>
        <v/>
      </c>
      <c r="I343" s="60" t="str">
        <f t="shared" si="37"/>
        <v/>
      </c>
      <c r="J343" s="60" t="str">
        <f t="shared" si="38"/>
        <v/>
      </c>
      <c r="K343" s="59" t="str">
        <f>IF(AND(F343&gt;0,F342=0),aux!$B$2,IF(AND(G343&gt;0,G342=0,H343&lt;1),aux!$B$3,IF(AND(J343=MAX($J$4:$J$999),J342&lt;J343),aux!$B$4,"")))</f>
        <v/>
      </c>
      <c r="L343" s="114" t="str">
        <f>IF(OR(K342=aux!$B$3,L342=""),"",B343/$B$1)</f>
        <v/>
      </c>
      <c r="M343" s="114" t="str">
        <f t="shared" si="41"/>
        <v/>
      </c>
      <c r="N343" s="11" t="str">
        <f t="shared" si="42"/>
        <v/>
      </c>
      <c r="O343" s="60" t="str">
        <f>IF(AND(L342&lt;$V$20,L343&gt;$V$20),aux!$B$5,"")</f>
        <v/>
      </c>
      <c r="AA343" s="108">
        <f>IF(L343="",$V$6,B343)</f>
        <v>45.800000000000004</v>
      </c>
      <c r="AB343" s="109">
        <f>IF(L343="",$W$6,C343)</f>
        <v>3585.1179999999999</v>
      </c>
      <c r="AC343" s="108">
        <f>IF(B343="",AC342,IF(L343="",B343,$V$6))</f>
        <v>80</v>
      </c>
      <c r="AD343" s="109">
        <f>IF(B343="",AD342,IF(L343="",C343,$W$6))</f>
        <v>3604.0729999999999</v>
      </c>
      <c r="AF343" s="110">
        <f t="shared" si="39"/>
        <v>33.676470588235297</v>
      </c>
      <c r="AG343" s="110">
        <f t="shared" si="40"/>
        <v>0.24973721682891176</v>
      </c>
      <c r="AI343" s="111">
        <f>SUM($N$4:N343)</f>
        <v>6.8337405675909331</v>
      </c>
    </row>
    <row r="344" spans="1:35" x14ac:dyDescent="0.25">
      <c r="A344" s="4" t="str">
        <f>IF(pushover!A344="","",pushover!A344)</f>
        <v/>
      </c>
      <c r="B344" s="112" t="str">
        <f>IF(A344="","",IF(MAX(pushover!B344:B1339)&gt;0,pushover!B344*100,-pushover!B344*100))</f>
        <v/>
      </c>
      <c r="C344" s="113" t="str">
        <f>IF(A344="","",pushover!C344)</f>
        <v/>
      </c>
      <c r="D344" s="4" t="str">
        <f>IF(A344="","",pushover!D344)</f>
        <v/>
      </c>
      <c r="E344" s="4" t="str">
        <f>IF(A344="","",pushover!E344)</f>
        <v/>
      </c>
      <c r="F344" s="4" t="str">
        <f>IF(A344="","",pushover!I344)</f>
        <v/>
      </c>
      <c r="G344" s="4" t="str">
        <f>IF(A344="","",pushover!J344)</f>
        <v/>
      </c>
      <c r="H344" s="4" t="str">
        <f>IF(A344="","",pushover!K344)</f>
        <v/>
      </c>
      <c r="I344" s="60" t="str">
        <f t="shared" si="37"/>
        <v/>
      </c>
      <c r="J344" s="60" t="str">
        <f t="shared" si="38"/>
        <v/>
      </c>
      <c r="K344" s="59" t="str">
        <f>IF(AND(F344&gt;0,F343=0),aux!$B$2,IF(AND(G344&gt;0,G343=0,H344&lt;1),aux!$B$3,IF(AND(J344=MAX($J$4:$J$999),J343&lt;J344),aux!$B$4,"")))</f>
        <v/>
      </c>
      <c r="L344" s="114" t="str">
        <f>IF(OR(K343=aux!$B$3,L343=""),"",B344/$B$1)</f>
        <v/>
      </c>
      <c r="M344" s="114" t="str">
        <f t="shared" si="41"/>
        <v/>
      </c>
      <c r="N344" s="11" t="str">
        <f t="shared" si="42"/>
        <v/>
      </c>
      <c r="O344" s="60" t="str">
        <f>IF(AND(L343&lt;$V$20,L344&gt;$V$20),aux!$B$5,"")</f>
        <v/>
      </c>
      <c r="AA344" s="108">
        <f>IF(L344="",$V$6,B344)</f>
        <v>45.800000000000004</v>
      </c>
      <c r="AB344" s="109">
        <f>IF(L344="",$W$6,C344)</f>
        <v>3585.1179999999999</v>
      </c>
      <c r="AC344" s="108">
        <f>IF(B344="",AC343,IF(L344="",B344,$V$6))</f>
        <v>80</v>
      </c>
      <c r="AD344" s="109">
        <f>IF(B344="",AD343,IF(L344="",C344,$W$6))</f>
        <v>3604.0729999999999</v>
      </c>
      <c r="AF344" s="110">
        <f t="shared" si="39"/>
        <v>33.676470588235297</v>
      </c>
      <c r="AG344" s="110">
        <f t="shared" si="40"/>
        <v>0.24973721682891176</v>
      </c>
      <c r="AI344" s="111">
        <f>SUM($N$4:N344)</f>
        <v>6.8337405675909331</v>
      </c>
    </row>
    <row r="345" spans="1:35" x14ac:dyDescent="0.25">
      <c r="A345" s="4" t="str">
        <f>IF(pushover!A345="","",pushover!A345)</f>
        <v/>
      </c>
      <c r="B345" s="112" t="str">
        <f>IF(A345="","",IF(MAX(pushover!B345:B1340)&gt;0,pushover!B345*100,-pushover!B345*100))</f>
        <v/>
      </c>
      <c r="C345" s="113" t="str">
        <f>IF(A345="","",pushover!C345)</f>
        <v/>
      </c>
      <c r="D345" s="4" t="str">
        <f>IF(A345="","",pushover!D345)</f>
        <v/>
      </c>
      <c r="E345" s="4" t="str">
        <f>IF(A345="","",pushover!E345)</f>
        <v/>
      </c>
      <c r="F345" s="4" t="str">
        <f>IF(A345="","",pushover!I345)</f>
        <v/>
      </c>
      <c r="G345" s="4" t="str">
        <f>IF(A345="","",pushover!J345)</f>
        <v/>
      </c>
      <c r="H345" s="4" t="str">
        <f>IF(A345="","",pushover!K345)</f>
        <v/>
      </c>
      <c r="I345" s="60" t="str">
        <f t="shared" si="37"/>
        <v/>
      </c>
      <c r="J345" s="60" t="str">
        <f t="shared" si="38"/>
        <v/>
      </c>
      <c r="K345" s="59" t="str">
        <f>IF(AND(F345&gt;0,F344=0),aux!$B$2,IF(AND(G345&gt;0,G344=0,H345&lt;1),aux!$B$3,IF(AND(J345=MAX($J$4:$J$999),J344&lt;J345),aux!$B$4,"")))</f>
        <v/>
      </c>
      <c r="L345" s="114" t="str">
        <f>IF(OR(K344=aux!$B$3,L344=""),"",B345/$B$1)</f>
        <v/>
      </c>
      <c r="M345" s="114" t="str">
        <f t="shared" si="41"/>
        <v/>
      </c>
      <c r="N345" s="11" t="str">
        <f t="shared" si="42"/>
        <v/>
      </c>
      <c r="O345" s="60" t="str">
        <f>IF(AND(L344&lt;$V$20,L345&gt;$V$20),aux!$B$5,"")</f>
        <v/>
      </c>
      <c r="AA345" s="108">
        <f>IF(L345="",$V$6,B345)</f>
        <v>45.800000000000004</v>
      </c>
      <c r="AB345" s="109">
        <f>IF(L345="",$W$6,C345)</f>
        <v>3585.1179999999999</v>
      </c>
      <c r="AC345" s="108">
        <f>IF(B345="",AC344,IF(L345="",B345,$V$6))</f>
        <v>80</v>
      </c>
      <c r="AD345" s="109">
        <f>IF(B345="",AD344,IF(L345="",C345,$W$6))</f>
        <v>3604.0729999999999</v>
      </c>
      <c r="AF345" s="110">
        <f t="shared" si="39"/>
        <v>33.676470588235297</v>
      </c>
      <c r="AG345" s="110">
        <f t="shared" si="40"/>
        <v>0.24973721682891176</v>
      </c>
      <c r="AI345" s="111">
        <f>SUM($N$4:N345)</f>
        <v>6.8337405675909331</v>
      </c>
    </row>
    <row r="346" spans="1:35" x14ac:dyDescent="0.25">
      <c r="A346" s="4" t="str">
        <f>IF(pushover!A346="","",pushover!A346)</f>
        <v/>
      </c>
      <c r="B346" s="112" t="str">
        <f>IF(A346="","",IF(MAX(pushover!B346:B1341)&gt;0,pushover!B346*100,-pushover!B346*100))</f>
        <v/>
      </c>
      <c r="C346" s="113" t="str">
        <f>IF(A346="","",pushover!C346)</f>
        <v/>
      </c>
      <c r="D346" s="4" t="str">
        <f>IF(A346="","",pushover!D346)</f>
        <v/>
      </c>
      <c r="E346" s="4" t="str">
        <f>IF(A346="","",pushover!E346)</f>
        <v/>
      </c>
      <c r="F346" s="4" t="str">
        <f>IF(A346="","",pushover!I346)</f>
        <v/>
      </c>
      <c r="G346" s="4" t="str">
        <f>IF(A346="","",pushover!J346)</f>
        <v/>
      </c>
      <c r="H346" s="4" t="str">
        <f>IF(A346="","",pushover!K346)</f>
        <v/>
      </c>
      <c r="I346" s="60" t="str">
        <f t="shared" si="37"/>
        <v/>
      </c>
      <c r="J346" s="60" t="str">
        <f t="shared" si="38"/>
        <v/>
      </c>
      <c r="K346" s="59" t="str">
        <f>IF(AND(F346&gt;0,F345=0),aux!$B$2,IF(AND(G346&gt;0,G345=0,H346&lt;1),aux!$B$3,IF(AND(J346=MAX($J$4:$J$999),J345&lt;J346),aux!$B$4,"")))</f>
        <v/>
      </c>
      <c r="L346" s="114" t="str">
        <f>IF(OR(K345=aux!$B$3,L345=""),"",B346/$B$1)</f>
        <v/>
      </c>
      <c r="M346" s="114" t="str">
        <f t="shared" si="41"/>
        <v/>
      </c>
      <c r="N346" s="11" t="str">
        <f t="shared" si="42"/>
        <v/>
      </c>
      <c r="O346" s="60" t="str">
        <f>IF(AND(L345&lt;$V$20,L346&gt;$V$20),aux!$B$5,"")</f>
        <v/>
      </c>
      <c r="AA346" s="108">
        <f>IF(L346="",$V$6,B346)</f>
        <v>45.800000000000004</v>
      </c>
      <c r="AB346" s="109">
        <f>IF(L346="",$W$6,C346)</f>
        <v>3585.1179999999999</v>
      </c>
      <c r="AC346" s="108">
        <f>IF(B346="",AC345,IF(L346="",B346,$V$6))</f>
        <v>80</v>
      </c>
      <c r="AD346" s="109">
        <f>IF(B346="",AD345,IF(L346="",C346,$W$6))</f>
        <v>3604.0729999999999</v>
      </c>
      <c r="AF346" s="110">
        <f t="shared" si="39"/>
        <v>33.676470588235297</v>
      </c>
      <c r="AG346" s="110">
        <f t="shared" si="40"/>
        <v>0.24973721682891176</v>
      </c>
      <c r="AI346" s="111">
        <f>SUM($N$4:N346)</f>
        <v>6.8337405675909331</v>
      </c>
    </row>
    <row r="347" spans="1:35" x14ac:dyDescent="0.25">
      <c r="A347" s="4" t="str">
        <f>IF(pushover!A347="","",pushover!A347)</f>
        <v/>
      </c>
      <c r="B347" s="112" t="str">
        <f>IF(A347="","",IF(MAX(pushover!B347:B1342)&gt;0,pushover!B347*100,-pushover!B347*100))</f>
        <v/>
      </c>
      <c r="C347" s="113" t="str">
        <f>IF(A347="","",pushover!C347)</f>
        <v/>
      </c>
      <c r="D347" s="4" t="str">
        <f>IF(A347="","",pushover!D347)</f>
        <v/>
      </c>
      <c r="E347" s="4" t="str">
        <f>IF(A347="","",pushover!E347)</f>
        <v/>
      </c>
      <c r="F347" s="4" t="str">
        <f>IF(A347="","",pushover!I347)</f>
        <v/>
      </c>
      <c r="G347" s="4" t="str">
        <f>IF(A347="","",pushover!J347)</f>
        <v/>
      </c>
      <c r="H347" s="4" t="str">
        <f>IF(A347="","",pushover!K347)</f>
        <v/>
      </c>
      <c r="I347" s="60" t="str">
        <f t="shared" si="37"/>
        <v/>
      </c>
      <c r="J347" s="60" t="str">
        <f t="shared" si="38"/>
        <v/>
      </c>
      <c r="K347" s="59" t="str">
        <f>IF(AND(F347&gt;0,F346=0),aux!$B$2,IF(AND(G347&gt;0,G346=0,H347&lt;1),aux!$B$3,IF(AND(J347=MAX($J$4:$J$999),J346&lt;J347),aux!$B$4,"")))</f>
        <v/>
      </c>
      <c r="L347" s="114" t="str">
        <f>IF(OR(K346=aux!$B$3,L346=""),"",B347/$B$1)</f>
        <v/>
      </c>
      <c r="M347" s="114" t="str">
        <f t="shared" si="41"/>
        <v/>
      </c>
      <c r="N347" s="11" t="str">
        <f t="shared" si="42"/>
        <v/>
      </c>
      <c r="O347" s="60" t="str">
        <f>IF(AND(L346&lt;$V$20,L347&gt;$V$20),aux!$B$5,"")</f>
        <v/>
      </c>
      <c r="AA347" s="108">
        <f>IF(L347="",$V$6,B347)</f>
        <v>45.800000000000004</v>
      </c>
      <c r="AB347" s="109">
        <f>IF(L347="",$W$6,C347)</f>
        <v>3585.1179999999999</v>
      </c>
      <c r="AC347" s="108">
        <f>IF(B347="",AC346,IF(L347="",B347,$V$6))</f>
        <v>80</v>
      </c>
      <c r="AD347" s="109">
        <f>IF(B347="",AD346,IF(L347="",C347,$W$6))</f>
        <v>3604.0729999999999</v>
      </c>
      <c r="AF347" s="110">
        <f t="shared" si="39"/>
        <v>33.676470588235297</v>
      </c>
      <c r="AG347" s="110">
        <f t="shared" si="40"/>
        <v>0.24973721682891176</v>
      </c>
      <c r="AI347" s="111">
        <f>SUM($N$4:N347)</f>
        <v>6.8337405675909331</v>
      </c>
    </row>
    <row r="348" spans="1:35" x14ac:dyDescent="0.25">
      <c r="A348" s="4" t="str">
        <f>IF(pushover!A348="","",pushover!A348)</f>
        <v/>
      </c>
      <c r="B348" s="112" t="str">
        <f>IF(A348="","",IF(MAX(pushover!B348:B1343)&gt;0,pushover!B348*100,-pushover!B348*100))</f>
        <v/>
      </c>
      <c r="C348" s="113" t="str">
        <f>IF(A348="","",pushover!C348)</f>
        <v/>
      </c>
      <c r="D348" s="4" t="str">
        <f>IF(A348="","",pushover!D348)</f>
        <v/>
      </c>
      <c r="E348" s="4" t="str">
        <f>IF(A348="","",pushover!E348)</f>
        <v/>
      </c>
      <c r="F348" s="4" t="str">
        <f>IF(A348="","",pushover!I348)</f>
        <v/>
      </c>
      <c r="G348" s="4" t="str">
        <f>IF(A348="","",pushover!J348)</f>
        <v/>
      </c>
      <c r="H348" s="4" t="str">
        <f>IF(A348="","",pushover!K348)</f>
        <v/>
      </c>
      <c r="I348" s="60" t="str">
        <f t="shared" si="37"/>
        <v/>
      </c>
      <c r="J348" s="60" t="str">
        <f t="shared" si="38"/>
        <v/>
      </c>
      <c r="K348" s="59" t="str">
        <f>IF(AND(F348&gt;0,F347=0),aux!$B$2,IF(AND(G348&gt;0,G347=0,H348&lt;1),aux!$B$3,IF(AND(J348=MAX($J$4:$J$999),J347&lt;J348),aux!$B$4,"")))</f>
        <v/>
      </c>
      <c r="L348" s="114" t="str">
        <f>IF(OR(K347=aux!$B$3,L347=""),"",B348/$B$1)</f>
        <v/>
      </c>
      <c r="M348" s="114" t="str">
        <f t="shared" si="41"/>
        <v/>
      </c>
      <c r="N348" s="11" t="str">
        <f t="shared" si="42"/>
        <v/>
      </c>
      <c r="O348" s="60" t="str">
        <f>IF(AND(L347&lt;$V$20,L348&gt;$V$20),aux!$B$5,"")</f>
        <v/>
      </c>
      <c r="AA348" s="108">
        <f>IF(L348="",$V$6,B348)</f>
        <v>45.800000000000004</v>
      </c>
      <c r="AB348" s="109">
        <f>IF(L348="",$W$6,C348)</f>
        <v>3585.1179999999999</v>
      </c>
      <c r="AC348" s="108">
        <f>IF(B348="",AC347,IF(L348="",B348,$V$6))</f>
        <v>80</v>
      </c>
      <c r="AD348" s="109">
        <f>IF(B348="",AD347,IF(L348="",C348,$W$6))</f>
        <v>3604.0729999999999</v>
      </c>
      <c r="AF348" s="110">
        <f t="shared" si="39"/>
        <v>33.676470588235297</v>
      </c>
      <c r="AG348" s="110">
        <f t="shared" si="40"/>
        <v>0.24973721682891176</v>
      </c>
      <c r="AI348" s="111">
        <f>SUM($N$4:N348)</f>
        <v>6.8337405675909331</v>
      </c>
    </row>
    <row r="349" spans="1:35" x14ac:dyDescent="0.25">
      <c r="A349" s="4" t="str">
        <f>IF(pushover!A349="","",pushover!A349)</f>
        <v/>
      </c>
      <c r="B349" s="112" t="str">
        <f>IF(A349="","",IF(MAX(pushover!B349:B1344)&gt;0,pushover!B349*100,-pushover!B349*100))</f>
        <v/>
      </c>
      <c r="C349" s="113" t="str">
        <f>IF(A349="","",pushover!C349)</f>
        <v/>
      </c>
      <c r="D349" s="4" t="str">
        <f>IF(A349="","",pushover!D349)</f>
        <v/>
      </c>
      <c r="E349" s="4" t="str">
        <f>IF(A349="","",pushover!E349)</f>
        <v/>
      </c>
      <c r="F349" s="4" t="str">
        <f>IF(A349="","",pushover!I349)</f>
        <v/>
      </c>
      <c r="G349" s="4" t="str">
        <f>IF(A349="","",pushover!J349)</f>
        <v/>
      </c>
      <c r="H349" s="4" t="str">
        <f>IF(A349="","",pushover!K349)</f>
        <v/>
      </c>
      <c r="I349" s="60" t="str">
        <f t="shared" si="37"/>
        <v/>
      </c>
      <c r="J349" s="60" t="str">
        <f t="shared" si="38"/>
        <v/>
      </c>
      <c r="K349" s="59" t="str">
        <f>IF(AND(F349&gt;0,F348=0),aux!$B$2,IF(AND(G349&gt;0,G348=0,H349&lt;1),aux!$B$3,IF(AND(J349=MAX($J$4:$J$999),J348&lt;J349),aux!$B$4,"")))</f>
        <v/>
      </c>
      <c r="L349" s="114" t="str">
        <f>IF(OR(K348=aux!$B$3,L348=""),"",B349/$B$1)</f>
        <v/>
      </c>
      <c r="M349" s="114" t="str">
        <f t="shared" si="41"/>
        <v/>
      </c>
      <c r="N349" s="11" t="str">
        <f t="shared" si="42"/>
        <v/>
      </c>
      <c r="O349" s="60" t="str">
        <f>IF(AND(L348&lt;$V$20,L349&gt;$V$20),aux!$B$5,"")</f>
        <v/>
      </c>
      <c r="AA349" s="108">
        <f>IF(L349="",$V$6,B349)</f>
        <v>45.800000000000004</v>
      </c>
      <c r="AB349" s="109">
        <f>IF(L349="",$W$6,C349)</f>
        <v>3585.1179999999999</v>
      </c>
      <c r="AC349" s="108">
        <f>IF(B349="",AC348,IF(L349="",B349,$V$6))</f>
        <v>80</v>
      </c>
      <c r="AD349" s="109">
        <f>IF(B349="",AD348,IF(L349="",C349,$W$6))</f>
        <v>3604.0729999999999</v>
      </c>
      <c r="AF349" s="110">
        <f t="shared" si="39"/>
        <v>33.676470588235297</v>
      </c>
      <c r="AG349" s="110">
        <f t="shared" si="40"/>
        <v>0.24973721682891176</v>
      </c>
      <c r="AI349" s="111">
        <f>SUM($N$4:N349)</f>
        <v>6.8337405675909331</v>
      </c>
    </row>
    <row r="350" spans="1:35" x14ac:dyDescent="0.25">
      <c r="A350" s="4" t="str">
        <f>IF(pushover!A350="","",pushover!A350)</f>
        <v/>
      </c>
      <c r="B350" s="112" t="str">
        <f>IF(A350="","",IF(MAX(pushover!B350:B1345)&gt;0,pushover!B350*100,-pushover!B350*100))</f>
        <v/>
      </c>
      <c r="C350" s="113" t="str">
        <f>IF(A350="","",pushover!C350)</f>
        <v/>
      </c>
      <c r="D350" s="4" t="str">
        <f>IF(A350="","",pushover!D350)</f>
        <v/>
      </c>
      <c r="E350" s="4" t="str">
        <f>IF(A350="","",pushover!E350)</f>
        <v/>
      </c>
      <c r="F350" s="4" t="str">
        <f>IF(A350="","",pushover!I350)</f>
        <v/>
      </c>
      <c r="G350" s="4" t="str">
        <f>IF(A350="","",pushover!J350)</f>
        <v/>
      </c>
      <c r="H350" s="4" t="str">
        <f>IF(A350="","",pushover!K350)</f>
        <v/>
      </c>
      <c r="I350" s="60" t="str">
        <f t="shared" si="37"/>
        <v/>
      </c>
      <c r="J350" s="60" t="str">
        <f t="shared" si="38"/>
        <v/>
      </c>
      <c r="K350" s="59" t="str">
        <f>IF(AND(F350&gt;0,F349=0),aux!$B$2,IF(AND(G350&gt;0,G349=0,H350&lt;1),aux!$B$3,IF(AND(J350=MAX($J$4:$J$999),J349&lt;J350),aux!$B$4,"")))</f>
        <v/>
      </c>
      <c r="L350" s="114" t="str">
        <f>IF(OR(K349=aux!$B$3,L349=""),"",B350/$B$1)</f>
        <v/>
      </c>
      <c r="M350" s="114" t="str">
        <f t="shared" si="41"/>
        <v/>
      </c>
      <c r="N350" s="11" t="str">
        <f t="shared" si="42"/>
        <v/>
      </c>
      <c r="O350" s="60" t="str">
        <f>IF(AND(L349&lt;$V$20,L350&gt;$V$20),aux!$B$5,"")</f>
        <v/>
      </c>
      <c r="AA350" s="108">
        <f>IF(L350="",$V$6,B350)</f>
        <v>45.800000000000004</v>
      </c>
      <c r="AB350" s="109">
        <f>IF(L350="",$W$6,C350)</f>
        <v>3585.1179999999999</v>
      </c>
      <c r="AC350" s="108">
        <f>IF(B350="",AC349,IF(L350="",B350,$V$6))</f>
        <v>80</v>
      </c>
      <c r="AD350" s="109">
        <f>IF(B350="",AD349,IF(L350="",C350,$W$6))</f>
        <v>3604.0729999999999</v>
      </c>
      <c r="AF350" s="110">
        <f t="shared" si="39"/>
        <v>33.676470588235297</v>
      </c>
      <c r="AG350" s="110">
        <f t="shared" si="40"/>
        <v>0.24973721682891176</v>
      </c>
      <c r="AI350" s="111">
        <f>SUM($N$4:N350)</f>
        <v>6.8337405675909331</v>
      </c>
    </row>
    <row r="351" spans="1:35" x14ac:dyDescent="0.25">
      <c r="A351" s="4" t="str">
        <f>IF(pushover!A351="","",pushover!A351)</f>
        <v/>
      </c>
      <c r="B351" s="112" t="str">
        <f>IF(A351="","",IF(MAX(pushover!B351:B1346)&gt;0,pushover!B351*100,-pushover!B351*100))</f>
        <v/>
      </c>
      <c r="C351" s="113" t="str">
        <f>IF(A351="","",pushover!C351)</f>
        <v/>
      </c>
      <c r="D351" s="4" t="str">
        <f>IF(A351="","",pushover!D351)</f>
        <v/>
      </c>
      <c r="E351" s="4" t="str">
        <f>IF(A351="","",pushover!E351)</f>
        <v/>
      </c>
      <c r="F351" s="4" t="str">
        <f>IF(A351="","",pushover!I351)</f>
        <v/>
      </c>
      <c r="G351" s="4" t="str">
        <f>IF(A351="","",pushover!J351)</f>
        <v/>
      </c>
      <c r="H351" s="4" t="str">
        <f>IF(A351="","",pushover!K351)</f>
        <v/>
      </c>
      <c r="I351" s="60" t="str">
        <f t="shared" si="37"/>
        <v/>
      </c>
      <c r="J351" s="60" t="str">
        <f t="shared" si="38"/>
        <v/>
      </c>
      <c r="K351" s="59" t="str">
        <f>IF(AND(F351&gt;0,F350=0),aux!$B$2,IF(AND(G351&gt;0,G350=0,H351&lt;1),aux!$B$3,IF(AND(J351=MAX($J$4:$J$999),J350&lt;J351),aux!$B$4,"")))</f>
        <v/>
      </c>
      <c r="L351" s="114" t="str">
        <f>IF(OR(K350=aux!$B$3,L350=""),"",B351/$B$1)</f>
        <v/>
      </c>
      <c r="M351" s="114" t="str">
        <f t="shared" si="41"/>
        <v/>
      </c>
      <c r="N351" s="11" t="str">
        <f t="shared" si="42"/>
        <v/>
      </c>
      <c r="O351" s="60" t="str">
        <f>IF(AND(L350&lt;$V$20,L351&gt;$V$20),aux!$B$5,"")</f>
        <v/>
      </c>
      <c r="AA351" s="108">
        <f>IF(L351="",$V$6,B351)</f>
        <v>45.800000000000004</v>
      </c>
      <c r="AB351" s="109">
        <f>IF(L351="",$W$6,C351)</f>
        <v>3585.1179999999999</v>
      </c>
      <c r="AC351" s="108">
        <f>IF(B351="",AC350,IF(L351="",B351,$V$6))</f>
        <v>80</v>
      </c>
      <c r="AD351" s="109">
        <f>IF(B351="",AD350,IF(L351="",C351,$W$6))</f>
        <v>3604.0729999999999</v>
      </c>
      <c r="AF351" s="110">
        <f t="shared" si="39"/>
        <v>33.676470588235297</v>
      </c>
      <c r="AG351" s="110">
        <f t="shared" si="40"/>
        <v>0.24973721682891176</v>
      </c>
      <c r="AI351" s="111">
        <f>SUM($N$4:N351)</f>
        <v>6.8337405675909331</v>
      </c>
    </row>
    <row r="352" spans="1:35" x14ac:dyDescent="0.25">
      <c r="A352" s="4" t="str">
        <f>IF(pushover!A352="","",pushover!A352)</f>
        <v/>
      </c>
      <c r="B352" s="112" t="str">
        <f>IF(A352="","",IF(MAX(pushover!B352:B1347)&gt;0,pushover!B352*100,-pushover!B352*100))</f>
        <v/>
      </c>
      <c r="C352" s="113" t="str">
        <f>IF(A352="","",pushover!C352)</f>
        <v/>
      </c>
      <c r="D352" s="4" t="str">
        <f>IF(A352="","",pushover!D352)</f>
        <v/>
      </c>
      <c r="E352" s="4" t="str">
        <f>IF(A352="","",pushover!E352)</f>
        <v/>
      </c>
      <c r="F352" s="4" t="str">
        <f>IF(A352="","",pushover!I352)</f>
        <v/>
      </c>
      <c r="G352" s="4" t="str">
        <f>IF(A352="","",pushover!J352)</f>
        <v/>
      </c>
      <c r="H352" s="4" t="str">
        <f>IF(A352="","",pushover!K352)</f>
        <v/>
      </c>
      <c r="I352" s="60" t="str">
        <f t="shared" si="37"/>
        <v/>
      </c>
      <c r="J352" s="60" t="str">
        <f t="shared" si="38"/>
        <v/>
      </c>
      <c r="K352" s="59" t="str">
        <f>IF(AND(F352&gt;0,F351=0),aux!$B$2,IF(AND(G352&gt;0,G351=0,H352&lt;1),aux!$B$3,IF(AND(J352=MAX($J$4:$J$999),J351&lt;J352),aux!$B$4,"")))</f>
        <v/>
      </c>
      <c r="L352" s="114" t="str">
        <f>IF(OR(K351=aux!$B$3,L351=""),"",B352/$B$1)</f>
        <v/>
      </c>
      <c r="M352" s="114" t="str">
        <f t="shared" si="41"/>
        <v/>
      </c>
      <c r="N352" s="11" t="str">
        <f t="shared" si="42"/>
        <v/>
      </c>
      <c r="O352" s="60" t="str">
        <f>IF(AND(L351&lt;$V$20,L352&gt;$V$20),aux!$B$5,"")</f>
        <v/>
      </c>
      <c r="AA352" s="108">
        <f>IF(L352="",$V$6,B352)</f>
        <v>45.800000000000004</v>
      </c>
      <c r="AB352" s="109">
        <f>IF(L352="",$W$6,C352)</f>
        <v>3585.1179999999999</v>
      </c>
      <c r="AC352" s="108">
        <f>IF(B352="",AC351,IF(L352="",B352,$V$6))</f>
        <v>80</v>
      </c>
      <c r="AD352" s="109">
        <f>IF(B352="",AD351,IF(L352="",C352,$W$6))</f>
        <v>3604.0729999999999</v>
      </c>
      <c r="AF352" s="110">
        <f t="shared" si="39"/>
        <v>33.676470588235297</v>
      </c>
      <c r="AG352" s="110">
        <f t="shared" si="40"/>
        <v>0.24973721682891176</v>
      </c>
      <c r="AI352" s="111">
        <f>SUM($N$4:N352)</f>
        <v>6.8337405675909331</v>
      </c>
    </row>
    <row r="353" spans="1:35" x14ac:dyDescent="0.25">
      <c r="A353" s="4" t="str">
        <f>IF(pushover!A353="","",pushover!A353)</f>
        <v/>
      </c>
      <c r="B353" s="112" t="str">
        <f>IF(A353="","",IF(MAX(pushover!B353:B1348)&gt;0,pushover!B353*100,-pushover!B353*100))</f>
        <v/>
      </c>
      <c r="C353" s="113" t="str">
        <f>IF(A353="","",pushover!C353)</f>
        <v/>
      </c>
      <c r="D353" s="4" t="str">
        <f>IF(A353="","",pushover!D353)</f>
        <v/>
      </c>
      <c r="E353" s="4" t="str">
        <f>IF(A353="","",pushover!E353)</f>
        <v/>
      </c>
      <c r="F353" s="4" t="str">
        <f>IF(A353="","",pushover!I353)</f>
        <v/>
      </c>
      <c r="G353" s="4" t="str">
        <f>IF(A353="","",pushover!J353)</f>
        <v/>
      </c>
      <c r="H353" s="4" t="str">
        <f>IF(A353="","",pushover!K353)</f>
        <v/>
      </c>
      <c r="I353" s="60" t="str">
        <f t="shared" si="37"/>
        <v/>
      </c>
      <c r="J353" s="60" t="str">
        <f t="shared" si="38"/>
        <v/>
      </c>
      <c r="K353" s="59" t="str">
        <f>IF(AND(F353&gt;0,F352=0),aux!$B$2,IF(AND(G353&gt;0,G352=0,H353&lt;1),aux!$B$3,IF(AND(J353=MAX($J$4:$J$999),J352&lt;J353),aux!$B$4,"")))</f>
        <v/>
      </c>
      <c r="L353" s="114" t="str">
        <f>IF(OR(K352=aux!$B$3,L352=""),"",B353/$B$1)</f>
        <v/>
      </c>
      <c r="M353" s="114" t="str">
        <f t="shared" si="41"/>
        <v/>
      </c>
      <c r="N353" s="11" t="str">
        <f t="shared" si="42"/>
        <v/>
      </c>
      <c r="O353" s="60" t="str">
        <f>IF(AND(L352&lt;$V$20,L353&gt;$V$20),aux!$B$5,"")</f>
        <v/>
      </c>
      <c r="AA353" s="108">
        <f>IF(L353="",$V$6,B353)</f>
        <v>45.800000000000004</v>
      </c>
      <c r="AB353" s="109">
        <f>IF(L353="",$W$6,C353)</f>
        <v>3585.1179999999999</v>
      </c>
      <c r="AC353" s="108">
        <f>IF(B353="",AC352,IF(L353="",B353,$V$6))</f>
        <v>80</v>
      </c>
      <c r="AD353" s="109">
        <f>IF(B353="",AD352,IF(L353="",C353,$W$6))</f>
        <v>3604.0729999999999</v>
      </c>
      <c r="AF353" s="110">
        <f t="shared" si="39"/>
        <v>33.676470588235297</v>
      </c>
      <c r="AG353" s="110">
        <f t="shared" si="40"/>
        <v>0.24973721682891176</v>
      </c>
      <c r="AI353" s="111">
        <f>SUM($N$4:N353)</f>
        <v>6.8337405675909331</v>
      </c>
    </row>
    <row r="354" spans="1:35" x14ac:dyDescent="0.25">
      <c r="A354" s="4" t="str">
        <f>IF(pushover!A354="","",pushover!A354)</f>
        <v/>
      </c>
      <c r="B354" s="112" t="str">
        <f>IF(A354="","",IF(MAX(pushover!B354:B1349)&gt;0,pushover!B354*100,-pushover!B354*100))</f>
        <v/>
      </c>
      <c r="C354" s="113" t="str">
        <f>IF(A354="","",pushover!C354)</f>
        <v/>
      </c>
      <c r="D354" s="4" t="str">
        <f>IF(A354="","",pushover!D354)</f>
        <v/>
      </c>
      <c r="E354" s="4" t="str">
        <f>IF(A354="","",pushover!E354)</f>
        <v/>
      </c>
      <c r="F354" s="4" t="str">
        <f>IF(A354="","",pushover!I354)</f>
        <v/>
      </c>
      <c r="G354" s="4" t="str">
        <f>IF(A354="","",pushover!J354)</f>
        <v/>
      </c>
      <c r="H354" s="4" t="str">
        <f>IF(A354="","",pushover!K354)</f>
        <v/>
      </c>
      <c r="I354" s="60" t="str">
        <f t="shared" si="37"/>
        <v/>
      </c>
      <c r="J354" s="60" t="str">
        <f t="shared" si="38"/>
        <v/>
      </c>
      <c r="K354" s="59" t="str">
        <f>IF(AND(F354&gt;0,F353=0),aux!$B$2,IF(AND(G354&gt;0,G353=0,H354&lt;1),aux!$B$3,IF(AND(J354=MAX($J$4:$J$999),J353&lt;J354),aux!$B$4,"")))</f>
        <v/>
      </c>
      <c r="L354" s="114" t="str">
        <f>IF(OR(K353=aux!$B$3,L353=""),"",B354/$B$1)</f>
        <v/>
      </c>
      <c r="M354" s="114" t="str">
        <f t="shared" si="41"/>
        <v/>
      </c>
      <c r="N354" s="11" t="str">
        <f t="shared" si="42"/>
        <v/>
      </c>
      <c r="O354" s="60" t="str">
        <f>IF(AND(L353&lt;$V$20,L354&gt;$V$20),aux!$B$5,"")</f>
        <v/>
      </c>
      <c r="AA354" s="108">
        <f>IF(L354="",$V$6,B354)</f>
        <v>45.800000000000004</v>
      </c>
      <c r="AB354" s="109">
        <f>IF(L354="",$W$6,C354)</f>
        <v>3585.1179999999999</v>
      </c>
      <c r="AC354" s="108">
        <f>IF(B354="",AC353,IF(L354="",B354,$V$6))</f>
        <v>80</v>
      </c>
      <c r="AD354" s="109">
        <f>IF(B354="",AD353,IF(L354="",C354,$W$6))</f>
        <v>3604.0729999999999</v>
      </c>
      <c r="AF354" s="110">
        <f t="shared" si="39"/>
        <v>33.676470588235297</v>
      </c>
      <c r="AG354" s="110">
        <f t="shared" si="40"/>
        <v>0.24973721682891176</v>
      </c>
      <c r="AI354" s="111">
        <f>SUM($N$4:N354)</f>
        <v>6.8337405675909331</v>
      </c>
    </row>
    <row r="355" spans="1:35" x14ac:dyDescent="0.25">
      <c r="A355" s="4" t="str">
        <f>IF(pushover!A355="","",pushover!A355)</f>
        <v/>
      </c>
      <c r="B355" s="112" t="str">
        <f>IF(A355="","",IF(MAX(pushover!B355:B1350)&gt;0,pushover!B355*100,-pushover!B355*100))</f>
        <v/>
      </c>
      <c r="C355" s="113" t="str">
        <f>IF(A355="","",pushover!C355)</f>
        <v/>
      </c>
      <c r="D355" s="4" t="str">
        <f>IF(A355="","",pushover!D355)</f>
        <v/>
      </c>
      <c r="E355" s="4" t="str">
        <f>IF(A355="","",pushover!E355)</f>
        <v/>
      </c>
      <c r="F355" s="4" t="str">
        <f>IF(A355="","",pushover!I355)</f>
        <v/>
      </c>
      <c r="G355" s="4" t="str">
        <f>IF(A355="","",pushover!J355)</f>
        <v/>
      </c>
      <c r="H355" s="4" t="str">
        <f>IF(A355="","",pushover!K355)</f>
        <v/>
      </c>
      <c r="I355" s="60" t="str">
        <f t="shared" si="37"/>
        <v/>
      </c>
      <c r="J355" s="60" t="str">
        <f t="shared" si="38"/>
        <v/>
      </c>
      <c r="K355" s="59" t="str">
        <f>IF(AND(F355&gt;0,F354=0),aux!$B$2,IF(AND(G355&gt;0,G354=0,H355&lt;1),aux!$B$3,IF(AND(J355=MAX($J$4:$J$999),J354&lt;J355),aux!$B$4,"")))</f>
        <v/>
      </c>
      <c r="L355" s="114" t="str">
        <f>IF(OR(K354=aux!$B$3,L354=""),"",B355/$B$1)</f>
        <v/>
      </c>
      <c r="M355" s="114" t="str">
        <f t="shared" si="41"/>
        <v/>
      </c>
      <c r="N355" s="11" t="str">
        <f t="shared" si="42"/>
        <v/>
      </c>
      <c r="O355" s="60" t="str">
        <f>IF(AND(L354&lt;$V$20,L355&gt;$V$20),aux!$B$5,"")</f>
        <v/>
      </c>
      <c r="AA355" s="108">
        <f>IF(L355="",$V$6,B355)</f>
        <v>45.800000000000004</v>
      </c>
      <c r="AB355" s="109">
        <f>IF(L355="",$W$6,C355)</f>
        <v>3585.1179999999999</v>
      </c>
      <c r="AC355" s="108">
        <f>IF(B355="",AC354,IF(L355="",B355,$V$6))</f>
        <v>80</v>
      </c>
      <c r="AD355" s="109">
        <f>IF(B355="",AD354,IF(L355="",C355,$W$6))</f>
        <v>3604.0729999999999</v>
      </c>
      <c r="AF355" s="110">
        <f t="shared" si="39"/>
        <v>33.676470588235297</v>
      </c>
      <c r="AG355" s="110">
        <f t="shared" si="40"/>
        <v>0.24973721682891176</v>
      </c>
      <c r="AI355" s="111">
        <f>SUM($N$4:N355)</f>
        <v>6.8337405675909331</v>
      </c>
    </row>
    <row r="356" spans="1:35" x14ac:dyDescent="0.25">
      <c r="A356" s="4" t="str">
        <f>IF(pushover!A356="","",pushover!A356)</f>
        <v/>
      </c>
      <c r="B356" s="112" t="str">
        <f>IF(A356="","",IF(MAX(pushover!B356:B1351)&gt;0,pushover!B356*100,-pushover!B356*100))</f>
        <v/>
      </c>
      <c r="C356" s="113" t="str">
        <f>IF(A356="","",pushover!C356)</f>
        <v/>
      </c>
      <c r="D356" s="4" t="str">
        <f>IF(A356="","",pushover!D356)</f>
        <v/>
      </c>
      <c r="E356" s="4" t="str">
        <f>IF(A356="","",pushover!E356)</f>
        <v/>
      </c>
      <c r="F356" s="4" t="str">
        <f>IF(A356="","",pushover!I356)</f>
        <v/>
      </c>
      <c r="G356" s="4" t="str">
        <f>IF(A356="","",pushover!J356)</f>
        <v/>
      </c>
      <c r="H356" s="4" t="str">
        <f>IF(A356="","",pushover!K356)</f>
        <v/>
      </c>
      <c r="I356" s="60" t="str">
        <f t="shared" si="37"/>
        <v/>
      </c>
      <c r="J356" s="60" t="str">
        <f t="shared" si="38"/>
        <v/>
      </c>
      <c r="K356" s="59" t="str">
        <f>IF(AND(F356&gt;0,F355=0),aux!$B$2,IF(AND(G356&gt;0,G355=0,H356&lt;1),aux!$B$3,IF(AND(J356=MAX($J$4:$J$999),J355&lt;J356),aux!$B$4,"")))</f>
        <v/>
      </c>
      <c r="L356" s="114" t="str">
        <f>IF(OR(K355=aux!$B$3,L355=""),"",B356/$B$1)</f>
        <v/>
      </c>
      <c r="M356" s="114" t="str">
        <f t="shared" si="41"/>
        <v/>
      </c>
      <c r="N356" s="11" t="str">
        <f t="shared" si="42"/>
        <v/>
      </c>
      <c r="O356" s="60" t="str">
        <f>IF(AND(L355&lt;$V$20,L356&gt;$V$20),aux!$B$5,"")</f>
        <v/>
      </c>
      <c r="AA356" s="108">
        <f>IF(L356="",$V$6,B356)</f>
        <v>45.800000000000004</v>
      </c>
      <c r="AB356" s="109">
        <f>IF(L356="",$W$6,C356)</f>
        <v>3585.1179999999999</v>
      </c>
      <c r="AC356" s="108">
        <f>IF(B356="",AC355,IF(L356="",B356,$V$6))</f>
        <v>80</v>
      </c>
      <c r="AD356" s="109">
        <f>IF(B356="",AD355,IF(L356="",C356,$W$6))</f>
        <v>3604.0729999999999</v>
      </c>
      <c r="AF356" s="110">
        <f t="shared" si="39"/>
        <v>33.676470588235297</v>
      </c>
      <c r="AG356" s="110">
        <f t="shared" si="40"/>
        <v>0.24973721682891176</v>
      </c>
      <c r="AI356" s="111">
        <f>SUM($N$4:N356)</f>
        <v>6.8337405675909331</v>
      </c>
    </row>
    <row r="357" spans="1:35" x14ac:dyDescent="0.25">
      <c r="A357" s="4" t="str">
        <f>IF(pushover!A357="","",pushover!A357)</f>
        <v/>
      </c>
      <c r="B357" s="112" t="str">
        <f>IF(A357="","",IF(MAX(pushover!B357:B1352)&gt;0,pushover!B357*100,-pushover!B357*100))</f>
        <v/>
      </c>
      <c r="C357" s="113" t="str">
        <f>IF(A357="","",pushover!C357)</f>
        <v/>
      </c>
      <c r="D357" s="4" t="str">
        <f>IF(A357="","",pushover!D357)</f>
        <v/>
      </c>
      <c r="E357" s="4" t="str">
        <f>IF(A357="","",pushover!E357)</f>
        <v/>
      </c>
      <c r="F357" s="4" t="str">
        <f>IF(A357="","",pushover!I357)</f>
        <v/>
      </c>
      <c r="G357" s="4" t="str">
        <f>IF(A357="","",pushover!J357)</f>
        <v/>
      </c>
      <c r="H357" s="4" t="str">
        <f>IF(A357="","",pushover!K357)</f>
        <v/>
      </c>
      <c r="I357" s="60" t="str">
        <f t="shared" si="37"/>
        <v/>
      </c>
      <c r="J357" s="60" t="str">
        <f t="shared" si="38"/>
        <v/>
      </c>
      <c r="K357" s="59" t="str">
        <f>IF(AND(F357&gt;0,F356=0),aux!$B$2,IF(AND(G357&gt;0,G356=0,H357&lt;1),aux!$B$3,IF(AND(J357=MAX($J$4:$J$999),J356&lt;J357),aux!$B$4,"")))</f>
        <v/>
      </c>
      <c r="L357" s="114" t="str">
        <f>IF(OR(K356=aux!$B$3,L356=""),"",B357/$B$1)</f>
        <v/>
      </c>
      <c r="M357" s="114" t="str">
        <f t="shared" si="41"/>
        <v/>
      </c>
      <c r="N357" s="11" t="str">
        <f t="shared" si="42"/>
        <v/>
      </c>
      <c r="O357" s="60" t="str">
        <f>IF(AND(L356&lt;$V$20,L357&gt;$V$20),aux!$B$5,"")</f>
        <v/>
      </c>
      <c r="AA357" s="108">
        <f>IF(L357="",$V$6,B357)</f>
        <v>45.800000000000004</v>
      </c>
      <c r="AB357" s="109">
        <f>IF(L357="",$W$6,C357)</f>
        <v>3585.1179999999999</v>
      </c>
      <c r="AC357" s="108">
        <f>IF(B357="",AC356,IF(L357="",B357,$V$6))</f>
        <v>80</v>
      </c>
      <c r="AD357" s="109">
        <f>IF(B357="",AD356,IF(L357="",C357,$W$6))</f>
        <v>3604.0729999999999</v>
      </c>
      <c r="AF357" s="110">
        <f t="shared" si="39"/>
        <v>33.676470588235297</v>
      </c>
      <c r="AG357" s="110">
        <f t="shared" si="40"/>
        <v>0.24973721682891176</v>
      </c>
      <c r="AI357" s="111">
        <f>SUM($N$4:N357)</f>
        <v>6.8337405675909331</v>
      </c>
    </row>
    <row r="358" spans="1:35" x14ac:dyDescent="0.25">
      <c r="A358" s="4" t="str">
        <f>IF(pushover!A358="","",pushover!A358)</f>
        <v/>
      </c>
      <c r="B358" s="112" t="str">
        <f>IF(A358="","",IF(MAX(pushover!B358:B1353)&gt;0,pushover!B358*100,-pushover!B358*100))</f>
        <v/>
      </c>
      <c r="C358" s="113" t="str">
        <f>IF(A358="","",pushover!C358)</f>
        <v/>
      </c>
      <c r="D358" s="4" t="str">
        <f>IF(A358="","",pushover!D358)</f>
        <v/>
      </c>
      <c r="E358" s="4" t="str">
        <f>IF(A358="","",pushover!E358)</f>
        <v/>
      </c>
      <c r="F358" s="4" t="str">
        <f>IF(A358="","",pushover!I358)</f>
        <v/>
      </c>
      <c r="G358" s="4" t="str">
        <f>IF(A358="","",pushover!J358)</f>
        <v/>
      </c>
      <c r="H358" s="4" t="str">
        <f>IF(A358="","",pushover!K358)</f>
        <v/>
      </c>
      <c r="I358" s="60" t="str">
        <f t="shared" si="37"/>
        <v/>
      </c>
      <c r="J358" s="60" t="str">
        <f t="shared" si="38"/>
        <v/>
      </c>
      <c r="K358" s="59" t="str">
        <f>IF(AND(F358&gt;0,F357=0),aux!$B$2,IF(AND(G358&gt;0,G357=0,H358&lt;1),aux!$B$3,IF(AND(J358=MAX($J$4:$J$999),J357&lt;J358),aux!$B$4,"")))</f>
        <v/>
      </c>
      <c r="L358" s="114" t="str">
        <f>IF(OR(K357=aux!$B$3,L357=""),"",B358/$B$1)</f>
        <v/>
      </c>
      <c r="M358" s="114" t="str">
        <f t="shared" si="41"/>
        <v/>
      </c>
      <c r="N358" s="11" t="str">
        <f t="shared" si="42"/>
        <v/>
      </c>
      <c r="O358" s="60" t="str">
        <f>IF(AND(L357&lt;$V$20,L358&gt;$V$20),aux!$B$5,"")</f>
        <v/>
      </c>
      <c r="AA358" s="108">
        <f>IF(L358="",$V$6,B358)</f>
        <v>45.800000000000004</v>
      </c>
      <c r="AB358" s="109">
        <f>IF(L358="",$W$6,C358)</f>
        <v>3585.1179999999999</v>
      </c>
      <c r="AC358" s="108">
        <f>IF(B358="",AC357,IF(L358="",B358,$V$6))</f>
        <v>80</v>
      </c>
      <c r="AD358" s="109">
        <f>IF(B358="",AD357,IF(L358="",C358,$W$6))</f>
        <v>3604.0729999999999</v>
      </c>
      <c r="AF358" s="110">
        <f t="shared" si="39"/>
        <v>33.676470588235297</v>
      </c>
      <c r="AG358" s="110">
        <f t="shared" si="40"/>
        <v>0.24973721682891176</v>
      </c>
      <c r="AI358" s="111">
        <f>SUM($N$4:N358)</f>
        <v>6.8337405675909331</v>
      </c>
    </row>
    <row r="359" spans="1:35" x14ac:dyDescent="0.25">
      <c r="A359" s="4" t="str">
        <f>IF(pushover!A359="","",pushover!A359)</f>
        <v/>
      </c>
      <c r="B359" s="112" t="str">
        <f>IF(A359="","",IF(MAX(pushover!B359:B1354)&gt;0,pushover!B359*100,-pushover!B359*100))</f>
        <v/>
      </c>
      <c r="C359" s="113" t="str">
        <f>IF(A359="","",pushover!C359)</f>
        <v/>
      </c>
      <c r="D359" s="4" t="str">
        <f>IF(A359="","",pushover!D359)</f>
        <v/>
      </c>
      <c r="E359" s="4" t="str">
        <f>IF(A359="","",pushover!E359)</f>
        <v/>
      </c>
      <c r="F359" s="4" t="str">
        <f>IF(A359="","",pushover!I359)</f>
        <v/>
      </c>
      <c r="G359" s="4" t="str">
        <f>IF(A359="","",pushover!J359)</f>
        <v/>
      </c>
      <c r="H359" s="4" t="str">
        <f>IF(A359="","",pushover!K359)</f>
        <v/>
      </c>
      <c r="I359" s="60" t="str">
        <f t="shared" si="37"/>
        <v/>
      </c>
      <c r="J359" s="60" t="str">
        <f t="shared" si="38"/>
        <v/>
      </c>
      <c r="K359" s="59" t="str">
        <f>IF(AND(F359&gt;0,F358=0),aux!$B$2,IF(AND(G359&gt;0,G358=0,H359&lt;1),aux!$B$3,IF(AND(J359=MAX($J$4:$J$999),J358&lt;J359),aux!$B$4,"")))</f>
        <v/>
      </c>
      <c r="L359" s="114" t="str">
        <f>IF(OR(K358=aux!$B$3,L358=""),"",B359/$B$1)</f>
        <v/>
      </c>
      <c r="M359" s="114" t="str">
        <f t="shared" si="41"/>
        <v/>
      </c>
      <c r="N359" s="11" t="str">
        <f t="shared" si="42"/>
        <v/>
      </c>
      <c r="O359" s="60" t="str">
        <f>IF(AND(L358&lt;$V$20,L359&gt;$V$20),aux!$B$5,"")</f>
        <v/>
      </c>
      <c r="AA359" s="108">
        <f>IF(L359="",$V$6,B359)</f>
        <v>45.800000000000004</v>
      </c>
      <c r="AB359" s="109">
        <f>IF(L359="",$W$6,C359)</f>
        <v>3585.1179999999999</v>
      </c>
      <c r="AC359" s="108">
        <f>IF(B359="",AC358,IF(L359="",B359,$V$6))</f>
        <v>80</v>
      </c>
      <c r="AD359" s="109">
        <f>IF(B359="",AD358,IF(L359="",C359,$W$6))</f>
        <v>3604.0729999999999</v>
      </c>
      <c r="AF359" s="110">
        <f t="shared" si="39"/>
        <v>33.676470588235297</v>
      </c>
      <c r="AG359" s="110">
        <f t="shared" si="40"/>
        <v>0.24973721682891176</v>
      </c>
      <c r="AI359" s="111">
        <f>SUM($N$4:N359)</f>
        <v>6.8337405675909331</v>
      </c>
    </row>
    <row r="360" spans="1:35" x14ac:dyDescent="0.25">
      <c r="A360" s="4" t="str">
        <f>IF(pushover!A360="","",pushover!A360)</f>
        <v/>
      </c>
      <c r="B360" s="112" t="str">
        <f>IF(A360="","",IF(MAX(pushover!B360:B1355)&gt;0,pushover!B360*100,-pushover!B360*100))</f>
        <v/>
      </c>
      <c r="C360" s="113" t="str">
        <f>IF(A360="","",pushover!C360)</f>
        <v/>
      </c>
      <c r="D360" s="4" t="str">
        <f>IF(A360="","",pushover!D360)</f>
        <v/>
      </c>
      <c r="E360" s="4" t="str">
        <f>IF(A360="","",pushover!E360)</f>
        <v/>
      </c>
      <c r="F360" s="4" t="str">
        <f>IF(A360="","",pushover!I360)</f>
        <v/>
      </c>
      <c r="G360" s="4" t="str">
        <f>IF(A360="","",pushover!J360)</f>
        <v/>
      </c>
      <c r="H360" s="4" t="str">
        <f>IF(A360="","",pushover!K360)</f>
        <v/>
      </c>
      <c r="I360" s="60" t="str">
        <f t="shared" si="37"/>
        <v/>
      </c>
      <c r="J360" s="60" t="str">
        <f t="shared" si="38"/>
        <v/>
      </c>
      <c r="K360" s="59" t="str">
        <f>IF(AND(F360&gt;0,F359=0),aux!$B$2,IF(AND(G360&gt;0,G359=0,H360&lt;1),aux!$B$3,IF(AND(J360=MAX($J$4:$J$999),J359&lt;J360),aux!$B$4,"")))</f>
        <v/>
      </c>
      <c r="L360" s="114" t="str">
        <f>IF(OR(K359=aux!$B$3,L359=""),"",B360/$B$1)</f>
        <v/>
      </c>
      <c r="M360" s="114" t="str">
        <f t="shared" si="41"/>
        <v/>
      </c>
      <c r="N360" s="11" t="str">
        <f t="shared" si="42"/>
        <v/>
      </c>
      <c r="O360" s="60" t="str">
        <f>IF(AND(L359&lt;$V$20,L360&gt;$V$20),aux!$B$5,"")</f>
        <v/>
      </c>
      <c r="AA360" s="108">
        <f>IF(L360="",$V$6,B360)</f>
        <v>45.800000000000004</v>
      </c>
      <c r="AB360" s="109">
        <f>IF(L360="",$W$6,C360)</f>
        <v>3585.1179999999999</v>
      </c>
      <c r="AC360" s="108">
        <f>IF(B360="",AC359,IF(L360="",B360,$V$6))</f>
        <v>80</v>
      </c>
      <c r="AD360" s="109">
        <f>IF(B360="",AD359,IF(L360="",C360,$W$6))</f>
        <v>3604.0729999999999</v>
      </c>
      <c r="AF360" s="110">
        <f t="shared" si="39"/>
        <v>33.676470588235297</v>
      </c>
      <c r="AG360" s="110">
        <f t="shared" si="40"/>
        <v>0.24973721682891176</v>
      </c>
      <c r="AI360" s="111">
        <f>SUM($N$4:N360)</f>
        <v>6.8337405675909331</v>
      </c>
    </row>
    <row r="361" spans="1:35" x14ac:dyDescent="0.25">
      <c r="A361" s="4" t="str">
        <f>IF(pushover!A361="","",pushover!A361)</f>
        <v/>
      </c>
      <c r="B361" s="112" t="str">
        <f>IF(A361="","",IF(MAX(pushover!B361:B1356)&gt;0,pushover!B361*100,-pushover!B361*100))</f>
        <v/>
      </c>
      <c r="C361" s="113" t="str">
        <f>IF(A361="","",pushover!C361)</f>
        <v/>
      </c>
      <c r="D361" s="4" t="str">
        <f>IF(A361="","",pushover!D361)</f>
        <v/>
      </c>
      <c r="E361" s="4" t="str">
        <f>IF(A361="","",pushover!E361)</f>
        <v/>
      </c>
      <c r="F361" s="4" t="str">
        <f>IF(A361="","",pushover!I361)</f>
        <v/>
      </c>
      <c r="G361" s="4" t="str">
        <f>IF(A361="","",pushover!J361)</f>
        <v/>
      </c>
      <c r="H361" s="4" t="str">
        <f>IF(A361="","",pushover!K361)</f>
        <v/>
      </c>
      <c r="I361" s="60" t="str">
        <f t="shared" si="37"/>
        <v/>
      </c>
      <c r="J361" s="60" t="str">
        <f t="shared" si="38"/>
        <v/>
      </c>
      <c r="K361" s="59" t="str">
        <f>IF(AND(F361&gt;0,F360=0),aux!$B$2,IF(AND(G361&gt;0,G360=0,H361&lt;1),aux!$B$3,IF(AND(J361=MAX($J$4:$J$999),J360&lt;J361),aux!$B$4,"")))</f>
        <v/>
      </c>
      <c r="L361" s="114" t="str">
        <f>IF(OR(K360=aux!$B$3,L360=""),"",B361/$B$1)</f>
        <v/>
      </c>
      <c r="M361" s="114" t="str">
        <f t="shared" si="41"/>
        <v/>
      </c>
      <c r="N361" s="11" t="str">
        <f t="shared" si="42"/>
        <v/>
      </c>
      <c r="O361" s="60" t="str">
        <f>IF(AND(L360&lt;$V$20,L361&gt;$V$20),aux!$B$5,"")</f>
        <v/>
      </c>
      <c r="AA361" s="108">
        <f>IF(L361="",$V$6,B361)</f>
        <v>45.800000000000004</v>
      </c>
      <c r="AB361" s="109">
        <f>IF(L361="",$W$6,C361)</f>
        <v>3585.1179999999999</v>
      </c>
      <c r="AC361" s="108">
        <f>IF(B361="",AC360,IF(L361="",B361,$V$6))</f>
        <v>80</v>
      </c>
      <c r="AD361" s="109">
        <f>IF(B361="",AD360,IF(L361="",C361,$W$6))</f>
        <v>3604.0729999999999</v>
      </c>
      <c r="AF361" s="110">
        <f t="shared" si="39"/>
        <v>33.676470588235297</v>
      </c>
      <c r="AG361" s="110">
        <f t="shared" si="40"/>
        <v>0.24973721682891176</v>
      </c>
      <c r="AI361" s="111">
        <f>SUM($N$4:N361)</f>
        <v>6.8337405675909331</v>
      </c>
    </row>
    <row r="362" spans="1:35" x14ac:dyDescent="0.25">
      <c r="A362" s="4" t="str">
        <f>IF(pushover!A362="","",pushover!A362)</f>
        <v/>
      </c>
      <c r="B362" s="112" t="str">
        <f>IF(A362="","",IF(MAX(pushover!B362:B1357)&gt;0,pushover!B362*100,-pushover!B362*100))</f>
        <v/>
      </c>
      <c r="C362" s="113" t="str">
        <f>IF(A362="","",pushover!C362)</f>
        <v/>
      </c>
      <c r="D362" s="4" t="str">
        <f>IF(A362="","",pushover!D362)</f>
        <v/>
      </c>
      <c r="E362" s="4" t="str">
        <f>IF(A362="","",pushover!E362)</f>
        <v/>
      </c>
      <c r="F362" s="4" t="str">
        <f>IF(A362="","",pushover!I362)</f>
        <v/>
      </c>
      <c r="G362" s="4" t="str">
        <f>IF(A362="","",pushover!J362)</f>
        <v/>
      </c>
      <c r="H362" s="4" t="str">
        <f>IF(A362="","",pushover!K362)</f>
        <v/>
      </c>
      <c r="I362" s="60" t="str">
        <f t="shared" si="37"/>
        <v/>
      </c>
      <c r="J362" s="60" t="str">
        <f t="shared" si="38"/>
        <v/>
      </c>
      <c r="K362" s="59" t="str">
        <f>IF(AND(F362&gt;0,F361=0),aux!$B$2,IF(AND(G362&gt;0,G361=0,H362&lt;1),aux!$B$3,IF(AND(J362=MAX($J$4:$J$999),J361&lt;J362),aux!$B$4,"")))</f>
        <v/>
      </c>
      <c r="L362" s="114" t="str">
        <f>IF(OR(K361=aux!$B$3,L361=""),"",B362/$B$1)</f>
        <v/>
      </c>
      <c r="M362" s="114" t="str">
        <f t="shared" si="41"/>
        <v/>
      </c>
      <c r="N362" s="11" t="str">
        <f t="shared" si="42"/>
        <v/>
      </c>
      <c r="O362" s="60" t="str">
        <f>IF(AND(L361&lt;$V$20,L362&gt;$V$20),aux!$B$5,"")</f>
        <v/>
      </c>
      <c r="AA362" s="108">
        <f>IF(L362="",$V$6,B362)</f>
        <v>45.800000000000004</v>
      </c>
      <c r="AB362" s="109">
        <f>IF(L362="",$W$6,C362)</f>
        <v>3585.1179999999999</v>
      </c>
      <c r="AC362" s="108">
        <f>IF(B362="",AC361,IF(L362="",B362,$V$6))</f>
        <v>80</v>
      </c>
      <c r="AD362" s="109">
        <f>IF(B362="",AD361,IF(L362="",C362,$W$6))</f>
        <v>3604.0729999999999</v>
      </c>
      <c r="AF362" s="110">
        <f t="shared" si="39"/>
        <v>33.676470588235297</v>
      </c>
      <c r="AG362" s="110">
        <f t="shared" si="40"/>
        <v>0.24973721682891176</v>
      </c>
      <c r="AI362" s="111">
        <f>SUM($N$4:N362)</f>
        <v>6.8337405675909331</v>
      </c>
    </row>
    <row r="363" spans="1:35" x14ac:dyDescent="0.25">
      <c r="A363" s="4" t="str">
        <f>IF(pushover!A363="","",pushover!A363)</f>
        <v/>
      </c>
      <c r="B363" s="112" t="str">
        <f>IF(A363="","",IF(MAX(pushover!B363:B1358)&gt;0,pushover!B363*100,-pushover!B363*100))</f>
        <v/>
      </c>
      <c r="C363" s="113" t="str">
        <f>IF(A363="","",pushover!C363)</f>
        <v/>
      </c>
      <c r="D363" s="4" t="str">
        <f>IF(A363="","",pushover!D363)</f>
        <v/>
      </c>
      <c r="E363" s="4" t="str">
        <f>IF(A363="","",pushover!E363)</f>
        <v/>
      </c>
      <c r="F363" s="4" t="str">
        <f>IF(A363="","",pushover!I363)</f>
        <v/>
      </c>
      <c r="G363" s="4" t="str">
        <f>IF(A363="","",pushover!J363)</f>
        <v/>
      </c>
      <c r="H363" s="4" t="str">
        <f>IF(A363="","",pushover!K363)</f>
        <v/>
      </c>
      <c r="I363" s="60" t="str">
        <f t="shared" si="37"/>
        <v/>
      </c>
      <c r="J363" s="60" t="str">
        <f t="shared" si="38"/>
        <v/>
      </c>
      <c r="K363" s="59" t="str">
        <f>IF(AND(F363&gt;0,F362=0),aux!$B$2,IF(AND(G363&gt;0,G362=0,H363&lt;1),aux!$B$3,IF(AND(J363=MAX($J$4:$J$999),J362&lt;J363),aux!$B$4,"")))</f>
        <v/>
      </c>
      <c r="L363" s="114" t="str">
        <f>IF(OR(K362=aux!$B$3,L362=""),"",B363/$B$1)</f>
        <v/>
      </c>
      <c r="M363" s="114" t="str">
        <f t="shared" si="41"/>
        <v/>
      </c>
      <c r="N363" s="11" t="str">
        <f t="shared" si="42"/>
        <v/>
      </c>
      <c r="O363" s="60" t="str">
        <f>IF(AND(L362&lt;$V$20,L363&gt;$V$20),aux!$B$5,"")</f>
        <v/>
      </c>
      <c r="AA363" s="108">
        <f>IF(L363="",$V$6,B363)</f>
        <v>45.800000000000004</v>
      </c>
      <c r="AB363" s="109">
        <f>IF(L363="",$W$6,C363)</f>
        <v>3585.1179999999999</v>
      </c>
      <c r="AC363" s="108">
        <f>IF(B363="",AC362,IF(L363="",B363,$V$6))</f>
        <v>80</v>
      </c>
      <c r="AD363" s="109">
        <f>IF(B363="",AD362,IF(L363="",C363,$W$6))</f>
        <v>3604.0729999999999</v>
      </c>
      <c r="AF363" s="110">
        <f t="shared" si="39"/>
        <v>33.676470588235297</v>
      </c>
      <c r="AG363" s="110">
        <f t="shared" si="40"/>
        <v>0.24973721682891176</v>
      </c>
      <c r="AI363" s="111">
        <f>SUM($N$4:N363)</f>
        <v>6.8337405675909331</v>
      </c>
    </row>
    <row r="364" spans="1:35" x14ac:dyDescent="0.25">
      <c r="A364" s="4" t="str">
        <f>IF(pushover!A364="","",pushover!A364)</f>
        <v/>
      </c>
      <c r="B364" s="112" t="str">
        <f>IF(A364="","",IF(MAX(pushover!B364:B1359)&gt;0,pushover!B364*100,-pushover!B364*100))</f>
        <v/>
      </c>
      <c r="C364" s="113" t="str">
        <f>IF(A364="","",pushover!C364)</f>
        <v/>
      </c>
      <c r="D364" s="4" t="str">
        <f>IF(A364="","",pushover!D364)</f>
        <v/>
      </c>
      <c r="E364" s="4" t="str">
        <f>IF(A364="","",pushover!E364)</f>
        <v/>
      </c>
      <c r="F364" s="4" t="str">
        <f>IF(A364="","",pushover!I364)</f>
        <v/>
      </c>
      <c r="G364" s="4" t="str">
        <f>IF(A364="","",pushover!J364)</f>
        <v/>
      </c>
      <c r="H364" s="4" t="str">
        <f>IF(A364="","",pushover!K364)</f>
        <v/>
      </c>
      <c r="I364" s="60" t="str">
        <f t="shared" si="37"/>
        <v/>
      </c>
      <c r="J364" s="60" t="str">
        <f t="shared" si="38"/>
        <v/>
      </c>
      <c r="K364" s="59" t="str">
        <f>IF(AND(F364&gt;0,F363=0),aux!$B$2,IF(AND(G364&gt;0,G363=0,H364&lt;1),aux!$B$3,IF(AND(J364=MAX($J$4:$J$999),J363&lt;J364),aux!$B$4,"")))</f>
        <v/>
      </c>
      <c r="L364" s="114" t="str">
        <f>IF(OR(K363=aux!$B$3,L363=""),"",B364/$B$1)</f>
        <v/>
      </c>
      <c r="M364" s="114" t="str">
        <f t="shared" si="41"/>
        <v/>
      </c>
      <c r="N364" s="11" t="str">
        <f t="shared" si="42"/>
        <v/>
      </c>
      <c r="O364" s="60" t="str">
        <f>IF(AND(L363&lt;$V$20,L364&gt;$V$20),aux!$B$5,"")</f>
        <v/>
      </c>
      <c r="AA364" s="108">
        <f>IF(L364="",$V$6,B364)</f>
        <v>45.800000000000004</v>
      </c>
      <c r="AB364" s="109">
        <f>IF(L364="",$W$6,C364)</f>
        <v>3585.1179999999999</v>
      </c>
      <c r="AC364" s="108">
        <f>IF(B364="",AC363,IF(L364="",B364,$V$6))</f>
        <v>80</v>
      </c>
      <c r="AD364" s="109">
        <f>IF(B364="",AD363,IF(L364="",C364,$W$6))</f>
        <v>3604.0729999999999</v>
      </c>
      <c r="AF364" s="110">
        <f t="shared" si="39"/>
        <v>33.676470588235297</v>
      </c>
      <c r="AG364" s="110">
        <f t="shared" si="40"/>
        <v>0.24973721682891176</v>
      </c>
      <c r="AI364" s="111">
        <f>SUM($N$4:N364)</f>
        <v>6.8337405675909331</v>
      </c>
    </row>
    <row r="365" spans="1:35" x14ac:dyDescent="0.25">
      <c r="A365" s="4" t="str">
        <f>IF(pushover!A365="","",pushover!A365)</f>
        <v/>
      </c>
      <c r="B365" s="112" t="str">
        <f>IF(A365="","",IF(MAX(pushover!B365:B1360)&gt;0,pushover!B365*100,-pushover!B365*100))</f>
        <v/>
      </c>
      <c r="C365" s="113" t="str">
        <f>IF(A365="","",pushover!C365)</f>
        <v/>
      </c>
      <c r="D365" s="4" t="str">
        <f>IF(A365="","",pushover!D365)</f>
        <v/>
      </c>
      <c r="E365" s="4" t="str">
        <f>IF(A365="","",pushover!E365)</f>
        <v/>
      </c>
      <c r="F365" s="4" t="str">
        <f>IF(A365="","",pushover!I365)</f>
        <v/>
      </c>
      <c r="G365" s="4" t="str">
        <f>IF(A365="","",pushover!J365)</f>
        <v/>
      </c>
      <c r="H365" s="4" t="str">
        <f>IF(A365="","",pushover!K365)</f>
        <v/>
      </c>
      <c r="I365" s="60" t="str">
        <f t="shared" si="37"/>
        <v/>
      </c>
      <c r="J365" s="60" t="str">
        <f t="shared" si="38"/>
        <v/>
      </c>
      <c r="K365" s="59" t="str">
        <f>IF(AND(F365&gt;0,F364=0),aux!$B$2,IF(AND(G365&gt;0,G364=0,H365&lt;1),aux!$B$3,IF(AND(J365=MAX($J$4:$J$999),J364&lt;J365),aux!$B$4,"")))</f>
        <v/>
      </c>
      <c r="L365" s="114" t="str">
        <f>IF(OR(K364=aux!$B$3,L364=""),"",B365/$B$1)</f>
        <v/>
      </c>
      <c r="M365" s="114" t="str">
        <f t="shared" si="41"/>
        <v/>
      </c>
      <c r="N365" s="11" t="str">
        <f t="shared" si="42"/>
        <v/>
      </c>
      <c r="O365" s="60" t="str">
        <f>IF(AND(L364&lt;$V$20,L365&gt;$V$20),aux!$B$5,"")</f>
        <v/>
      </c>
      <c r="AA365" s="108">
        <f>IF(L365="",$V$6,B365)</f>
        <v>45.800000000000004</v>
      </c>
      <c r="AB365" s="109">
        <f>IF(L365="",$W$6,C365)</f>
        <v>3585.1179999999999</v>
      </c>
      <c r="AC365" s="108">
        <f>IF(B365="",AC364,IF(L365="",B365,$V$6))</f>
        <v>80</v>
      </c>
      <c r="AD365" s="109">
        <f>IF(B365="",AD364,IF(L365="",C365,$W$6))</f>
        <v>3604.0729999999999</v>
      </c>
      <c r="AF365" s="110">
        <f t="shared" si="39"/>
        <v>33.676470588235297</v>
      </c>
      <c r="AG365" s="110">
        <f t="shared" si="40"/>
        <v>0.24973721682891176</v>
      </c>
      <c r="AI365" s="111">
        <f>SUM($N$4:N365)</f>
        <v>6.8337405675909331</v>
      </c>
    </row>
    <row r="366" spans="1:35" x14ac:dyDescent="0.25">
      <c r="A366" s="4" t="str">
        <f>IF(pushover!A366="","",pushover!A366)</f>
        <v/>
      </c>
      <c r="B366" s="112" t="str">
        <f>IF(A366="","",IF(MAX(pushover!B366:B1361)&gt;0,pushover!B366*100,-pushover!B366*100))</f>
        <v/>
      </c>
      <c r="C366" s="113" t="str">
        <f>IF(A366="","",pushover!C366)</f>
        <v/>
      </c>
      <c r="D366" s="4" t="str">
        <f>IF(A366="","",pushover!D366)</f>
        <v/>
      </c>
      <c r="E366" s="4" t="str">
        <f>IF(A366="","",pushover!E366)</f>
        <v/>
      </c>
      <c r="F366" s="4" t="str">
        <f>IF(A366="","",pushover!I366)</f>
        <v/>
      </c>
      <c r="G366" s="4" t="str">
        <f>IF(A366="","",pushover!J366)</f>
        <v/>
      </c>
      <c r="H366" s="4" t="str">
        <f>IF(A366="","",pushover!K366)</f>
        <v/>
      </c>
      <c r="I366" s="60" t="str">
        <f t="shared" si="37"/>
        <v/>
      </c>
      <c r="J366" s="60" t="str">
        <f t="shared" si="38"/>
        <v/>
      </c>
      <c r="K366" s="59" t="str">
        <f>IF(AND(F366&gt;0,F365=0),aux!$B$2,IF(AND(G366&gt;0,G365=0,H366&lt;1),aux!$B$3,IF(AND(J366=MAX($J$4:$J$999),J365&lt;J366),aux!$B$4,"")))</f>
        <v/>
      </c>
      <c r="L366" s="114" t="str">
        <f>IF(OR(K365=aux!$B$3,L365=""),"",B366/$B$1)</f>
        <v/>
      </c>
      <c r="M366" s="114" t="str">
        <f t="shared" si="41"/>
        <v/>
      </c>
      <c r="N366" s="11" t="str">
        <f t="shared" si="42"/>
        <v/>
      </c>
      <c r="O366" s="60" t="str">
        <f>IF(AND(L365&lt;$V$20,L366&gt;$V$20),aux!$B$5,"")</f>
        <v/>
      </c>
      <c r="AA366" s="108">
        <f>IF(L366="",$V$6,B366)</f>
        <v>45.800000000000004</v>
      </c>
      <c r="AB366" s="109">
        <f>IF(L366="",$W$6,C366)</f>
        <v>3585.1179999999999</v>
      </c>
      <c r="AC366" s="108">
        <f>IF(B366="",AC365,IF(L366="",B366,$V$6))</f>
        <v>80</v>
      </c>
      <c r="AD366" s="109">
        <f>IF(B366="",AD365,IF(L366="",C366,$W$6))</f>
        <v>3604.0729999999999</v>
      </c>
      <c r="AF366" s="110">
        <f t="shared" si="39"/>
        <v>33.676470588235297</v>
      </c>
      <c r="AG366" s="110">
        <f t="shared" si="40"/>
        <v>0.24973721682891176</v>
      </c>
      <c r="AI366" s="111">
        <f>SUM($N$4:N366)</f>
        <v>6.8337405675909331</v>
      </c>
    </row>
    <row r="367" spans="1:35" x14ac:dyDescent="0.25">
      <c r="A367" s="4" t="str">
        <f>IF(pushover!A367="","",pushover!A367)</f>
        <v/>
      </c>
      <c r="B367" s="112" t="str">
        <f>IF(A367="","",IF(MAX(pushover!B367:B1362)&gt;0,pushover!B367*100,-pushover!B367*100))</f>
        <v/>
      </c>
      <c r="C367" s="113" t="str">
        <f>IF(A367="","",pushover!C367)</f>
        <v/>
      </c>
      <c r="D367" s="4" t="str">
        <f>IF(A367="","",pushover!D367)</f>
        <v/>
      </c>
      <c r="E367" s="4" t="str">
        <f>IF(A367="","",pushover!E367)</f>
        <v/>
      </c>
      <c r="F367" s="4" t="str">
        <f>IF(A367="","",pushover!I367)</f>
        <v/>
      </c>
      <c r="G367" s="4" t="str">
        <f>IF(A367="","",pushover!J367)</f>
        <v/>
      </c>
      <c r="H367" s="4" t="str">
        <f>IF(A367="","",pushover!K367)</f>
        <v/>
      </c>
      <c r="I367" s="60" t="str">
        <f t="shared" si="37"/>
        <v/>
      </c>
      <c r="J367" s="60" t="str">
        <f t="shared" si="38"/>
        <v/>
      </c>
      <c r="K367" s="59" t="str">
        <f>IF(AND(F367&gt;0,F366=0),aux!$B$2,IF(AND(G367&gt;0,G366=0,H367&lt;1),aux!$B$3,IF(AND(J367=MAX($J$4:$J$999),J366&lt;J367),aux!$B$4,"")))</f>
        <v/>
      </c>
      <c r="L367" s="114" t="str">
        <f>IF(OR(K366=aux!$B$3,L366=""),"",B367/$B$1)</f>
        <v/>
      </c>
      <c r="M367" s="114" t="str">
        <f t="shared" si="41"/>
        <v/>
      </c>
      <c r="N367" s="11" t="str">
        <f t="shared" si="42"/>
        <v/>
      </c>
      <c r="O367" s="60" t="str">
        <f>IF(AND(L366&lt;$V$20,L367&gt;$V$20),aux!$B$5,"")</f>
        <v/>
      </c>
      <c r="AA367" s="108">
        <f>IF(L367="",$V$6,B367)</f>
        <v>45.800000000000004</v>
      </c>
      <c r="AB367" s="109">
        <f>IF(L367="",$W$6,C367)</f>
        <v>3585.1179999999999</v>
      </c>
      <c r="AC367" s="108">
        <f>IF(B367="",AC366,IF(L367="",B367,$V$6))</f>
        <v>80</v>
      </c>
      <c r="AD367" s="109">
        <f>IF(B367="",AD366,IF(L367="",C367,$W$6))</f>
        <v>3604.0729999999999</v>
      </c>
      <c r="AF367" s="110">
        <f t="shared" si="39"/>
        <v>33.676470588235297</v>
      </c>
      <c r="AG367" s="110">
        <f t="shared" si="40"/>
        <v>0.24973721682891176</v>
      </c>
      <c r="AI367" s="111">
        <f>SUM($N$4:N367)</f>
        <v>6.8337405675909331</v>
      </c>
    </row>
    <row r="368" spans="1:35" x14ac:dyDescent="0.25">
      <c r="A368" s="4" t="str">
        <f>IF(pushover!A368="","",pushover!A368)</f>
        <v/>
      </c>
      <c r="B368" s="112" t="str">
        <f>IF(A368="","",IF(MAX(pushover!B368:B1363)&gt;0,pushover!B368*100,-pushover!B368*100))</f>
        <v/>
      </c>
      <c r="C368" s="113" t="str">
        <f>IF(A368="","",pushover!C368)</f>
        <v/>
      </c>
      <c r="D368" s="4" t="str">
        <f>IF(A368="","",pushover!D368)</f>
        <v/>
      </c>
      <c r="E368" s="4" t="str">
        <f>IF(A368="","",pushover!E368)</f>
        <v/>
      </c>
      <c r="F368" s="4" t="str">
        <f>IF(A368="","",pushover!I368)</f>
        <v/>
      </c>
      <c r="G368" s="4" t="str">
        <f>IF(A368="","",pushover!J368)</f>
        <v/>
      </c>
      <c r="H368" s="4" t="str">
        <f>IF(A368="","",pushover!K368)</f>
        <v/>
      </c>
      <c r="I368" s="60" t="str">
        <f t="shared" si="37"/>
        <v/>
      </c>
      <c r="J368" s="60" t="str">
        <f t="shared" si="38"/>
        <v/>
      </c>
      <c r="K368" s="59" t="str">
        <f>IF(AND(F368&gt;0,F367=0),aux!$B$2,IF(AND(G368&gt;0,G367=0,H368&lt;1),aux!$B$3,IF(AND(J368=MAX($J$4:$J$999),J367&lt;J368),aux!$B$4,"")))</f>
        <v/>
      </c>
      <c r="L368" s="114" t="str">
        <f>IF(OR(K367=aux!$B$3,L367=""),"",B368/$B$1)</f>
        <v/>
      </c>
      <c r="M368" s="114" t="str">
        <f t="shared" si="41"/>
        <v/>
      </c>
      <c r="N368" s="11" t="str">
        <f t="shared" si="42"/>
        <v/>
      </c>
      <c r="O368" s="60" t="str">
        <f>IF(AND(L367&lt;$V$20,L368&gt;$V$20),aux!$B$5,"")</f>
        <v/>
      </c>
      <c r="AA368" s="108">
        <f>IF(L368="",$V$6,B368)</f>
        <v>45.800000000000004</v>
      </c>
      <c r="AB368" s="109">
        <f>IF(L368="",$W$6,C368)</f>
        <v>3585.1179999999999</v>
      </c>
      <c r="AC368" s="108">
        <f>IF(B368="",AC367,IF(L368="",B368,$V$6))</f>
        <v>80</v>
      </c>
      <c r="AD368" s="109">
        <f>IF(B368="",AD367,IF(L368="",C368,$W$6))</f>
        <v>3604.0729999999999</v>
      </c>
      <c r="AF368" s="110">
        <f t="shared" si="39"/>
        <v>33.676470588235297</v>
      </c>
      <c r="AG368" s="110">
        <f t="shared" si="40"/>
        <v>0.24973721682891176</v>
      </c>
      <c r="AI368" s="111">
        <f>SUM($N$4:N368)</f>
        <v>6.8337405675909331</v>
      </c>
    </row>
    <row r="369" spans="1:35" x14ac:dyDescent="0.25">
      <c r="A369" s="4" t="str">
        <f>IF(pushover!A369="","",pushover!A369)</f>
        <v/>
      </c>
      <c r="B369" s="112" t="str">
        <f>IF(A369="","",IF(MAX(pushover!B369:B1364)&gt;0,pushover!B369*100,-pushover!B369*100))</f>
        <v/>
      </c>
      <c r="C369" s="113" t="str">
        <f>IF(A369="","",pushover!C369)</f>
        <v/>
      </c>
      <c r="D369" s="4" t="str">
        <f>IF(A369="","",pushover!D369)</f>
        <v/>
      </c>
      <c r="E369" s="4" t="str">
        <f>IF(A369="","",pushover!E369)</f>
        <v/>
      </c>
      <c r="F369" s="4" t="str">
        <f>IF(A369="","",pushover!I369)</f>
        <v/>
      </c>
      <c r="G369" s="4" t="str">
        <f>IF(A369="","",pushover!J369)</f>
        <v/>
      </c>
      <c r="H369" s="4" t="str">
        <f>IF(A369="","",pushover!K369)</f>
        <v/>
      </c>
      <c r="I369" s="60" t="str">
        <f t="shared" si="37"/>
        <v/>
      </c>
      <c r="J369" s="60" t="str">
        <f t="shared" si="38"/>
        <v/>
      </c>
      <c r="K369" s="59" t="str">
        <f>IF(AND(F369&gt;0,F368=0),aux!$B$2,IF(AND(G369&gt;0,G368=0,H369&lt;1),aux!$B$3,IF(AND(J369=MAX($J$4:$J$999),J368&lt;J369),aux!$B$4,"")))</f>
        <v/>
      </c>
      <c r="L369" s="114" t="str">
        <f>IF(OR(K368=aux!$B$3,L368=""),"",B369/$B$1)</f>
        <v/>
      </c>
      <c r="M369" s="114" t="str">
        <f t="shared" si="41"/>
        <v/>
      </c>
      <c r="N369" s="11" t="str">
        <f t="shared" si="42"/>
        <v/>
      </c>
      <c r="O369" s="60" t="str">
        <f>IF(AND(L368&lt;$V$20,L369&gt;$V$20),aux!$B$5,"")</f>
        <v/>
      </c>
      <c r="AA369" s="108">
        <f>IF(L369="",$V$6,B369)</f>
        <v>45.800000000000004</v>
      </c>
      <c r="AB369" s="109">
        <f>IF(L369="",$W$6,C369)</f>
        <v>3585.1179999999999</v>
      </c>
      <c r="AC369" s="108">
        <f>IF(B369="",AC368,IF(L369="",B369,$V$6))</f>
        <v>80</v>
      </c>
      <c r="AD369" s="109">
        <f>IF(B369="",AD368,IF(L369="",C369,$W$6))</f>
        <v>3604.0729999999999</v>
      </c>
      <c r="AF369" s="110">
        <f t="shared" si="39"/>
        <v>33.676470588235297</v>
      </c>
      <c r="AG369" s="110">
        <f t="shared" si="40"/>
        <v>0.24973721682891176</v>
      </c>
      <c r="AI369" s="111">
        <f>SUM($N$4:N369)</f>
        <v>6.8337405675909331</v>
      </c>
    </row>
    <row r="370" spans="1:35" x14ac:dyDescent="0.25">
      <c r="A370" s="4" t="str">
        <f>IF(pushover!A370="","",pushover!A370)</f>
        <v/>
      </c>
      <c r="B370" s="112" t="str">
        <f>IF(A370="","",IF(MAX(pushover!B370:B1365)&gt;0,pushover!B370*100,-pushover!B370*100))</f>
        <v/>
      </c>
      <c r="C370" s="113" t="str">
        <f>IF(A370="","",pushover!C370)</f>
        <v/>
      </c>
      <c r="D370" s="4" t="str">
        <f>IF(A370="","",pushover!D370)</f>
        <v/>
      </c>
      <c r="E370" s="4" t="str">
        <f>IF(A370="","",pushover!E370)</f>
        <v/>
      </c>
      <c r="F370" s="4" t="str">
        <f>IF(A370="","",pushover!I370)</f>
        <v/>
      </c>
      <c r="G370" s="4" t="str">
        <f>IF(A370="","",pushover!J370)</f>
        <v/>
      </c>
      <c r="H370" s="4" t="str">
        <f>IF(A370="","",pushover!K370)</f>
        <v/>
      </c>
      <c r="I370" s="60" t="str">
        <f t="shared" si="37"/>
        <v/>
      </c>
      <c r="J370" s="60" t="str">
        <f t="shared" si="38"/>
        <v/>
      </c>
      <c r="K370" s="59" t="str">
        <f>IF(AND(F370&gt;0,F369=0),aux!$B$2,IF(AND(G370&gt;0,G369=0,H370&lt;1),aux!$B$3,IF(AND(J370=MAX($J$4:$J$999),J369&lt;J370),aux!$B$4,"")))</f>
        <v/>
      </c>
      <c r="L370" s="114" t="str">
        <f>IF(OR(K369=aux!$B$3,L369=""),"",B370/$B$1)</f>
        <v/>
      </c>
      <c r="M370" s="114" t="str">
        <f t="shared" si="41"/>
        <v/>
      </c>
      <c r="N370" s="11" t="str">
        <f t="shared" si="42"/>
        <v/>
      </c>
      <c r="O370" s="60" t="str">
        <f>IF(AND(L369&lt;$V$20,L370&gt;$V$20),aux!$B$5,"")</f>
        <v/>
      </c>
      <c r="AA370" s="108">
        <f>IF(L370="",$V$6,B370)</f>
        <v>45.800000000000004</v>
      </c>
      <c r="AB370" s="109">
        <f>IF(L370="",$W$6,C370)</f>
        <v>3585.1179999999999</v>
      </c>
      <c r="AC370" s="108">
        <f>IF(B370="",AC369,IF(L370="",B370,$V$6))</f>
        <v>80</v>
      </c>
      <c r="AD370" s="109">
        <f>IF(B370="",AD369,IF(L370="",C370,$W$6))</f>
        <v>3604.0729999999999</v>
      </c>
      <c r="AF370" s="110">
        <f t="shared" si="39"/>
        <v>33.676470588235297</v>
      </c>
      <c r="AG370" s="110">
        <f t="shared" si="40"/>
        <v>0.24973721682891176</v>
      </c>
      <c r="AI370" s="111">
        <f>SUM($N$4:N370)</f>
        <v>6.8337405675909331</v>
      </c>
    </row>
    <row r="371" spans="1:35" x14ac:dyDescent="0.25">
      <c r="A371" s="4" t="str">
        <f>IF(pushover!A371="","",pushover!A371)</f>
        <v/>
      </c>
      <c r="B371" s="112" t="str">
        <f>IF(A371="","",IF(MAX(pushover!B371:B1366)&gt;0,pushover!B371*100,-pushover!B371*100))</f>
        <v/>
      </c>
      <c r="C371" s="113" t="str">
        <f>IF(A371="","",pushover!C371)</f>
        <v/>
      </c>
      <c r="D371" s="4" t="str">
        <f>IF(A371="","",pushover!D371)</f>
        <v/>
      </c>
      <c r="E371" s="4" t="str">
        <f>IF(A371="","",pushover!E371)</f>
        <v/>
      </c>
      <c r="F371" s="4" t="str">
        <f>IF(A371="","",pushover!I371)</f>
        <v/>
      </c>
      <c r="G371" s="4" t="str">
        <f>IF(A371="","",pushover!J371)</f>
        <v/>
      </c>
      <c r="H371" s="4" t="str">
        <f>IF(A371="","",pushover!K371)</f>
        <v/>
      </c>
      <c r="I371" s="60" t="str">
        <f t="shared" si="37"/>
        <v/>
      </c>
      <c r="J371" s="60" t="str">
        <f t="shared" si="38"/>
        <v/>
      </c>
      <c r="K371" s="59" t="str">
        <f>IF(AND(F371&gt;0,F370=0),aux!$B$2,IF(AND(G371&gt;0,G370=0,H371&lt;1),aux!$B$3,IF(AND(J371=MAX($J$4:$J$999),J370&lt;J371),aux!$B$4,"")))</f>
        <v/>
      </c>
      <c r="L371" s="114" t="str">
        <f>IF(OR(K370=aux!$B$3,L370=""),"",B371/$B$1)</f>
        <v/>
      </c>
      <c r="M371" s="114" t="str">
        <f t="shared" si="41"/>
        <v/>
      </c>
      <c r="N371" s="11" t="str">
        <f t="shared" si="42"/>
        <v/>
      </c>
      <c r="O371" s="60" t="str">
        <f>IF(AND(L370&lt;$V$20,L371&gt;$V$20),aux!$B$5,"")</f>
        <v/>
      </c>
      <c r="AA371" s="108">
        <f>IF(L371="",$V$6,B371)</f>
        <v>45.800000000000004</v>
      </c>
      <c r="AB371" s="109">
        <f>IF(L371="",$W$6,C371)</f>
        <v>3585.1179999999999</v>
      </c>
      <c r="AC371" s="108">
        <f>IF(B371="",AC370,IF(L371="",B371,$V$6))</f>
        <v>80</v>
      </c>
      <c r="AD371" s="109">
        <f>IF(B371="",AD370,IF(L371="",C371,$W$6))</f>
        <v>3604.0729999999999</v>
      </c>
      <c r="AF371" s="110">
        <f t="shared" si="39"/>
        <v>33.676470588235297</v>
      </c>
      <c r="AG371" s="110">
        <f t="shared" si="40"/>
        <v>0.24973721682891176</v>
      </c>
      <c r="AI371" s="111">
        <f>SUM($N$4:N371)</f>
        <v>6.8337405675909331</v>
      </c>
    </row>
    <row r="372" spans="1:35" x14ac:dyDescent="0.25">
      <c r="A372" s="4" t="str">
        <f>IF(pushover!A372="","",pushover!A372)</f>
        <v/>
      </c>
      <c r="B372" s="112" t="str">
        <f>IF(A372="","",IF(MAX(pushover!B372:B1367)&gt;0,pushover!B372*100,-pushover!B372*100))</f>
        <v/>
      </c>
      <c r="C372" s="113" t="str">
        <f>IF(A372="","",pushover!C372)</f>
        <v/>
      </c>
      <c r="D372" s="4" t="str">
        <f>IF(A372="","",pushover!D372)</f>
        <v/>
      </c>
      <c r="E372" s="4" t="str">
        <f>IF(A372="","",pushover!E372)</f>
        <v/>
      </c>
      <c r="F372" s="4" t="str">
        <f>IF(A372="","",pushover!I372)</f>
        <v/>
      </c>
      <c r="G372" s="4" t="str">
        <f>IF(A372="","",pushover!J372)</f>
        <v/>
      </c>
      <c r="H372" s="4" t="str">
        <f>IF(A372="","",pushover!K372)</f>
        <v/>
      </c>
      <c r="I372" s="60" t="str">
        <f t="shared" si="37"/>
        <v/>
      </c>
      <c r="J372" s="60" t="str">
        <f t="shared" si="38"/>
        <v/>
      </c>
      <c r="K372" s="59" t="str">
        <f>IF(AND(F372&gt;0,F371=0),aux!$B$2,IF(AND(G372&gt;0,G371=0,H372&lt;1),aux!$B$3,IF(AND(J372=MAX($J$4:$J$999),J371&lt;J372),aux!$B$4,"")))</f>
        <v/>
      </c>
      <c r="L372" s="114" t="str">
        <f>IF(OR(K371=aux!$B$3,L371=""),"",B372/$B$1)</f>
        <v/>
      </c>
      <c r="M372" s="114" t="str">
        <f t="shared" si="41"/>
        <v/>
      </c>
      <c r="N372" s="11" t="str">
        <f t="shared" si="42"/>
        <v/>
      </c>
      <c r="O372" s="60" t="str">
        <f>IF(AND(L371&lt;$V$20,L372&gt;$V$20),aux!$B$5,"")</f>
        <v/>
      </c>
      <c r="AA372" s="108">
        <f>IF(L372="",$V$6,B372)</f>
        <v>45.800000000000004</v>
      </c>
      <c r="AB372" s="109">
        <f>IF(L372="",$W$6,C372)</f>
        <v>3585.1179999999999</v>
      </c>
      <c r="AC372" s="108">
        <f>IF(B372="",AC371,IF(L372="",B372,$V$6))</f>
        <v>80</v>
      </c>
      <c r="AD372" s="109">
        <f>IF(B372="",AD371,IF(L372="",C372,$W$6))</f>
        <v>3604.0729999999999</v>
      </c>
      <c r="AF372" s="110">
        <f t="shared" si="39"/>
        <v>33.676470588235297</v>
      </c>
      <c r="AG372" s="110">
        <f t="shared" si="40"/>
        <v>0.24973721682891176</v>
      </c>
      <c r="AI372" s="111">
        <f>SUM($N$4:N372)</f>
        <v>6.8337405675909331</v>
      </c>
    </row>
    <row r="373" spans="1:35" x14ac:dyDescent="0.25">
      <c r="A373" s="4" t="str">
        <f>IF(pushover!A373="","",pushover!A373)</f>
        <v/>
      </c>
      <c r="B373" s="112" t="str">
        <f>IF(A373="","",IF(MAX(pushover!B373:B1368)&gt;0,pushover!B373*100,-pushover!B373*100))</f>
        <v/>
      </c>
      <c r="C373" s="113" t="str">
        <f>IF(A373="","",pushover!C373)</f>
        <v/>
      </c>
      <c r="D373" s="4" t="str">
        <f>IF(A373="","",pushover!D373)</f>
        <v/>
      </c>
      <c r="E373" s="4" t="str">
        <f>IF(A373="","",pushover!E373)</f>
        <v/>
      </c>
      <c r="F373" s="4" t="str">
        <f>IF(A373="","",pushover!I373)</f>
        <v/>
      </c>
      <c r="G373" s="4" t="str">
        <f>IF(A373="","",pushover!J373)</f>
        <v/>
      </c>
      <c r="H373" s="4" t="str">
        <f>IF(A373="","",pushover!K373)</f>
        <v/>
      </c>
      <c r="I373" s="60" t="str">
        <f t="shared" si="37"/>
        <v/>
      </c>
      <c r="J373" s="60" t="str">
        <f t="shared" si="38"/>
        <v/>
      </c>
      <c r="K373" s="59" t="str">
        <f>IF(AND(F373&gt;0,F372=0),aux!$B$2,IF(AND(G373&gt;0,G372=0,H373&lt;1),aux!$B$3,IF(AND(J373=MAX($J$4:$J$999),J372&lt;J373),aux!$B$4,"")))</f>
        <v/>
      </c>
      <c r="L373" s="114" t="str">
        <f>IF(OR(K372=aux!$B$3,L372=""),"",B373/$B$1)</f>
        <v/>
      </c>
      <c r="M373" s="114" t="str">
        <f t="shared" si="41"/>
        <v/>
      </c>
      <c r="N373" s="11" t="str">
        <f t="shared" si="42"/>
        <v/>
      </c>
      <c r="O373" s="60" t="str">
        <f>IF(AND(L372&lt;$V$20,L373&gt;$V$20),aux!$B$5,"")</f>
        <v/>
      </c>
      <c r="AA373" s="108">
        <f>IF(L373="",$V$6,B373)</f>
        <v>45.800000000000004</v>
      </c>
      <c r="AB373" s="109">
        <f>IF(L373="",$W$6,C373)</f>
        <v>3585.1179999999999</v>
      </c>
      <c r="AC373" s="108">
        <f>IF(B373="",AC372,IF(L373="",B373,$V$6))</f>
        <v>80</v>
      </c>
      <c r="AD373" s="109">
        <f>IF(B373="",AD372,IF(L373="",C373,$W$6))</f>
        <v>3604.0729999999999</v>
      </c>
      <c r="AF373" s="110">
        <f t="shared" si="39"/>
        <v>33.676470588235297</v>
      </c>
      <c r="AG373" s="110">
        <f t="shared" si="40"/>
        <v>0.24973721682891176</v>
      </c>
      <c r="AI373" s="111">
        <f>SUM($N$4:N373)</f>
        <v>6.8337405675909331</v>
      </c>
    </row>
    <row r="374" spans="1:35" x14ac:dyDescent="0.25">
      <c r="A374" s="4" t="str">
        <f>IF(pushover!A374="","",pushover!A374)</f>
        <v/>
      </c>
      <c r="B374" s="112" t="str">
        <f>IF(A374="","",IF(MAX(pushover!B374:B1369)&gt;0,pushover!B374*100,-pushover!B374*100))</f>
        <v/>
      </c>
      <c r="C374" s="113" t="str">
        <f>IF(A374="","",pushover!C374)</f>
        <v/>
      </c>
      <c r="D374" s="4" t="str">
        <f>IF(A374="","",pushover!D374)</f>
        <v/>
      </c>
      <c r="E374" s="4" t="str">
        <f>IF(A374="","",pushover!E374)</f>
        <v/>
      </c>
      <c r="F374" s="4" t="str">
        <f>IF(A374="","",pushover!I374)</f>
        <v/>
      </c>
      <c r="G374" s="4" t="str">
        <f>IF(A374="","",pushover!J374)</f>
        <v/>
      </c>
      <c r="H374" s="4" t="str">
        <f>IF(A374="","",pushover!K374)</f>
        <v/>
      </c>
      <c r="I374" s="60" t="str">
        <f t="shared" si="37"/>
        <v/>
      </c>
      <c r="J374" s="60" t="str">
        <f t="shared" si="38"/>
        <v/>
      </c>
      <c r="K374" s="59" t="str">
        <f>IF(AND(F374&gt;0,F373=0),aux!$B$2,IF(AND(G374&gt;0,G373=0,H374&lt;1),aux!$B$3,IF(AND(J374=MAX($J$4:$J$999),J373&lt;J374),aux!$B$4,"")))</f>
        <v/>
      </c>
      <c r="L374" s="114" t="str">
        <f>IF(OR(K373=aux!$B$3,L373=""),"",B374/$B$1)</f>
        <v/>
      </c>
      <c r="M374" s="114" t="str">
        <f t="shared" si="41"/>
        <v/>
      </c>
      <c r="N374" s="11" t="str">
        <f t="shared" si="42"/>
        <v/>
      </c>
      <c r="O374" s="60" t="str">
        <f>IF(AND(L373&lt;$V$20,L374&gt;$V$20),aux!$B$5,"")</f>
        <v/>
      </c>
      <c r="AA374" s="108">
        <f>IF(L374="",$V$6,B374)</f>
        <v>45.800000000000004</v>
      </c>
      <c r="AB374" s="109">
        <f>IF(L374="",$W$6,C374)</f>
        <v>3585.1179999999999</v>
      </c>
      <c r="AC374" s="108">
        <f>IF(B374="",AC373,IF(L374="",B374,$V$6))</f>
        <v>80</v>
      </c>
      <c r="AD374" s="109">
        <f>IF(B374="",AD373,IF(L374="",C374,$W$6))</f>
        <v>3604.0729999999999</v>
      </c>
      <c r="AF374" s="110">
        <f t="shared" si="39"/>
        <v>33.676470588235297</v>
      </c>
      <c r="AG374" s="110">
        <f t="shared" si="40"/>
        <v>0.24973721682891176</v>
      </c>
      <c r="AI374" s="111">
        <f>SUM($N$4:N374)</f>
        <v>6.8337405675909331</v>
      </c>
    </row>
    <row r="375" spans="1:35" x14ac:dyDescent="0.25">
      <c r="A375" s="4" t="str">
        <f>IF(pushover!A375="","",pushover!A375)</f>
        <v/>
      </c>
      <c r="B375" s="112" t="str">
        <f>IF(A375="","",IF(MAX(pushover!B375:B1370)&gt;0,pushover!B375*100,-pushover!B375*100))</f>
        <v/>
      </c>
      <c r="C375" s="113" t="str">
        <f>IF(A375="","",pushover!C375)</f>
        <v/>
      </c>
      <c r="D375" s="4" t="str">
        <f>IF(A375="","",pushover!D375)</f>
        <v/>
      </c>
      <c r="E375" s="4" t="str">
        <f>IF(A375="","",pushover!E375)</f>
        <v/>
      </c>
      <c r="F375" s="4" t="str">
        <f>IF(A375="","",pushover!I375)</f>
        <v/>
      </c>
      <c r="G375" s="4" t="str">
        <f>IF(A375="","",pushover!J375)</f>
        <v/>
      </c>
      <c r="H375" s="4" t="str">
        <f>IF(A375="","",pushover!K375)</f>
        <v/>
      </c>
      <c r="I375" s="60" t="str">
        <f t="shared" si="37"/>
        <v/>
      </c>
      <c r="J375" s="60" t="str">
        <f t="shared" si="38"/>
        <v/>
      </c>
      <c r="K375" s="59" t="str">
        <f>IF(AND(F375&gt;0,F374=0),aux!$B$2,IF(AND(G375&gt;0,G374=0,H375&lt;1),aux!$B$3,IF(AND(J375=MAX($J$4:$J$999),J374&lt;J375),aux!$B$4,"")))</f>
        <v/>
      </c>
      <c r="L375" s="114" t="str">
        <f>IF(OR(K374=aux!$B$3,L374=""),"",B375/$B$1)</f>
        <v/>
      </c>
      <c r="M375" s="114" t="str">
        <f t="shared" si="41"/>
        <v/>
      </c>
      <c r="N375" s="11" t="str">
        <f t="shared" si="42"/>
        <v/>
      </c>
      <c r="O375" s="60" t="str">
        <f>IF(AND(L374&lt;$V$20,L375&gt;$V$20),aux!$B$5,"")</f>
        <v/>
      </c>
      <c r="AA375" s="108">
        <f>IF(L375="",$V$6,B375)</f>
        <v>45.800000000000004</v>
      </c>
      <c r="AB375" s="109">
        <f>IF(L375="",$W$6,C375)</f>
        <v>3585.1179999999999</v>
      </c>
      <c r="AC375" s="108">
        <f>IF(B375="",AC374,IF(L375="",B375,$V$6))</f>
        <v>80</v>
      </c>
      <c r="AD375" s="109">
        <f>IF(B375="",AD374,IF(L375="",C375,$W$6))</f>
        <v>3604.0729999999999</v>
      </c>
      <c r="AF375" s="110">
        <f t="shared" si="39"/>
        <v>33.676470588235297</v>
      </c>
      <c r="AG375" s="110">
        <f t="shared" si="40"/>
        <v>0.24973721682891176</v>
      </c>
      <c r="AI375" s="111">
        <f>SUM($N$4:N375)</f>
        <v>6.8337405675909331</v>
      </c>
    </row>
    <row r="376" spans="1:35" x14ac:dyDescent="0.25">
      <c r="A376" s="4" t="str">
        <f>IF(pushover!A376="","",pushover!A376)</f>
        <v/>
      </c>
      <c r="B376" s="112" t="str">
        <f>IF(A376="","",IF(MAX(pushover!B376:B1371)&gt;0,pushover!B376*100,-pushover!B376*100))</f>
        <v/>
      </c>
      <c r="C376" s="113" t="str">
        <f>IF(A376="","",pushover!C376)</f>
        <v/>
      </c>
      <c r="D376" s="4" t="str">
        <f>IF(A376="","",pushover!D376)</f>
        <v/>
      </c>
      <c r="E376" s="4" t="str">
        <f>IF(A376="","",pushover!E376)</f>
        <v/>
      </c>
      <c r="F376" s="4" t="str">
        <f>IF(A376="","",pushover!I376)</f>
        <v/>
      </c>
      <c r="G376" s="4" t="str">
        <f>IF(A376="","",pushover!J376)</f>
        <v/>
      </c>
      <c r="H376" s="4" t="str">
        <f>IF(A376="","",pushover!K376)</f>
        <v/>
      </c>
      <c r="I376" s="60" t="str">
        <f t="shared" si="37"/>
        <v/>
      </c>
      <c r="J376" s="60" t="str">
        <f t="shared" si="38"/>
        <v/>
      </c>
      <c r="K376" s="59" t="str">
        <f>IF(AND(F376&gt;0,F375=0),aux!$B$2,IF(AND(G376&gt;0,G375=0,H376&lt;1),aux!$B$3,IF(AND(J376=MAX($J$4:$J$999),J375&lt;J376),aux!$B$4,"")))</f>
        <v/>
      </c>
      <c r="L376" s="114" t="str">
        <f>IF(OR(K375=aux!$B$3,L375=""),"",B376/$B$1)</f>
        <v/>
      </c>
      <c r="M376" s="114" t="str">
        <f t="shared" si="41"/>
        <v/>
      </c>
      <c r="N376" s="11" t="str">
        <f t="shared" si="42"/>
        <v/>
      </c>
      <c r="O376" s="60" t="str">
        <f>IF(AND(L375&lt;$V$20,L376&gt;$V$20),aux!$B$5,"")</f>
        <v/>
      </c>
      <c r="AA376" s="108">
        <f>IF(L376="",$V$6,B376)</f>
        <v>45.800000000000004</v>
      </c>
      <c r="AB376" s="109">
        <f>IF(L376="",$W$6,C376)</f>
        <v>3585.1179999999999</v>
      </c>
      <c r="AC376" s="108">
        <f>IF(B376="",AC375,IF(L376="",B376,$V$6))</f>
        <v>80</v>
      </c>
      <c r="AD376" s="109">
        <f>IF(B376="",AD375,IF(L376="",C376,$W$6))</f>
        <v>3604.0729999999999</v>
      </c>
      <c r="AF376" s="110">
        <f t="shared" si="39"/>
        <v>33.676470588235297</v>
      </c>
      <c r="AG376" s="110">
        <f t="shared" si="40"/>
        <v>0.24973721682891176</v>
      </c>
      <c r="AI376" s="111">
        <f>SUM($N$4:N376)</f>
        <v>6.8337405675909331</v>
      </c>
    </row>
    <row r="377" spans="1:35" x14ac:dyDescent="0.25">
      <c r="A377" s="4" t="str">
        <f>IF(pushover!A377="","",pushover!A377)</f>
        <v/>
      </c>
      <c r="B377" s="112" t="str">
        <f>IF(A377="","",IF(MAX(pushover!B377:B1372)&gt;0,pushover!B377*100,-pushover!B377*100))</f>
        <v/>
      </c>
      <c r="C377" s="113" t="str">
        <f>IF(A377="","",pushover!C377)</f>
        <v/>
      </c>
      <c r="D377" s="4" t="str">
        <f>IF(A377="","",pushover!D377)</f>
        <v/>
      </c>
      <c r="E377" s="4" t="str">
        <f>IF(A377="","",pushover!E377)</f>
        <v/>
      </c>
      <c r="F377" s="4" t="str">
        <f>IF(A377="","",pushover!I377)</f>
        <v/>
      </c>
      <c r="G377" s="4" t="str">
        <f>IF(A377="","",pushover!J377)</f>
        <v/>
      </c>
      <c r="H377" s="4" t="str">
        <f>IF(A377="","",pushover!K377)</f>
        <v/>
      </c>
      <c r="I377" s="60" t="str">
        <f t="shared" si="37"/>
        <v/>
      </c>
      <c r="J377" s="60" t="str">
        <f t="shared" si="38"/>
        <v/>
      </c>
      <c r="K377" s="59" t="str">
        <f>IF(AND(F377&gt;0,F376=0),aux!$B$2,IF(AND(G377&gt;0,G376=0,H377&lt;1),aux!$B$3,IF(AND(J377=MAX($J$4:$J$999),J376&lt;J377),aux!$B$4,"")))</f>
        <v/>
      </c>
      <c r="L377" s="114" t="str">
        <f>IF(OR(K376=aux!$B$3,L376=""),"",B377/$B$1)</f>
        <v/>
      </c>
      <c r="M377" s="114" t="str">
        <f t="shared" si="41"/>
        <v/>
      </c>
      <c r="N377" s="11" t="str">
        <f t="shared" si="42"/>
        <v/>
      </c>
      <c r="O377" s="60" t="str">
        <f>IF(AND(L376&lt;$V$20,L377&gt;$V$20),aux!$B$5,"")</f>
        <v/>
      </c>
      <c r="AA377" s="108">
        <f>IF(L377="",$V$6,B377)</f>
        <v>45.800000000000004</v>
      </c>
      <c r="AB377" s="109">
        <f>IF(L377="",$W$6,C377)</f>
        <v>3585.1179999999999</v>
      </c>
      <c r="AC377" s="108">
        <f>IF(B377="",AC376,IF(L377="",B377,$V$6))</f>
        <v>80</v>
      </c>
      <c r="AD377" s="109">
        <f>IF(B377="",AD376,IF(L377="",C377,$W$6))</f>
        <v>3604.0729999999999</v>
      </c>
      <c r="AF377" s="110">
        <f t="shared" si="39"/>
        <v>33.676470588235297</v>
      </c>
      <c r="AG377" s="110">
        <f t="shared" si="40"/>
        <v>0.24973721682891176</v>
      </c>
      <c r="AI377" s="111">
        <f>SUM($N$4:N377)</f>
        <v>6.8337405675909331</v>
      </c>
    </row>
    <row r="378" spans="1:35" x14ac:dyDescent="0.25">
      <c r="A378" s="4" t="str">
        <f>IF(pushover!A378="","",pushover!A378)</f>
        <v/>
      </c>
      <c r="B378" s="112" t="str">
        <f>IF(A378="","",IF(MAX(pushover!B378:B1373)&gt;0,pushover!B378*100,-pushover!B378*100))</f>
        <v/>
      </c>
      <c r="C378" s="113" t="str">
        <f>IF(A378="","",pushover!C378)</f>
        <v/>
      </c>
      <c r="D378" s="4" t="str">
        <f>IF(A378="","",pushover!D378)</f>
        <v/>
      </c>
      <c r="E378" s="4" t="str">
        <f>IF(A378="","",pushover!E378)</f>
        <v/>
      </c>
      <c r="F378" s="4" t="str">
        <f>IF(A378="","",pushover!I378)</f>
        <v/>
      </c>
      <c r="G378" s="4" t="str">
        <f>IF(A378="","",pushover!J378)</f>
        <v/>
      </c>
      <c r="H378" s="4" t="str">
        <f>IF(A378="","",pushover!K378)</f>
        <v/>
      </c>
      <c r="I378" s="60" t="str">
        <f t="shared" si="37"/>
        <v/>
      </c>
      <c r="J378" s="60" t="str">
        <f t="shared" si="38"/>
        <v/>
      </c>
      <c r="K378" s="59" t="str">
        <f>IF(AND(F378&gt;0,F377=0),aux!$B$2,IF(AND(G378&gt;0,G377=0,H378&lt;1),aux!$B$3,IF(AND(J378=MAX($J$4:$J$999),J377&lt;J378),aux!$B$4,"")))</f>
        <v/>
      </c>
      <c r="L378" s="114" t="str">
        <f>IF(OR(K377=aux!$B$3,L377=""),"",B378/$B$1)</f>
        <v/>
      </c>
      <c r="M378" s="114" t="str">
        <f t="shared" si="41"/>
        <v/>
      </c>
      <c r="N378" s="11" t="str">
        <f t="shared" si="42"/>
        <v/>
      </c>
      <c r="O378" s="60" t="str">
        <f>IF(AND(L377&lt;$V$20,L378&gt;$V$20),aux!$B$5,"")</f>
        <v/>
      </c>
      <c r="AA378" s="108">
        <f>IF(L378="",$V$6,B378)</f>
        <v>45.800000000000004</v>
      </c>
      <c r="AB378" s="109">
        <f>IF(L378="",$W$6,C378)</f>
        <v>3585.1179999999999</v>
      </c>
      <c r="AC378" s="108">
        <f>IF(B378="",AC377,IF(L378="",B378,$V$6))</f>
        <v>80</v>
      </c>
      <c r="AD378" s="109">
        <f>IF(B378="",AD377,IF(L378="",C378,$W$6))</f>
        <v>3604.0729999999999</v>
      </c>
      <c r="AF378" s="110">
        <f t="shared" si="39"/>
        <v>33.676470588235297</v>
      </c>
      <c r="AG378" s="110">
        <f t="shared" si="40"/>
        <v>0.24973721682891176</v>
      </c>
      <c r="AI378" s="111">
        <f>SUM($N$4:N378)</f>
        <v>6.8337405675909331</v>
      </c>
    </row>
    <row r="379" spans="1:35" x14ac:dyDescent="0.25">
      <c r="A379" s="4" t="str">
        <f>IF(pushover!A379="","",pushover!A379)</f>
        <v/>
      </c>
      <c r="B379" s="112" t="str">
        <f>IF(A379="","",IF(MAX(pushover!B379:B1374)&gt;0,pushover!B379*100,-pushover!B379*100))</f>
        <v/>
      </c>
      <c r="C379" s="113" t="str">
        <f>IF(A379="","",pushover!C379)</f>
        <v/>
      </c>
      <c r="D379" s="4" t="str">
        <f>IF(A379="","",pushover!D379)</f>
        <v/>
      </c>
      <c r="E379" s="4" t="str">
        <f>IF(A379="","",pushover!E379)</f>
        <v/>
      </c>
      <c r="F379" s="4" t="str">
        <f>IF(A379="","",pushover!I379)</f>
        <v/>
      </c>
      <c r="G379" s="4" t="str">
        <f>IF(A379="","",pushover!J379)</f>
        <v/>
      </c>
      <c r="H379" s="4" t="str">
        <f>IF(A379="","",pushover!K379)</f>
        <v/>
      </c>
      <c r="I379" s="60" t="str">
        <f t="shared" si="37"/>
        <v/>
      </c>
      <c r="J379" s="60" t="str">
        <f t="shared" si="38"/>
        <v/>
      </c>
      <c r="K379" s="59" t="str">
        <f>IF(AND(F379&gt;0,F378=0),aux!$B$2,IF(AND(G379&gt;0,G378=0,H379&lt;1),aux!$B$3,IF(AND(J379=MAX($J$4:$J$999),J378&lt;J379),aux!$B$4,"")))</f>
        <v/>
      </c>
      <c r="L379" s="114" t="str">
        <f>IF(OR(K378=aux!$B$3,L378=""),"",B379/$B$1)</f>
        <v/>
      </c>
      <c r="M379" s="114" t="str">
        <f t="shared" si="41"/>
        <v/>
      </c>
      <c r="N379" s="11" t="str">
        <f t="shared" si="42"/>
        <v/>
      </c>
      <c r="O379" s="60" t="str">
        <f>IF(AND(L378&lt;$V$20,L379&gt;$V$20),aux!$B$5,"")</f>
        <v/>
      </c>
      <c r="AA379" s="108">
        <f>IF(L379="",$V$6,B379)</f>
        <v>45.800000000000004</v>
      </c>
      <c r="AB379" s="109">
        <f>IF(L379="",$W$6,C379)</f>
        <v>3585.1179999999999</v>
      </c>
      <c r="AC379" s="108">
        <f>IF(B379="",AC378,IF(L379="",B379,$V$6))</f>
        <v>80</v>
      </c>
      <c r="AD379" s="109">
        <f>IF(B379="",AD378,IF(L379="",C379,$W$6))</f>
        <v>3604.0729999999999</v>
      </c>
      <c r="AF379" s="110">
        <f t="shared" si="39"/>
        <v>33.676470588235297</v>
      </c>
      <c r="AG379" s="110">
        <f t="shared" si="40"/>
        <v>0.24973721682891176</v>
      </c>
      <c r="AI379" s="111">
        <f>SUM($N$4:N379)</f>
        <v>6.8337405675909331</v>
      </c>
    </row>
    <row r="380" spans="1:35" x14ac:dyDescent="0.25">
      <c r="A380" s="4" t="str">
        <f>IF(pushover!A380="","",pushover!A380)</f>
        <v/>
      </c>
      <c r="B380" s="112" t="str">
        <f>IF(A380="","",IF(MAX(pushover!B380:B1375)&gt;0,pushover!B380*100,-pushover!B380*100))</f>
        <v/>
      </c>
      <c r="C380" s="113" t="str">
        <f>IF(A380="","",pushover!C380)</f>
        <v/>
      </c>
      <c r="D380" s="4" t="str">
        <f>IF(A380="","",pushover!D380)</f>
        <v/>
      </c>
      <c r="E380" s="4" t="str">
        <f>IF(A380="","",pushover!E380)</f>
        <v/>
      </c>
      <c r="F380" s="4" t="str">
        <f>IF(A380="","",pushover!I380)</f>
        <v/>
      </c>
      <c r="G380" s="4" t="str">
        <f>IF(A380="","",pushover!J380)</f>
        <v/>
      </c>
      <c r="H380" s="4" t="str">
        <f>IF(A380="","",pushover!K380)</f>
        <v/>
      </c>
      <c r="I380" s="60" t="str">
        <f t="shared" si="37"/>
        <v/>
      </c>
      <c r="J380" s="60" t="str">
        <f t="shared" si="38"/>
        <v/>
      </c>
      <c r="K380" s="59" t="str">
        <f>IF(AND(F380&gt;0,F379=0),aux!$B$2,IF(AND(G380&gt;0,G379=0,H380&lt;1),aux!$B$3,IF(AND(J380=MAX($J$4:$J$999),J379&lt;J380),aux!$B$4,"")))</f>
        <v/>
      </c>
      <c r="L380" s="114" t="str">
        <f>IF(OR(K379=aux!$B$3,L379=""),"",B380/$B$1)</f>
        <v/>
      </c>
      <c r="M380" s="114" t="str">
        <f t="shared" si="41"/>
        <v/>
      </c>
      <c r="N380" s="11" t="str">
        <f t="shared" si="42"/>
        <v/>
      </c>
      <c r="O380" s="60" t="str">
        <f>IF(AND(L379&lt;$V$20,L380&gt;$V$20),aux!$B$5,"")</f>
        <v/>
      </c>
      <c r="AA380" s="108">
        <f>IF(L380="",$V$6,B380)</f>
        <v>45.800000000000004</v>
      </c>
      <c r="AB380" s="109">
        <f>IF(L380="",$W$6,C380)</f>
        <v>3585.1179999999999</v>
      </c>
      <c r="AC380" s="108">
        <f>IF(B380="",AC379,IF(L380="",B380,$V$6))</f>
        <v>80</v>
      </c>
      <c r="AD380" s="109">
        <f>IF(B380="",AD379,IF(L380="",C380,$W$6))</f>
        <v>3604.0729999999999</v>
      </c>
      <c r="AF380" s="110">
        <f t="shared" si="39"/>
        <v>33.676470588235297</v>
      </c>
      <c r="AG380" s="110">
        <f t="shared" si="40"/>
        <v>0.24973721682891176</v>
      </c>
      <c r="AI380" s="111">
        <f>SUM($N$4:N380)</f>
        <v>6.8337405675909331</v>
      </c>
    </row>
    <row r="381" spans="1:35" x14ac:dyDescent="0.25">
      <c r="A381" s="4" t="str">
        <f>IF(pushover!A381="","",pushover!A381)</f>
        <v/>
      </c>
      <c r="B381" s="112" t="str">
        <f>IF(A381="","",IF(MAX(pushover!B381:B1376)&gt;0,pushover!B381*100,-pushover!B381*100))</f>
        <v/>
      </c>
      <c r="C381" s="113" t="str">
        <f>IF(A381="","",pushover!C381)</f>
        <v/>
      </c>
      <c r="D381" s="4" t="str">
        <f>IF(A381="","",pushover!D381)</f>
        <v/>
      </c>
      <c r="E381" s="4" t="str">
        <f>IF(A381="","",pushover!E381)</f>
        <v/>
      </c>
      <c r="F381" s="4" t="str">
        <f>IF(A381="","",pushover!I381)</f>
        <v/>
      </c>
      <c r="G381" s="4" t="str">
        <f>IF(A381="","",pushover!J381)</f>
        <v/>
      </c>
      <c r="H381" s="4" t="str">
        <f>IF(A381="","",pushover!K381)</f>
        <v/>
      </c>
      <c r="I381" s="60" t="str">
        <f t="shared" ref="I381:I444" si="43">IF(A381="","",D381+E381)</f>
        <v/>
      </c>
      <c r="J381" s="60" t="str">
        <f t="shared" ref="J381:J444" si="44">IF(A381="","",F381+G381+H381)</f>
        <v/>
      </c>
      <c r="K381" s="59" t="str">
        <f>IF(AND(F381&gt;0,F380=0),aux!$B$2,IF(AND(G381&gt;0,G380=0,H381&lt;1),aux!$B$3,IF(AND(J381=MAX($J$4:$J$999),J380&lt;J381),aux!$B$4,"")))</f>
        <v/>
      </c>
      <c r="L381" s="114" t="str">
        <f>IF(OR(K380=aux!$B$3,L380=""),"",B381/$B$1)</f>
        <v/>
      </c>
      <c r="M381" s="114" t="str">
        <f t="shared" si="41"/>
        <v/>
      </c>
      <c r="N381" s="11" t="str">
        <f t="shared" si="42"/>
        <v/>
      </c>
      <c r="O381" s="60" t="str">
        <f>IF(AND(L380&lt;$V$20,L381&gt;$V$20),aux!$B$5,"")</f>
        <v/>
      </c>
      <c r="AA381" s="108">
        <f>IF(L381="",$V$6,B381)</f>
        <v>45.800000000000004</v>
      </c>
      <c r="AB381" s="109">
        <f>IF(L381="",$W$6,C381)</f>
        <v>3585.1179999999999</v>
      </c>
      <c r="AC381" s="108">
        <f>IF(B381="",AC380,IF(L381="",B381,$V$6))</f>
        <v>80</v>
      </c>
      <c r="AD381" s="109">
        <f>IF(B381="",AD380,IF(L381="",C381,$W$6))</f>
        <v>3604.0729999999999</v>
      </c>
      <c r="AF381" s="110">
        <f t="shared" ref="AF381:AF444" si="45">IF(L381="",AF380,L381)</f>
        <v>33.676470588235297</v>
      </c>
      <c r="AG381" s="110">
        <f t="shared" ref="AG381:AG444" si="46">IF(M381="",AG380,M381)</f>
        <v>0.24973721682891176</v>
      </c>
      <c r="AI381" s="111">
        <f>SUM($N$4:N381)</f>
        <v>6.8337405675909331</v>
      </c>
    </row>
    <row r="382" spans="1:35" x14ac:dyDescent="0.25">
      <c r="A382" s="4" t="str">
        <f>IF(pushover!A382="","",pushover!A382)</f>
        <v/>
      </c>
      <c r="B382" s="112" t="str">
        <f>IF(A382="","",IF(MAX(pushover!B382:B1377)&gt;0,pushover!B382*100,-pushover!B382*100))</f>
        <v/>
      </c>
      <c r="C382" s="113" t="str">
        <f>IF(A382="","",pushover!C382)</f>
        <v/>
      </c>
      <c r="D382" s="4" t="str">
        <f>IF(A382="","",pushover!D382)</f>
        <v/>
      </c>
      <c r="E382" s="4" t="str">
        <f>IF(A382="","",pushover!E382)</f>
        <v/>
      </c>
      <c r="F382" s="4" t="str">
        <f>IF(A382="","",pushover!I382)</f>
        <v/>
      </c>
      <c r="G382" s="4" t="str">
        <f>IF(A382="","",pushover!J382)</f>
        <v/>
      </c>
      <c r="H382" s="4" t="str">
        <f>IF(A382="","",pushover!K382)</f>
        <v/>
      </c>
      <c r="I382" s="60" t="str">
        <f t="shared" si="43"/>
        <v/>
      </c>
      <c r="J382" s="60" t="str">
        <f t="shared" si="44"/>
        <v/>
      </c>
      <c r="K382" s="59" t="str">
        <f>IF(AND(F382&gt;0,F381=0),aux!$B$2,IF(AND(G382&gt;0,G381=0,H382&lt;1),aux!$B$3,IF(AND(J382=MAX($J$4:$J$999),J381&lt;J382),aux!$B$4,"")))</f>
        <v/>
      </c>
      <c r="L382" s="114" t="str">
        <f>IF(OR(K381=aux!$B$3,L381=""),"",B382/$B$1)</f>
        <v/>
      </c>
      <c r="M382" s="114" t="str">
        <f t="shared" si="41"/>
        <v/>
      </c>
      <c r="N382" s="11" t="str">
        <f t="shared" si="42"/>
        <v/>
      </c>
      <c r="O382" s="60" t="str">
        <f>IF(AND(L381&lt;$V$20,L382&gt;$V$20),aux!$B$5,"")</f>
        <v/>
      </c>
      <c r="AA382" s="108">
        <f>IF(L382="",$V$6,B382)</f>
        <v>45.800000000000004</v>
      </c>
      <c r="AB382" s="109">
        <f>IF(L382="",$W$6,C382)</f>
        <v>3585.1179999999999</v>
      </c>
      <c r="AC382" s="108">
        <f>IF(B382="",AC381,IF(L382="",B382,$V$6))</f>
        <v>80</v>
      </c>
      <c r="AD382" s="109">
        <f>IF(B382="",AD381,IF(L382="",C382,$W$6))</f>
        <v>3604.0729999999999</v>
      </c>
      <c r="AF382" s="110">
        <f t="shared" si="45"/>
        <v>33.676470588235297</v>
      </c>
      <c r="AG382" s="110">
        <f t="shared" si="46"/>
        <v>0.24973721682891176</v>
      </c>
      <c r="AI382" s="111">
        <f>SUM($N$4:N382)</f>
        <v>6.8337405675909331</v>
      </c>
    </row>
    <row r="383" spans="1:35" x14ac:dyDescent="0.25">
      <c r="A383" s="4" t="str">
        <f>IF(pushover!A383="","",pushover!A383)</f>
        <v/>
      </c>
      <c r="B383" s="112" t="str">
        <f>IF(A383="","",IF(MAX(pushover!B383:B1378)&gt;0,pushover!B383*100,-pushover!B383*100))</f>
        <v/>
      </c>
      <c r="C383" s="113" t="str">
        <f>IF(A383="","",pushover!C383)</f>
        <v/>
      </c>
      <c r="D383" s="4" t="str">
        <f>IF(A383="","",pushover!D383)</f>
        <v/>
      </c>
      <c r="E383" s="4" t="str">
        <f>IF(A383="","",pushover!E383)</f>
        <v/>
      </c>
      <c r="F383" s="4" t="str">
        <f>IF(A383="","",pushover!I383)</f>
        <v/>
      </c>
      <c r="G383" s="4" t="str">
        <f>IF(A383="","",pushover!J383)</f>
        <v/>
      </c>
      <c r="H383" s="4" t="str">
        <f>IF(A383="","",pushover!K383)</f>
        <v/>
      </c>
      <c r="I383" s="60" t="str">
        <f t="shared" si="43"/>
        <v/>
      </c>
      <c r="J383" s="60" t="str">
        <f t="shared" si="44"/>
        <v/>
      </c>
      <c r="K383" s="59" t="str">
        <f>IF(AND(F383&gt;0,F382=0),aux!$B$2,IF(AND(G383&gt;0,G382=0,H383&lt;1),aux!$B$3,IF(AND(J383=MAX($J$4:$J$999),J382&lt;J383),aux!$B$4,"")))</f>
        <v/>
      </c>
      <c r="L383" s="114" t="str">
        <f>IF(OR(K382=aux!$B$3,L382=""),"",B383/$B$1)</f>
        <v/>
      </c>
      <c r="M383" s="114" t="str">
        <f t="shared" si="41"/>
        <v/>
      </c>
      <c r="N383" s="11" t="str">
        <f t="shared" si="42"/>
        <v/>
      </c>
      <c r="O383" s="60" t="str">
        <f>IF(AND(L382&lt;$V$20,L383&gt;$V$20),aux!$B$5,"")</f>
        <v/>
      </c>
      <c r="AA383" s="108">
        <f>IF(L383="",$V$6,B383)</f>
        <v>45.800000000000004</v>
      </c>
      <c r="AB383" s="109">
        <f>IF(L383="",$W$6,C383)</f>
        <v>3585.1179999999999</v>
      </c>
      <c r="AC383" s="108">
        <f>IF(B383="",AC382,IF(L383="",B383,$V$6))</f>
        <v>80</v>
      </c>
      <c r="AD383" s="109">
        <f>IF(B383="",AD382,IF(L383="",C383,$W$6))</f>
        <v>3604.0729999999999</v>
      </c>
      <c r="AF383" s="110">
        <f t="shared" si="45"/>
        <v>33.676470588235297</v>
      </c>
      <c r="AG383" s="110">
        <f t="shared" si="46"/>
        <v>0.24973721682891176</v>
      </c>
      <c r="AI383" s="111">
        <f>SUM($N$4:N383)</f>
        <v>6.8337405675909331</v>
      </c>
    </row>
    <row r="384" spans="1:35" x14ac:dyDescent="0.25">
      <c r="A384" s="4" t="str">
        <f>IF(pushover!A384="","",pushover!A384)</f>
        <v/>
      </c>
      <c r="B384" s="112" t="str">
        <f>IF(A384="","",IF(MAX(pushover!B384:B1379)&gt;0,pushover!B384*100,-pushover!B384*100))</f>
        <v/>
      </c>
      <c r="C384" s="113" t="str">
        <f>IF(A384="","",pushover!C384)</f>
        <v/>
      </c>
      <c r="D384" s="4" t="str">
        <f>IF(A384="","",pushover!D384)</f>
        <v/>
      </c>
      <c r="E384" s="4" t="str">
        <f>IF(A384="","",pushover!E384)</f>
        <v/>
      </c>
      <c r="F384" s="4" t="str">
        <f>IF(A384="","",pushover!I384)</f>
        <v/>
      </c>
      <c r="G384" s="4" t="str">
        <f>IF(A384="","",pushover!J384)</f>
        <v/>
      </c>
      <c r="H384" s="4" t="str">
        <f>IF(A384="","",pushover!K384)</f>
        <v/>
      </c>
      <c r="I384" s="60" t="str">
        <f t="shared" si="43"/>
        <v/>
      </c>
      <c r="J384" s="60" t="str">
        <f t="shared" si="44"/>
        <v/>
      </c>
      <c r="K384" s="59" t="str">
        <f>IF(AND(F384&gt;0,F383=0),aux!$B$2,IF(AND(G384&gt;0,G383=0,H384&lt;1),aux!$B$3,IF(AND(J384=MAX($J$4:$J$999),J383&lt;J384),aux!$B$4,"")))</f>
        <v/>
      </c>
      <c r="L384" s="114" t="str">
        <f>IF(OR(K383=aux!$B$3,L383=""),"",B384/$B$1)</f>
        <v/>
      </c>
      <c r="M384" s="114" t="str">
        <f t="shared" si="41"/>
        <v/>
      </c>
      <c r="N384" s="11" t="str">
        <f t="shared" si="42"/>
        <v/>
      </c>
      <c r="O384" s="60" t="str">
        <f>IF(AND(L383&lt;$V$20,L384&gt;$V$20),aux!$B$5,"")</f>
        <v/>
      </c>
      <c r="AA384" s="108">
        <f>IF(L384="",$V$6,B384)</f>
        <v>45.800000000000004</v>
      </c>
      <c r="AB384" s="109">
        <f>IF(L384="",$W$6,C384)</f>
        <v>3585.1179999999999</v>
      </c>
      <c r="AC384" s="108">
        <f>IF(B384="",AC383,IF(L384="",B384,$V$6))</f>
        <v>80</v>
      </c>
      <c r="AD384" s="109">
        <f>IF(B384="",AD383,IF(L384="",C384,$W$6))</f>
        <v>3604.0729999999999</v>
      </c>
      <c r="AF384" s="110">
        <f t="shared" si="45"/>
        <v>33.676470588235297</v>
      </c>
      <c r="AG384" s="110">
        <f t="shared" si="46"/>
        <v>0.24973721682891176</v>
      </c>
      <c r="AI384" s="111">
        <f>SUM($N$4:N384)</f>
        <v>6.8337405675909331</v>
      </c>
    </row>
    <row r="385" spans="1:35" x14ac:dyDescent="0.25">
      <c r="A385" s="4" t="str">
        <f>IF(pushover!A385="","",pushover!A385)</f>
        <v/>
      </c>
      <c r="B385" s="112" t="str">
        <f>IF(A385="","",IF(MAX(pushover!B385:B1380)&gt;0,pushover!B385*100,-pushover!B385*100))</f>
        <v/>
      </c>
      <c r="C385" s="113" t="str">
        <f>IF(A385="","",pushover!C385)</f>
        <v/>
      </c>
      <c r="D385" s="4" t="str">
        <f>IF(A385="","",pushover!D385)</f>
        <v/>
      </c>
      <c r="E385" s="4" t="str">
        <f>IF(A385="","",pushover!E385)</f>
        <v/>
      </c>
      <c r="F385" s="4" t="str">
        <f>IF(A385="","",pushover!I385)</f>
        <v/>
      </c>
      <c r="G385" s="4" t="str">
        <f>IF(A385="","",pushover!J385)</f>
        <v/>
      </c>
      <c r="H385" s="4" t="str">
        <f>IF(A385="","",pushover!K385)</f>
        <v/>
      </c>
      <c r="I385" s="60" t="str">
        <f t="shared" si="43"/>
        <v/>
      </c>
      <c r="J385" s="60" t="str">
        <f t="shared" si="44"/>
        <v/>
      </c>
      <c r="K385" s="59" t="str">
        <f>IF(AND(F385&gt;0,F384=0),aux!$B$2,IF(AND(G385&gt;0,G384=0,H385&lt;1),aux!$B$3,IF(AND(J385=MAX($J$4:$J$999),J384&lt;J385),aux!$B$4,"")))</f>
        <v/>
      </c>
      <c r="L385" s="114" t="str">
        <f>IF(OR(K384=aux!$B$3,L384=""),"",B385/$B$1)</f>
        <v/>
      </c>
      <c r="M385" s="114" t="str">
        <f t="shared" si="41"/>
        <v/>
      </c>
      <c r="N385" s="11" t="str">
        <f t="shared" si="42"/>
        <v/>
      </c>
      <c r="O385" s="60" t="str">
        <f>IF(AND(L384&lt;$V$20,L385&gt;$V$20),aux!$B$5,"")</f>
        <v/>
      </c>
      <c r="AA385" s="108">
        <f>IF(L385="",$V$6,B385)</f>
        <v>45.800000000000004</v>
      </c>
      <c r="AB385" s="109">
        <f>IF(L385="",$W$6,C385)</f>
        <v>3585.1179999999999</v>
      </c>
      <c r="AC385" s="108">
        <f>IF(B385="",AC384,IF(L385="",B385,$V$6))</f>
        <v>80</v>
      </c>
      <c r="AD385" s="109">
        <f>IF(B385="",AD384,IF(L385="",C385,$W$6))</f>
        <v>3604.0729999999999</v>
      </c>
      <c r="AF385" s="110">
        <f t="shared" si="45"/>
        <v>33.676470588235297</v>
      </c>
      <c r="AG385" s="110">
        <f t="shared" si="46"/>
        <v>0.24973721682891176</v>
      </c>
      <c r="AI385" s="111">
        <f>SUM($N$4:N385)</f>
        <v>6.8337405675909331</v>
      </c>
    </row>
    <row r="386" spans="1:35" x14ac:dyDescent="0.25">
      <c r="A386" s="4" t="str">
        <f>IF(pushover!A386="","",pushover!A386)</f>
        <v/>
      </c>
      <c r="B386" s="112" t="str">
        <f>IF(A386="","",IF(MAX(pushover!B386:B1381)&gt;0,pushover!B386*100,-pushover!B386*100))</f>
        <v/>
      </c>
      <c r="C386" s="113" t="str">
        <f>IF(A386="","",pushover!C386)</f>
        <v/>
      </c>
      <c r="D386" s="4" t="str">
        <f>IF(A386="","",pushover!D386)</f>
        <v/>
      </c>
      <c r="E386" s="4" t="str">
        <f>IF(A386="","",pushover!E386)</f>
        <v/>
      </c>
      <c r="F386" s="4" t="str">
        <f>IF(A386="","",pushover!I386)</f>
        <v/>
      </c>
      <c r="G386" s="4" t="str">
        <f>IF(A386="","",pushover!J386)</f>
        <v/>
      </c>
      <c r="H386" s="4" t="str">
        <f>IF(A386="","",pushover!K386)</f>
        <v/>
      </c>
      <c r="I386" s="60" t="str">
        <f t="shared" si="43"/>
        <v/>
      </c>
      <c r="J386" s="60" t="str">
        <f t="shared" si="44"/>
        <v/>
      </c>
      <c r="K386" s="59" t="str">
        <f>IF(AND(F386&gt;0,F385=0),aux!$B$2,IF(AND(G386&gt;0,G385=0,H386&lt;1),aux!$B$3,IF(AND(J386=MAX($J$4:$J$999),J385&lt;J386),aux!$B$4,"")))</f>
        <v/>
      </c>
      <c r="L386" s="114" t="str">
        <f>IF(OR(K385=aux!$B$3,L385=""),"",B386/$B$1)</f>
        <v/>
      </c>
      <c r="M386" s="114" t="str">
        <f t="shared" si="41"/>
        <v/>
      </c>
      <c r="N386" s="11" t="str">
        <f t="shared" si="42"/>
        <v/>
      </c>
      <c r="O386" s="60" t="str">
        <f>IF(AND(L385&lt;$V$20,L386&gt;$V$20),aux!$B$5,"")</f>
        <v/>
      </c>
      <c r="AA386" s="108">
        <f>IF(L386="",$V$6,B386)</f>
        <v>45.800000000000004</v>
      </c>
      <c r="AB386" s="109">
        <f>IF(L386="",$W$6,C386)</f>
        <v>3585.1179999999999</v>
      </c>
      <c r="AC386" s="108">
        <f>IF(B386="",AC385,IF(L386="",B386,$V$6))</f>
        <v>80</v>
      </c>
      <c r="AD386" s="109">
        <f>IF(B386="",AD385,IF(L386="",C386,$W$6))</f>
        <v>3604.0729999999999</v>
      </c>
      <c r="AF386" s="110">
        <f t="shared" si="45"/>
        <v>33.676470588235297</v>
      </c>
      <c r="AG386" s="110">
        <f t="shared" si="46"/>
        <v>0.24973721682891176</v>
      </c>
      <c r="AI386" s="111">
        <f>SUM($N$4:N386)</f>
        <v>6.8337405675909331</v>
      </c>
    </row>
    <row r="387" spans="1:35" x14ac:dyDescent="0.25">
      <c r="A387" s="4" t="str">
        <f>IF(pushover!A387="","",pushover!A387)</f>
        <v/>
      </c>
      <c r="B387" s="112" t="str">
        <f>IF(A387="","",IF(MAX(pushover!B387:B1382)&gt;0,pushover!B387*100,-pushover!B387*100))</f>
        <v/>
      </c>
      <c r="C387" s="113" t="str">
        <f>IF(A387="","",pushover!C387)</f>
        <v/>
      </c>
      <c r="D387" s="4" t="str">
        <f>IF(A387="","",pushover!D387)</f>
        <v/>
      </c>
      <c r="E387" s="4" t="str">
        <f>IF(A387="","",pushover!E387)</f>
        <v/>
      </c>
      <c r="F387" s="4" t="str">
        <f>IF(A387="","",pushover!I387)</f>
        <v/>
      </c>
      <c r="G387" s="4" t="str">
        <f>IF(A387="","",pushover!J387)</f>
        <v/>
      </c>
      <c r="H387" s="4" t="str">
        <f>IF(A387="","",pushover!K387)</f>
        <v/>
      </c>
      <c r="I387" s="60" t="str">
        <f t="shared" si="43"/>
        <v/>
      </c>
      <c r="J387" s="60" t="str">
        <f t="shared" si="44"/>
        <v/>
      </c>
      <c r="K387" s="59" t="str">
        <f>IF(AND(F387&gt;0,F386=0),aux!$B$2,IF(AND(G387&gt;0,G386=0,H387&lt;1),aux!$B$3,IF(AND(J387=MAX($J$4:$J$999),J386&lt;J387),aux!$B$4,"")))</f>
        <v/>
      </c>
      <c r="L387" s="114" t="str">
        <f>IF(OR(K386=aux!$B$3,L386=""),"",B387/$B$1)</f>
        <v/>
      </c>
      <c r="M387" s="114" t="str">
        <f t="shared" si="41"/>
        <v/>
      </c>
      <c r="N387" s="11" t="str">
        <f t="shared" si="42"/>
        <v/>
      </c>
      <c r="O387" s="60" t="str">
        <f>IF(AND(L386&lt;$V$20,L387&gt;$V$20),aux!$B$5,"")</f>
        <v/>
      </c>
      <c r="AA387" s="108">
        <f>IF(L387="",$V$6,B387)</f>
        <v>45.800000000000004</v>
      </c>
      <c r="AB387" s="109">
        <f>IF(L387="",$W$6,C387)</f>
        <v>3585.1179999999999</v>
      </c>
      <c r="AC387" s="108">
        <f>IF(B387="",AC386,IF(L387="",B387,$V$6))</f>
        <v>80</v>
      </c>
      <c r="AD387" s="109">
        <f>IF(B387="",AD386,IF(L387="",C387,$W$6))</f>
        <v>3604.0729999999999</v>
      </c>
      <c r="AF387" s="110">
        <f t="shared" si="45"/>
        <v>33.676470588235297</v>
      </c>
      <c r="AG387" s="110">
        <f t="shared" si="46"/>
        <v>0.24973721682891176</v>
      </c>
      <c r="AI387" s="111">
        <f>SUM($N$4:N387)</f>
        <v>6.8337405675909331</v>
      </c>
    </row>
    <row r="388" spans="1:35" x14ac:dyDescent="0.25">
      <c r="A388" s="4" t="str">
        <f>IF(pushover!A388="","",pushover!A388)</f>
        <v/>
      </c>
      <c r="B388" s="112" t="str">
        <f>IF(A388="","",IF(MAX(pushover!B388:B1383)&gt;0,pushover!B388*100,-pushover!B388*100))</f>
        <v/>
      </c>
      <c r="C388" s="113" t="str">
        <f>IF(A388="","",pushover!C388)</f>
        <v/>
      </c>
      <c r="D388" s="4" t="str">
        <f>IF(A388="","",pushover!D388)</f>
        <v/>
      </c>
      <c r="E388" s="4" t="str">
        <f>IF(A388="","",pushover!E388)</f>
        <v/>
      </c>
      <c r="F388" s="4" t="str">
        <f>IF(A388="","",pushover!I388)</f>
        <v/>
      </c>
      <c r="G388" s="4" t="str">
        <f>IF(A388="","",pushover!J388)</f>
        <v/>
      </c>
      <c r="H388" s="4" t="str">
        <f>IF(A388="","",pushover!K388)</f>
        <v/>
      </c>
      <c r="I388" s="60" t="str">
        <f t="shared" si="43"/>
        <v/>
      </c>
      <c r="J388" s="60" t="str">
        <f t="shared" si="44"/>
        <v/>
      </c>
      <c r="K388" s="59" t="str">
        <f>IF(AND(F388&gt;0,F387=0),aux!$B$2,IF(AND(G388&gt;0,G387=0,H388&lt;1),aux!$B$3,IF(AND(J388=MAX($J$4:$J$999),J387&lt;J388),aux!$B$4,"")))</f>
        <v/>
      </c>
      <c r="L388" s="114" t="str">
        <f>IF(OR(K387=aux!$B$3,L387=""),"",B388/$B$1)</f>
        <v/>
      </c>
      <c r="M388" s="114" t="str">
        <f t="shared" si="41"/>
        <v/>
      </c>
      <c r="N388" s="11" t="str">
        <f t="shared" si="42"/>
        <v/>
      </c>
      <c r="O388" s="60" t="str">
        <f>IF(AND(L387&lt;$V$20,L388&gt;$V$20),aux!$B$5,"")</f>
        <v/>
      </c>
      <c r="AA388" s="108">
        <f>IF(L388="",$V$6,B388)</f>
        <v>45.800000000000004</v>
      </c>
      <c r="AB388" s="109">
        <f>IF(L388="",$W$6,C388)</f>
        <v>3585.1179999999999</v>
      </c>
      <c r="AC388" s="108">
        <f>IF(B388="",AC387,IF(L388="",B388,$V$6))</f>
        <v>80</v>
      </c>
      <c r="AD388" s="109">
        <f>IF(B388="",AD387,IF(L388="",C388,$W$6))</f>
        <v>3604.0729999999999</v>
      </c>
      <c r="AF388" s="110">
        <f t="shared" si="45"/>
        <v>33.676470588235297</v>
      </c>
      <c r="AG388" s="110">
        <f t="shared" si="46"/>
        <v>0.24973721682891176</v>
      </c>
      <c r="AI388" s="111">
        <f>SUM($N$4:N388)</f>
        <v>6.8337405675909331</v>
      </c>
    </row>
    <row r="389" spans="1:35" x14ac:dyDescent="0.25">
      <c r="A389" s="4" t="str">
        <f>IF(pushover!A389="","",pushover!A389)</f>
        <v/>
      </c>
      <c r="B389" s="112" t="str">
        <f>IF(A389="","",IF(MAX(pushover!B389:B1384)&gt;0,pushover!B389*100,-pushover!B389*100))</f>
        <v/>
      </c>
      <c r="C389" s="113" t="str">
        <f>IF(A389="","",pushover!C389)</f>
        <v/>
      </c>
      <c r="D389" s="4" t="str">
        <f>IF(A389="","",pushover!D389)</f>
        <v/>
      </c>
      <c r="E389" s="4" t="str">
        <f>IF(A389="","",pushover!E389)</f>
        <v/>
      </c>
      <c r="F389" s="4" t="str">
        <f>IF(A389="","",pushover!I389)</f>
        <v/>
      </c>
      <c r="G389" s="4" t="str">
        <f>IF(A389="","",pushover!J389)</f>
        <v/>
      </c>
      <c r="H389" s="4" t="str">
        <f>IF(A389="","",pushover!K389)</f>
        <v/>
      </c>
      <c r="I389" s="60" t="str">
        <f t="shared" si="43"/>
        <v/>
      </c>
      <c r="J389" s="60" t="str">
        <f t="shared" si="44"/>
        <v/>
      </c>
      <c r="K389" s="59" t="str">
        <f>IF(AND(F389&gt;0,F388=0),aux!$B$2,IF(AND(G389&gt;0,G388=0,H389&lt;1),aux!$B$3,IF(AND(J389=MAX($J$4:$J$999),J388&lt;J389),aux!$B$4,"")))</f>
        <v/>
      </c>
      <c r="L389" s="114" t="str">
        <f>IF(OR(K388=aux!$B$3,L388=""),"",B389/$B$1)</f>
        <v/>
      </c>
      <c r="M389" s="114" t="str">
        <f t="shared" si="41"/>
        <v/>
      </c>
      <c r="N389" s="11" t="str">
        <f t="shared" si="42"/>
        <v/>
      </c>
      <c r="O389" s="60" t="str">
        <f>IF(AND(L388&lt;$V$20,L389&gt;$V$20),aux!$B$5,"")</f>
        <v/>
      </c>
      <c r="AA389" s="108">
        <f>IF(L389="",$V$6,B389)</f>
        <v>45.800000000000004</v>
      </c>
      <c r="AB389" s="109">
        <f>IF(L389="",$W$6,C389)</f>
        <v>3585.1179999999999</v>
      </c>
      <c r="AC389" s="108">
        <f>IF(B389="",AC388,IF(L389="",B389,$V$6))</f>
        <v>80</v>
      </c>
      <c r="AD389" s="109">
        <f>IF(B389="",AD388,IF(L389="",C389,$W$6))</f>
        <v>3604.0729999999999</v>
      </c>
      <c r="AF389" s="110">
        <f t="shared" si="45"/>
        <v>33.676470588235297</v>
      </c>
      <c r="AG389" s="110">
        <f t="shared" si="46"/>
        <v>0.24973721682891176</v>
      </c>
      <c r="AI389" s="111">
        <f>SUM($N$4:N389)</f>
        <v>6.8337405675909331</v>
      </c>
    </row>
    <row r="390" spans="1:35" x14ac:dyDescent="0.25">
      <c r="A390" s="4" t="str">
        <f>IF(pushover!A390="","",pushover!A390)</f>
        <v/>
      </c>
      <c r="B390" s="112" t="str">
        <f>IF(A390="","",IF(MAX(pushover!B390:B1385)&gt;0,pushover!B390*100,-pushover!B390*100))</f>
        <v/>
      </c>
      <c r="C390" s="113" t="str">
        <f>IF(A390="","",pushover!C390)</f>
        <v/>
      </c>
      <c r="D390" s="4" t="str">
        <f>IF(A390="","",pushover!D390)</f>
        <v/>
      </c>
      <c r="E390" s="4" t="str">
        <f>IF(A390="","",pushover!E390)</f>
        <v/>
      </c>
      <c r="F390" s="4" t="str">
        <f>IF(A390="","",pushover!I390)</f>
        <v/>
      </c>
      <c r="G390" s="4" t="str">
        <f>IF(A390="","",pushover!J390)</f>
        <v/>
      </c>
      <c r="H390" s="4" t="str">
        <f>IF(A390="","",pushover!K390)</f>
        <v/>
      </c>
      <c r="I390" s="60" t="str">
        <f t="shared" si="43"/>
        <v/>
      </c>
      <c r="J390" s="60" t="str">
        <f t="shared" si="44"/>
        <v/>
      </c>
      <c r="K390" s="59" t="str">
        <f>IF(AND(F390&gt;0,F389=0),aux!$B$2,IF(AND(G390&gt;0,G389=0,H390&lt;1),aux!$B$3,IF(AND(J390=MAX($J$4:$J$999),J389&lt;J390),aux!$B$4,"")))</f>
        <v/>
      </c>
      <c r="L390" s="114" t="str">
        <f>IF(OR(K389=aux!$B$3,L389=""),"",B390/$B$1)</f>
        <v/>
      </c>
      <c r="M390" s="114" t="str">
        <f t="shared" si="41"/>
        <v/>
      </c>
      <c r="N390" s="11" t="str">
        <f t="shared" si="42"/>
        <v/>
      </c>
      <c r="O390" s="60" t="str">
        <f>IF(AND(L389&lt;$V$20,L390&gt;$V$20),aux!$B$5,"")</f>
        <v/>
      </c>
      <c r="AA390" s="108">
        <f>IF(L390="",$V$6,B390)</f>
        <v>45.800000000000004</v>
      </c>
      <c r="AB390" s="109">
        <f>IF(L390="",$W$6,C390)</f>
        <v>3585.1179999999999</v>
      </c>
      <c r="AC390" s="108">
        <f>IF(B390="",AC389,IF(L390="",B390,$V$6))</f>
        <v>80</v>
      </c>
      <c r="AD390" s="109">
        <f>IF(B390="",AD389,IF(L390="",C390,$W$6))</f>
        <v>3604.0729999999999</v>
      </c>
      <c r="AF390" s="110">
        <f t="shared" si="45"/>
        <v>33.676470588235297</v>
      </c>
      <c r="AG390" s="110">
        <f t="shared" si="46"/>
        <v>0.24973721682891176</v>
      </c>
      <c r="AI390" s="111">
        <f>SUM($N$4:N390)</f>
        <v>6.8337405675909331</v>
      </c>
    </row>
    <row r="391" spans="1:35" x14ac:dyDescent="0.25">
      <c r="A391" s="4" t="str">
        <f>IF(pushover!A391="","",pushover!A391)</f>
        <v/>
      </c>
      <c r="B391" s="112" t="str">
        <f>IF(A391="","",IF(MAX(pushover!B391:B1386)&gt;0,pushover!B391*100,-pushover!B391*100))</f>
        <v/>
      </c>
      <c r="C391" s="113" t="str">
        <f>IF(A391="","",pushover!C391)</f>
        <v/>
      </c>
      <c r="D391" s="4" t="str">
        <f>IF(A391="","",pushover!D391)</f>
        <v/>
      </c>
      <c r="E391" s="4" t="str">
        <f>IF(A391="","",pushover!E391)</f>
        <v/>
      </c>
      <c r="F391" s="4" t="str">
        <f>IF(A391="","",pushover!I391)</f>
        <v/>
      </c>
      <c r="G391" s="4" t="str">
        <f>IF(A391="","",pushover!J391)</f>
        <v/>
      </c>
      <c r="H391" s="4" t="str">
        <f>IF(A391="","",pushover!K391)</f>
        <v/>
      </c>
      <c r="I391" s="60" t="str">
        <f t="shared" si="43"/>
        <v/>
      </c>
      <c r="J391" s="60" t="str">
        <f t="shared" si="44"/>
        <v/>
      </c>
      <c r="K391" s="59" t="str">
        <f>IF(AND(F391&gt;0,F390=0),aux!$B$2,IF(AND(G391&gt;0,G390=0,H391&lt;1),aux!$B$3,IF(AND(J391=MAX($J$4:$J$999),J390&lt;J391),aux!$B$4,"")))</f>
        <v/>
      </c>
      <c r="L391" s="114" t="str">
        <f>IF(OR(K390=aux!$B$3,L390=""),"",B391/$B$1)</f>
        <v/>
      </c>
      <c r="M391" s="114" t="str">
        <f t="shared" si="41"/>
        <v/>
      </c>
      <c r="N391" s="11" t="str">
        <f t="shared" si="42"/>
        <v/>
      </c>
      <c r="O391" s="60" t="str">
        <f>IF(AND(L390&lt;$V$20,L391&gt;$V$20),aux!$B$5,"")</f>
        <v/>
      </c>
      <c r="AA391" s="108">
        <f>IF(L391="",$V$6,B391)</f>
        <v>45.800000000000004</v>
      </c>
      <c r="AB391" s="109">
        <f>IF(L391="",$W$6,C391)</f>
        <v>3585.1179999999999</v>
      </c>
      <c r="AC391" s="108">
        <f>IF(B391="",AC390,IF(L391="",B391,$V$6))</f>
        <v>80</v>
      </c>
      <c r="AD391" s="109">
        <f>IF(B391="",AD390,IF(L391="",C391,$W$6))</f>
        <v>3604.0729999999999</v>
      </c>
      <c r="AF391" s="110">
        <f t="shared" si="45"/>
        <v>33.676470588235297</v>
      </c>
      <c r="AG391" s="110">
        <f t="shared" si="46"/>
        <v>0.24973721682891176</v>
      </c>
      <c r="AI391" s="111">
        <f>SUM($N$4:N391)</f>
        <v>6.8337405675909331</v>
      </c>
    </row>
    <row r="392" spans="1:35" x14ac:dyDescent="0.25">
      <c r="A392" s="4" t="str">
        <f>IF(pushover!A392="","",pushover!A392)</f>
        <v/>
      </c>
      <c r="B392" s="112" t="str">
        <f>IF(A392="","",IF(MAX(pushover!B392:B1387)&gt;0,pushover!B392*100,-pushover!B392*100))</f>
        <v/>
      </c>
      <c r="C392" s="113" t="str">
        <f>IF(A392="","",pushover!C392)</f>
        <v/>
      </c>
      <c r="D392" s="4" t="str">
        <f>IF(A392="","",pushover!D392)</f>
        <v/>
      </c>
      <c r="E392" s="4" t="str">
        <f>IF(A392="","",pushover!E392)</f>
        <v/>
      </c>
      <c r="F392" s="4" t="str">
        <f>IF(A392="","",pushover!I392)</f>
        <v/>
      </c>
      <c r="G392" s="4" t="str">
        <f>IF(A392="","",pushover!J392)</f>
        <v/>
      </c>
      <c r="H392" s="4" t="str">
        <f>IF(A392="","",pushover!K392)</f>
        <v/>
      </c>
      <c r="I392" s="60" t="str">
        <f t="shared" si="43"/>
        <v/>
      </c>
      <c r="J392" s="60" t="str">
        <f t="shared" si="44"/>
        <v/>
      </c>
      <c r="K392" s="59" t="str">
        <f>IF(AND(F392&gt;0,F391=0),aux!$B$2,IF(AND(G392&gt;0,G391=0,H392&lt;1),aux!$B$3,IF(AND(J392=MAX($J$4:$J$999),J391&lt;J392),aux!$B$4,"")))</f>
        <v/>
      </c>
      <c r="L392" s="114" t="str">
        <f>IF(OR(K391=aux!$B$3,L391=""),"",B392/$B$1)</f>
        <v/>
      </c>
      <c r="M392" s="114" t="str">
        <f t="shared" si="41"/>
        <v/>
      </c>
      <c r="N392" s="11" t="str">
        <f t="shared" si="42"/>
        <v/>
      </c>
      <c r="O392" s="60" t="str">
        <f>IF(AND(L391&lt;$V$20,L392&gt;$V$20),aux!$B$5,"")</f>
        <v/>
      </c>
      <c r="AA392" s="108">
        <f>IF(L392="",$V$6,B392)</f>
        <v>45.800000000000004</v>
      </c>
      <c r="AB392" s="109">
        <f>IF(L392="",$W$6,C392)</f>
        <v>3585.1179999999999</v>
      </c>
      <c r="AC392" s="108">
        <f>IF(B392="",AC391,IF(L392="",B392,$V$6))</f>
        <v>80</v>
      </c>
      <c r="AD392" s="109">
        <f>IF(B392="",AD391,IF(L392="",C392,$W$6))</f>
        <v>3604.0729999999999</v>
      </c>
      <c r="AF392" s="110">
        <f t="shared" si="45"/>
        <v>33.676470588235297</v>
      </c>
      <c r="AG392" s="110">
        <f t="shared" si="46"/>
        <v>0.24973721682891176</v>
      </c>
      <c r="AI392" s="111">
        <f>SUM($N$4:N392)</f>
        <v>6.8337405675909331</v>
      </c>
    </row>
    <row r="393" spans="1:35" x14ac:dyDescent="0.25">
      <c r="A393" s="4" t="str">
        <f>IF(pushover!A393="","",pushover!A393)</f>
        <v/>
      </c>
      <c r="B393" s="112" t="str">
        <f>IF(A393="","",IF(MAX(pushover!B393:B1388)&gt;0,pushover!B393*100,-pushover!B393*100))</f>
        <v/>
      </c>
      <c r="C393" s="113" t="str">
        <f>IF(A393="","",pushover!C393)</f>
        <v/>
      </c>
      <c r="D393" s="4" t="str">
        <f>IF(A393="","",pushover!D393)</f>
        <v/>
      </c>
      <c r="E393" s="4" t="str">
        <f>IF(A393="","",pushover!E393)</f>
        <v/>
      </c>
      <c r="F393" s="4" t="str">
        <f>IF(A393="","",pushover!I393)</f>
        <v/>
      </c>
      <c r="G393" s="4" t="str">
        <f>IF(A393="","",pushover!J393)</f>
        <v/>
      </c>
      <c r="H393" s="4" t="str">
        <f>IF(A393="","",pushover!K393)</f>
        <v/>
      </c>
      <c r="I393" s="60" t="str">
        <f t="shared" si="43"/>
        <v/>
      </c>
      <c r="J393" s="60" t="str">
        <f t="shared" si="44"/>
        <v/>
      </c>
      <c r="K393" s="59" t="str">
        <f>IF(AND(F393&gt;0,F392=0),aux!$B$2,IF(AND(G393&gt;0,G392=0,H393&lt;1),aux!$B$3,IF(AND(J393=MAX($J$4:$J$999),J392&lt;J393),aux!$B$4,"")))</f>
        <v/>
      </c>
      <c r="L393" s="114" t="str">
        <f>IF(OR(K392=aux!$B$3,L392=""),"",B393/$B$1)</f>
        <v/>
      </c>
      <c r="M393" s="114" t="str">
        <f t="shared" si="41"/>
        <v/>
      </c>
      <c r="N393" s="11" t="str">
        <f t="shared" si="42"/>
        <v/>
      </c>
      <c r="O393" s="60" t="str">
        <f>IF(AND(L392&lt;$V$20,L393&gt;$V$20),aux!$B$5,"")</f>
        <v/>
      </c>
      <c r="AA393" s="108">
        <f>IF(L393="",$V$6,B393)</f>
        <v>45.800000000000004</v>
      </c>
      <c r="AB393" s="109">
        <f>IF(L393="",$W$6,C393)</f>
        <v>3585.1179999999999</v>
      </c>
      <c r="AC393" s="108">
        <f>IF(B393="",AC392,IF(L393="",B393,$V$6))</f>
        <v>80</v>
      </c>
      <c r="AD393" s="109">
        <f>IF(B393="",AD392,IF(L393="",C393,$W$6))</f>
        <v>3604.0729999999999</v>
      </c>
      <c r="AF393" s="110">
        <f t="shared" si="45"/>
        <v>33.676470588235297</v>
      </c>
      <c r="AG393" s="110">
        <f t="shared" si="46"/>
        <v>0.24973721682891176</v>
      </c>
      <c r="AI393" s="111">
        <f>SUM($N$4:N393)</f>
        <v>6.8337405675909331</v>
      </c>
    </row>
    <row r="394" spans="1:35" x14ac:dyDescent="0.25">
      <c r="A394" s="4" t="str">
        <f>IF(pushover!A394="","",pushover!A394)</f>
        <v/>
      </c>
      <c r="B394" s="112" t="str">
        <f>IF(A394="","",IF(MAX(pushover!B394:B1389)&gt;0,pushover!B394*100,-pushover!B394*100))</f>
        <v/>
      </c>
      <c r="C394" s="113" t="str">
        <f>IF(A394="","",pushover!C394)</f>
        <v/>
      </c>
      <c r="D394" s="4" t="str">
        <f>IF(A394="","",pushover!D394)</f>
        <v/>
      </c>
      <c r="E394" s="4" t="str">
        <f>IF(A394="","",pushover!E394)</f>
        <v/>
      </c>
      <c r="F394" s="4" t="str">
        <f>IF(A394="","",pushover!I394)</f>
        <v/>
      </c>
      <c r="G394" s="4" t="str">
        <f>IF(A394="","",pushover!J394)</f>
        <v/>
      </c>
      <c r="H394" s="4" t="str">
        <f>IF(A394="","",pushover!K394)</f>
        <v/>
      </c>
      <c r="I394" s="60" t="str">
        <f t="shared" si="43"/>
        <v/>
      </c>
      <c r="J394" s="60" t="str">
        <f t="shared" si="44"/>
        <v/>
      </c>
      <c r="K394" s="59" t="str">
        <f>IF(AND(F394&gt;0,F393=0),aux!$B$2,IF(AND(G394&gt;0,G393=0,H394&lt;1),aux!$B$3,IF(AND(J394=MAX($J$4:$J$999),J393&lt;J394),aux!$B$4,"")))</f>
        <v/>
      </c>
      <c r="L394" s="114" t="str">
        <f>IF(OR(K393=aux!$B$3,L393=""),"",B394/$B$1)</f>
        <v/>
      </c>
      <c r="M394" s="114" t="str">
        <f t="shared" si="41"/>
        <v/>
      </c>
      <c r="N394" s="11" t="str">
        <f t="shared" si="42"/>
        <v/>
      </c>
      <c r="O394" s="60" t="str">
        <f>IF(AND(L393&lt;$V$20,L394&gt;$V$20),aux!$B$5,"")</f>
        <v/>
      </c>
      <c r="AA394" s="108">
        <f>IF(L394="",$V$6,B394)</f>
        <v>45.800000000000004</v>
      </c>
      <c r="AB394" s="109">
        <f>IF(L394="",$W$6,C394)</f>
        <v>3585.1179999999999</v>
      </c>
      <c r="AC394" s="108">
        <f>IF(B394="",AC393,IF(L394="",B394,$V$6))</f>
        <v>80</v>
      </c>
      <c r="AD394" s="109">
        <f>IF(B394="",AD393,IF(L394="",C394,$W$6))</f>
        <v>3604.0729999999999</v>
      </c>
      <c r="AF394" s="110">
        <f t="shared" si="45"/>
        <v>33.676470588235297</v>
      </c>
      <c r="AG394" s="110">
        <f t="shared" si="46"/>
        <v>0.24973721682891176</v>
      </c>
      <c r="AI394" s="111">
        <f>SUM($N$4:N394)</f>
        <v>6.8337405675909331</v>
      </c>
    </row>
    <row r="395" spans="1:35" x14ac:dyDescent="0.25">
      <c r="A395" s="4" t="str">
        <f>IF(pushover!A395="","",pushover!A395)</f>
        <v/>
      </c>
      <c r="B395" s="112" t="str">
        <f>IF(A395="","",IF(MAX(pushover!B395:B1390)&gt;0,pushover!B395*100,-pushover!B395*100))</f>
        <v/>
      </c>
      <c r="C395" s="113" t="str">
        <f>IF(A395="","",pushover!C395)</f>
        <v/>
      </c>
      <c r="D395" s="4" t="str">
        <f>IF(A395="","",pushover!D395)</f>
        <v/>
      </c>
      <c r="E395" s="4" t="str">
        <f>IF(A395="","",pushover!E395)</f>
        <v/>
      </c>
      <c r="F395" s="4" t="str">
        <f>IF(A395="","",pushover!I395)</f>
        <v/>
      </c>
      <c r="G395" s="4" t="str">
        <f>IF(A395="","",pushover!J395)</f>
        <v/>
      </c>
      <c r="H395" s="4" t="str">
        <f>IF(A395="","",pushover!K395)</f>
        <v/>
      </c>
      <c r="I395" s="60" t="str">
        <f t="shared" si="43"/>
        <v/>
      </c>
      <c r="J395" s="60" t="str">
        <f t="shared" si="44"/>
        <v/>
      </c>
      <c r="K395" s="59" t="str">
        <f>IF(AND(F395&gt;0,F394=0),aux!$B$2,IF(AND(G395&gt;0,G394=0,H395&lt;1),aux!$B$3,IF(AND(J395=MAX($J$4:$J$999),J394&lt;J395),aux!$B$4,"")))</f>
        <v/>
      </c>
      <c r="L395" s="114" t="str">
        <f>IF(OR(K394=aux!$B$3,L394=""),"",B395/$B$1)</f>
        <v/>
      </c>
      <c r="M395" s="114" t="str">
        <f t="shared" si="41"/>
        <v/>
      </c>
      <c r="N395" s="11" t="str">
        <f t="shared" si="42"/>
        <v/>
      </c>
      <c r="O395" s="60" t="str">
        <f>IF(AND(L394&lt;$V$20,L395&gt;$V$20),aux!$B$5,"")</f>
        <v/>
      </c>
      <c r="AA395" s="108">
        <f>IF(L395="",$V$6,B395)</f>
        <v>45.800000000000004</v>
      </c>
      <c r="AB395" s="109">
        <f>IF(L395="",$W$6,C395)</f>
        <v>3585.1179999999999</v>
      </c>
      <c r="AC395" s="108">
        <f>IF(B395="",AC394,IF(L395="",B395,$V$6))</f>
        <v>80</v>
      </c>
      <c r="AD395" s="109">
        <f>IF(B395="",AD394,IF(L395="",C395,$W$6))</f>
        <v>3604.0729999999999</v>
      </c>
      <c r="AF395" s="110">
        <f t="shared" si="45"/>
        <v>33.676470588235297</v>
      </c>
      <c r="AG395" s="110">
        <f t="shared" si="46"/>
        <v>0.24973721682891176</v>
      </c>
      <c r="AI395" s="111">
        <f>SUM($N$4:N395)</f>
        <v>6.8337405675909331</v>
      </c>
    </row>
    <row r="396" spans="1:35" x14ac:dyDescent="0.25">
      <c r="A396" s="4" t="str">
        <f>IF(pushover!A396="","",pushover!A396)</f>
        <v/>
      </c>
      <c r="B396" s="112" t="str">
        <f>IF(A396="","",IF(MAX(pushover!B396:B1391)&gt;0,pushover!B396*100,-pushover!B396*100))</f>
        <v/>
      </c>
      <c r="C396" s="113" t="str">
        <f>IF(A396="","",pushover!C396)</f>
        <v/>
      </c>
      <c r="D396" s="4" t="str">
        <f>IF(A396="","",pushover!D396)</f>
        <v/>
      </c>
      <c r="E396" s="4" t="str">
        <f>IF(A396="","",pushover!E396)</f>
        <v/>
      </c>
      <c r="F396" s="4" t="str">
        <f>IF(A396="","",pushover!I396)</f>
        <v/>
      </c>
      <c r="G396" s="4" t="str">
        <f>IF(A396="","",pushover!J396)</f>
        <v/>
      </c>
      <c r="H396" s="4" t="str">
        <f>IF(A396="","",pushover!K396)</f>
        <v/>
      </c>
      <c r="I396" s="60" t="str">
        <f t="shared" si="43"/>
        <v/>
      </c>
      <c r="J396" s="60" t="str">
        <f t="shared" si="44"/>
        <v/>
      </c>
      <c r="K396" s="59" t="str">
        <f>IF(AND(F396&gt;0,F395=0),aux!$B$2,IF(AND(G396&gt;0,G395=0,H396&lt;1),aux!$B$3,IF(AND(J396=MAX($J$4:$J$999),J395&lt;J396),aux!$B$4,"")))</f>
        <v/>
      </c>
      <c r="L396" s="114" t="str">
        <f>IF(OR(K395=aux!$B$3,L395=""),"",B396/$B$1)</f>
        <v/>
      </c>
      <c r="M396" s="114" t="str">
        <f t="shared" si="41"/>
        <v/>
      </c>
      <c r="N396" s="11" t="str">
        <f t="shared" si="42"/>
        <v/>
      </c>
      <c r="O396" s="60" t="str">
        <f>IF(AND(L395&lt;$V$20,L396&gt;$V$20),aux!$B$5,"")</f>
        <v/>
      </c>
      <c r="AA396" s="108">
        <f>IF(L396="",$V$6,B396)</f>
        <v>45.800000000000004</v>
      </c>
      <c r="AB396" s="109">
        <f>IF(L396="",$W$6,C396)</f>
        <v>3585.1179999999999</v>
      </c>
      <c r="AC396" s="108">
        <f>IF(B396="",AC395,IF(L396="",B396,$V$6))</f>
        <v>80</v>
      </c>
      <c r="AD396" s="109">
        <f>IF(B396="",AD395,IF(L396="",C396,$W$6))</f>
        <v>3604.0729999999999</v>
      </c>
      <c r="AF396" s="110">
        <f t="shared" si="45"/>
        <v>33.676470588235297</v>
      </c>
      <c r="AG396" s="110">
        <f t="shared" si="46"/>
        <v>0.24973721682891176</v>
      </c>
      <c r="AI396" s="111">
        <f>SUM($N$4:N396)</f>
        <v>6.8337405675909331</v>
      </c>
    </row>
    <row r="397" spans="1:35" x14ac:dyDescent="0.25">
      <c r="A397" s="4" t="str">
        <f>IF(pushover!A397="","",pushover!A397)</f>
        <v/>
      </c>
      <c r="B397" s="112" t="str">
        <f>IF(A397="","",IF(MAX(pushover!B397:B1392)&gt;0,pushover!B397*100,-pushover!B397*100))</f>
        <v/>
      </c>
      <c r="C397" s="113" t="str">
        <f>IF(A397="","",pushover!C397)</f>
        <v/>
      </c>
      <c r="D397" s="4" t="str">
        <f>IF(A397="","",pushover!D397)</f>
        <v/>
      </c>
      <c r="E397" s="4" t="str">
        <f>IF(A397="","",pushover!E397)</f>
        <v/>
      </c>
      <c r="F397" s="4" t="str">
        <f>IF(A397="","",pushover!I397)</f>
        <v/>
      </c>
      <c r="G397" s="4" t="str">
        <f>IF(A397="","",pushover!J397)</f>
        <v/>
      </c>
      <c r="H397" s="4" t="str">
        <f>IF(A397="","",pushover!K397)</f>
        <v/>
      </c>
      <c r="I397" s="60" t="str">
        <f t="shared" si="43"/>
        <v/>
      </c>
      <c r="J397" s="60" t="str">
        <f t="shared" si="44"/>
        <v/>
      </c>
      <c r="K397" s="59" t="str">
        <f>IF(AND(F397&gt;0,F396=0),aux!$B$2,IF(AND(G397&gt;0,G396=0,H397&lt;1),aux!$B$3,IF(AND(J397=MAX($J$4:$J$999),J396&lt;J397),aux!$B$4,"")))</f>
        <v/>
      </c>
      <c r="L397" s="114" t="str">
        <f>IF(OR(K396=aux!$B$3,L396=""),"",B397/$B$1)</f>
        <v/>
      </c>
      <c r="M397" s="114" t="str">
        <f t="shared" si="41"/>
        <v/>
      </c>
      <c r="N397" s="11" t="str">
        <f t="shared" si="42"/>
        <v/>
      </c>
      <c r="O397" s="60" t="str">
        <f>IF(AND(L396&lt;$V$20,L397&gt;$V$20),aux!$B$5,"")</f>
        <v/>
      </c>
      <c r="AA397" s="108">
        <f>IF(L397="",$V$6,B397)</f>
        <v>45.800000000000004</v>
      </c>
      <c r="AB397" s="109">
        <f>IF(L397="",$W$6,C397)</f>
        <v>3585.1179999999999</v>
      </c>
      <c r="AC397" s="108">
        <f>IF(B397="",AC396,IF(L397="",B397,$V$6))</f>
        <v>80</v>
      </c>
      <c r="AD397" s="109">
        <f>IF(B397="",AD396,IF(L397="",C397,$W$6))</f>
        <v>3604.0729999999999</v>
      </c>
      <c r="AF397" s="110">
        <f t="shared" si="45"/>
        <v>33.676470588235297</v>
      </c>
      <c r="AG397" s="110">
        <f t="shared" si="46"/>
        <v>0.24973721682891176</v>
      </c>
      <c r="AI397" s="111">
        <f>SUM($N$4:N397)</f>
        <v>6.8337405675909331</v>
      </c>
    </row>
    <row r="398" spans="1:35" x14ac:dyDescent="0.25">
      <c r="A398" s="4" t="str">
        <f>IF(pushover!A398="","",pushover!A398)</f>
        <v/>
      </c>
      <c r="B398" s="112" t="str">
        <f>IF(A398="","",IF(MAX(pushover!B398:B1393)&gt;0,pushover!B398*100,-pushover!B398*100))</f>
        <v/>
      </c>
      <c r="C398" s="113" t="str">
        <f>IF(A398="","",pushover!C398)</f>
        <v/>
      </c>
      <c r="D398" s="4" t="str">
        <f>IF(A398="","",pushover!D398)</f>
        <v/>
      </c>
      <c r="E398" s="4" t="str">
        <f>IF(A398="","",pushover!E398)</f>
        <v/>
      </c>
      <c r="F398" s="4" t="str">
        <f>IF(A398="","",pushover!I398)</f>
        <v/>
      </c>
      <c r="G398" s="4" t="str">
        <f>IF(A398="","",pushover!J398)</f>
        <v/>
      </c>
      <c r="H398" s="4" t="str">
        <f>IF(A398="","",pushover!K398)</f>
        <v/>
      </c>
      <c r="I398" s="60" t="str">
        <f t="shared" si="43"/>
        <v/>
      </c>
      <c r="J398" s="60" t="str">
        <f t="shared" si="44"/>
        <v/>
      </c>
      <c r="K398" s="59" t="str">
        <f>IF(AND(F398&gt;0,F397=0),aux!$B$2,IF(AND(G398&gt;0,G397=0,H398&lt;1),aux!$B$3,IF(AND(J398=MAX($J$4:$J$999),J397&lt;J398),aux!$B$4,"")))</f>
        <v/>
      </c>
      <c r="L398" s="114" t="str">
        <f>IF(OR(K397=aux!$B$3,L397=""),"",B398/$B$1)</f>
        <v/>
      </c>
      <c r="M398" s="114" t="str">
        <f t="shared" si="41"/>
        <v/>
      </c>
      <c r="N398" s="11" t="str">
        <f t="shared" si="42"/>
        <v/>
      </c>
      <c r="O398" s="60" t="str">
        <f>IF(AND(L397&lt;$V$20,L398&gt;$V$20),aux!$B$5,"")</f>
        <v/>
      </c>
      <c r="AA398" s="108">
        <f>IF(L398="",$V$6,B398)</f>
        <v>45.800000000000004</v>
      </c>
      <c r="AB398" s="109">
        <f>IF(L398="",$W$6,C398)</f>
        <v>3585.1179999999999</v>
      </c>
      <c r="AC398" s="108">
        <f>IF(B398="",AC397,IF(L398="",B398,$V$6))</f>
        <v>80</v>
      </c>
      <c r="AD398" s="109">
        <f>IF(B398="",AD397,IF(L398="",C398,$W$6))</f>
        <v>3604.0729999999999</v>
      </c>
      <c r="AF398" s="110">
        <f t="shared" si="45"/>
        <v>33.676470588235297</v>
      </c>
      <c r="AG398" s="110">
        <f t="shared" si="46"/>
        <v>0.24973721682891176</v>
      </c>
      <c r="AI398" s="111">
        <f>SUM($N$4:N398)</f>
        <v>6.8337405675909331</v>
      </c>
    </row>
    <row r="399" spans="1:35" x14ac:dyDescent="0.25">
      <c r="A399" s="4" t="str">
        <f>IF(pushover!A399="","",pushover!A399)</f>
        <v/>
      </c>
      <c r="B399" s="112" t="str">
        <f>IF(A399="","",IF(MAX(pushover!B399:B1394)&gt;0,pushover!B399*100,-pushover!B399*100))</f>
        <v/>
      </c>
      <c r="C399" s="113" t="str">
        <f>IF(A399="","",pushover!C399)</f>
        <v/>
      </c>
      <c r="D399" s="4" t="str">
        <f>IF(A399="","",pushover!D399)</f>
        <v/>
      </c>
      <c r="E399" s="4" t="str">
        <f>IF(A399="","",pushover!E399)</f>
        <v/>
      </c>
      <c r="F399" s="4" t="str">
        <f>IF(A399="","",pushover!I399)</f>
        <v/>
      </c>
      <c r="G399" s="4" t="str">
        <f>IF(A399="","",pushover!J399)</f>
        <v/>
      </c>
      <c r="H399" s="4" t="str">
        <f>IF(A399="","",pushover!K399)</f>
        <v/>
      </c>
      <c r="I399" s="60" t="str">
        <f t="shared" si="43"/>
        <v/>
      </c>
      <c r="J399" s="60" t="str">
        <f t="shared" si="44"/>
        <v/>
      </c>
      <c r="K399" s="59" t="str">
        <f>IF(AND(F399&gt;0,F398=0),aux!$B$2,IF(AND(G399&gt;0,G398=0,H399&lt;1),aux!$B$3,IF(AND(J399=MAX($J$4:$J$999),J398&lt;J399),aux!$B$4,"")))</f>
        <v/>
      </c>
      <c r="L399" s="114" t="str">
        <f>IF(OR(K398=aux!$B$3,L398=""),"",B399/$B$1)</f>
        <v/>
      </c>
      <c r="M399" s="114" t="str">
        <f t="shared" si="41"/>
        <v/>
      </c>
      <c r="N399" s="11" t="str">
        <f t="shared" si="42"/>
        <v/>
      </c>
      <c r="O399" s="60" t="str">
        <f>IF(AND(L398&lt;$V$20,L399&gt;$V$20),aux!$B$5,"")</f>
        <v/>
      </c>
      <c r="AA399" s="108">
        <f>IF(L399="",$V$6,B399)</f>
        <v>45.800000000000004</v>
      </c>
      <c r="AB399" s="109">
        <f>IF(L399="",$W$6,C399)</f>
        <v>3585.1179999999999</v>
      </c>
      <c r="AC399" s="108">
        <f>IF(B399="",AC398,IF(L399="",B399,$V$6))</f>
        <v>80</v>
      </c>
      <c r="AD399" s="109">
        <f>IF(B399="",AD398,IF(L399="",C399,$W$6))</f>
        <v>3604.0729999999999</v>
      </c>
      <c r="AF399" s="110">
        <f t="shared" si="45"/>
        <v>33.676470588235297</v>
      </c>
      <c r="AG399" s="110">
        <f t="shared" si="46"/>
        <v>0.24973721682891176</v>
      </c>
      <c r="AI399" s="111">
        <f>SUM($N$4:N399)</f>
        <v>6.8337405675909331</v>
      </c>
    </row>
    <row r="400" spans="1:35" x14ac:dyDescent="0.25">
      <c r="A400" s="4" t="str">
        <f>IF(pushover!A400="","",pushover!A400)</f>
        <v/>
      </c>
      <c r="B400" s="112" t="str">
        <f>IF(A400="","",IF(MAX(pushover!B400:B1395)&gt;0,pushover!B400*100,-pushover!B400*100))</f>
        <v/>
      </c>
      <c r="C400" s="113" t="str">
        <f>IF(A400="","",pushover!C400)</f>
        <v/>
      </c>
      <c r="D400" s="4" t="str">
        <f>IF(A400="","",pushover!D400)</f>
        <v/>
      </c>
      <c r="E400" s="4" t="str">
        <f>IF(A400="","",pushover!E400)</f>
        <v/>
      </c>
      <c r="F400" s="4" t="str">
        <f>IF(A400="","",pushover!I400)</f>
        <v/>
      </c>
      <c r="G400" s="4" t="str">
        <f>IF(A400="","",pushover!J400)</f>
        <v/>
      </c>
      <c r="H400" s="4" t="str">
        <f>IF(A400="","",pushover!K400)</f>
        <v/>
      </c>
      <c r="I400" s="60" t="str">
        <f t="shared" si="43"/>
        <v/>
      </c>
      <c r="J400" s="60" t="str">
        <f t="shared" si="44"/>
        <v/>
      </c>
      <c r="K400" s="59" t="str">
        <f>IF(AND(F400&gt;0,F399=0),aux!$B$2,IF(AND(G400&gt;0,G399=0,H400&lt;1),aux!$B$3,IF(AND(J400=MAX($J$4:$J$999),J399&lt;J400),aux!$B$4,"")))</f>
        <v/>
      </c>
      <c r="L400" s="114" t="str">
        <f>IF(OR(K399=aux!$B$3,L399=""),"",B400/$B$1)</f>
        <v/>
      </c>
      <c r="M400" s="114" t="str">
        <f t="shared" si="41"/>
        <v/>
      </c>
      <c r="N400" s="11" t="str">
        <f t="shared" si="42"/>
        <v/>
      </c>
      <c r="O400" s="60" t="str">
        <f>IF(AND(L399&lt;$V$20,L400&gt;$V$20),aux!$B$5,"")</f>
        <v/>
      </c>
      <c r="AA400" s="108">
        <f>IF(L400="",$V$6,B400)</f>
        <v>45.800000000000004</v>
      </c>
      <c r="AB400" s="109">
        <f>IF(L400="",$W$6,C400)</f>
        <v>3585.1179999999999</v>
      </c>
      <c r="AC400" s="108">
        <f>IF(B400="",AC399,IF(L400="",B400,$V$6))</f>
        <v>80</v>
      </c>
      <c r="AD400" s="109">
        <f>IF(B400="",AD399,IF(L400="",C400,$W$6))</f>
        <v>3604.0729999999999</v>
      </c>
      <c r="AF400" s="110">
        <f t="shared" si="45"/>
        <v>33.676470588235297</v>
      </c>
      <c r="AG400" s="110">
        <f t="shared" si="46"/>
        <v>0.24973721682891176</v>
      </c>
      <c r="AI400" s="111">
        <f>SUM($N$4:N400)</f>
        <v>6.8337405675909331</v>
      </c>
    </row>
    <row r="401" spans="1:35" x14ac:dyDescent="0.25">
      <c r="A401" s="4" t="str">
        <f>IF(pushover!A401="","",pushover!A401)</f>
        <v/>
      </c>
      <c r="B401" s="112" t="str">
        <f>IF(A401="","",IF(MAX(pushover!B401:B1396)&gt;0,pushover!B401*100,-pushover!B401*100))</f>
        <v/>
      </c>
      <c r="C401" s="113" t="str">
        <f>IF(A401="","",pushover!C401)</f>
        <v/>
      </c>
      <c r="D401" s="4" t="str">
        <f>IF(A401="","",pushover!D401)</f>
        <v/>
      </c>
      <c r="E401" s="4" t="str">
        <f>IF(A401="","",pushover!E401)</f>
        <v/>
      </c>
      <c r="F401" s="4" t="str">
        <f>IF(A401="","",pushover!I401)</f>
        <v/>
      </c>
      <c r="G401" s="4" t="str">
        <f>IF(A401="","",pushover!J401)</f>
        <v/>
      </c>
      <c r="H401" s="4" t="str">
        <f>IF(A401="","",pushover!K401)</f>
        <v/>
      </c>
      <c r="I401" s="60" t="str">
        <f t="shared" si="43"/>
        <v/>
      </c>
      <c r="J401" s="60" t="str">
        <f t="shared" si="44"/>
        <v/>
      </c>
      <c r="K401" s="59" t="str">
        <f>IF(AND(F401&gt;0,F400=0),aux!$B$2,IF(AND(G401&gt;0,G400=0,H401&lt;1),aux!$B$3,IF(AND(J401=MAX($J$4:$J$999),J400&lt;J401),aux!$B$4,"")))</f>
        <v/>
      </c>
      <c r="L401" s="114" t="str">
        <f>IF(OR(K400=aux!$B$3,L400=""),"",B401/$B$1)</f>
        <v/>
      </c>
      <c r="M401" s="114" t="str">
        <f t="shared" si="41"/>
        <v/>
      </c>
      <c r="N401" s="11" t="str">
        <f t="shared" si="42"/>
        <v/>
      </c>
      <c r="O401" s="60" t="str">
        <f>IF(AND(L400&lt;$V$20,L401&gt;$V$20),aux!$B$5,"")</f>
        <v/>
      </c>
      <c r="AA401" s="108">
        <f>IF(L401="",$V$6,B401)</f>
        <v>45.800000000000004</v>
      </c>
      <c r="AB401" s="109">
        <f>IF(L401="",$W$6,C401)</f>
        <v>3585.1179999999999</v>
      </c>
      <c r="AC401" s="108">
        <f>IF(B401="",AC400,IF(L401="",B401,$V$6))</f>
        <v>80</v>
      </c>
      <c r="AD401" s="109">
        <f>IF(B401="",AD400,IF(L401="",C401,$W$6))</f>
        <v>3604.0729999999999</v>
      </c>
      <c r="AF401" s="110">
        <f t="shared" si="45"/>
        <v>33.676470588235297</v>
      </c>
      <c r="AG401" s="110">
        <f t="shared" si="46"/>
        <v>0.24973721682891176</v>
      </c>
      <c r="AI401" s="111">
        <f>SUM($N$4:N401)</f>
        <v>6.8337405675909331</v>
      </c>
    </row>
    <row r="402" spans="1:35" x14ac:dyDescent="0.25">
      <c r="A402" s="4" t="str">
        <f>IF(pushover!A402="","",pushover!A402)</f>
        <v/>
      </c>
      <c r="B402" s="112" t="str">
        <f>IF(A402="","",IF(MAX(pushover!B402:B1397)&gt;0,pushover!B402*100,-pushover!B402*100))</f>
        <v/>
      </c>
      <c r="C402" s="113" t="str">
        <f>IF(A402="","",pushover!C402)</f>
        <v/>
      </c>
      <c r="D402" s="4" t="str">
        <f>IF(A402="","",pushover!D402)</f>
        <v/>
      </c>
      <c r="E402" s="4" t="str">
        <f>IF(A402="","",pushover!E402)</f>
        <v/>
      </c>
      <c r="F402" s="4" t="str">
        <f>IF(A402="","",pushover!I402)</f>
        <v/>
      </c>
      <c r="G402" s="4" t="str">
        <f>IF(A402="","",pushover!J402)</f>
        <v/>
      </c>
      <c r="H402" s="4" t="str">
        <f>IF(A402="","",pushover!K402)</f>
        <v/>
      </c>
      <c r="I402" s="60" t="str">
        <f t="shared" si="43"/>
        <v/>
      </c>
      <c r="J402" s="60" t="str">
        <f t="shared" si="44"/>
        <v/>
      </c>
      <c r="K402" s="59" t="str">
        <f>IF(AND(F402&gt;0,F401=0),aux!$B$2,IF(AND(G402&gt;0,G401=0,H402&lt;1),aux!$B$3,IF(AND(J402=MAX($J$4:$J$999),J401&lt;J402),aux!$B$4,"")))</f>
        <v/>
      </c>
      <c r="L402" s="114" t="str">
        <f>IF(OR(K401=aux!$B$3,L401=""),"",B402/$B$1)</f>
        <v/>
      </c>
      <c r="M402" s="114" t="str">
        <f t="shared" si="41"/>
        <v/>
      </c>
      <c r="N402" s="11" t="str">
        <f t="shared" si="42"/>
        <v/>
      </c>
      <c r="O402" s="60" t="str">
        <f>IF(AND(L401&lt;$V$20,L402&gt;$V$20),aux!$B$5,"")</f>
        <v/>
      </c>
      <c r="AA402" s="108">
        <f>IF(L402="",$V$6,B402)</f>
        <v>45.800000000000004</v>
      </c>
      <c r="AB402" s="109">
        <f>IF(L402="",$W$6,C402)</f>
        <v>3585.1179999999999</v>
      </c>
      <c r="AC402" s="108">
        <f>IF(B402="",AC401,IF(L402="",B402,$V$6))</f>
        <v>80</v>
      </c>
      <c r="AD402" s="109">
        <f>IF(B402="",AD401,IF(L402="",C402,$W$6))</f>
        <v>3604.0729999999999</v>
      </c>
      <c r="AF402" s="110">
        <f t="shared" si="45"/>
        <v>33.676470588235297</v>
      </c>
      <c r="AG402" s="110">
        <f t="shared" si="46"/>
        <v>0.24973721682891176</v>
      </c>
      <c r="AI402" s="111">
        <f>SUM($N$4:N402)</f>
        <v>6.8337405675909331</v>
      </c>
    </row>
    <row r="403" spans="1:35" x14ac:dyDescent="0.25">
      <c r="A403" s="4" t="str">
        <f>IF(pushover!A403="","",pushover!A403)</f>
        <v/>
      </c>
      <c r="B403" s="112" t="str">
        <f>IF(A403="","",IF(MAX(pushover!B403:B1398)&gt;0,pushover!B403*100,-pushover!B403*100))</f>
        <v/>
      </c>
      <c r="C403" s="113" t="str">
        <f>IF(A403="","",pushover!C403)</f>
        <v/>
      </c>
      <c r="D403" s="4" t="str">
        <f>IF(A403="","",pushover!D403)</f>
        <v/>
      </c>
      <c r="E403" s="4" t="str">
        <f>IF(A403="","",pushover!E403)</f>
        <v/>
      </c>
      <c r="F403" s="4" t="str">
        <f>IF(A403="","",pushover!I403)</f>
        <v/>
      </c>
      <c r="G403" s="4" t="str">
        <f>IF(A403="","",pushover!J403)</f>
        <v/>
      </c>
      <c r="H403" s="4" t="str">
        <f>IF(A403="","",pushover!K403)</f>
        <v/>
      </c>
      <c r="I403" s="60" t="str">
        <f t="shared" si="43"/>
        <v/>
      </c>
      <c r="J403" s="60" t="str">
        <f t="shared" si="44"/>
        <v/>
      </c>
      <c r="K403" s="59" t="str">
        <f>IF(AND(F403&gt;0,F402=0),aux!$B$2,IF(AND(G403&gt;0,G402=0,H403&lt;1),aux!$B$3,IF(AND(J403=MAX($J$4:$J$999),J402&lt;J403),aux!$B$4,"")))</f>
        <v/>
      </c>
      <c r="L403" s="114" t="str">
        <f>IF(OR(K402=aux!$B$3,L402=""),"",B403/$B$1)</f>
        <v/>
      </c>
      <c r="M403" s="114" t="str">
        <f t="shared" si="41"/>
        <v/>
      </c>
      <c r="N403" s="11" t="str">
        <f t="shared" si="42"/>
        <v/>
      </c>
      <c r="O403" s="60" t="str">
        <f>IF(AND(L402&lt;$V$20,L403&gt;$V$20),aux!$B$5,"")</f>
        <v/>
      </c>
      <c r="AA403" s="108">
        <f>IF(L403="",$V$6,B403)</f>
        <v>45.800000000000004</v>
      </c>
      <c r="AB403" s="109">
        <f>IF(L403="",$W$6,C403)</f>
        <v>3585.1179999999999</v>
      </c>
      <c r="AC403" s="108">
        <f>IF(B403="",AC402,IF(L403="",B403,$V$6))</f>
        <v>80</v>
      </c>
      <c r="AD403" s="109">
        <f>IF(B403="",AD402,IF(L403="",C403,$W$6))</f>
        <v>3604.0729999999999</v>
      </c>
      <c r="AF403" s="110">
        <f t="shared" si="45"/>
        <v>33.676470588235297</v>
      </c>
      <c r="AG403" s="110">
        <f t="shared" si="46"/>
        <v>0.24973721682891176</v>
      </c>
      <c r="AI403" s="111">
        <f>SUM($N$4:N403)</f>
        <v>6.8337405675909331</v>
      </c>
    </row>
    <row r="404" spans="1:35" x14ac:dyDescent="0.25">
      <c r="A404" s="4" t="str">
        <f>IF(pushover!A404="","",pushover!A404)</f>
        <v/>
      </c>
      <c r="B404" s="112" t="str">
        <f>IF(A404="","",IF(MAX(pushover!B404:B1399)&gt;0,pushover!B404*100,-pushover!B404*100))</f>
        <v/>
      </c>
      <c r="C404" s="113" t="str">
        <f>IF(A404="","",pushover!C404)</f>
        <v/>
      </c>
      <c r="D404" s="4" t="str">
        <f>IF(A404="","",pushover!D404)</f>
        <v/>
      </c>
      <c r="E404" s="4" t="str">
        <f>IF(A404="","",pushover!E404)</f>
        <v/>
      </c>
      <c r="F404" s="4" t="str">
        <f>IF(A404="","",pushover!I404)</f>
        <v/>
      </c>
      <c r="G404" s="4" t="str">
        <f>IF(A404="","",pushover!J404)</f>
        <v/>
      </c>
      <c r="H404" s="4" t="str">
        <f>IF(A404="","",pushover!K404)</f>
        <v/>
      </c>
      <c r="I404" s="60" t="str">
        <f t="shared" si="43"/>
        <v/>
      </c>
      <c r="J404" s="60" t="str">
        <f t="shared" si="44"/>
        <v/>
      </c>
      <c r="K404" s="59" t="str">
        <f>IF(AND(F404&gt;0,F403=0),aux!$B$2,IF(AND(G404&gt;0,G403=0,H404&lt;1),aux!$B$3,IF(AND(J404=MAX($J$4:$J$999),J403&lt;J404),aux!$B$4,"")))</f>
        <v/>
      </c>
      <c r="L404" s="114" t="str">
        <f>IF(OR(K403=aux!$B$3,L403=""),"",B404/$B$1)</f>
        <v/>
      </c>
      <c r="M404" s="114" t="str">
        <f t="shared" si="41"/>
        <v/>
      </c>
      <c r="N404" s="11" t="str">
        <f t="shared" si="42"/>
        <v/>
      </c>
      <c r="O404" s="60" t="str">
        <f>IF(AND(L403&lt;$V$20,L404&gt;$V$20),aux!$B$5,"")</f>
        <v/>
      </c>
      <c r="AA404" s="108">
        <f>IF(L404="",$V$6,B404)</f>
        <v>45.800000000000004</v>
      </c>
      <c r="AB404" s="109">
        <f>IF(L404="",$W$6,C404)</f>
        <v>3585.1179999999999</v>
      </c>
      <c r="AC404" s="108">
        <f>IF(B404="",AC403,IF(L404="",B404,$V$6))</f>
        <v>80</v>
      </c>
      <c r="AD404" s="109">
        <f>IF(B404="",AD403,IF(L404="",C404,$W$6))</f>
        <v>3604.0729999999999</v>
      </c>
      <c r="AF404" s="110">
        <f t="shared" si="45"/>
        <v>33.676470588235297</v>
      </c>
      <c r="AG404" s="110">
        <f t="shared" si="46"/>
        <v>0.24973721682891176</v>
      </c>
      <c r="AI404" s="111">
        <f>SUM($N$4:N404)</f>
        <v>6.8337405675909331</v>
      </c>
    </row>
    <row r="405" spans="1:35" x14ac:dyDescent="0.25">
      <c r="A405" s="4" t="str">
        <f>IF(pushover!A405="","",pushover!A405)</f>
        <v/>
      </c>
      <c r="B405" s="112" t="str">
        <f>IF(A405="","",IF(MAX(pushover!B405:B1400)&gt;0,pushover!B405*100,-pushover!B405*100))</f>
        <v/>
      </c>
      <c r="C405" s="113" t="str">
        <f>IF(A405="","",pushover!C405)</f>
        <v/>
      </c>
      <c r="D405" s="4" t="str">
        <f>IF(A405="","",pushover!D405)</f>
        <v/>
      </c>
      <c r="E405" s="4" t="str">
        <f>IF(A405="","",pushover!E405)</f>
        <v/>
      </c>
      <c r="F405" s="4" t="str">
        <f>IF(A405="","",pushover!I405)</f>
        <v/>
      </c>
      <c r="G405" s="4" t="str">
        <f>IF(A405="","",pushover!J405)</f>
        <v/>
      </c>
      <c r="H405" s="4" t="str">
        <f>IF(A405="","",pushover!K405)</f>
        <v/>
      </c>
      <c r="I405" s="60" t="str">
        <f t="shared" si="43"/>
        <v/>
      </c>
      <c r="J405" s="60" t="str">
        <f t="shared" si="44"/>
        <v/>
      </c>
      <c r="K405" s="59" t="str">
        <f>IF(AND(F405&gt;0,F404=0),aux!$B$2,IF(AND(G405&gt;0,G404=0,H405&lt;1),aux!$B$3,IF(AND(J405=MAX($J$4:$J$999),J404&lt;J405),aux!$B$4,"")))</f>
        <v/>
      </c>
      <c r="L405" s="114" t="str">
        <f>IF(OR(K404=aux!$B$3,L404=""),"",B405/$B$1)</f>
        <v/>
      </c>
      <c r="M405" s="114" t="str">
        <f t="shared" ref="M405:M468" si="47">IF(L405="","",C405/($B$1*$D$1*9.81))</f>
        <v/>
      </c>
      <c r="N405" s="11" t="str">
        <f t="shared" ref="N405:N468" si="48">IF(L405="","",IF(L404="[cm]",0,(L405-L404)*(M405+M404)/2))</f>
        <v/>
      </c>
      <c r="O405" s="60" t="str">
        <f>IF(AND(L404&lt;$V$20,L405&gt;$V$20),aux!$B$5,"")</f>
        <v/>
      </c>
      <c r="AA405" s="108">
        <f>IF(L405="",$V$6,B405)</f>
        <v>45.800000000000004</v>
      </c>
      <c r="AB405" s="109">
        <f>IF(L405="",$W$6,C405)</f>
        <v>3585.1179999999999</v>
      </c>
      <c r="AC405" s="108">
        <f>IF(B405="",AC404,IF(L405="",B405,$V$6))</f>
        <v>80</v>
      </c>
      <c r="AD405" s="109">
        <f>IF(B405="",AD404,IF(L405="",C405,$W$6))</f>
        <v>3604.0729999999999</v>
      </c>
      <c r="AF405" s="110">
        <f t="shared" si="45"/>
        <v>33.676470588235297</v>
      </c>
      <c r="AG405" s="110">
        <f t="shared" si="46"/>
        <v>0.24973721682891176</v>
      </c>
      <c r="AI405" s="111">
        <f>SUM($N$4:N405)</f>
        <v>6.8337405675909331</v>
      </c>
    </row>
    <row r="406" spans="1:35" x14ac:dyDescent="0.25">
      <c r="A406" s="4" t="str">
        <f>IF(pushover!A406="","",pushover!A406)</f>
        <v/>
      </c>
      <c r="B406" s="112" t="str">
        <f>IF(A406="","",IF(MAX(pushover!B406:B1401)&gt;0,pushover!B406*100,-pushover!B406*100))</f>
        <v/>
      </c>
      <c r="C406" s="113" t="str">
        <f>IF(A406="","",pushover!C406)</f>
        <v/>
      </c>
      <c r="D406" s="4" t="str">
        <f>IF(A406="","",pushover!D406)</f>
        <v/>
      </c>
      <c r="E406" s="4" t="str">
        <f>IF(A406="","",pushover!E406)</f>
        <v/>
      </c>
      <c r="F406" s="4" t="str">
        <f>IF(A406="","",pushover!I406)</f>
        <v/>
      </c>
      <c r="G406" s="4" t="str">
        <f>IF(A406="","",pushover!J406)</f>
        <v/>
      </c>
      <c r="H406" s="4" t="str">
        <f>IF(A406="","",pushover!K406)</f>
        <v/>
      </c>
      <c r="I406" s="60" t="str">
        <f t="shared" si="43"/>
        <v/>
      </c>
      <c r="J406" s="60" t="str">
        <f t="shared" si="44"/>
        <v/>
      </c>
      <c r="K406" s="59" t="str">
        <f>IF(AND(F406&gt;0,F405=0),aux!$B$2,IF(AND(G406&gt;0,G405=0,H406&lt;1),aux!$B$3,IF(AND(J406=MAX($J$4:$J$999),J405&lt;J406),aux!$B$4,"")))</f>
        <v/>
      </c>
      <c r="L406" s="114" t="str">
        <f>IF(OR(K405=aux!$B$3,L405=""),"",B406/$B$1)</f>
        <v/>
      </c>
      <c r="M406" s="114" t="str">
        <f t="shared" si="47"/>
        <v/>
      </c>
      <c r="N406" s="11" t="str">
        <f t="shared" si="48"/>
        <v/>
      </c>
      <c r="O406" s="60" t="str">
        <f>IF(AND(L405&lt;$V$20,L406&gt;$V$20),aux!$B$5,"")</f>
        <v/>
      </c>
      <c r="AA406" s="108">
        <f>IF(L406="",$V$6,B406)</f>
        <v>45.800000000000004</v>
      </c>
      <c r="AB406" s="109">
        <f>IF(L406="",$W$6,C406)</f>
        <v>3585.1179999999999</v>
      </c>
      <c r="AC406" s="108">
        <f>IF(B406="",AC405,IF(L406="",B406,$V$6))</f>
        <v>80</v>
      </c>
      <c r="AD406" s="109">
        <f>IF(B406="",AD405,IF(L406="",C406,$W$6))</f>
        <v>3604.0729999999999</v>
      </c>
      <c r="AF406" s="110">
        <f t="shared" si="45"/>
        <v>33.676470588235297</v>
      </c>
      <c r="AG406" s="110">
        <f t="shared" si="46"/>
        <v>0.24973721682891176</v>
      </c>
      <c r="AI406" s="111">
        <f>SUM($N$4:N406)</f>
        <v>6.8337405675909331</v>
      </c>
    </row>
    <row r="407" spans="1:35" x14ac:dyDescent="0.25">
      <c r="A407" s="4" t="str">
        <f>IF(pushover!A407="","",pushover!A407)</f>
        <v/>
      </c>
      <c r="B407" s="112" t="str">
        <f>IF(A407="","",IF(MAX(pushover!B407:B1402)&gt;0,pushover!B407*100,-pushover!B407*100))</f>
        <v/>
      </c>
      <c r="C407" s="113" t="str">
        <f>IF(A407="","",pushover!C407)</f>
        <v/>
      </c>
      <c r="D407" s="4" t="str">
        <f>IF(A407="","",pushover!D407)</f>
        <v/>
      </c>
      <c r="E407" s="4" t="str">
        <f>IF(A407="","",pushover!E407)</f>
        <v/>
      </c>
      <c r="F407" s="4" t="str">
        <f>IF(A407="","",pushover!I407)</f>
        <v/>
      </c>
      <c r="G407" s="4" t="str">
        <f>IF(A407="","",pushover!J407)</f>
        <v/>
      </c>
      <c r="H407" s="4" t="str">
        <f>IF(A407="","",pushover!K407)</f>
        <v/>
      </c>
      <c r="I407" s="60" t="str">
        <f t="shared" si="43"/>
        <v/>
      </c>
      <c r="J407" s="60" t="str">
        <f t="shared" si="44"/>
        <v/>
      </c>
      <c r="K407" s="59" t="str">
        <f>IF(AND(F407&gt;0,F406=0),aux!$B$2,IF(AND(G407&gt;0,G406=0,H407&lt;1),aux!$B$3,IF(AND(J407=MAX($J$4:$J$999),J406&lt;J407),aux!$B$4,"")))</f>
        <v/>
      </c>
      <c r="L407" s="114" t="str">
        <f>IF(OR(K406=aux!$B$3,L406=""),"",B407/$B$1)</f>
        <v/>
      </c>
      <c r="M407" s="114" t="str">
        <f t="shared" si="47"/>
        <v/>
      </c>
      <c r="N407" s="11" t="str">
        <f t="shared" si="48"/>
        <v/>
      </c>
      <c r="O407" s="60" t="str">
        <f>IF(AND(L406&lt;$V$20,L407&gt;$V$20),aux!$B$5,"")</f>
        <v/>
      </c>
      <c r="AA407" s="108">
        <f>IF(L407="",$V$6,B407)</f>
        <v>45.800000000000004</v>
      </c>
      <c r="AB407" s="109">
        <f>IF(L407="",$W$6,C407)</f>
        <v>3585.1179999999999</v>
      </c>
      <c r="AC407" s="108">
        <f>IF(B407="",AC406,IF(L407="",B407,$V$6))</f>
        <v>80</v>
      </c>
      <c r="AD407" s="109">
        <f>IF(B407="",AD406,IF(L407="",C407,$W$6))</f>
        <v>3604.0729999999999</v>
      </c>
      <c r="AF407" s="110">
        <f t="shared" si="45"/>
        <v>33.676470588235297</v>
      </c>
      <c r="AG407" s="110">
        <f t="shared" si="46"/>
        <v>0.24973721682891176</v>
      </c>
      <c r="AI407" s="111">
        <f>SUM($N$4:N407)</f>
        <v>6.8337405675909331</v>
      </c>
    </row>
    <row r="408" spans="1:35" x14ac:dyDescent="0.25">
      <c r="A408" s="4" t="str">
        <f>IF(pushover!A408="","",pushover!A408)</f>
        <v/>
      </c>
      <c r="B408" s="112" t="str">
        <f>IF(A408="","",IF(MAX(pushover!B408:B1403)&gt;0,pushover!B408*100,-pushover!B408*100))</f>
        <v/>
      </c>
      <c r="C408" s="113" t="str">
        <f>IF(A408="","",pushover!C408)</f>
        <v/>
      </c>
      <c r="D408" s="4" t="str">
        <f>IF(A408="","",pushover!D408)</f>
        <v/>
      </c>
      <c r="E408" s="4" t="str">
        <f>IF(A408="","",pushover!E408)</f>
        <v/>
      </c>
      <c r="F408" s="4" t="str">
        <f>IF(A408="","",pushover!I408)</f>
        <v/>
      </c>
      <c r="G408" s="4" t="str">
        <f>IF(A408="","",pushover!J408)</f>
        <v/>
      </c>
      <c r="H408" s="4" t="str">
        <f>IF(A408="","",pushover!K408)</f>
        <v/>
      </c>
      <c r="I408" s="60" t="str">
        <f t="shared" si="43"/>
        <v/>
      </c>
      <c r="J408" s="60" t="str">
        <f t="shared" si="44"/>
        <v/>
      </c>
      <c r="K408" s="59" t="str">
        <f>IF(AND(F408&gt;0,F407=0),aux!$B$2,IF(AND(G408&gt;0,G407=0,H408&lt;1),aux!$B$3,IF(AND(J408=MAX($J$4:$J$999),J407&lt;J408),aux!$B$4,"")))</f>
        <v/>
      </c>
      <c r="L408" s="114" t="str">
        <f>IF(OR(K407=aux!$B$3,L407=""),"",B408/$B$1)</f>
        <v/>
      </c>
      <c r="M408" s="114" t="str">
        <f t="shared" si="47"/>
        <v/>
      </c>
      <c r="N408" s="11" t="str">
        <f t="shared" si="48"/>
        <v/>
      </c>
      <c r="O408" s="60" t="str">
        <f>IF(AND(L407&lt;$V$20,L408&gt;$V$20),aux!$B$5,"")</f>
        <v/>
      </c>
      <c r="AA408" s="108">
        <f>IF(L408="",$V$6,B408)</f>
        <v>45.800000000000004</v>
      </c>
      <c r="AB408" s="109">
        <f>IF(L408="",$W$6,C408)</f>
        <v>3585.1179999999999</v>
      </c>
      <c r="AC408" s="108">
        <f>IF(B408="",AC407,IF(L408="",B408,$V$6))</f>
        <v>80</v>
      </c>
      <c r="AD408" s="109">
        <f>IF(B408="",AD407,IF(L408="",C408,$W$6))</f>
        <v>3604.0729999999999</v>
      </c>
      <c r="AF408" s="110">
        <f t="shared" si="45"/>
        <v>33.676470588235297</v>
      </c>
      <c r="AG408" s="110">
        <f t="shared" si="46"/>
        <v>0.24973721682891176</v>
      </c>
      <c r="AI408" s="111">
        <f>SUM($N$4:N408)</f>
        <v>6.8337405675909331</v>
      </c>
    </row>
    <row r="409" spans="1:35" x14ac:dyDescent="0.25">
      <c r="A409" s="4" t="str">
        <f>IF(pushover!A409="","",pushover!A409)</f>
        <v/>
      </c>
      <c r="B409" s="112" t="str">
        <f>IF(A409="","",IF(MAX(pushover!B409:B1404)&gt;0,pushover!B409*100,-pushover!B409*100))</f>
        <v/>
      </c>
      <c r="C409" s="113" t="str">
        <f>IF(A409="","",pushover!C409)</f>
        <v/>
      </c>
      <c r="D409" s="4" t="str">
        <f>IF(A409="","",pushover!D409)</f>
        <v/>
      </c>
      <c r="E409" s="4" t="str">
        <f>IF(A409="","",pushover!E409)</f>
        <v/>
      </c>
      <c r="F409" s="4" t="str">
        <f>IF(A409="","",pushover!I409)</f>
        <v/>
      </c>
      <c r="G409" s="4" t="str">
        <f>IF(A409="","",pushover!J409)</f>
        <v/>
      </c>
      <c r="H409" s="4" t="str">
        <f>IF(A409="","",pushover!K409)</f>
        <v/>
      </c>
      <c r="I409" s="60" t="str">
        <f t="shared" si="43"/>
        <v/>
      </c>
      <c r="J409" s="60" t="str">
        <f t="shared" si="44"/>
        <v/>
      </c>
      <c r="K409" s="59" t="str">
        <f>IF(AND(F409&gt;0,F408=0),aux!$B$2,IF(AND(G409&gt;0,G408=0,H409&lt;1),aux!$B$3,IF(AND(J409=MAX($J$4:$J$999),J408&lt;J409),aux!$B$4,"")))</f>
        <v/>
      </c>
      <c r="L409" s="114" t="str">
        <f>IF(OR(K408=aux!$B$3,L408=""),"",B409/$B$1)</f>
        <v/>
      </c>
      <c r="M409" s="114" t="str">
        <f t="shared" si="47"/>
        <v/>
      </c>
      <c r="N409" s="11" t="str">
        <f t="shared" si="48"/>
        <v/>
      </c>
      <c r="O409" s="60" t="str">
        <f>IF(AND(L408&lt;$V$20,L409&gt;$V$20),aux!$B$5,"")</f>
        <v/>
      </c>
      <c r="AA409" s="108">
        <f>IF(L409="",$V$6,B409)</f>
        <v>45.800000000000004</v>
      </c>
      <c r="AB409" s="109">
        <f>IF(L409="",$W$6,C409)</f>
        <v>3585.1179999999999</v>
      </c>
      <c r="AC409" s="108">
        <f>IF(B409="",AC408,IF(L409="",B409,$V$6))</f>
        <v>80</v>
      </c>
      <c r="AD409" s="109">
        <f>IF(B409="",AD408,IF(L409="",C409,$W$6))</f>
        <v>3604.0729999999999</v>
      </c>
      <c r="AF409" s="110">
        <f t="shared" si="45"/>
        <v>33.676470588235297</v>
      </c>
      <c r="AG409" s="110">
        <f t="shared" si="46"/>
        <v>0.24973721682891176</v>
      </c>
      <c r="AI409" s="111">
        <f>SUM($N$4:N409)</f>
        <v>6.8337405675909331</v>
      </c>
    </row>
    <row r="410" spans="1:35" x14ac:dyDescent="0.25">
      <c r="A410" s="4" t="str">
        <f>IF(pushover!A410="","",pushover!A410)</f>
        <v/>
      </c>
      <c r="B410" s="112" t="str">
        <f>IF(A410="","",IF(MAX(pushover!B410:B1405)&gt;0,pushover!B410*100,-pushover!B410*100))</f>
        <v/>
      </c>
      <c r="C410" s="113" t="str">
        <f>IF(A410="","",pushover!C410)</f>
        <v/>
      </c>
      <c r="D410" s="4" t="str">
        <f>IF(A410="","",pushover!D410)</f>
        <v/>
      </c>
      <c r="E410" s="4" t="str">
        <f>IF(A410="","",pushover!E410)</f>
        <v/>
      </c>
      <c r="F410" s="4" t="str">
        <f>IF(A410="","",pushover!I410)</f>
        <v/>
      </c>
      <c r="G410" s="4" t="str">
        <f>IF(A410="","",pushover!J410)</f>
        <v/>
      </c>
      <c r="H410" s="4" t="str">
        <f>IF(A410="","",pushover!K410)</f>
        <v/>
      </c>
      <c r="I410" s="60" t="str">
        <f t="shared" si="43"/>
        <v/>
      </c>
      <c r="J410" s="60" t="str">
        <f t="shared" si="44"/>
        <v/>
      </c>
      <c r="K410" s="59" t="str">
        <f>IF(AND(F410&gt;0,F409=0),aux!$B$2,IF(AND(G410&gt;0,G409=0,H410&lt;1),aux!$B$3,IF(AND(J410=MAX($J$4:$J$999),J409&lt;J410),aux!$B$4,"")))</f>
        <v/>
      </c>
      <c r="L410" s="114" t="str">
        <f>IF(OR(K409=aux!$B$3,L409=""),"",B410/$B$1)</f>
        <v/>
      </c>
      <c r="M410" s="114" t="str">
        <f t="shared" si="47"/>
        <v/>
      </c>
      <c r="N410" s="11" t="str">
        <f t="shared" si="48"/>
        <v/>
      </c>
      <c r="O410" s="60" t="str">
        <f>IF(AND(L409&lt;$V$20,L410&gt;$V$20),aux!$B$5,"")</f>
        <v/>
      </c>
      <c r="AA410" s="108">
        <f>IF(L410="",$V$6,B410)</f>
        <v>45.800000000000004</v>
      </c>
      <c r="AB410" s="109">
        <f>IF(L410="",$W$6,C410)</f>
        <v>3585.1179999999999</v>
      </c>
      <c r="AC410" s="108">
        <f>IF(B410="",AC409,IF(L410="",B410,$V$6))</f>
        <v>80</v>
      </c>
      <c r="AD410" s="109">
        <f>IF(B410="",AD409,IF(L410="",C410,$W$6))</f>
        <v>3604.0729999999999</v>
      </c>
      <c r="AF410" s="110">
        <f t="shared" si="45"/>
        <v>33.676470588235297</v>
      </c>
      <c r="AG410" s="110">
        <f t="shared" si="46"/>
        <v>0.24973721682891176</v>
      </c>
      <c r="AI410" s="111">
        <f>SUM($N$4:N410)</f>
        <v>6.8337405675909331</v>
      </c>
    </row>
    <row r="411" spans="1:35" x14ac:dyDescent="0.25">
      <c r="A411" s="4" t="str">
        <f>IF(pushover!A411="","",pushover!A411)</f>
        <v/>
      </c>
      <c r="B411" s="112" t="str">
        <f>IF(A411="","",IF(MAX(pushover!B411:B1406)&gt;0,pushover!B411*100,-pushover!B411*100))</f>
        <v/>
      </c>
      <c r="C411" s="113" t="str">
        <f>IF(A411="","",pushover!C411)</f>
        <v/>
      </c>
      <c r="D411" s="4" t="str">
        <f>IF(A411="","",pushover!D411)</f>
        <v/>
      </c>
      <c r="E411" s="4" t="str">
        <f>IF(A411="","",pushover!E411)</f>
        <v/>
      </c>
      <c r="F411" s="4" t="str">
        <f>IF(A411="","",pushover!I411)</f>
        <v/>
      </c>
      <c r="G411" s="4" t="str">
        <f>IF(A411="","",pushover!J411)</f>
        <v/>
      </c>
      <c r="H411" s="4" t="str">
        <f>IF(A411="","",pushover!K411)</f>
        <v/>
      </c>
      <c r="I411" s="60" t="str">
        <f t="shared" si="43"/>
        <v/>
      </c>
      <c r="J411" s="60" t="str">
        <f t="shared" si="44"/>
        <v/>
      </c>
      <c r="K411" s="59" t="str">
        <f>IF(AND(F411&gt;0,F410=0),aux!$B$2,IF(AND(G411&gt;0,G410=0,H411&lt;1),aux!$B$3,IF(AND(J411=MAX($J$4:$J$999),J410&lt;J411),aux!$B$4,"")))</f>
        <v/>
      </c>
      <c r="L411" s="114" t="str">
        <f>IF(OR(K410=aux!$B$3,L410=""),"",B411/$B$1)</f>
        <v/>
      </c>
      <c r="M411" s="114" t="str">
        <f t="shared" si="47"/>
        <v/>
      </c>
      <c r="N411" s="11" t="str">
        <f t="shared" si="48"/>
        <v/>
      </c>
      <c r="O411" s="60" t="str">
        <f>IF(AND(L410&lt;$V$20,L411&gt;$V$20),aux!$B$5,"")</f>
        <v/>
      </c>
      <c r="AA411" s="108">
        <f>IF(L411="",$V$6,B411)</f>
        <v>45.800000000000004</v>
      </c>
      <c r="AB411" s="109">
        <f>IF(L411="",$W$6,C411)</f>
        <v>3585.1179999999999</v>
      </c>
      <c r="AC411" s="108">
        <f>IF(B411="",AC410,IF(L411="",B411,$V$6))</f>
        <v>80</v>
      </c>
      <c r="AD411" s="109">
        <f>IF(B411="",AD410,IF(L411="",C411,$W$6))</f>
        <v>3604.0729999999999</v>
      </c>
      <c r="AF411" s="110">
        <f t="shared" si="45"/>
        <v>33.676470588235297</v>
      </c>
      <c r="AG411" s="110">
        <f t="shared" si="46"/>
        <v>0.24973721682891176</v>
      </c>
      <c r="AI411" s="111">
        <f>SUM($N$4:N411)</f>
        <v>6.8337405675909331</v>
      </c>
    </row>
    <row r="412" spans="1:35" x14ac:dyDescent="0.25">
      <c r="A412" s="4" t="str">
        <f>IF(pushover!A412="","",pushover!A412)</f>
        <v/>
      </c>
      <c r="B412" s="112" t="str">
        <f>IF(A412="","",IF(MAX(pushover!B412:B1407)&gt;0,pushover!B412*100,-pushover!B412*100))</f>
        <v/>
      </c>
      <c r="C412" s="113" t="str">
        <f>IF(A412="","",pushover!C412)</f>
        <v/>
      </c>
      <c r="D412" s="4" t="str">
        <f>IF(A412="","",pushover!D412)</f>
        <v/>
      </c>
      <c r="E412" s="4" t="str">
        <f>IF(A412="","",pushover!E412)</f>
        <v/>
      </c>
      <c r="F412" s="4" t="str">
        <f>IF(A412="","",pushover!I412)</f>
        <v/>
      </c>
      <c r="G412" s="4" t="str">
        <f>IF(A412="","",pushover!J412)</f>
        <v/>
      </c>
      <c r="H412" s="4" t="str">
        <f>IF(A412="","",pushover!K412)</f>
        <v/>
      </c>
      <c r="I412" s="60" t="str">
        <f t="shared" si="43"/>
        <v/>
      </c>
      <c r="J412" s="60" t="str">
        <f t="shared" si="44"/>
        <v/>
      </c>
      <c r="K412" s="59" t="str">
        <f>IF(AND(F412&gt;0,F411=0),aux!$B$2,IF(AND(G412&gt;0,G411=0,H412&lt;1),aux!$B$3,IF(AND(J412=MAX($J$4:$J$999),J411&lt;J412),aux!$B$4,"")))</f>
        <v/>
      </c>
      <c r="L412" s="114" t="str">
        <f>IF(OR(K411=aux!$B$3,L411=""),"",B412/$B$1)</f>
        <v/>
      </c>
      <c r="M412" s="114" t="str">
        <f t="shared" si="47"/>
        <v/>
      </c>
      <c r="N412" s="11" t="str">
        <f t="shared" si="48"/>
        <v/>
      </c>
      <c r="O412" s="60" t="str">
        <f>IF(AND(L411&lt;$V$20,L412&gt;$V$20),aux!$B$5,"")</f>
        <v/>
      </c>
      <c r="AA412" s="108">
        <f>IF(L412="",$V$6,B412)</f>
        <v>45.800000000000004</v>
      </c>
      <c r="AB412" s="109">
        <f>IF(L412="",$W$6,C412)</f>
        <v>3585.1179999999999</v>
      </c>
      <c r="AC412" s="108">
        <f>IF(B412="",AC411,IF(L412="",B412,$V$6))</f>
        <v>80</v>
      </c>
      <c r="AD412" s="109">
        <f>IF(B412="",AD411,IF(L412="",C412,$W$6))</f>
        <v>3604.0729999999999</v>
      </c>
      <c r="AF412" s="110">
        <f t="shared" si="45"/>
        <v>33.676470588235297</v>
      </c>
      <c r="AG412" s="110">
        <f t="shared" si="46"/>
        <v>0.24973721682891176</v>
      </c>
      <c r="AI412" s="111">
        <f>SUM($N$4:N412)</f>
        <v>6.8337405675909331</v>
      </c>
    </row>
    <row r="413" spans="1:35" x14ac:dyDescent="0.25">
      <c r="A413" s="4" t="str">
        <f>IF(pushover!A413="","",pushover!A413)</f>
        <v/>
      </c>
      <c r="B413" s="112" t="str">
        <f>IF(A413="","",IF(MAX(pushover!B413:B1408)&gt;0,pushover!B413*100,-pushover!B413*100))</f>
        <v/>
      </c>
      <c r="C413" s="113" t="str">
        <f>IF(A413="","",pushover!C413)</f>
        <v/>
      </c>
      <c r="D413" s="4" t="str">
        <f>IF(A413="","",pushover!D413)</f>
        <v/>
      </c>
      <c r="E413" s="4" t="str">
        <f>IF(A413="","",pushover!E413)</f>
        <v/>
      </c>
      <c r="F413" s="4" t="str">
        <f>IF(A413="","",pushover!I413)</f>
        <v/>
      </c>
      <c r="G413" s="4" t="str">
        <f>IF(A413="","",pushover!J413)</f>
        <v/>
      </c>
      <c r="H413" s="4" t="str">
        <f>IF(A413="","",pushover!K413)</f>
        <v/>
      </c>
      <c r="I413" s="60" t="str">
        <f t="shared" si="43"/>
        <v/>
      </c>
      <c r="J413" s="60" t="str">
        <f t="shared" si="44"/>
        <v/>
      </c>
      <c r="K413" s="59" t="str">
        <f>IF(AND(F413&gt;0,F412=0),aux!$B$2,IF(AND(G413&gt;0,G412=0,H413&lt;1),aux!$B$3,IF(AND(J413=MAX($J$4:$J$999),J412&lt;J413),aux!$B$4,"")))</f>
        <v/>
      </c>
      <c r="L413" s="114" t="str">
        <f>IF(OR(K412=aux!$B$3,L412=""),"",B413/$B$1)</f>
        <v/>
      </c>
      <c r="M413" s="114" t="str">
        <f t="shared" si="47"/>
        <v/>
      </c>
      <c r="N413" s="11" t="str">
        <f t="shared" si="48"/>
        <v/>
      </c>
      <c r="O413" s="60" t="str">
        <f>IF(AND(L412&lt;$V$20,L413&gt;$V$20),aux!$B$5,"")</f>
        <v/>
      </c>
      <c r="AA413" s="108">
        <f>IF(L413="",$V$6,B413)</f>
        <v>45.800000000000004</v>
      </c>
      <c r="AB413" s="109">
        <f>IF(L413="",$W$6,C413)</f>
        <v>3585.1179999999999</v>
      </c>
      <c r="AC413" s="108">
        <f>IF(B413="",AC412,IF(L413="",B413,$V$6))</f>
        <v>80</v>
      </c>
      <c r="AD413" s="109">
        <f>IF(B413="",AD412,IF(L413="",C413,$W$6))</f>
        <v>3604.0729999999999</v>
      </c>
      <c r="AF413" s="110">
        <f t="shared" si="45"/>
        <v>33.676470588235297</v>
      </c>
      <c r="AG413" s="110">
        <f t="shared" si="46"/>
        <v>0.24973721682891176</v>
      </c>
      <c r="AI413" s="111">
        <f>SUM($N$4:N413)</f>
        <v>6.8337405675909331</v>
      </c>
    </row>
    <row r="414" spans="1:35" x14ac:dyDescent="0.25">
      <c r="A414" s="4" t="str">
        <f>IF(pushover!A414="","",pushover!A414)</f>
        <v/>
      </c>
      <c r="B414" s="112" t="str">
        <f>IF(A414="","",IF(MAX(pushover!B414:B1409)&gt;0,pushover!B414*100,-pushover!B414*100))</f>
        <v/>
      </c>
      <c r="C414" s="113" t="str">
        <f>IF(A414="","",pushover!C414)</f>
        <v/>
      </c>
      <c r="D414" s="4" t="str">
        <f>IF(A414="","",pushover!D414)</f>
        <v/>
      </c>
      <c r="E414" s="4" t="str">
        <f>IF(A414="","",pushover!E414)</f>
        <v/>
      </c>
      <c r="F414" s="4" t="str">
        <f>IF(A414="","",pushover!I414)</f>
        <v/>
      </c>
      <c r="G414" s="4" t="str">
        <f>IF(A414="","",pushover!J414)</f>
        <v/>
      </c>
      <c r="H414" s="4" t="str">
        <f>IF(A414="","",pushover!K414)</f>
        <v/>
      </c>
      <c r="I414" s="60" t="str">
        <f t="shared" si="43"/>
        <v/>
      </c>
      <c r="J414" s="60" t="str">
        <f t="shared" si="44"/>
        <v/>
      </c>
      <c r="K414" s="59" t="str">
        <f>IF(AND(F414&gt;0,F413=0),aux!$B$2,IF(AND(G414&gt;0,G413=0,H414&lt;1),aux!$B$3,IF(AND(J414=MAX($J$4:$J$999),J413&lt;J414),aux!$B$4,"")))</f>
        <v/>
      </c>
      <c r="L414" s="114" t="str">
        <f>IF(OR(K413=aux!$B$3,L413=""),"",B414/$B$1)</f>
        <v/>
      </c>
      <c r="M414" s="114" t="str">
        <f t="shared" si="47"/>
        <v/>
      </c>
      <c r="N414" s="11" t="str">
        <f t="shared" si="48"/>
        <v/>
      </c>
      <c r="O414" s="60" t="str">
        <f>IF(AND(L413&lt;$V$20,L414&gt;$V$20),aux!$B$5,"")</f>
        <v/>
      </c>
      <c r="AA414" s="108">
        <f>IF(L414="",$V$6,B414)</f>
        <v>45.800000000000004</v>
      </c>
      <c r="AB414" s="109">
        <f>IF(L414="",$W$6,C414)</f>
        <v>3585.1179999999999</v>
      </c>
      <c r="AC414" s="108">
        <f>IF(B414="",AC413,IF(L414="",B414,$V$6))</f>
        <v>80</v>
      </c>
      <c r="AD414" s="109">
        <f>IF(B414="",AD413,IF(L414="",C414,$W$6))</f>
        <v>3604.0729999999999</v>
      </c>
      <c r="AF414" s="110">
        <f t="shared" si="45"/>
        <v>33.676470588235297</v>
      </c>
      <c r="AG414" s="110">
        <f t="shared" si="46"/>
        <v>0.24973721682891176</v>
      </c>
      <c r="AI414" s="111">
        <f>SUM($N$4:N414)</f>
        <v>6.8337405675909331</v>
      </c>
    </row>
    <row r="415" spans="1:35" x14ac:dyDescent="0.25">
      <c r="A415" s="4" t="str">
        <f>IF(pushover!A415="","",pushover!A415)</f>
        <v/>
      </c>
      <c r="B415" s="112" t="str">
        <f>IF(A415="","",IF(MAX(pushover!B415:B1410)&gt;0,pushover!B415*100,-pushover!B415*100))</f>
        <v/>
      </c>
      <c r="C415" s="113" t="str">
        <f>IF(A415="","",pushover!C415)</f>
        <v/>
      </c>
      <c r="D415" s="4" t="str">
        <f>IF(A415="","",pushover!D415)</f>
        <v/>
      </c>
      <c r="E415" s="4" t="str">
        <f>IF(A415="","",pushover!E415)</f>
        <v/>
      </c>
      <c r="F415" s="4" t="str">
        <f>IF(A415="","",pushover!I415)</f>
        <v/>
      </c>
      <c r="G415" s="4" t="str">
        <f>IF(A415="","",pushover!J415)</f>
        <v/>
      </c>
      <c r="H415" s="4" t="str">
        <f>IF(A415="","",pushover!K415)</f>
        <v/>
      </c>
      <c r="I415" s="60" t="str">
        <f t="shared" si="43"/>
        <v/>
      </c>
      <c r="J415" s="60" t="str">
        <f t="shared" si="44"/>
        <v/>
      </c>
      <c r="K415" s="59" t="str">
        <f>IF(AND(F415&gt;0,F414=0),aux!$B$2,IF(AND(G415&gt;0,G414=0,H415&lt;1),aux!$B$3,IF(AND(J415=MAX($J$4:$J$999),J414&lt;J415),aux!$B$4,"")))</f>
        <v/>
      </c>
      <c r="L415" s="114" t="str">
        <f>IF(OR(K414=aux!$B$3,L414=""),"",B415/$B$1)</f>
        <v/>
      </c>
      <c r="M415" s="114" t="str">
        <f t="shared" si="47"/>
        <v/>
      </c>
      <c r="N415" s="11" t="str">
        <f t="shared" si="48"/>
        <v/>
      </c>
      <c r="O415" s="60" t="str">
        <f>IF(AND(L414&lt;$V$20,L415&gt;$V$20),aux!$B$5,"")</f>
        <v/>
      </c>
      <c r="AA415" s="108">
        <f>IF(L415="",$V$6,B415)</f>
        <v>45.800000000000004</v>
      </c>
      <c r="AB415" s="109">
        <f>IF(L415="",$W$6,C415)</f>
        <v>3585.1179999999999</v>
      </c>
      <c r="AC415" s="108">
        <f>IF(B415="",AC414,IF(L415="",B415,$V$6))</f>
        <v>80</v>
      </c>
      <c r="AD415" s="109">
        <f>IF(B415="",AD414,IF(L415="",C415,$W$6))</f>
        <v>3604.0729999999999</v>
      </c>
      <c r="AF415" s="110">
        <f t="shared" si="45"/>
        <v>33.676470588235297</v>
      </c>
      <c r="AG415" s="110">
        <f t="shared" si="46"/>
        <v>0.24973721682891176</v>
      </c>
      <c r="AI415" s="111">
        <f>SUM($N$4:N415)</f>
        <v>6.8337405675909331</v>
      </c>
    </row>
    <row r="416" spans="1:35" x14ac:dyDescent="0.25">
      <c r="A416" s="4" t="str">
        <f>IF(pushover!A416="","",pushover!A416)</f>
        <v/>
      </c>
      <c r="B416" s="112" t="str">
        <f>IF(A416="","",IF(MAX(pushover!B416:B1411)&gt;0,pushover!B416*100,-pushover!B416*100))</f>
        <v/>
      </c>
      <c r="C416" s="113" t="str">
        <f>IF(A416="","",pushover!C416)</f>
        <v/>
      </c>
      <c r="D416" s="4" t="str">
        <f>IF(A416="","",pushover!D416)</f>
        <v/>
      </c>
      <c r="E416" s="4" t="str">
        <f>IF(A416="","",pushover!E416)</f>
        <v/>
      </c>
      <c r="F416" s="4" t="str">
        <f>IF(A416="","",pushover!I416)</f>
        <v/>
      </c>
      <c r="G416" s="4" t="str">
        <f>IF(A416="","",pushover!J416)</f>
        <v/>
      </c>
      <c r="H416" s="4" t="str">
        <f>IF(A416="","",pushover!K416)</f>
        <v/>
      </c>
      <c r="I416" s="60" t="str">
        <f t="shared" si="43"/>
        <v/>
      </c>
      <c r="J416" s="60" t="str">
        <f t="shared" si="44"/>
        <v/>
      </c>
      <c r="K416" s="59" t="str">
        <f>IF(AND(F416&gt;0,F415=0),aux!$B$2,IF(AND(G416&gt;0,G415=0,H416&lt;1),aux!$B$3,IF(AND(J416=MAX($J$4:$J$999),J415&lt;J416),aux!$B$4,"")))</f>
        <v/>
      </c>
      <c r="L416" s="114" t="str">
        <f>IF(OR(K415=aux!$B$3,L415=""),"",B416/$B$1)</f>
        <v/>
      </c>
      <c r="M416" s="114" t="str">
        <f t="shared" si="47"/>
        <v/>
      </c>
      <c r="N416" s="11" t="str">
        <f t="shared" si="48"/>
        <v/>
      </c>
      <c r="O416" s="60" t="str">
        <f>IF(AND(L415&lt;$V$20,L416&gt;$V$20),aux!$B$5,"")</f>
        <v/>
      </c>
      <c r="AA416" s="108">
        <f>IF(L416="",$V$6,B416)</f>
        <v>45.800000000000004</v>
      </c>
      <c r="AB416" s="109">
        <f>IF(L416="",$W$6,C416)</f>
        <v>3585.1179999999999</v>
      </c>
      <c r="AC416" s="108">
        <f>IF(B416="",AC415,IF(L416="",B416,$V$6))</f>
        <v>80</v>
      </c>
      <c r="AD416" s="109">
        <f>IF(B416="",AD415,IF(L416="",C416,$W$6))</f>
        <v>3604.0729999999999</v>
      </c>
      <c r="AF416" s="110">
        <f t="shared" si="45"/>
        <v>33.676470588235297</v>
      </c>
      <c r="AG416" s="110">
        <f t="shared" si="46"/>
        <v>0.24973721682891176</v>
      </c>
      <c r="AI416" s="111">
        <f>SUM($N$4:N416)</f>
        <v>6.8337405675909331</v>
      </c>
    </row>
    <row r="417" spans="1:35" x14ac:dyDescent="0.25">
      <c r="A417" s="4" t="str">
        <f>IF(pushover!A417="","",pushover!A417)</f>
        <v/>
      </c>
      <c r="B417" s="112" t="str">
        <f>IF(A417="","",IF(MAX(pushover!B417:B1412)&gt;0,pushover!B417*100,-pushover!B417*100))</f>
        <v/>
      </c>
      <c r="C417" s="113" t="str">
        <f>IF(A417="","",pushover!C417)</f>
        <v/>
      </c>
      <c r="D417" s="4" t="str">
        <f>IF(A417="","",pushover!D417)</f>
        <v/>
      </c>
      <c r="E417" s="4" t="str">
        <f>IF(A417="","",pushover!E417)</f>
        <v/>
      </c>
      <c r="F417" s="4" t="str">
        <f>IF(A417="","",pushover!I417)</f>
        <v/>
      </c>
      <c r="G417" s="4" t="str">
        <f>IF(A417="","",pushover!J417)</f>
        <v/>
      </c>
      <c r="H417" s="4" t="str">
        <f>IF(A417="","",pushover!K417)</f>
        <v/>
      </c>
      <c r="I417" s="60" t="str">
        <f t="shared" si="43"/>
        <v/>
      </c>
      <c r="J417" s="60" t="str">
        <f t="shared" si="44"/>
        <v/>
      </c>
      <c r="K417" s="59" t="str">
        <f>IF(AND(F417&gt;0,F416=0),aux!$B$2,IF(AND(G417&gt;0,G416=0,H417&lt;1),aux!$B$3,IF(AND(J417=MAX($J$4:$J$999),J416&lt;J417),aux!$B$4,"")))</f>
        <v/>
      </c>
      <c r="L417" s="114" t="str">
        <f>IF(OR(K416=aux!$B$3,L416=""),"",B417/$B$1)</f>
        <v/>
      </c>
      <c r="M417" s="114" t="str">
        <f t="shared" si="47"/>
        <v/>
      </c>
      <c r="N417" s="11" t="str">
        <f t="shared" si="48"/>
        <v/>
      </c>
      <c r="O417" s="60" t="str">
        <f>IF(AND(L416&lt;$V$20,L417&gt;$V$20),aux!$B$5,"")</f>
        <v/>
      </c>
      <c r="AA417" s="108">
        <f>IF(L417="",$V$6,B417)</f>
        <v>45.800000000000004</v>
      </c>
      <c r="AB417" s="109">
        <f>IF(L417="",$W$6,C417)</f>
        <v>3585.1179999999999</v>
      </c>
      <c r="AC417" s="108">
        <f>IF(B417="",AC416,IF(L417="",B417,$V$6))</f>
        <v>80</v>
      </c>
      <c r="AD417" s="109">
        <f>IF(B417="",AD416,IF(L417="",C417,$W$6))</f>
        <v>3604.0729999999999</v>
      </c>
      <c r="AF417" s="110">
        <f t="shared" si="45"/>
        <v>33.676470588235297</v>
      </c>
      <c r="AG417" s="110">
        <f t="shared" si="46"/>
        <v>0.24973721682891176</v>
      </c>
      <c r="AI417" s="111">
        <f>SUM($N$4:N417)</f>
        <v>6.8337405675909331</v>
      </c>
    </row>
    <row r="418" spans="1:35" x14ac:dyDescent="0.25">
      <c r="A418" s="4" t="str">
        <f>IF(pushover!A418="","",pushover!A418)</f>
        <v/>
      </c>
      <c r="B418" s="112" t="str">
        <f>IF(A418="","",IF(MAX(pushover!B418:B1413)&gt;0,pushover!B418*100,-pushover!B418*100))</f>
        <v/>
      </c>
      <c r="C418" s="113" t="str">
        <f>IF(A418="","",pushover!C418)</f>
        <v/>
      </c>
      <c r="D418" s="4" t="str">
        <f>IF(A418="","",pushover!D418)</f>
        <v/>
      </c>
      <c r="E418" s="4" t="str">
        <f>IF(A418="","",pushover!E418)</f>
        <v/>
      </c>
      <c r="F418" s="4" t="str">
        <f>IF(A418="","",pushover!I418)</f>
        <v/>
      </c>
      <c r="G418" s="4" t="str">
        <f>IF(A418="","",pushover!J418)</f>
        <v/>
      </c>
      <c r="H418" s="4" t="str">
        <f>IF(A418="","",pushover!K418)</f>
        <v/>
      </c>
      <c r="I418" s="60" t="str">
        <f t="shared" si="43"/>
        <v/>
      </c>
      <c r="J418" s="60" t="str">
        <f t="shared" si="44"/>
        <v/>
      </c>
      <c r="K418" s="59" t="str">
        <f>IF(AND(F418&gt;0,F417=0),aux!$B$2,IF(AND(G418&gt;0,G417=0,H418&lt;1),aux!$B$3,IF(AND(J418=MAX($J$4:$J$999),J417&lt;J418),aux!$B$4,"")))</f>
        <v/>
      </c>
      <c r="L418" s="114" t="str">
        <f>IF(OR(K417=aux!$B$3,L417=""),"",B418/$B$1)</f>
        <v/>
      </c>
      <c r="M418" s="114" t="str">
        <f t="shared" si="47"/>
        <v/>
      </c>
      <c r="N418" s="11" t="str">
        <f t="shared" si="48"/>
        <v/>
      </c>
      <c r="O418" s="60" t="str">
        <f>IF(AND(L417&lt;$V$20,L418&gt;$V$20),aux!$B$5,"")</f>
        <v/>
      </c>
      <c r="AA418" s="108">
        <f>IF(L418="",$V$6,B418)</f>
        <v>45.800000000000004</v>
      </c>
      <c r="AB418" s="109">
        <f>IF(L418="",$W$6,C418)</f>
        <v>3585.1179999999999</v>
      </c>
      <c r="AC418" s="108">
        <f>IF(B418="",AC417,IF(L418="",B418,$V$6))</f>
        <v>80</v>
      </c>
      <c r="AD418" s="109">
        <f>IF(B418="",AD417,IF(L418="",C418,$W$6))</f>
        <v>3604.0729999999999</v>
      </c>
      <c r="AF418" s="110">
        <f t="shared" si="45"/>
        <v>33.676470588235297</v>
      </c>
      <c r="AG418" s="110">
        <f t="shared" si="46"/>
        <v>0.24973721682891176</v>
      </c>
      <c r="AI418" s="111">
        <f>SUM($N$4:N418)</f>
        <v>6.8337405675909331</v>
      </c>
    </row>
    <row r="419" spans="1:35" x14ac:dyDescent="0.25">
      <c r="A419" s="4" t="str">
        <f>IF(pushover!A419="","",pushover!A419)</f>
        <v/>
      </c>
      <c r="B419" s="112" t="str">
        <f>IF(A419="","",IF(MAX(pushover!B419:B1414)&gt;0,pushover!B419*100,-pushover!B419*100))</f>
        <v/>
      </c>
      <c r="C419" s="113" t="str">
        <f>IF(A419="","",pushover!C419)</f>
        <v/>
      </c>
      <c r="D419" s="4" t="str">
        <f>IF(A419="","",pushover!D419)</f>
        <v/>
      </c>
      <c r="E419" s="4" t="str">
        <f>IF(A419="","",pushover!E419)</f>
        <v/>
      </c>
      <c r="F419" s="4" t="str">
        <f>IF(A419="","",pushover!I419)</f>
        <v/>
      </c>
      <c r="G419" s="4" t="str">
        <f>IF(A419="","",pushover!J419)</f>
        <v/>
      </c>
      <c r="H419" s="4" t="str">
        <f>IF(A419="","",pushover!K419)</f>
        <v/>
      </c>
      <c r="I419" s="60" t="str">
        <f t="shared" si="43"/>
        <v/>
      </c>
      <c r="J419" s="60" t="str">
        <f t="shared" si="44"/>
        <v/>
      </c>
      <c r="K419" s="59" t="str">
        <f>IF(AND(F419&gt;0,F418=0),aux!$B$2,IF(AND(G419&gt;0,G418=0,H419&lt;1),aux!$B$3,IF(AND(J419=MAX($J$4:$J$999),J418&lt;J419),aux!$B$4,"")))</f>
        <v/>
      </c>
      <c r="L419" s="114" t="str">
        <f>IF(OR(K418=aux!$B$3,L418=""),"",B419/$B$1)</f>
        <v/>
      </c>
      <c r="M419" s="114" t="str">
        <f t="shared" si="47"/>
        <v/>
      </c>
      <c r="N419" s="11" t="str">
        <f t="shared" si="48"/>
        <v/>
      </c>
      <c r="O419" s="60" t="str">
        <f>IF(AND(L418&lt;$V$20,L419&gt;$V$20),aux!$B$5,"")</f>
        <v/>
      </c>
      <c r="AA419" s="108">
        <f>IF(L419="",$V$6,B419)</f>
        <v>45.800000000000004</v>
      </c>
      <c r="AB419" s="109">
        <f>IF(L419="",$W$6,C419)</f>
        <v>3585.1179999999999</v>
      </c>
      <c r="AC419" s="108">
        <f>IF(B419="",AC418,IF(L419="",B419,$V$6))</f>
        <v>80</v>
      </c>
      <c r="AD419" s="109">
        <f>IF(B419="",AD418,IF(L419="",C419,$W$6))</f>
        <v>3604.0729999999999</v>
      </c>
      <c r="AF419" s="110">
        <f t="shared" si="45"/>
        <v>33.676470588235297</v>
      </c>
      <c r="AG419" s="110">
        <f t="shared" si="46"/>
        <v>0.24973721682891176</v>
      </c>
      <c r="AI419" s="111">
        <f>SUM($N$4:N419)</f>
        <v>6.8337405675909331</v>
      </c>
    </row>
    <row r="420" spans="1:35" x14ac:dyDescent="0.25">
      <c r="A420" s="4" t="str">
        <f>IF(pushover!A420="","",pushover!A420)</f>
        <v/>
      </c>
      <c r="B420" s="112" t="str">
        <f>IF(A420="","",IF(MAX(pushover!B420:B1415)&gt;0,pushover!B420*100,-pushover!B420*100))</f>
        <v/>
      </c>
      <c r="C420" s="113" t="str">
        <f>IF(A420="","",pushover!C420)</f>
        <v/>
      </c>
      <c r="D420" s="4" t="str">
        <f>IF(A420="","",pushover!D420)</f>
        <v/>
      </c>
      <c r="E420" s="4" t="str">
        <f>IF(A420="","",pushover!E420)</f>
        <v/>
      </c>
      <c r="F420" s="4" t="str">
        <f>IF(A420="","",pushover!I420)</f>
        <v/>
      </c>
      <c r="G420" s="4" t="str">
        <f>IF(A420="","",pushover!J420)</f>
        <v/>
      </c>
      <c r="H420" s="4" t="str">
        <f>IF(A420="","",pushover!K420)</f>
        <v/>
      </c>
      <c r="I420" s="60" t="str">
        <f t="shared" si="43"/>
        <v/>
      </c>
      <c r="J420" s="60" t="str">
        <f t="shared" si="44"/>
        <v/>
      </c>
      <c r="K420" s="59" t="str">
        <f>IF(AND(F420&gt;0,F419=0),aux!$B$2,IF(AND(G420&gt;0,G419=0,H420&lt;1),aux!$B$3,IF(AND(J420=MAX($J$4:$J$999),J419&lt;J420),aux!$B$4,"")))</f>
        <v/>
      </c>
      <c r="L420" s="114" t="str">
        <f>IF(OR(K419=aux!$B$3,L419=""),"",B420/$B$1)</f>
        <v/>
      </c>
      <c r="M420" s="114" t="str">
        <f t="shared" si="47"/>
        <v/>
      </c>
      <c r="N420" s="11" t="str">
        <f t="shared" si="48"/>
        <v/>
      </c>
      <c r="O420" s="60" t="str">
        <f>IF(AND(L419&lt;$V$20,L420&gt;$V$20),aux!$B$5,"")</f>
        <v/>
      </c>
      <c r="AA420" s="108">
        <f>IF(L420="",$V$6,B420)</f>
        <v>45.800000000000004</v>
      </c>
      <c r="AB420" s="109">
        <f>IF(L420="",$W$6,C420)</f>
        <v>3585.1179999999999</v>
      </c>
      <c r="AC420" s="108">
        <f>IF(B420="",AC419,IF(L420="",B420,$V$6))</f>
        <v>80</v>
      </c>
      <c r="AD420" s="109">
        <f>IF(B420="",AD419,IF(L420="",C420,$W$6))</f>
        <v>3604.0729999999999</v>
      </c>
      <c r="AF420" s="110">
        <f t="shared" si="45"/>
        <v>33.676470588235297</v>
      </c>
      <c r="AG420" s="110">
        <f t="shared" si="46"/>
        <v>0.24973721682891176</v>
      </c>
      <c r="AI420" s="111">
        <f>SUM($N$4:N420)</f>
        <v>6.8337405675909331</v>
      </c>
    </row>
    <row r="421" spans="1:35" x14ac:dyDescent="0.25">
      <c r="A421" s="4" t="str">
        <f>IF(pushover!A421="","",pushover!A421)</f>
        <v/>
      </c>
      <c r="B421" s="112" t="str">
        <f>IF(A421="","",IF(MAX(pushover!B421:B1416)&gt;0,pushover!B421*100,-pushover!B421*100))</f>
        <v/>
      </c>
      <c r="C421" s="113" t="str">
        <f>IF(A421="","",pushover!C421)</f>
        <v/>
      </c>
      <c r="D421" s="4" t="str">
        <f>IF(A421="","",pushover!D421)</f>
        <v/>
      </c>
      <c r="E421" s="4" t="str">
        <f>IF(A421="","",pushover!E421)</f>
        <v/>
      </c>
      <c r="F421" s="4" t="str">
        <f>IF(A421="","",pushover!I421)</f>
        <v/>
      </c>
      <c r="G421" s="4" t="str">
        <f>IF(A421="","",pushover!J421)</f>
        <v/>
      </c>
      <c r="H421" s="4" t="str">
        <f>IF(A421="","",pushover!K421)</f>
        <v/>
      </c>
      <c r="I421" s="60" t="str">
        <f t="shared" si="43"/>
        <v/>
      </c>
      <c r="J421" s="60" t="str">
        <f t="shared" si="44"/>
        <v/>
      </c>
      <c r="K421" s="59" t="str">
        <f>IF(AND(F421&gt;0,F420=0),aux!$B$2,IF(AND(G421&gt;0,G420=0,H421&lt;1),aux!$B$3,IF(AND(J421=MAX($J$4:$J$999),J420&lt;J421),aux!$B$4,"")))</f>
        <v/>
      </c>
      <c r="L421" s="114" t="str">
        <f>IF(OR(K420=aux!$B$3,L420=""),"",B421/$B$1)</f>
        <v/>
      </c>
      <c r="M421" s="114" t="str">
        <f t="shared" si="47"/>
        <v/>
      </c>
      <c r="N421" s="11" t="str">
        <f t="shared" si="48"/>
        <v/>
      </c>
      <c r="O421" s="60" t="str">
        <f>IF(AND(L420&lt;$V$20,L421&gt;$V$20),aux!$B$5,"")</f>
        <v/>
      </c>
      <c r="AA421" s="108">
        <f>IF(L421="",$V$6,B421)</f>
        <v>45.800000000000004</v>
      </c>
      <c r="AB421" s="109">
        <f>IF(L421="",$W$6,C421)</f>
        <v>3585.1179999999999</v>
      </c>
      <c r="AC421" s="108">
        <f>IF(B421="",AC420,IF(L421="",B421,$V$6))</f>
        <v>80</v>
      </c>
      <c r="AD421" s="109">
        <f>IF(B421="",AD420,IF(L421="",C421,$W$6))</f>
        <v>3604.0729999999999</v>
      </c>
      <c r="AF421" s="110">
        <f t="shared" si="45"/>
        <v>33.676470588235297</v>
      </c>
      <c r="AG421" s="110">
        <f t="shared" si="46"/>
        <v>0.24973721682891176</v>
      </c>
      <c r="AI421" s="111">
        <f>SUM($N$4:N421)</f>
        <v>6.8337405675909331</v>
      </c>
    </row>
    <row r="422" spans="1:35" x14ac:dyDescent="0.25">
      <c r="A422" s="4" t="str">
        <f>IF(pushover!A422="","",pushover!A422)</f>
        <v/>
      </c>
      <c r="B422" s="112" t="str">
        <f>IF(A422="","",IF(MAX(pushover!B422:B1417)&gt;0,pushover!B422*100,-pushover!B422*100))</f>
        <v/>
      </c>
      <c r="C422" s="113" t="str">
        <f>IF(A422="","",pushover!C422)</f>
        <v/>
      </c>
      <c r="D422" s="4" t="str">
        <f>IF(A422="","",pushover!D422)</f>
        <v/>
      </c>
      <c r="E422" s="4" t="str">
        <f>IF(A422="","",pushover!E422)</f>
        <v/>
      </c>
      <c r="F422" s="4" t="str">
        <f>IF(A422="","",pushover!I422)</f>
        <v/>
      </c>
      <c r="G422" s="4" t="str">
        <f>IF(A422="","",pushover!J422)</f>
        <v/>
      </c>
      <c r="H422" s="4" t="str">
        <f>IF(A422="","",pushover!K422)</f>
        <v/>
      </c>
      <c r="I422" s="60" t="str">
        <f t="shared" si="43"/>
        <v/>
      </c>
      <c r="J422" s="60" t="str">
        <f t="shared" si="44"/>
        <v/>
      </c>
      <c r="K422" s="59" t="str">
        <f>IF(AND(F422&gt;0,F421=0),aux!$B$2,IF(AND(G422&gt;0,G421=0,H422&lt;1),aux!$B$3,IF(AND(J422=MAX($J$4:$J$999),J421&lt;J422),aux!$B$4,"")))</f>
        <v/>
      </c>
      <c r="L422" s="114" t="str">
        <f>IF(OR(K421=aux!$B$3,L421=""),"",B422/$B$1)</f>
        <v/>
      </c>
      <c r="M422" s="114" t="str">
        <f t="shared" si="47"/>
        <v/>
      </c>
      <c r="N422" s="11" t="str">
        <f t="shared" si="48"/>
        <v/>
      </c>
      <c r="O422" s="60" t="str">
        <f>IF(AND(L421&lt;$V$20,L422&gt;$V$20),aux!$B$5,"")</f>
        <v/>
      </c>
      <c r="AA422" s="108">
        <f>IF(L422="",$V$6,B422)</f>
        <v>45.800000000000004</v>
      </c>
      <c r="AB422" s="109">
        <f>IF(L422="",$W$6,C422)</f>
        <v>3585.1179999999999</v>
      </c>
      <c r="AC422" s="108">
        <f>IF(B422="",AC421,IF(L422="",B422,$V$6))</f>
        <v>80</v>
      </c>
      <c r="AD422" s="109">
        <f>IF(B422="",AD421,IF(L422="",C422,$W$6))</f>
        <v>3604.0729999999999</v>
      </c>
      <c r="AF422" s="110">
        <f t="shared" si="45"/>
        <v>33.676470588235297</v>
      </c>
      <c r="AG422" s="110">
        <f t="shared" si="46"/>
        <v>0.24973721682891176</v>
      </c>
      <c r="AI422" s="111">
        <f>SUM($N$4:N422)</f>
        <v>6.8337405675909331</v>
      </c>
    </row>
    <row r="423" spans="1:35" x14ac:dyDescent="0.25">
      <c r="A423" s="4" t="str">
        <f>IF(pushover!A423="","",pushover!A423)</f>
        <v/>
      </c>
      <c r="B423" s="112" t="str">
        <f>IF(A423="","",IF(MAX(pushover!B423:B1418)&gt;0,pushover!B423*100,-pushover!B423*100))</f>
        <v/>
      </c>
      <c r="C423" s="113" t="str">
        <f>IF(A423="","",pushover!C423)</f>
        <v/>
      </c>
      <c r="D423" s="4" t="str">
        <f>IF(A423="","",pushover!D423)</f>
        <v/>
      </c>
      <c r="E423" s="4" t="str">
        <f>IF(A423="","",pushover!E423)</f>
        <v/>
      </c>
      <c r="F423" s="4" t="str">
        <f>IF(A423="","",pushover!I423)</f>
        <v/>
      </c>
      <c r="G423" s="4" t="str">
        <f>IF(A423="","",pushover!J423)</f>
        <v/>
      </c>
      <c r="H423" s="4" t="str">
        <f>IF(A423="","",pushover!K423)</f>
        <v/>
      </c>
      <c r="I423" s="60" t="str">
        <f t="shared" si="43"/>
        <v/>
      </c>
      <c r="J423" s="60" t="str">
        <f t="shared" si="44"/>
        <v/>
      </c>
      <c r="K423" s="59" t="str">
        <f>IF(AND(F423&gt;0,F422=0),aux!$B$2,IF(AND(G423&gt;0,G422=0,H423&lt;1),aux!$B$3,IF(AND(J423=MAX($J$4:$J$999),J422&lt;J423),aux!$B$4,"")))</f>
        <v/>
      </c>
      <c r="L423" s="114" t="str">
        <f>IF(OR(K422=aux!$B$3,L422=""),"",B423/$B$1)</f>
        <v/>
      </c>
      <c r="M423" s="114" t="str">
        <f t="shared" si="47"/>
        <v/>
      </c>
      <c r="N423" s="11" t="str">
        <f t="shared" si="48"/>
        <v/>
      </c>
      <c r="O423" s="60" t="str">
        <f>IF(AND(L422&lt;$V$20,L423&gt;$V$20),aux!$B$5,"")</f>
        <v/>
      </c>
      <c r="AA423" s="108">
        <f>IF(L423="",$V$6,B423)</f>
        <v>45.800000000000004</v>
      </c>
      <c r="AB423" s="109">
        <f>IF(L423="",$W$6,C423)</f>
        <v>3585.1179999999999</v>
      </c>
      <c r="AC423" s="108">
        <f>IF(B423="",AC422,IF(L423="",B423,$V$6))</f>
        <v>80</v>
      </c>
      <c r="AD423" s="109">
        <f>IF(B423="",AD422,IF(L423="",C423,$W$6))</f>
        <v>3604.0729999999999</v>
      </c>
      <c r="AF423" s="110">
        <f t="shared" si="45"/>
        <v>33.676470588235297</v>
      </c>
      <c r="AG423" s="110">
        <f t="shared" si="46"/>
        <v>0.24973721682891176</v>
      </c>
      <c r="AI423" s="111">
        <f>SUM($N$4:N423)</f>
        <v>6.8337405675909331</v>
      </c>
    </row>
    <row r="424" spans="1:35" x14ac:dyDescent="0.25">
      <c r="A424" s="4" t="str">
        <f>IF(pushover!A424="","",pushover!A424)</f>
        <v/>
      </c>
      <c r="B424" s="112" t="str">
        <f>IF(A424="","",IF(MAX(pushover!B424:B1419)&gt;0,pushover!B424*100,-pushover!B424*100))</f>
        <v/>
      </c>
      <c r="C424" s="113" t="str">
        <f>IF(A424="","",pushover!C424)</f>
        <v/>
      </c>
      <c r="D424" s="4" t="str">
        <f>IF(A424="","",pushover!D424)</f>
        <v/>
      </c>
      <c r="E424" s="4" t="str">
        <f>IF(A424="","",pushover!E424)</f>
        <v/>
      </c>
      <c r="F424" s="4" t="str">
        <f>IF(A424="","",pushover!I424)</f>
        <v/>
      </c>
      <c r="G424" s="4" t="str">
        <f>IF(A424="","",pushover!J424)</f>
        <v/>
      </c>
      <c r="H424" s="4" t="str">
        <f>IF(A424="","",pushover!K424)</f>
        <v/>
      </c>
      <c r="I424" s="60" t="str">
        <f t="shared" si="43"/>
        <v/>
      </c>
      <c r="J424" s="60" t="str">
        <f t="shared" si="44"/>
        <v/>
      </c>
      <c r="K424" s="59" t="str">
        <f>IF(AND(F424&gt;0,F423=0),aux!$B$2,IF(AND(G424&gt;0,G423=0,H424&lt;1),aux!$B$3,IF(AND(J424=MAX($J$4:$J$999),J423&lt;J424),aux!$B$4,"")))</f>
        <v/>
      </c>
      <c r="L424" s="114" t="str">
        <f>IF(OR(K423=aux!$B$3,L423=""),"",B424/$B$1)</f>
        <v/>
      </c>
      <c r="M424" s="114" t="str">
        <f t="shared" si="47"/>
        <v/>
      </c>
      <c r="N424" s="11" t="str">
        <f t="shared" si="48"/>
        <v/>
      </c>
      <c r="O424" s="60" t="str">
        <f>IF(AND(L423&lt;$V$20,L424&gt;$V$20),aux!$B$5,"")</f>
        <v/>
      </c>
      <c r="AA424" s="108">
        <f>IF(L424="",$V$6,B424)</f>
        <v>45.800000000000004</v>
      </c>
      <c r="AB424" s="109">
        <f>IF(L424="",$W$6,C424)</f>
        <v>3585.1179999999999</v>
      </c>
      <c r="AC424" s="108">
        <f>IF(B424="",AC423,IF(L424="",B424,$V$6))</f>
        <v>80</v>
      </c>
      <c r="AD424" s="109">
        <f>IF(B424="",AD423,IF(L424="",C424,$W$6))</f>
        <v>3604.0729999999999</v>
      </c>
      <c r="AF424" s="110">
        <f t="shared" si="45"/>
        <v>33.676470588235297</v>
      </c>
      <c r="AG424" s="110">
        <f t="shared" si="46"/>
        <v>0.24973721682891176</v>
      </c>
      <c r="AI424" s="111">
        <f>SUM($N$4:N424)</f>
        <v>6.8337405675909331</v>
      </c>
    </row>
    <row r="425" spans="1:35" x14ac:dyDescent="0.25">
      <c r="A425" s="4" t="str">
        <f>IF(pushover!A425="","",pushover!A425)</f>
        <v/>
      </c>
      <c r="B425" s="112" t="str">
        <f>IF(A425="","",IF(MAX(pushover!B425:B1420)&gt;0,pushover!B425*100,-pushover!B425*100))</f>
        <v/>
      </c>
      <c r="C425" s="113" t="str">
        <f>IF(A425="","",pushover!C425)</f>
        <v/>
      </c>
      <c r="D425" s="4" t="str">
        <f>IF(A425="","",pushover!D425)</f>
        <v/>
      </c>
      <c r="E425" s="4" t="str">
        <f>IF(A425="","",pushover!E425)</f>
        <v/>
      </c>
      <c r="F425" s="4" t="str">
        <f>IF(A425="","",pushover!I425)</f>
        <v/>
      </c>
      <c r="G425" s="4" t="str">
        <f>IF(A425="","",pushover!J425)</f>
        <v/>
      </c>
      <c r="H425" s="4" t="str">
        <f>IF(A425="","",pushover!K425)</f>
        <v/>
      </c>
      <c r="I425" s="60" t="str">
        <f t="shared" si="43"/>
        <v/>
      </c>
      <c r="J425" s="60" t="str">
        <f t="shared" si="44"/>
        <v/>
      </c>
      <c r="K425" s="59" t="str">
        <f>IF(AND(F425&gt;0,F424=0),aux!$B$2,IF(AND(G425&gt;0,G424=0,H425&lt;1),aux!$B$3,IF(AND(J425=MAX($J$4:$J$999),J424&lt;J425),aux!$B$4,"")))</f>
        <v/>
      </c>
      <c r="L425" s="114" t="str">
        <f>IF(OR(K424=aux!$B$3,L424=""),"",B425/$B$1)</f>
        <v/>
      </c>
      <c r="M425" s="114" t="str">
        <f t="shared" si="47"/>
        <v/>
      </c>
      <c r="N425" s="11" t="str">
        <f t="shared" si="48"/>
        <v/>
      </c>
      <c r="O425" s="60" t="str">
        <f>IF(AND(L424&lt;$V$20,L425&gt;$V$20),aux!$B$5,"")</f>
        <v/>
      </c>
      <c r="AA425" s="108">
        <f>IF(L425="",$V$6,B425)</f>
        <v>45.800000000000004</v>
      </c>
      <c r="AB425" s="109">
        <f>IF(L425="",$W$6,C425)</f>
        <v>3585.1179999999999</v>
      </c>
      <c r="AC425" s="108">
        <f>IF(B425="",AC424,IF(L425="",B425,$V$6))</f>
        <v>80</v>
      </c>
      <c r="AD425" s="109">
        <f>IF(B425="",AD424,IF(L425="",C425,$W$6))</f>
        <v>3604.0729999999999</v>
      </c>
      <c r="AF425" s="110">
        <f t="shared" si="45"/>
        <v>33.676470588235297</v>
      </c>
      <c r="AG425" s="110">
        <f t="shared" si="46"/>
        <v>0.24973721682891176</v>
      </c>
      <c r="AI425" s="111">
        <f>SUM($N$4:N425)</f>
        <v>6.8337405675909331</v>
      </c>
    </row>
    <row r="426" spans="1:35" x14ac:dyDescent="0.25">
      <c r="A426" s="4" t="str">
        <f>IF(pushover!A426="","",pushover!A426)</f>
        <v/>
      </c>
      <c r="B426" s="112" t="str">
        <f>IF(A426="","",IF(MAX(pushover!B426:B1421)&gt;0,pushover!B426*100,-pushover!B426*100))</f>
        <v/>
      </c>
      <c r="C426" s="113" t="str">
        <f>IF(A426="","",pushover!C426)</f>
        <v/>
      </c>
      <c r="D426" s="4" t="str">
        <f>IF(A426="","",pushover!D426)</f>
        <v/>
      </c>
      <c r="E426" s="4" t="str">
        <f>IF(A426="","",pushover!E426)</f>
        <v/>
      </c>
      <c r="F426" s="4" t="str">
        <f>IF(A426="","",pushover!I426)</f>
        <v/>
      </c>
      <c r="G426" s="4" t="str">
        <f>IF(A426="","",pushover!J426)</f>
        <v/>
      </c>
      <c r="H426" s="4" t="str">
        <f>IF(A426="","",pushover!K426)</f>
        <v/>
      </c>
      <c r="I426" s="60" t="str">
        <f t="shared" si="43"/>
        <v/>
      </c>
      <c r="J426" s="60" t="str">
        <f t="shared" si="44"/>
        <v/>
      </c>
      <c r="K426" s="59" t="str">
        <f>IF(AND(F426&gt;0,F425=0),aux!$B$2,IF(AND(G426&gt;0,G425=0,H426&lt;1),aux!$B$3,IF(AND(J426=MAX($J$4:$J$999),J425&lt;J426),aux!$B$4,"")))</f>
        <v/>
      </c>
      <c r="L426" s="114" t="str">
        <f>IF(OR(K425=aux!$B$3,L425=""),"",B426/$B$1)</f>
        <v/>
      </c>
      <c r="M426" s="114" t="str">
        <f t="shared" si="47"/>
        <v/>
      </c>
      <c r="N426" s="11" t="str">
        <f t="shared" si="48"/>
        <v/>
      </c>
      <c r="O426" s="60" t="str">
        <f>IF(AND(L425&lt;$V$20,L426&gt;$V$20),aux!$B$5,"")</f>
        <v/>
      </c>
      <c r="AA426" s="108">
        <f>IF(L426="",$V$6,B426)</f>
        <v>45.800000000000004</v>
      </c>
      <c r="AB426" s="109">
        <f>IF(L426="",$W$6,C426)</f>
        <v>3585.1179999999999</v>
      </c>
      <c r="AC426" s="108">
        <f>IF(B426="",AC425,IF(L426="",B426,$V$6))</f>
        <v>80</v>
      </c>
      <c r="AD426" s="109">
        <f>IF(B426="",AD425,IF(L426="",C426,$W$6))</f>
        <v>3604.0729999999999</v>
      </c>
      <c r="AF426" s="110">
        <f t="shared" si="45"/>
        <v>33.676470588235297</v>
      </c>
      <c r="AG426" s="110">
        <f t="shared" si="46"/>
        <v>0.24973721682891176</v>
      </c>
      <c r="AI426" s="111">
        <f>SUM($N$4:N426)</f>
        <v>6.8337405675909331</v>
      </c>
    </row>
    <row r="427" spans="1:35" x14ac:dyDescent="0.25">
      <c r="A427" s="4" t="str">
        <f>IF(pushover!A427="","",pushover!A427)</f>
        <v/>
      </c>
      <c r="B427" s="112" t="str">
        <f>IF(A427="","",IF(MAX(pushover!B427:B1422)&gt;0,pushover!B427*100,-pushover!B427*100))</f>
        <v/>
      </c>
      <c r="C427" s="113" t="str">
        <f>IF(A427="","",pushover!C427)</f>
        <v/>
      </c>
      <c r="D427" s="4" t="str">
        <f>IF(A427="","",pushover!D427)</f>
        <v/>
      </c>
      <c r="E427" s="4" t="str">
        <f>IF(A427="","",pushover!E427)</f>
        <v/>
      </c>
      <c r="F427" s="4" t="str">
        <f>IF(A427="","",pushover!I427)</f>
        <v/>
      </c>
      <c r="G427" s="4" t="str">
        <f>IF(A427="","",pushover!J427)</f>
        <v/>
      </c>
      <c r="H427" s="4" t="str">
        <f>IF(A427="","",pushover!K427)</f>
        <v/>
      </c>
      <c r="I427" s="60" t="str">
        <f t="shared" si="43"/>
        <v/>
      </c>
      <c r="J427" s="60" t="str">
        <f t="shared" si="44"/>
        <v/>
      </c>
      <c r="K427" s="59" t="str">
        <f>IF(AND(F427&gt;0,F426=0),aux!$B$2,IF(AND(G427&gt;0,G426=0,H427&lt;1),aux!$B$3,IF(AND(J427=MAX($J$4:$J$999),J426&lt;J427),aux!$B$4,"")))</f>
        <v/>
      </c>
      <c r="L427" s="114" t="str">
        <f>IF(OR(K426=aux!$B$3,L426=""),"",B427/$B$1)</f>
        <v/>
      </c>
      <c r="M427" s="114" t="str">
        <f t="shared" si="47"/>
        <v/>
      </c>
      <c r="N427" s="11" t="str">
        <f t="shared" si="48"/>
        <v/>
      </c>
      <c r="O427" s="60" t="str">
        <f>IF(AND(L426&lt;$V$20,L427&gt;$V$20),aux!$B$5,"")</f>
        <v/>
      </c>
      <c r="AA427" s="108">
        <f>IF(L427="",$V$6,B427)</f>
        <v>45.800000000000004</v>
      </c>
      <c r="AB427" s="109">
        <f>IF(L427="",$W$6,C427)</f>
        <v>3585.1179999999999</v>
      </c>
      <c r="AC427" s="108">
        <f>IF(B427="",AC426,IF(L427="",B427,$V$6))</f>
        <v>80</v>
      </c>
      <c r="AD427" s="109">
        <f>IF(B427="",AD426,IF(L427="",C427,$W$6))</f>
        <v>3604.0729999999999</v>
      </c>
      <c r="AF427" s="110">
        <f t="shared" si="45"/>
        <v>33.676470588235297</v>
      </c>
      <c r="AG427" s="110">
        <f t="shared" si="46"/>
        <v>0.24973721682891176</v>
      </c>
      <c r="AI427" s="111">
        <f>SUM($N$4:N427)</f>
        <v>6.8337405675909331</v>
      </c>
    </row>
    <row r="428" spans="1:35" x14ac:dyDescent="0.25">
      <c r="A428" s="4" t="str">
        <f>IF(pushover!A428="","",pushover!A428)</f>
        <v/>
      </c>
      <c r="B428" s="112" t="str">
        <f>IF(A428="","",IF(MAX(pushover!B428:B1423)&gt;0,pushover!B428*100,-pushover!B428*100))</f>
        <v/>
      </c>
      <c r="C428" s="113" t="str">
        <f>IF(A428="","",pushover!C428)</f>
        <v/>
      </c>
      <c r="D428" s="4" t="str">
        <f>IF(A428="","",pushover!D428)</f>
        <v/>
      </c>
      <c r="E428" s="4" t="str">
        <f>IF(A428="","",pushover!E428)</f>
        <v/>
      </c>
      <c r="F428" s="4" t="str">
        <f>IF(A428="","",pushover!I428)</f>
        <v/>
      </c>
      <c r="G428" s="4" t="str">
        <f>IF(A428="","",pushover!J428)</f>
        <v/>
      </c>
      <c r="H428" s="4" t="str">
        <f>IF(A428="","",pushover!K428)</f>
        <v/>
      </c>
      <c r="I428" s="60" t="str">
        <f t="shared" si="43"/>
        <v/>
      </c>
      <c r="J428" s="60" t="str">
        <f t="shared" si="44"/>
        <v/>
      </c>
      <c r="K428" s="59" t="str">
        <f>IF(AND(F428&gt;0,F427=0),aux!$B$2,IF(AND(G428&gt;0,G427=0,H428&lt;1),aux!$B$3,IF(AND(J428=MAX($J$4:$J$999),J427&lt;J428),aux!$B$4,"")))</f>
        <v/>
      </c>
      <c r="L428" s="114" t="str">
        <f>IF(OR(K427=aux!$B$3,L427=""),"",B428/$B$1)</f>
        <v/>
      </c>
      <c r="M428" s="114" t="str">
        <f t="shared" si="47"/>
        <v/>
      </c>
      <c r="N428" s="11" t="str">
        <f t="shared" si="48"/>
        <v/>
      </c>
      <c r="O428" s="60" t="str">
        <f>IF(AND(L427&lt;$V$20,L428&gt;$V$20),aux!$B$5,"")</f>
        <v/>
      </c>
      <c r="AA428" s="108">
        <f>IF(L428="",$V$6,B428)</f>
        <v>45.800000000000004</v>
      </c>
      <c r="AB428" s="109">
        <f>IF(L428="",$W$6,C428)</f>
        <v>3585.1179999999999</v>
      </c>
      <c r="AC428" s="108">
        <f>IF(B428="",AC427,IF(L428="",B428,$V$6))</f>
        <v>80</v>
      </c>
      <c r="AD428" s="109">
        <f>IF(B428="",AD427,IF(L428="",C428,$W$6))</f>
        <v>3604.0729999999999</v>
      </c>
      <c r="AF428" s="110">
        <f t="shared" si="45"/>
        <v>33.676470588235297</v>
      </c>
      <c r="AG428" s="110">
        <f t="shared" si="46"/>
        <v>0.24973721682891176</v>
      </c>
      <c r="AI428" s="111">
        <f>SUM($N$4:N428)</f>
        <v>6.8337405675909331</v>
      </c>
    </row>
    <row r="429" spans="1:35" x14ac:dyDescent="0.25">
      <c r="A429" s="4" t="str">
        <f>IF(pushover!A429="","",pushover!A429)</f>
        <v/>
      </c>
      <c r="B429" s="112" t="str">
        <f>IF(A429="","",IF(MAX(pushover!B429:B1424)&gt;0,pushover!B429*100,-pushover!B429*100))</f>
        <v/>
      </c>
      <c r="C429" s="113" t="str">
        <f>IF(A429="","",pushover!C429)</f>
        <v/>
      </c>
      <c r="D429" s="4" t="str">
        <f>IF(A429="","",pushover!D429)</f>
        <v/>
      </c>
      <c r="E429" s="4" t="str">
        <f>IF(A429="","",pushover!E429)</f>
        <v/>
      </c>
      <c r="F429" s="4" t="str">
        <f>IF(A429="","",pushover!I429)</f>
        <v/>
      </c>
      <c r="G429" s="4" t="str">
        <f>IF(A429="","",pushover!J429)</f>
        <v/>
      </c>
      <c r="H429" s="4" t="str">
        <f>IF(A429="","",pushover!K429)</f>
        <v/>
      </c>
      <c r="I429" s="60" t="str">
        <f t="shared" si="43"/>
        <v/>
      </c>
      <c r="J429" s="60" t="str">
        <f t="shared" si="44"/>
        <v/>
      </c>
      <c r="K429" s="59" t="str">
        <f>IF(AND(F429&gt;0,F428=0),aux!$B$2,IF(AND(G429&gt;0,G428=0,H429&lt;1),aux!$B$3,IF(AND(J429=MAX($J$4:$J$999),J428&lt;J429),aux!$B$4,"")))</f>
        <v/>
      </c>
      <c r="L429" s="114" t="str">
        <f>IF(OR(K428=aux!$B$3,L428=""),"",B429/$B$1)</f>
        <v/>
      </c>
      <c r="M429" s="114" t="str">
        <f t="shared" si="47"/>
        <v/>
      </c>
      <c r="N429" s="11" t="str">
        <f t="shared" si="48"/>
        <v/>
      </c>
      <c r="O429" s="60" t="str">
        <f>IF(AND(L428&lt;$V$20,L429&gt;$V$20),aux!$B$5,"")</f>
        <v/>
      </c>
      <c r="AA429" s="108">
        <f>IF(L429="",$V$6,B429)</f>
        <v>45.800000000000004</v>
      </c>
      <c r="AB429" s="109">
        <f>IF(L429="",$W$6,C429)</f>
        <v>3585.1179999999999</v>
      </c>
      <c r="AC429" s="108">
        <f>IF(B429="",AC428,IF(L429="",B429,$V$6))</f>
        <v>80</v>
      </c>
      <c r="AD429" s="109">
        <f>IF(B429="",AD428,IF(L429="",C429,$W$6))</f>
        <v>3604.0729999999999</v>
      </c>
      <c r="AF429" s="110">
        <f t="shared" si="45"/>
        <v>33.676470588235297</v>
      </c>
      <c r="AG429" s="110">
        <f t="shared" si="46"/>
        <v>0.24973721682891176</v>
      </c>
      <c r="AI429" s="111">
        <f>SUM($N$4:N429)</f>
        <v>6.8337405675909331</v>
      </c>
    </row>
    <row r="430" spans="1:35" x14ac:dyDescent="0.25">
      <c r="A430" s="4" t="str">
        <f>IF(pushover!A430="","",pushover!A430)</f>
        <v/>
      </c>
      <c r="B430" s="112" t="str">
        <f>IF(A430="","",IF(MAX(pushover!B430:B1425)&gt;0,pushover!B430*100,-pushover!B430*100))</f>
        <v/>
      </c>
      <c r="C430" s="113" t="str">
        <f>IF(A430="","",pushover!C430)</f>
        <v/>
      </c>
      <c r="D430" s="4" t="str">
        <f>IF(A430="","",pushover!D430)</f>
        <v/>
      </c>
      <c r="E430" s="4" t="str">
        <f>IF(A430="","",pushover!E430)</f>
        <v/>
      </c>
      <c r="F430" s="4" t="str">
        <f>IF(A430="","",pushover!I430)</f>
        <v/>
      </c>
      <c r="G430" s="4" t="str">
        <f>IF(A430="","",pushover!J430)</f>
        <v/>
      </c>
      <c r="H430" s="4" t="str">
        <f>IF(A430="","",pushover!K430)</f>
        <v/>
      </c>
      <c r="I430" s="60" t="str">
        <f t="shared" si="43"/>
        <v/>
      </c>
      <c r="J430" s="60" t="str">
        <f t="shared" si="44"/>
        <v/>
      </c>
      <c r="K430" s="59" t="str">
        <f>IF(AND(F430&gt;0,F429=0),aux!$B$2,IF(AND(G430&gt;0,G429=0,H430&lt;1),aux!$B$3,IF(AND(J430=MAX($J$4:$J$999),J429&lt;J430),aux!$B$4,"")))</f>
        <v/>
      </c>
      <c r="L430" s="114" t="str">
        <f>IF(OR(K429=aux!$B$3,L429=""),"",B430/$B$1)</f>
        <v/>
      </c>
      <c r="M430" s="114" t="str">
        <f t="shared" si="47"/>
        <v/>
      </c>
      <c r="N430" s="11" t="str">
        <f t="shared" si="48"/>
        <v/>
      </c>
      <c r="O430" s="60" t="str">
        <f>IF(AND(L429&lt;$V$20,L430&gt;$V$20),aux!$B$5,"")</f>
        <v/>
      </c>
      <c r="AA430" s="108">
        <f>IF(L430="",$V$6,B430)</f>
        <v>45.800000000000004</v>
      </c>
      <c r="AB430" s="109">
        <f>IF(L430="",$W$6,C430)</f>
        <v>3585.1179999999999</v>
      </c>
      <c r="AC430" s="108">
        <f>IF(B430="",AC429,IF(L430="",B430,$V$6))</f>
        <v>80</v>
      </c>
      <c r="AD430" s="109">
        <f>IF(B430="",AD429,IF(L430="",C430,$W$6))</f>
        <v>3604.0729999999999</v>
      </c>
      <c r="AF430" s="110">
        <f t="shared" si="45"/>
        <v>33.676470588235297</v>
      </c>
      <c r="AG430" s="110">
        <f t="shared" si="46"/>
        <v>0.24973721682891176</v>
      </c>
      <c r="AI430" s="111">
        <f>SUM($N$4:N430)</f>
        <v>6.8337405675909331</v>
      </c>
    </row>
    <row r="431" spans="1:35" x14ac:dyDescent="0.25">
      <c r="A431" s="4" t="str">
        <f>IF(pushover!A431="","",pushover!A431)</f>
        <v/>
      </c>
      <c r="B431" s="112" t="str">
        <f>IF(A431="","",IF(MAX(pushover!B431:B1426)&gt;0,pushover!B431*100,-pushover!B431*100))</f>
        <v/>
      </c>
      <c r="C431" s="113" t="str">
        <f>IF(A431="","",pushover!C431)</f>
        <v/>
      </c>
      <c r="D431" s="4" t="str">
        <f>IF(A431="","",pushover!D431)</f>
        <v/>
      </c>
      <c r="E431" s="4" t="str">
        <f>IF(A431="","",pushover!E431)</f>
        <v/>
      </c>
      <c r="F431" s="4" t="str">
        <f>IF(A431="","",pushover!I431)</f>
        <v/>
      </c>
      <c r="G431" s="4" t="str">
        <f>IF(A431="","",pushover!J431)</f>
        <v/>
      </c>
      <c r="H431" s="4" t="str">
        <f>IF(A431="","",pushover!K431)</f>
        <v/>
      </c>
      <c r="I431" s="60" t="str">
        <f t="shared" si="43"/>
        <v/>
      </c>
      <c r="J431" s="60" t="str">
        <f t="shared" si="44"/>
        <v/>
      </c>
      <c r="K431" s="59" t="str">
        <f>IF(AND(F431&gt;0,F430=0),aux!$B$2,IF(AND(G431&gt;0,G430=0,H431&lt;1),aux!$B$3,IF(AND(J431=MAX($J$4:$J$999),J430&lt;J431),aux!$B$4,"")))</f>
        <v/>
      </c>
      <c r="L431" s="114" t="str">
        <f>IF(OR(K430=aux!$B$3,L430=""),"",B431/$B$1)</f>
        <v/>
      </c>
      <c r="M431" s="114" t="str">
        <f t="shared" si="47"/>
        <v/>
      </c>
      <c r="N431" s="11" t="str">
        <f t="shared" si="48"/>
        <v/>
      </c>
      <c r="O431" s="60" t="str">
        <f>IF(AND(L430&lt;$V$20,L431&gt;$V$20),aux!$B$5,"")</f>
        <v/>
      </c>
      <c r="AA431" s="108">
        <f>IF(L431="",$V$6,B431)</f>
        <v>45.800000000000004</v>
      </c>
      <c r="AB431" s="109">
        <f>IF(L431="",$W$6,C431)</f>
        <v>3585.1179999999999</v>
      </c>
      <c r="AC431" s="108">
        <f>IF(B431="",AC430,IF(L431="",B431,$V$6))</f>
        <v>80</v>
      </c>
      <c r="AD431" s="109">
        <f>IF(B431="",AD430,IF(L431="",C431,$W$6))</f>
        <v>3604.0729999999999</v>
      </c>
      <c r="AF431" s="110">
        <f t="shared" si="45"/>
        <v>33.676470588235297</v>
      </c>
      <c r="AG431" s="110">
        <f t="shared" si="46"/>
        <v>0.24973721682891176</v>
      </c>
      <c r="AI431" s="111">
        <f>SUM($N$4:N431)</f>
        <v>6.8337405675909331</v>
      </c>
    </row>
    <row r="432" spans="1:35" x14ac:dyDescent="0.25">
      <c r="A432" s="4" t="str">
        <f>IF(pushover!A432="","",pushover!A432)</f>
        <v/>
      </c>
      <c r="B432" s="112" t="str">
        <f>IF(A432="","",IF(MAX(pushover!B432:B1427)&gt;0,pushover!B432*100,-pushover!B432*100))</f>
        <v/>
      </c>
      <c r="C432" s="113" t="str">
        <f>IF(A432="","",pushover!C432)</f>
        <v/>
      </c>
      <c r="D432" s="4" t="str">
        <f>IF(A432="","",pushover!D432)</f>
        <v/>
      </c>
      <c r="E432" s="4" t="str">
        <f>IF(A432="","",pushover!E432)</f>
        <v/>
      </c>
      <c r="F432" s="4" t="str">
        <f>IF(A432="","",pushover!I432)</f>
        <v/>
      </c>
      <c r="G432" s="4" t="str">
        <f>IF(A432="","",pushover!J432)</f>
        <v/>
      </c>
      <c r="H432" s="4" t="str">
        <f>IF(A432="","",pushover!K432)</f>
        <v/>
      </c>
      <c r="I432" s="60" t="str">
        <f t="shared" si="43"/>
        <v/>
      </c>
      <c r="J432" s="60" t="str">
        <f t="shared" si="44"/>
        <v/>
      </c>
      <c r="K432" s="59" t="str">
        <f>IF(AND(F432&gt;0,F431=0),aux!$B$2,IF(AND(G432&gt;0,G431=0,H432&lt;1),aux!$B$3,IF(AND(J432=MAX($J$4:$J$999),J431&lt;J432),aux!$B$4,"")))</f>
        <v/>
      </c>
      <c r="L432" s="114" t="str">
        <f>IF(OR(K431=aux!$B$3,L431=""),"",B432/$B$1)</f>
        <v/>
      </c>
      <c r="M432" s="114" t="str">
        <f t="shared" si="47"/>
        <v/>
      </c>
      <c r="N432" s="11" t="str">
        <f t="shared" si="48"/>
        <v/>
      </c>
      <c r="O432" s="60" t="str">
        <f>IF(AND(L431&lt;$V$20,L432&gt;$V$20),aux!$B$5,"")</f>
        <v/>
      </c>
      <c r="AA432" s="108">
        <f>IF(L432="",$V$6,B432)</f>
        <v>45.800000000000004</v>
      </c>
      <c r="AB432" s="109">
        <f>IF(L432="",$W$6,C432)</f>
        <v>3585.1179999999999</v>
      </c>
      <c r="AC432" s="108">
        <f>IF(B432="",AC431,IF(L432="",B432,$V$6))</f>
        <v>80</v>
      </c>
      <c r="AD432" s="109">
        <f>IF(B432="",AD431,IF(L432="",C432,$W$6))</f>
        <v>3604.0729999999999</v>
      </c>
      <c r="AF432" s="110">
        <f t="shared" si="45"/>
        <v>33.676470588235297</v>
      </c>
      <c r="AG432" s="110">
        <f t="shared" si="46"/>
        <v>0.24973721682891176</v>
      </c>
      <c r="AI432" s="111">
        <f>SUM($N$4:N432)</f>
        <v>6.8337405675909331</v>
      </c>
    </row>
    <row r="433" spans="1:35" x14ac:dyDescent="0.25">
      <c r="A433" s="4" t="str">
        <f>IF(pushover!A433="","",pushover!A433)</f>
        <v/>
      </c>
      <c r="B433" s="112" t="str">
        <f>IF(A433="","",IF(MAX(pushover!B433:B1428)&gt;0,pushover!B433*100,-pushover!B433*100))</f>
        <v/>
      </c>
      <c r="C433" s="113" t="str">
        <f>IF(A433="","",pushover!C433)</f>
        <v/>
      </c>
      <c r="D433" s="4" t="str">
        <f>IF(A433="","",pushover!D433)</f>
        <v/>
      </c>
      <c r="E433" s="4" t="str">
        <f>IF(A433="","",pushover!E433)</f>
        <v/>
      </c>
      <c r="F433" s="4" t="str">
        <f>IF(A433="","",pushover!I433)</f>
        <v/>
      </c>
      <c r="G433" s="4" t="str">
        <f>IF(A433="","",pushover!J433)</f>
        <v/>
      </c>
      <c r="H433" s="4" t="str">
        <f>IF(A433="","",pushover!K433)</f>
        <v/>
      </c>
      <c r="I433" s="60" t="str">
        <f t="shared" si="43"/>
        <v/>
      </c>
      <c r="J433" s="60" t="str">
        <f t="shared" si="44"/>
        <v/>
      </c>
      <c r="K433" s="59" t="str">
        <f>IF(AND(F433&gt;0,F432=0),aux!$B$2,IF(AND(G433&gt;0,G432=0,H433&lt;1),aux!$B$3,IF(AND(J433=MAX($J$4:$J$999),J432&lt;J433),aux!$B$4,"")))</f>
        <v/>
      </c>
      <c r="L433" s="114" t="str">
        <f>IF(OR(K432=aux!$B$3,L432=""),"",B433/$B$1)</f>
        <v/>
      </c>
      <c r="M433" s="114" t="str">
        <f t="shared" si="47"/>
        <v/>
      </c>
      <c r="N433" s="11" t="str">
        <f t="shared" si="48"/>
        <v/>
      </c>
      <c r="O433" s="60" t="str">
        <f>IF(AND(L432&lt;$V$20,L433&gt;$V$20),aux!$B$5,"")</f>
        <v/>
      </c>
      <c r="AA433" s="108">
        <f>IF(L433="",$V$6,B433)</f>
        <v>45.800000000000004</v>
      </c>
      <c r="AB433" s="109">
        <f>IF(L433="",$W$6,C433)</f>
        <v>3585.1179999999999</v>
      </c>
      <c r="AC433" s="108">
        <f>IF(B433="",AC432,IF(L433="",B433,$V$6))</f>
        <v>80</v>
      </c>
      <c r="AD433" s="109">
        <f>IF(B433="",AD432,IF(L433="",C433,$W$6))</f>
        <v>3604.0729999999999</v>
      </c>
      <c r="AF433" s="110">
        <f t="shared" si="45"/>
        <v>33.676470588235297</v>
      </c>
      <c r="AG433" s="110">
        <f t="shared" si="46"/>
        <v>0.24973721682891176</v>
      </c>
      <c r="AI433" s="111">
        <f>SUM($N$4:N433)</f>
        <v>6.8337405675909331</v>
      </c>
    </row>
    <row r="434" spans="1:35" x14ac:dyDescent="0.25">
      <c r="A434" s="4" t="str">
        <f>IF(pushover!A434="","",pushover!A434)</f>
        <v/>
      </c>
      <c r="B434" s="112" t="str">
        <f>IF(A434="","",IF(MAX(pushover!B434:B1429)&gt;0,pushover!B434*100,-pushover!B434*100))</f>
        <v/>
      </c>
      <c r="C434" s="113" t="str">
        <f>IF(A434="","",pushover!C434)</f>
        <v/>
      </c>
      <c r="D434" s="4" t="str">
        <f>IF(A434="","",pushover!D434)</f>
        <v/>
      </c>
      <c r="E434" s="4" t="str">
        <f>IF(A434="","",pushover!E434)</f>
        <v/>
      </c>
      <c r="F434" s="4" t="str">
        <f>IF(A434="","",pushover!I434)</f>
        <v/>
      </c>
      <c r="G434" s="4" t="str">
        <f>IF(A434="","",pushover!J434)</f>
        <v/>
      </c>
      <c r="H434" s="4" t="str">
        <f>IF(A434="","",pushover!K434)</f>
        <v/>
      </c>
      <c r="I434" s="60" t="str">
        <f t="shared" si="43"/>
        <v/>
      </c>
      <c r="J434" s="60" t="str">
        <f t="shared" si="44"/>
        <v/>
      </c>
      <c r="K434" s="59" t="str">
        <f>IF(AND(F434&gt;0,F433=0),aux!$B$2,IF(AND(G434&gt;0,G433=0,H434&lt;1),aux!$B$3,IF(AND(J434=MAX($J$4:$J$999),J433&lt;J434),aux!$B$4,"")))</f>
        <v/>
      </c>
      <c r="L434" s="114" t="str">
        <f>IF(OR(K433=aux!$B$3,L433=""),"",B434/$B$1)</f>
        <v/>
      </c>
      <c r="M434" s="114" t="str">
        <f t="shared" si="47"/>
        <v/>
      </c>
      <c r="N434" s="11" t="str">
        <f t="shared" si="48"/>
        <v/>
      </c>
      <c r="O434" s="60" t="str">
        <f>IF(AND(L433&lt;$V$20,L434&gt;$V$20),aux!$B$5,"")</f>
        <v/>
      </c>
      <c r="AA434" s="108">
        <f>IF(L434="",$V$6,B434)</f>
        <v>45.800000000000004</v>
      </c>
      <c r="AB434" s="109">
        <f>IF(L434="",$W$6,C434)</f>
        <v>3585.1179999999999</v>
      </c>
      <c r="AC434" s="108">
        <f>IF(B434="",AC433,IF(L434="",B434,$V$6))</f>
        <v>80</v>
      </c>
      <c r="AD434" s="109">
        <f>IF(B434="",AD433,IF(L434="",C434,$W$6))</f>
        <v>3604.0729999999999</v>
      </c>
      <c r="AF434" s="110">
        <f t="shared" si="45"/>
        <v>33.676470588235297</v>
      </c>
      <c r="AG434" s="110">
        <f t="shared" si="46"/>
        <v>0.24973721682891176</v>
      </c>
      <c r="AI434" s="111">
        <f>SUM($N$4:N434)</f>
        <v>6.8337405675909331</v>
      </c>
    </row>
    <row r="435" spans="1:35" x14ac:dyDescent="0.25">
      <c r="A435" s="4" t="str">
        <f>IF(pushover!A435="","",pushover!A435)</f>
        <v/>
      </c>
      <c r="B435" s="112" t="str">
        <f>IF(A435="","",IF(MAX(pushover!B435:B1430)&gt;0,pushover!B435*100,-pushover!B435*100))</f>
        <v/>
      </c>
      <c r="C435" s="113" t="str">
        <f>IF(A435="","",pushover!C435)</f>
        <v/>
      </c>
      <c r="D435" s="4" t="str">
        <f>IF(A435="","",pushover!D435)</f>
        <v/>
      </c>
      <c r="E435" s="4" t="str">
        <f>IF(A435="","",pushover!E435)</f>
        <v/>
      </c>
      <c r="F435" s="4" t="str">
        <f>IF(A435="","",pushover!I435)</f>
        <v/>
      </c>
      <c r="G435" s="4" t="str">
        <f>IF(A435="","",pushover!J435)</f>
        <v/>
      </c>
      <c r="H435" s="4" t="str">
        <f>IF(A435="","",pushover!K435)</f>
        <v/>
      </c>
      <c r="I435" s="60" t="str">
        <f t="shared" si="43"/>
        <v/>
      </c>
      <c r="J435" s="60" t="str">
        <f t="shared" si="44"/>
        <v/>
      </c>
      <c r="K435" s="59" t="str">
        <f>IF(AND(F435&gt;0,F434=0),aux!$B$2,IF(AND(G435&gt;0,G434=0,H435&lt;1),aux!$B$3,IF(AND(J435=MAX($J$4:$J$999),J434&lt;J435),aux!$B$4,"")))</f>
        <v/>
      </c>
      <c r="L435" s="114" t="str">
        <f>IF(OR(K434=aux!$B$3,L434=""),"",B435/$B$1)</f>
        <v/>
      </c>
      <c r="M435" s="114" t="str">
        <f t="shared" si="47"/>
        <v/>
      </c>
      <c r="N435" s="11" t="str">
        <f t="shared" si="48"/>
        <v/>
      </c>
      <c r="O435" s="60" t="str">
        <f>IF(AND(L434&lt;$V$20,L435&gt;$V$20),aux!$B$5,"")</f>
        <v/>
      </c>
      <c r="AA435" s="108">
        <f>IF(L435="",$V$6,B435)</f>
        <v>45.800000000000004</v>
      </c>
      <c r="AB435" s="109">
        <f>IF(L435="",$W$6,C435)</f>
        <v>3585.1179999999999</v>
      </c>
      <c r="AC435" s="108">
        <f>IF(B435="",AC434,IF(L435="",B435,$V$6))</f>
        <v>80</v>
      </c>
      <c r="AD435" s="109">
        <f>IF(B435="",AD434,IF(L435="",C435,$W$6))</f>
        <v>3604.0729999999999</v>
      </c>
      <c r="AF435" s="110">
        <f t="shared" si="45"/>
        <v>33.676470588235297</v>
      </c>
      <c r="AG435" s="110">
        <f t="shared" si="46"/>
        <v>0.24973721682891176</v>
      </c>
      <c r="AI435" s="111">
        <f>SUM($N$4:N435)</f>
        <v>6.8337405675909331</v>
      </c>
    </row>
    <row r="436" spans="1:35" x14ac:dyDescent="0.25">
      <c r="A436" s="4" t="str">
        <f>IF(pushover!A436="","",pushover!A436)</f>
        <v/>
      </c>
      <c r="B436" s="112" t="str">
        <f>IF(A436="","",IF(MAX(pushover!B436:B1431)&gt;0,pushover!B436*100,-pushover!B436*100))</f>
        <v/>
      </c>
      <c r="C436" s="113" t="str">
        <f>IF(A436="","",pushover!C436)</f>
        <v/>
      </c>
      <c r="D436" s="4" t="str">
        <f>IF(A436="","",pushover!D436)</f>
        <v/>
      </c>
      <c r="E436" s="4" t="str">
        <f>IF(A436="","",pushover!E436)</f>
        <v/>
      </c>
      <c r="F436" s="4" t="str">
        <f>IF(A436="","",pushover!I436)</f>
        <v/>
      </c>
      <c r="G436" s="4" t="str">
        <f>IF(A436="","",pushover!J436)</f>
        <v/>
      </c>
      <c r="H436" s="4" t="str">
        <f>IF(A436="","",pushover!K436)</f>
        <v/>
      </c>
      <c r="I436" s="60" t="str">
        <f t="shared" si="43"/>
        <v/>
      </c>
      <c r="J436" s="60" t="str">
        <f t="shared" si="44"/>
        <v/>
      </c>
      <c r="K436" s="59" t="str">
        <f>IF(AND(F436&gt;0,F435=0),aux!$B$2,IF(AND(G436&gt;0,G435=0,H436&lt;1),aux!$B$3,IF(AND(J436=MAX($J$4:$J$999),J435&lt;J436),aux!$B$4,"")))</f>
        <v/>
      </c>
      <c r="L436" s="114" t="str">
        <f>IF(OR(K435=aux!$B$3,L435=""),"",B436/$B$1)</f>
        <v/>
      </c>
      <c r="M436" s="114" t="str">
        <f t="shared" si="47"/>
        <v/>
      </c>
      <c r="N436" s="11" t="str">
        <f t="shared" si="48"/>
        <v/>
      </c>
      <c r="O436" s="60" t="str">
        <f>IF(AND(L435&lt;$V$20,L436&gt;$V$20),aux!$B$5,"")</f>
        <v/>
      </c>
      <c r="AA436" s="108">
        <f>IF(L436="",$V$6,B436)</f>
        <v>45.800000000000004</v>
      </c>
      <c r="AB436" s="109">
        <f>IF(L436="",$W$6,C436)</f>
        <v>3585.1179999999999</v>
      </c>
      <c r="AC436" s="108">
        <f>IF(B436="",AC435,IF(L436="",B436,$V$6))</f>
        <v>80</v>
      </c>
      <c r="AD436" s="109">
        <f>IF(B436="",AD435,IF(L436="",C436,$W$6))</f>
        <v>3604.0729999999999</v>
      </c>
      <c r="AF436" s="110">
        <f t="shared" si="45"/>
        <v>33.676470588235297</v>
      </c>
      <c r="AG436" s="110">
        <f t="shared" si="46"/>
        <v>0.24973721682891176</v>
      </c>
      <c r="AI436" s="111">
        <f>SUM($N$4:N436)</f>
        <v>6.8337405675909331</v>
      </c>
    </row>
    <row r="437" spans="1:35" x14ac:dyDescent="0.25">
      <c r="A437" s="4" t="str">
        <f>IF(pushover!A437="","",pushover!A437)</f>
        <v/>
      </c>
      <c r="B437" s="112" t="str">
        <f>IF(A437="","",IF(MAX(pushover!B437:B1432)&gt;0,pushover!B437*100,-pushover!B437*100))</f>
        <v/>
      </c>
      <c r="C437" s="113" t="str">
        <f>IF(A437="","",pushover!C437)</f>
        <v/>
      </c>
      <c r="D437" s="4" t="str">
        <f>IF(A437="","",pushover!D437)</f>
        <v/>
      </c>
      <c r="E437" s="4" t="str">
        <f>IF(A437="","",pushover!E437)</f>
        <v/>
      </c>
      <c r="F437" s="4" t="str">
        <f>IF(A437="","",pushover!I437)</f>
        <v/>
      </c>
      <c r="G437" s="4" t="str">
        <f>IF(A437="","",pushover!J437)</f>
        <v/>
      </c>
      <c r="H437" s="4" t="str">
        <f>IF(A437="","",pushover!K437)</f>
        <v/>
      </c>
      <c r="I437" s="60" t="str">
        <f t="shared" si="43"/>
        <v/>
      </c>
      <c r="J437" s="60" t="str">
        <f t="shared" si="44"/>
        <v/>
      </c>
      <c r="K437" s="59" t="str">
        <f>IF(AND(F437&gt;0,F436=0),aux!$B$2,IF(AND(G437&gt;0,G436=0,H437&lt;1),aux!$B$3,IF(AND(J437=MAX($J$4:$J$999),J436&lt;J437),aux!$B$4,"")))</f>
        <v/>
      </c>
      <c r="L437" s="114" t="str">
        <f>IF(OR(K436=aux!$B$3,L436=""),"",B437/$B$1)</f>
        <v/>
      </c>
      <c r="M437" s="114" t="str">
        <f t="shared" si="47"/>
        <v/>
      </c>
      <c r="N437" s="11" t="str">
        <f t="shared" si="48"/>
        <v/>
      </c>
      <c r="O437" s="60" t="str">
        <f>IF(AND(L436&lt;$V$20,L437&gt;$V$20),aux!$B$5,"")</f>
        <v/>
      </c>
      <c r="AA437" s="108">
        <f>IF(L437="",$V$6,B437)</f>
        <v>45.800000000000004</v>
      </c>
      <c r="AB437" s="109">
        <f>IF(L437="",$W$6,C437)</f>
        <v>3585.1179999999999</v>
      </c>
      <c r="AC437" s="108">
        <f>IF(B437="",AC436,IF(L437="",B437,$V$6))</f>
        <v>80</v>
      </c>
      <c r="AD437" s="109">
        <f>IF(B437="",AD436,IF(L437="",C437,$W$6))</f>
        <v>3604.0729999999999</v>
      </c>
      <c r="AF437" s="110">
        <f t="shared" si="45"/>
        <v>33.676470588235297</v>
      </c>
      <c r="AG437" s="110">
        <f t="shared" si="46"/>
        <v>0.24973721682891176</v>
      </c>
      <c r="AI437" s="111">
        <f>SUM($N$4:N437)</f>
        <v>6.8337405675909331</v>
      </c>
    </row>
    <row r="438" spans="1:35" x14ac:dyDescent="0.25">
      <c r="A438" s="4" t="str">
        <f>IF(pushover!A438="","",pushover!A438)</f>
        <v/>
      </c>
      <c r="B438" s="112" t="str">
        <f>IF(A438="","",IF(MAX(pushover!B438:B1433)&gt;0,pushover!B438*100,-pushover!B438*100))</f>
        <v/>
      </c>
      <c r="C438" s="113" t="str">
        <f>IF(A438="","",pushover!C438)</f>
        <v/>
      </c>
      <c r="D438" s="4" t="str">
        <f>IF(A438="","",pushover!D438)</f>
        <v/>
      </c>
      <c r="E438" s="4" t="str">
        <f>IF(A438="","",pushover!E438)</f>
        <v/>
      </c>
      <c r="F438" s="4" t="str">
        <f>IF(A438="","",pushover!I438)</f>
        <v/>
      </c>
      <c r="G438" s="4" t="str">
        <f>IF(A438="","",pushover!J438)</f>
        <v/>
      </c>
      <c r="H438" s="4" t="str">
        <f>IF(A438="","",pushover!K438)</f>
        <v/>
      </c>
      <c r="I438" s="60" t="str">
        <f t="shared" si="43"/>
        <v/>
      </c>
      <c r="J438" s="60" t="str">
        <f t="shared" si="44"/>
        <v/>
      </c>
      <c r="K438" s="59" t="str">
        <f>IF(AND(F438&gt;0,F437=0),aux!$B$2,IF(AND(G438&gt;0,G437=0,H438&lt;1),aux!$B$3,IF(AND(J438=MAX($J$4:$J$999),J437&lt;J438),aux!$B$4,"")))</f>
        <v/>
      </c>
      <c r="L438" s="114" t="str">
        <f>IF(OR(K437=aux!$B$3,L437=""),"",B438/$B$1)</f>
        <v/>
      </c>
      <c r="M438" s="114" t="str">
        <f t="shared" si="47"/>
        <v/>
      </c>
      <c r="N438" s="11" t="str">
        <f t="shared" si="48"/>
        <v/>
      </c>
      <c r="O438" s="60" t="str">
        <f>IF(AND(L437&lt;$V$20,L438&gt;$V$20),aux!$B$5,"")</f>
        <v/>
      </c>
      <c r="AA438" s="108">
        <f>IF(L438="",$V$6,B438)</f>
        <v>45.800000000000004</v>
      </c>
      <c r="AB438" s="109">
        <f>IF(L438="",$W$6,C438)</f>
        <v>3585.1179999999999</v>
      </c>
      <c r="AC438" s="108">
        <f>IF(B438="",AC437,IF(L438="",B438,$V$6))</f>
        <v>80</v>
      </c>
      <c r="AD438" s="109">
        <f>IF(B438="",AD437,IF(L438="",C438,$W$6))</f>
        <v>3604.0729999999999</v>
      </c>
      <c r="AF438" s="110">
        <f t="shared" si="45"/>
        <v>33.676470588235297</v>
      </c>
      <c r="AG438" s="110">
        <f t="shared" si="46"/>
        <v>0.24973721682891176</v>
      </c>
      <c r="AI438" s="111">
        <f>SUM($N$4:N438)</f>
        <v>6.8337405675909331</v>
      </c>
    </row>
    <row r="439" spans="1:35" x14ac:dyDescent="0.25">
      <c r="A439" s="4" t="str">
        <f>IF(pushover!A439="","",pushover!A439)</f>
        <v/>
      </c>
      <c r="B439" s="112" t="str">
        <f>IF(A439="","",IF(MAX(pushover!B439:B1434)&gt;0,pushover!B439*100,-pushover!B439*100))</f>
        <v/>
      </c>
      <c r="C439" s="113" t="str">
        <f>IF(A439="","",pushover!C439)</f>
        <v/>
      </c>
      <c r="D439" s="4" t="str">
        <f>IF(A439="","",pushover!D439)</f>
        <v/>
      </c>
      <c r="E439" s="4" t="str">
        <f>IF(A439="","",pushover!E439)</f>
        <v/>
      </c>
      <c r="F439" s="4" t="str">
        <f>IF(A439="","",pushover!I439)</f>
        <v/>
      </c>
      <c r="G439" s="4" t="str">
        <f>IF(A439="","",pushover!J439)</f>
        <v/>
      </c>
      <c r="H439" s="4" t="str">
        <f>IF(A439="","",pushover!K439)</f>
        <v/>
      </c>
      <c r="I439" s="60" t="str">
        <f t="shared" si="43"/>
        <v/>
      </c>
      <c r="J439" s="60" t="str">
        <f t="shared" si="44"/>
        <v/>
      </c>
      <c r="K439" s="59" t="str">
        <f>IF(AND(F439&gt;0,F438=0),aux!$B$2,IF(AND(G439&gt;0,G438=0,H439&lt;1),aux!$B$3,IF(AND(J439=MAX($J$4:$J$999),J438&lt;J439),aux!$B$4,"")))</f>
        <v/>
      </c>
      <c r="L439" s="114" t="str">
        <f>IF(OR(K438=aux!$B$3,L438=""),"",B439/$B$1)</f>
        <v/>
      </c>
      <c r="M439" s="114" t="str">
        <f t="shared" si="47"/>
        <v/>
      </c>
      <c r="N439" s="11" t="str">
        <f t="shared" si="48"/>
        <v/>
      </c>
      <c r="O439" s="60" t="str">
        <f>IF(AND(L438&lt;$V$20,L439&gt;$V$20),aux!$B$5,"")</f>
        <v/>
      </c>
      <c r="AA439" s="108">
        <f>IF(L439="",$V$6,B439)</f>
        <v>45.800000000000004</v>
      </c>
      <c r="AB439" s="109">
        <f>IF(L439="",$W$6,C439)</f>
        <v>3585.1179999999999</v>
      </c>
      <c r="AC439" s="108">
        <f>IF(B439="",AC438,IF(L439="",B439,$V$6))</f>
        <v>80</v>
      </c>
      <c r="AD439" s="109">
        <f>IF(B439="",AD438,IF(L439="",C439,$W$6))</f>
        <v>3604.0729999999999</v>
      </c>
      <c r="AF439" s="110">
        <f t="shared" si="45"/>
        <v>33.676470588235297</v>
      </c>
      <c r="AG439" s="110">
        <f t="shared" si="46"/>
        <v>0.24973721682891176</v>
      </c>
      <c r="AI439" s="111">
        <f>SUM($N$4:N439)</f>
        <v>6.8337405675909331</v>
      </c>
    </row>
    <row r="440" spans="1:35" x14ac:dyDescent="0.25">
      <c r="A440" s="4" t="str">
        <f>IF(pushover!A440="","",pushover!A440)</f>
        <v/>
      </c>
      <c r="B440" s="112" t="str">
        <f>IF(A440="","",IF(MAX(pushover!B440:B1435)&gt;0,pushover!B440*100,-pushover!B440*100))</f>
        <v/>
      </c>
      <c r="C440" s="113" t="str">
        <f>IF(A440="","",pushover!C440)</f>
        <v/>
      </c>
      <c r="D440" s="4" t="str">
        <f>IF(A440="","",pushover!D440)</f>
        <v/>
      </c>
      <c r="E440" s="4" t="str">
        <f>IF(A440="","",pushover!E440)</f>
        <v/>
      </c>
      <c r="F440" s="4" t="str">
        <f>IF(A440="","",pushover!I440)</f>
        <v/>
      </c>
      <c r="G440" s="4" t="str">
        <f>IF(A440="","",pushover!J440)</f>
        <v/>
      </c>
      <c r="H440" s="4" t="str">
        <f>IF(A440="","",pushover!K440)</f>
        <v/>
      </c>
      <c r="I440" s="60" t="str">
        <f t="shared" si="43"/>
        <v/>
      </c>
      <c r="J440" s="60" t="str">
        <f t="shared" si="44"/>
        <v/>
      </c>
      <c r="K440" s="59" t="str">
        <f>IF(AND(F440&gt;0,F439=0),aux!$B$2,IF(AND(G440&gt;0,G439=0,H440&lt;1),aux!$B$3,IF(AND(J440=MAX($J$4:$J$999),J439&lt;J440),aux!$B$4,"")))</f>
        <v/>
      </c>
      <c r="L440" s="114" t="str">
        <f>IF(OR(K439=aux!$B$3,L439=""),"",B440/$B$1)</f>
        <v/>
      </c>
      <c r="M440" s="114" t="str">
        <f t="shared" si="47"/>
        <v/>
      </c>
      <c r="N440" s="11" t="str">
        <f t="shared" si="48"/>
        <v/>
      </c>
      <c r="O440" s="60" t="str">
        <f>IF(AND(L439&lt;$V$20,L440&gt;$V$20),aux!$B$5,"")</f>
        <v/>
      </c>
      <c r="AA440" s="108">
        <f>IF(L440="",$V$6,B440)</f>
        <v>45.800000000000004</v>
      </c>
      <c r="AB440" s="109">
        <f>IF(L440="",$W$6,C440)</f>
        <v>3585.1179999999999</v>
      </c>
      <c r="AC440" s="108">
        <f>IF(B440="",AC439,IF(L440="",B440,$V$6))</f>
        <v>80</v>
      </c>
      <c r="AD440" s="109">
        <f>IF(B440="",AD439,IF(L440="",C440,$W$6))</f>
        <v>3604.0729999999999</v>
      </c>
      <c r="AF440" s="110">
        <f t="shared" si="45"/>
        <v>33.676470588235297</v>
      </c>
      <c r="AG440" s="110">
        <f t="shared" si="46"/>
        <v>0.24973721682891176</v>
      </c>
      <c r="AI440" s="111">
        <f>SUM($N$4:N440)</f>
        <v>6.8337405675909331</v>
      </c>
    </row>
    <row r="441" spans="1:35" x14ac:dyDescent="0.25">
      <c r="A441" s="4" t="str">
        <f>IF(pushover!A441="","",pushover!A441)</f>
        <v/>
      </c>
      <c r="B441" s="112" t="str">
        <f>IF(A441="","",IF(MAX(pushover!B441:B1436)&gt;0,pushover!B441*100,-pushover!B441*100))</f>
        <v/>
      </c>
      <c r="C441" s="113" t="str">
        <f>IF(A441="","",pushover!C441)</f>
        <v/>
      </c>
      <c r="D441" s="4" t="str">
        <f>IF(A441="","",pushover!D441)</f>
        <v/>
      </c>
      <c r="E441" s="4" t="str">
        <f>IF(A441="","",pushover!E441)</f>
        <v/>
      </c>
      <c r="F441" s="4" t="str">
        <f>IF(A441="","",pushover!I441)</f>
        <v/>
      </c>
      <c r="G441" s="4" t="str">
        <f>IF(A441="","",pushover!J441)</f>
        <v/>
      </c>
      <c r="H441" s="4" t="str">
        <f>IF(A441="","",pushover!K441)</f>
        <v/>
      </c>
      <c r="I441" s="60" t="str">
        <f t="shared" si="43"/>
        <v/>
      </c>
      <c r="J441" s="60" t="str">
        <f t="shared" si="44"/>
        <v/>
      </c>
      <c r="K441" s="59" t="str">
        <f>IF(AND(F441&gt;0,F440=0),aux!$B$2,IF(AND(G441&gt;0,G440=0,H441&lt;1),aux!$B$3,IF(AND(J441=MAX($J$4:$J$999),J440&lt;J441),aux!$B$4,"")))</f>
        <v/>
      </c>
      <c r="L441" s="114" t="str">
        <f>IF(OR(K440=aux!$B$3,L440=""),"",B441/$B$1)</f>
        <v/>
      </c>
      <c r="M441" s="114" t="str">
        <f t="shared" si="47"/>
        <v/>
      </c>
      <c r="N441" s="11" t="str">
        <f t="shared" si="48"/>
        <v/>
      </c>
      <c r="O441" s="60" t="str">
        <f>IF(AND(L440&lt;$V$20,L441&gt;$V$20),aux!$B$5,"")</f>
        <v/>
      </c>
      <c r="AA441" s="108">
        <f>IF(L441="",$V$6,B441)</f>
        <v>45.800000000000004</v>
      </c>
      <c r="AB441" s="109">
        <f>IF(L441="",$W$6,C441)</f>
        <v>3585.1179999999999</v>
      </c>
      <c r="AC441" s="108">
        <f>IF(B441="",AC440,IF(L441="",B441,$V$6))</f>
        <v>80</v>
      </c>
      <c r="AD441" s="109">
        <f>IF(B441="",AD440,IF(L441="",C441,$W$6))</f>
        <v>3604.0729999999999</v>
      </c>
      <c r="AF441" s="110">
        <f t="shared" si="45"/>
        <v>33.676470588235297</v>
      </c>
      <c r="AG441" s="110">
        <f t="shared" si="46"/>
        <v>0.24973721682891176</v>
      </c>
      <c r="AI441" s="111">
        <f>SUM($N$4:N441)</f>
        <v>6.8337405675909331</v>
      </c>
    </row>
    <row r="442" spans="1:35" x14ac:dyDescent="0.25">
      <c r="A442" s="4" t="str">
        <f>IF(pushover!A442="","",pushover!A442)</f>
        <v/>
      </c>
      <c r="B442" s="112" t="str">
        <f>IF(A442="","",IF(MAX(pushover!B442:B1437)&gt;0,pushover!B442*100,-pushover!B442*100))</f>
        <v/>
      </c>
      <c r="C442" s="113" t="str">
        <f>IF(A442="","",pushover!C442)</f>
        <v/>
      </c>
      <c r="D442" s="4" t="str">
        <f>IF(A442="","",pushover!D442)</f>
        <v/>
      </c>
      <c r="E442" s="4" t="str">
        <f>IF(A442="","",pushover!E442)</f>
        <v/>
      </c>
      <c r="F442" s="4" t="str">
        <f>IF(A442="","",pushover!I442)</f>
        <v/>
      </c>
      <c r="G442" s="4" t="str">
        <f>IF(A442="","",pushover!J442)</f>
        <v/>
      </c>
      <c r="H442" s="4" t="str">
        <f>IF(A442="","",pushover!K442)</f>
        <v/>
      </c>
      <c r="I442" s="60" t="str">
        <f t="shared" si="43"/>
        <v/>
      </c>
      <c r="J442" s="60" t="str">
        <f t="shared" si="44"/>
        <v/>
      </c>
      <c r="K442" s="59" t="str">
        <f>IF(AND(F442&gt;0,F441=0),aux!$B$2,IF(AND(G442&gt;0,G441=0,H442&lt;1),aux!$B$3,IF(AND(J442=MAX($J$4:$J$999),J441&lt;J442),aux!$B$4,"")))</f>
        <v/>
      </c>
      <c r="L442" s="114" t="str">
        <f>IF(OR(K441=aux!$B$3,L441=""),"",B442/$B$1)</f>
        <v/>
      </c>
      <c r="M442" s="114" t="str">
        <f t="shared" si="47"/>
        <v/>
      </c>
      <c r="N442" s="11" t="str">
        <f t="shared" si="48"/>
        <v/>
      </c>
      <c r="O442" s="60" t="str">
        <f>IF(AND(L441&lt;$V$20,L442&gt;$V$20),aux!$B$5,"")</f>
        <v/>
      </c>
      <c r="AA442" s="108">
        <f>IF(L442="",$V$6,B442)</f>
        <v>45.800000000000004</v>
      </c>
      <c r="AB442" s="109">
        <f>IF(L442="",$W$6,C442)</f>
        <v>3585.1179999999999</v>
      </c>
      <c r="AC442" s="108">
        <f>IF(B442="",AC441,IF(L442="",B442,$V$6))</f>
        <v>80</v>
      </c>
      <c r="AD442" s="109">
        <f>IF(B442="",AD441,IF(L442="",C442,$W$6))</f>
        <v>3604.0729999999999</v>
      </c>
      <c r="AF442" s="110">
        <f t="shared" si="45"/>
        <v>33.676470588235297</v>
      </c>
      <c r="AG442" s="110">
        <f t="shared" si="46"/>
        <v>0.24973721682891176</v>
      </c>
      <c r="AI442" s="111">
        <f>SUM($N$4:N442)</f>
        <v>6.8337405675909331</v>
      </c>
    </row>
    <row r="443" spans="1:35" x14ac:dyDescent="0.25">
      <c r="A443" s="4" t="str">
        <f>IF(pushover!A443="","",pushover!A443)</f>
        <v/>
      </c>
      <c r="B443" s="112" t="str">
        <f>IF(A443="","",IF(MAX(pushover!B443:B1438)&gt;0,pushover!B443*100,-pushover!B443*100))</f>
        <v/>
      </c>
      <c r="C443" s="113" t="str">
        <f>IF(A443="","",pushover!C443)</f>
        <v/>
      </c>
      <c r="D443" s="4" t="str">
        <f>IF(A443="","",pushover!D443)</f>
        <v/>
      </c>
      <c r="E443" s="4" t="str">
        <f>IF(A443="","",pushover!E443)</f>
        <v/>
      </c>
      <c r="F443" s="4" t="str">
        <f>IF(A443="","",pushover!I443)</f>
        <v/>
      </c>
      <c r="G443" s="4" t="str">
        <f>IF(A443="","",pushover!J443)</f>
        <v/>
      </c>
      <c r="H443" s="4" t="str">
        <f>IF(A443="","",pushover!K443)</f>
        <v/>
      </c>
      <c r="I443" s="60" t="str">
        <f t="shared" si="43"/>
        <v/>
      </c>
      <c r="J443" s="60" t="str">
        <f t="shared" si="44"/>
        <v/>
      </c>
      <c r="K443" s="59" t="str">
        <f>IF(AND(F443&gt;0,F442=0),aux!$B$2,IF(AND(G443&gt;0,G442=0,H443&lt;1),aux!$B$3,IF(AND(J443=MAX($J$4:$J$999),J442&lt;J443),aux!$B$4,"")))</f>
        <v/>
      </c>
      <c r="L443" s="114" t="str">
        <f>IF(OR(K442=aux!$B$3,L442=""),"",B443/$B$1)</f>
        <v/>
      </c>
      <c r="M443" s="114" t="str">
        <f t="shared" si="47"/>
        <v/>
      </c>
      <c r="N443" s="11" t="str">
        <f t="shared" si="48"/>
        <v/>
      </c>
      <c r="O443" s="60" t="str">
        <f>IF(AND(L442&lt;$V$20,L443&gt;$V$20),aux!$B$5,"")</f>
        <v/>
      </c>
      <c r="AA443" s="108">
        <f>IF(L443="",$V$6,B443)</f>
        <v>45.800000000000004</v>
      </c>
      <c r="AB443" s="109">
        <f>IF(L443="",$W$6,C443)</f>
        <v>3585.1179999999999</v>
      </c>
      <c r="AC443" s="108">
        <f>IF(B443="",AC442,IF(L443="",B443,$V$6))</f>
        <v>80</v>
      </c>
      <c r="AD443" s="109">
        <f>IF(B443="",AD442,IF(L443="",C443,$W$6))</f>
        <v>3604.0729999999999</v>
      </c>
      <c r="AF443" s="110">
        <f t="shared" si="45"/>
        <v>33.676470588235297</v>
      </c>
      <c r="AG443" s="110">
        <f t="shared" si="46"/>
        <v>0.24973721682891176</v>
      </c>
      <c r="AI443" s="111">
        <f>SUM($N$4:N443)</f>
        <v>6.8337405675909331</v>
      </c>
    </row>
    <row r="444" spans="1:35" x14ac:dyDescent="0.25">
      <c r="A444" s="4" t="str">
        <f>IF(pushover!A444="","",pushover!A444)</f>
        <v/>
      </c>
      <c r="B444" s="112" t="str">
        <f>IF(A444="","",IF(MAX(pushover!B444:B1439)&gt;0,pushover!B444*100,-pushover!B444*100))</f>
        <v/>
      </c>
      <c r="C444" s="113" t="str">
        <f>IF(A444="","",pushover!C444)</f>
        <v/>
      </c>
      <c r="D444" s="4" t="str">
        <f>IF(A444="","",pushover!D444)</f>
        <v/>
      </c>
      <c r="E444" s="4" t="str">
        <f>IF(A444="","",pushover!E444)</f>
        <v/>
      </c>
      <c r="F444" s="4" t="str">
        <f>IF(A444="","",pushover!I444)</f>
        <v/>
      </c>
      <c r="G444" s="4" t="str">
        <f>IF(A444="","",pushover!J444)</f>
        <v/>
      </c>
      <c r="H444" s="4" t="str">
        <f>IF(A444="","",pushover!K444)</f>
        <v/>
      </c>
      <c r="I444" s="60" t="str">
        <f t="shared" si="43"/>
        <v/>
      </c>
      <c r="J444" s="60" t="str">
        <f t="shared" si="44"/>
        <v/>
      </c>
      <c r="K444" s="59" t="str">
        <f>IF(AND(F444&gt;0,F443=0),aux!$B$2,IF(AND(G444&gt;0,G443=0,H444&lt;1),aux!$B$3,IF(AND(J444=MAX($J$4:$J$999),J443&lt;J444),aux!$B$4,"")))</f>
        <v/>
      </c>
      <c r="L444" s="114" t="str">
        <f>IF(OR(K443=aux!$B$3,L443=""),"",B444/$B$1)</f>
        <v/>
      </c>
      <c r="M444" s="114" t="str">
        <f t="shared" si="47"/>
        <v/>
      </c>
      <c r="N444" s="11" t="str">
        <f t="shared" si="48"/>
        <v/>
      </c>
      <c r="O444" s="60" t="str">
        <f>IF(AND(L443&lt;$V$20,L444&gt;$V$20),aux!$B$5,"")</f>
        <v/>
      </c>
      <c r="AA444" s="108">
        <f>IF(L444="",$V$6,B444)</f>
        <v>45.800000000000004</v>
      </c>
      <c r="AB444" s="109">
        <f>IF(L444="",$W$6,C444)</f>
        <v>3585.1179999999999</v>
      </c>
      <c r="AC444" s="108">
        <f>IF(B444="",AC443,IF(L444="",B444,$V$6))</f>
        <v>80</v>
      </c>
      <c r="AD444" s="109">
        <f>IF(B444="",AD443,IF(L444="",C444,$W$6))</f>
        <v>3604.0729999999999</v>
      </c>
      <c r="AF444" s="110">
        <f t="shared" si="45"/>
        <v>33.676470588235297</v>
      </c>
      <c r="AG444" s="110">
        <f t="shared" si="46"/>
        <v>0.24973721682891176</v>
      </c>
      <c r="AI444" s="111">
        <f>SUM($N$4:N444)</f>
        <v>6.8337405675909331</v>
      </c>
    </row>
    <row r="445" spans="1:35" x14ac:dyDescent="0.25">
      <c r="A445" s="4" t="str">
        <f>IF(pushover!A445="","",pushover!A445)</f>
        <v/>
      </c>
      <c r="B445" s="112" t="str">
        <f>IF(A445="","",IF(MAX(pushover!B445:B1440)&gt;0,pushover!B445*100,-pushover!B445*100))</f>
        <v/>
      </c>
      <c r="C445" s="113" t="str">
        <f>IF(A445="","",pushover!C445)</f>
        <v/>
      </c>
      <c r="D445" s="4" t="str">
        <f>IF(A445="","",pushover!D445)</f>
        <v/>
      </c>
      <c r="E445" s="4" t="str">
        <f>IF(A445="","",pushover!E445)</f>
        <v/>
      </c>
      <c r="F445" s="4" t="str">
        <f>IF(A445="","",pushover!I445)</f>
        <v/>
      </c>
      <c r="G445" s="4" t="str">
        <f>IF(A445="","",pushover!J445)</f>
        <v/>
      </c>
      <c r="H445" s="4" t="str">
        <f>IF(A445="","",pushover!K445)</f>
        <v/>
      </c>
      <c r="I445" s="60" t="str">
        <f t="shared" ref="I445:I508" si="49">IF(A445="","",D445+E445)</f>
        <v/>
      </c>
      <c r="J445" s="60" t="str">
        <f t="shared" ref="J445:J508" si="50">IF(A445="","",F445+G445+H445)</f>
        <v/>
      </c>
      <c r="K445" s="59" t="str">
        <f>IF(AND(F445&gt;0,F444=0),aux!$B$2,IF(AND(G445&gt;0,G444=0,H445&lt;1),aux!$B$3,IF(AND(J445=MAX($J$4:$J$999),J444&lt;J445),aux!$B$4,"")))</f>
        <v/>
      </c>
      <c r="L445" s="114" t="str">
        <f>IF(OR(K444=aux!$B$3,L444=""),"",B445/$B$1)</f>
        <v/>
      </c>
      <c r="M445" s="114" t="str">
        <f t="shared" si="47"/>
        <v/>
      </c>
      <c r="N445" s="11" t="str">
        <f t="shared" si="48"/>
        <v/>
      </c>
      <c r="O445" s="60" t="str">
        <f>IF(AND(L444&lt;$V$20,L445&gt;$V$20),aux!$B$5,"")</f>
        <v/>
      </c>
      <c r="AA445" s="108">
        <f>IF(L445="",$V$6,B445)</f>
        <v>45.800000000000004</v>
      </c>
      <c r="AB445" s="109">
        <f>IF(L445="",$W$6,C445)</f>
        <v>3585.1179999999999</v>
      </c>
      <c r="AC445" s="108">
        <f>IF(B445="",AC444,IF(L445="",B445,$V$6))</f>
        <v>80</v>
      </c>
      <c r="AD445" s="109">
        <f>IF(B445="",AD444,IF(L445="",C445,$W$6))</f>
        <v>3604.0729999999999</v>
      </c>
      <c r="AF445" s="110">
        <f t="shared" ref="AF445:AF508" si="51">IF(L445="",AF444,L445)</f>
        <v>33.676470588235297</v>
      </c>
      <c r="AG445" s="110">
        <f t="shared" ref="AG445:AG508" si="52">IF(M445="",AG444,M445)</f>
        <v>0.24973721682891176</v>
      </c>
      <c r="AI445" s="111">
        <f>SUM($N$4:N445)</f>
        <v>6.8337405675909331</v>
      </c>
    </row>
    <row r="446" spans="1:35" x14ac:dyDescent="0.25">
      <c r="A446" s="4" t="str">
        <f>IF(pushover!A446="","",pushover!A446)</f>
        <v/>
      </c>
      <c r="B446" s="112" t="str">
        <f>IF(A446="","",IF(MAX(pushover!B446:B1441)&gt;0,pushover!B446*100,-pushover!B446*100))</f>
        <v/>
      </c>
      <c r="C446" s="113" t="str">
        <f>IF(A446="","",pushover!C446)</f>
        <v/>
      </c>
      <c r="D446" s="4" t="str">
        <f>IF(A446="","",pushover!D446)</f>
        <v/>
      </c>
      <c r="E446" s="4" t="str">
        <f>IF(A446="","",pushover!E446)</f>
        <v/>
      </c>
      <c r="F446" s="4" t="str">
        <f>IF(A446="","",pushover!I446)</f>
        <v/>
      </c>
      <c r="G446" s="4" t="str">
        <f>IF(A446="","",pushover!J446)</f>
        <v/>
      </c>
      <c r="H446" s="4" t="str">
        <f>IF(A446="","",pushover!K446)</f>
        <v/>
      </c>
      <c r="I446" s="60" t="str">
        <f t="shared" si="49"/>
        <v/>
      </c>
      <c r="J446" s="60" t="str">
        <f t="shared" si="50"/>
        <v/>
      </c>
      <c r="K446" s="59" t="str">
        <f>IF(AND(F446&gt;0,F445=0),aux!$B$2,IF(AND(G446&gt;0,G445=0,H446&lt;1),aux!$B$3,IF(AND(J446=MAX($J$4:$J$999),J445&lt;J446),aux!$B$4,"")))</f>
        <v/>
      </c>
      <c r="L446" s="114" t="str">
        <f>IF(OR(K445=aux!$B$3,L445=""),"",B446/$B$1)</f>
        <v/>
      </c>
      <c r="M446" s="114" t="str">
        <f t="shared" si="47"/>
        <v/>
      </c>
      <c r="N446" s="11" t="str">
        <f t="shared" si="48"/>
        <v/>
      </c>
      <c r="O446" s="60" t="str">
        <f>IF(AND(L445&lt;$V$20,L446&gt;$V$20),aux!$B$5,"")</f>
        <v/>
      </c>
      <c r="AA446" s="108">
        <f>IF(L446="",$V$6,B446)</f>
        <v>45.800000000000004</v>
      </c>
      <c r="AB446" s="109">
        <f>IF(L446="",$W$6,C446)</f>
        <v>3585.1179999999999</v>
      </c>
      <c r="AC446" s="108">
        <f>IF(B446="",AC445,IF(L446="",B446,$V$6))</f>
        <v>80</v>
      </c>
      <c r="AD446" s="109">
        <f>IF(B446="",AD445,IF(L446="",C446,$W$6))</f>
        <v>3604.0729999999999</v>
      </c>
      <c r="AF446" s="110">
        <f t="shared" si="51"/>
        <v>33.676470588235297</v>
      </c>
      <c r="AG446" s="110">
        <f t="shared" si="52"/>
        <v>0.24973721682891176</v>
      </c>
      <c r="AI446" s="111">
        <f>SUM($N$4:N446)</f>
        <v>6.8337405675909331</v>
      </c>
    </row>
    <row r="447" spans="1:35" x14ac:dyDescent="0.25">
      <c r="A447" s="4" t="str">
        <f>IF(pushover!A447="","",pushover!A447)</f>
        <v/>
      </c>
      <c r="B447" s="112" t="str">
        <f>IF(A447="","",IF(MAX(pushover!B447:B1442)&gt;0,pushover!B447*100,-pushover!B447*100))</f>
        <v/>
      </c>
      <c r="C447" s="113" t="str">
        <f>IF(A447="","",pushover!C447)</f>
        <v/>
      </c>
      <c r="D447" s="4" t="str">
        <f>IF(A447="","",pushover!D447)</f>
        <v/>
      </c>
      <c r="E447" s="4" t="str">
        <f>IF(A447="","",pushover!E447)</f>
        <v/>
      </c>
      <c r="F447" s="4" t="str">
        <f>IF(A447="","",pushover!I447)</f>
        <v/>
      </c>
      <c r="G447" s="4" t="str">
        <f>IF(A447="","",pushover!J447)</f>
        <v/>
      </c>
      <c r="H447" s="4" t="str">
        <f>IF(A447="","",pushover!K447)</f>
        <v/>
      </c>
      <c r="I447" s="60" t="str">
        <f t="shared" si="49"/>
        <v/>
      </c>
      <c r="J447" s="60" t="str">
        <f t="shared" si="50"/>
        <v/>
      </c>
      <c r="K447" s="59" t="str">
        <f>IF(AND(F447&gt;0,F446=0),aux!$B$2,IF(AND(G447&gt;0,G446=0,H447&lt;1),aux!$B$3,IF(AND(J447=MAX($J$4:$J$999),J446&lt;J447),aux!$B$4,"")))</f>
        <v/>
      </c>
      <c r="L447" s="114" t="str">
        <f>IF(OR(K446=aux!$B$3,L446=""),"",B447/$B$1)</f>
        <v/>
      </c>
      <c r="M447" s="114" t="str">
        <f t="shared" si="47"/>
        <v/>
      </c>
      <c r="N447" s="11" t="str">
        <f t="shared" si="48"/>
        <v/>
      </c>
      <c r="O447" s="60" t="str">
        <f>IF(AND(L446&lt;$V$20,L447&gt;$V$20),aux!$B$5,"")</f>
        <v/>
      </c>
      <c r="AA447" s="108">
        <f>IF(L447="",$V$6,B447)</f>
        <v>45.800000000000004</v>
      </c>
      <c r="AB447" s="109">
        <f>IF(L447="",$W$6,C447)</f>
        <v>3585.1179999999999</v>
      </c>
      <c r="AC447" s="108">
        <f>IF(B447="",AC446,IF(L447="",B447,$V$6))</f>
        <v>80</v>
      </c>
      <c r="AD447" s="109">
        <f>IF(B447="",AD446,IF(L447="",C447,$W$6))</f>
        <v>3604.0729999999999</v>
      </c>
      <c r="AF447" s="110">
        <f t="shared" si="51"/>
        <v>33.676470588235297</v>
      </c>
      <c r="AG447" s="110">
        <f t="shared" si="52"/>
        <v>0.24973721682891176</v>
      </c>
      <c r="AI447" s="111">
        <f>SUM($N$4:N447)</f>
        <v>6.8337405675909331</v>
      </c>
    </row>
    <row r="448" spans="1:35" x14ac:dyDescent="0.25">
      <c r="A448" s="4" t="str">
        <f>IF(pushover!A448="","",pushover!A448)</f>
        <v/>
      </c>
      <c r="B448" s="112" t="str">
        <f>IF(A448="","",IF(MAX(pushover!B448:B1443)&gt;0,pushover!B448*100,-pushover!B448*100))</f>
        <v/>
      </c>
      <c r="C448" s="113" t="str">
        <f>IF(A448="","",pushover!C448)</f>
        <v/>
      </c>
      <c r="D448" s="4" t="str">
        <f>IF(A448="","",pushover!D448)</f>
        <v/>
      </c>
      <c r="E448" s="4" t="str">
        <f>IF(A448="","",pushover!E448)</f>
        <v/>
      </c>
      <c r="F448" s="4" t="str">
        <f>IF(A448="","",pushover!I448)</f>
        <v/>
      </c>
      <c r="G448" s="4" t="str">
        <f>IF(A448="","",pushover!J448)</f>
        <v/>
      </c>
      <c r="H448" s="4" t="str">
        <f>IF(A448="","",pushover!K448)</f>
        <v/>
      </c>
      <c r="I448" s="60" t="str">
        <f t="shared" si="49"/>
        <v/>
      </c>
      <c r="J448" s="60" t="str">
        <f t="shared" si="50"/>
        <v/>
      </c>
      <c r="K448" s="59" t="str">
        <f>IF(AND(F448&gt;0,F447=0),aux!$B$2,IF(AND(G448&gt;0,G447=0,H448&lt;1),aux!$B$3,IF(AND(J448=MAX($J$4:$J$999),J447&lt;J448),aux!$B$4,"")))</f>
        <v/>
      </c>
      <c r="L448" s="114" t="str">
        <f>IF(OR(K447=aux!$B$3,L447=""),"",B448/$B$1)</f>
        <v/>
      </c>
      <c r="M448" s="114" t="str">
        <f t="shared" si="47"/>
        <v/>
      </c>
      <c r="N448" s="11" t="str">
        <f t="shared" si="48"/>
        <v/>
      </c>
      <c r="O448" s="60" t="str">
        <f>IF(AND(L447&lt;$V$20,L448&gt;$V$20),aux!$B$5,"")</f>
        <v/>
      </c>
      <c r="AA448" s="108">
        <f>IF(L448="",$V$6,B448)</f>
        <v>45.800000000000004</v>
      </c>
      <c r="AB448" s="109">
        <f>IF(L448="",$W$6,C448)</f>
        <v>3585.1179999999999</v>
      </c>
      <c r="AC448" s="108">
        <f>IF(B448="",AC447,IF(L448="",B448,$V$6))</f>
        <v>80</v>
      </c>
      <c r="AD448" s="109">
        <f>IF(B448="",AD447,IF(L448="",C448,$W$6))</f>
        <v>3604.0729999999999</v>
      </c>
      <c r="AF448" s="110">
        <f t="shared" si="51"/>
        <v>33.676470588235297</v>
      </c>
      <c r="AG448" s="110">
        <f t="shared" si="52"/>
        <v>0.24973721682891176</v>
      </c>
      <c r="AI448" s="111">
        <f>SUM($N$4:N448)</f>
        <v>6.8337405675909331</v>
      </c>
    </row>
    <row r="449" spans="1:35" x14ac:dyDescent="0.25">
      <c r="A449" s="4" t="str">
        <f>IF(pushover!A449="","",pushover!A449)</f>
        <v/>
      </c>
      <c r="B449" s="112" t="str">
        <f>IF(A449="","",IF(MAX(pushover!B449:B1444)&gt;0,pushover!B449*100,-pushover!B449*100))</f>
        <v/>
      </c>
      <c r="C449" s="113" t="str">
        <f>IF(A449="","",pushover!C449)</f>
        <v/>
      </c>
      <c r="D449" s="4" t="str">
        <f>IF(A449="","",pushover!D449)</f>
        <v/>
      </c>
      <c r="E449" s="4" t="str">
        <f>IF(A449="","",pushover!E449)</f>
        <v/>
      </c>
      <c r="F449" s="4" t="str">
        <f>IF(A449="","",pushover!I449)</f>
        <v/>
      </c>
      <c r="G449" s="4" t="str">
        <f>IF(A449="","",pushover!J449)</f>
        <v/>
      </c>
      <c r="H449" s="4" t="str">
        <f>IF(A449="","",pushover!K449)</f>
        <v/>
      </c>
      <c r="I449" s="60" t="str">
        <f t="shared" si="49"/>
        <v/>
      </c>
      <c r="J449" s="60" t="str">
        <f t="shared" si="50"/>
        <v/>
      </c>
      <c r="K449" s="59" t="str">
        <f>IF(AND(F449&gt;0,F448=0),aux!$B$2,IF(AND(G449&gt;0,G448=0,H449&lt;1),aux!$B$3,IF(AND(J449=MAX($J$4:$J$999),J448&lt;J449),aux!$B$4,"")))</f>
        <v/>
      </c>
      <c r="L449" s="114" t="str">
        <f>IF(OR(K448=aux!$B$3,L448=""),"",B449/$B$1)</f>
        <v/>
      </c>
      <c r="M449" s="114" t="str">
        <f t="shared" si="47"/>
        <v/>
      </c>
      <c r="N449" s="11" t="str">
        <f t="shared" si="48"/>
        <v/>
      </c>
      <c r="O449" s="60" t="str">
        <f>IF(AND(L448&lt;$V$20,L449&gt;$V$20),aux!$B$5,"")</f>
        <v/>
      </c>
      <c r="AA449" s="108">
        <f>IF(L449="",$V$6,B449)</f>
        <v>45.800000000000004</v>
      </c>
      <c r="AB449" s="109">
        <f>IF(L449="",$W$6,C449)</f>
        <v>3585.1179999999999</v>
      </c>
      <c r="AC449" s="108">
        <f>IF(B449="",AC448,IF(L449="",B449,$V$6))</f>
        <v>80</v>
      </c>
      <c r="AD449" s="109">
        <f>IF(B449="",AD448,IF(L449="",C449,$W$6))</f>
        <v>3604.0729999999999</v>
      </c>
      <c r="AF449" s="110">
        <f t="shared" si="51"/>
        <v>33.676470588235297</v>
      </c>
      <c r="AG449" s="110">
        <f t="shared" si="52"/>
        <v>0.24973721682891176</v>
      </c>
      <c r="AI449" s="111">
        <f>SUM($N$4:N449)</f>
        <v>6.8337405675909331</v>
      </c>
    </row>
    <row r="450" spans="1:35" x14ac:dyDescent="0.25">
      <c r="A450" s="4" t="str">
        <f>IF(pushover!A450="","",pushover!A450)</f>
        <v/>
      </c>
      <c r="B450" s="112" t="str">
        <f>IF(A450="","",IF(MAX(pushover!B450:B1445)&gt;0,pushover!B450*100,-pushover!B450*100))</f>
        <v/>
      </c>
      <c r="C450" s="113" t="str">
        <f>IF(A450="","",pushover!C450)</f>
        <v/>
      </c>
      <c r="D450" s="4" t="str">
        <f>IF(A450="","",pushover!D450)</f>
        <v/>
      </c>
      <c r="E450" s="4" t="str">
        <f>IF(A450="","",pushover!E450)</f>
        <v/>
      </c>
      <c r="F450" s="4" t="str">
        <f>IF(A450="","",pushover!I450)</f>
        <v/>
      </c>
      <c r="G450" s="4" t="str">
        <f>IF(A450="","",pushover!J450)</f>
        <v/>
      </c>
      <c r="H450" s="4" t="str">
        <f>IF(A450="","",pushover!K450)</f>
        <v/>
      </c>
      <c r="I450" s="60" t="str">
        <f t="shared" si="49"/>
        <v/>
      </c>
      <c r="J450" s="60" t="str">
        <f t="shared" si="50"/>
        <v/>
      </c>
      <c r="K450" s="59" t="str">
        <f>IF(AND(F450&gt;0,F449=0),aux!$B$2,IF(AND(G450&gt;0,G449=0,H450&lt;1),aux!$B$3,IF(AND(J450=MAX($J$4:$J$999),J449&lt;J450),aux!$B$4,"")))</f>
        <v/>
      </c>
      <c r="L450" s="114" t="str">
        <f>IF(OR(K449=aux!$B$3,L449=""),"",B450/$B$1)</f>
        <v/>
      </c>
      <c r="M450" s="114" t="str">
        <f t="shared" si="47"/>
        <v/>
      </c>
      <c r="N450" s="11" t="str">
        <f t="shared" si="48"/>
        <v/>
      </c>
      <c r="O450" s="60" t="str">
        <f>IF(AND(L449&lt;$V$20,L450&gt;$V$20),aux!$B$5,"")</f>
        <v/>
      </c>
      <c r="AA450" s="108">
        <f>IF(L450="",$V$6,B450)</f>
        <v>45.800000000000004</v>
      </c>
      <c r="AB450" s="109">
        <f>IF(L450="",$W$6,C450)</f>
        <v>3585.1179999999999</v>
      </c>
      <c r="AC450" s="108">
        <f>IF(B450="",AC449,IF(L450="",B450,$V$6))</f>
        <v>80</v>
      </c>
      <c r="AD450" s="109">
        <f>IF(B450="",AD449,IF(L450="",C450,$W$6))</f>
        <v>3604.0729999999999</v>
      </c>
      <c r="AF450" s="110">
        <f t="shared" si="51"/>
        <v>33.676470588235297</v>
      </c>
      <c r="AG450" s="110">
        <f t="shared" si="52"/>
        <v>0.24973721682891176</v>
      </c>
      <c r="AI450" s="111">
        <f>SUM($N$4:N450)</f>
        <v>6.8337405675909331</v>
      </c>
    </row>
    <row r="451" spans="1:35" x14ac:dyDescent="0.25">
      <c r="A451" s="4" t="str">
        <f>IF(pushover!A451="","",pushover!A451)</f>
        <v/>
      </c>
      <c r="B451" s="112" t="str">
        <f>IF(A451="","",IF(MAX(pushover!B451:B1446)&gt;0,pushover!B451*100,-pushover!B451*100))</f>
        <v/>
      </c>
      <c r="C451" s="113" t="str">
        <f>IF(A451="","",pushover!C451)</f>
        <v/>
      </c>
      <c r="D451" s="4" t="str">
        <f>IF(A451="","",pushover!D451)</f>
        <v/>
      </c>
      <c r="E451" s="4" t="str">
        <f>IF(A451="","",pushover!E451)</f>
        <v/>
      </c>
      <c r="F451" s="4" t="str">
        <f>IF(A451="","",pushover!I451)</f>
        <v/>
      </c>
      <c r="G451" s="4" t="str">
        <f>IF(A451="","",pushover!J451)</f>
        <v/>
      </c>
      <c r="H451" s="4" t="str">
        <f>IF(A451="","",pushover!K451)</f>
        <v/>
      </c>
      <c r="I451" s="60" t="str">
        <f t="shared" si="49"/>
        <v/>
      </c>
      <c r="J451" s="60" t="str">
        <f t="shared" si="50"/>
        <v/>
      </c>
      <c r="K451" s="59" t="str">
        <f>IF(AND(F451&gt;0,F450=0),aux!$B$2,IF(AND(G451&gt;0,G450=0,H451&lt;1),aux!$B$3,IF(AND(J451=MAX($J$4:$J$999),J450&lt;J451),aux!$B$4,"")))</f>
        <v/>
      </c>
      <c r="L451" s="114" t="str">
        <f>IF(OR(K450=aux!$B$3,L450=""),"",B451/$B$1)</f>
        <v/>
      </c>
      <c r="M451" s="114" t="str">
        <f t="shared" si="47"/>
        <v/>
      </c>
      <c r="N451" s="11" t="str">
        <f t="shared" si="48"/>
        <v/>
      </c>
      <c r="O451" s="60" t="str">
        <f>IF(AND(L450&lt;$V$20,L451&gt;$V$20),aux!$B$5,"")</f>
        <v/>
      </c>
      <c r="AA451" s="108">
        <f>IF(L451="",$V$6,B451)</f>
        <v>45.800000000000004</v>
      </c>
      <c r="AB451" s="109">
        <f>IF(L451="",$W$6,C451)</f>
        <v>3585.1179999999999</v>
      </c>
      <c r="AC451" s="108">
        <f>IF(B451="",AC450,IF(L451="",B451,$V$6))</f>
        <v>80</v>
      </c>
      <c r="AD451" s="109">
        <f>IF(B451="",AD450,IF(L451="",C451,$W$6))</f>
        <v>3604.0729999999999</v>
      </c>
      <c r="AF451" s="110">
        <f t="shared" si="51"/>
        <v>33.676470588235297</v>
      </c>
      <c r="AG451" s="110">
        <f t="shared" si="52"/>
        <v>0.24973721682891176</v>
      </c>
      <c r="AI451" s="111">
        <f>SUM($N$4:N451)</f>
        <v>6.8337405675909331</v>
      </c>
    </row>
    <row r="452" spans="1:35" x14ac:dyDescent="0.25">
      <c r="A452" s="4" t="str">
        <f>IF(pushover!A452="","",pushover!A452)</f>
        <v/>
      </c>
      <c r="B452" s="112" t="str">
        <f>IF(A452="","",IF(MAX(pushover!B452:B1447)&gt;0,pushover!B452*100,-pushover!B452*100))</f>
        <v/>
      </c>
      <c r="C452" s="113" t="str">
        <f>IF(A452="","",pushover!C452)</f>
        <v/>
      </c>
      <c r="D452" s="4" t="str">
        <f>IF(A452="","",pushover!D452)</f>
        <v/>
      </c>
      <c r="E452" s="4" t="str">
        <f>IF(A452="","",pushover!E452)</f>
        <v/>
      </c>
      <c r="F452" s="4" t="str">
        <f>IF(A452="","",pushover!I452)</f>
        <v/>
      </c>
      <c r="G452" s="4" t="str">
        <f>IF(A452="","",pushover!J452)</f>
        <v/>
      </c>
      <c r="H452" s="4" t="str">
        <f>IF(A452="","",pushover!K452)</f>
        <v/>
      </c>
      <c r="I452" s="60" t="str">
        <f t="shared" si="49"/>
        <v/>
      </c>
      <c r="J452" s="60" t="str">
        <f t="shared" si="50"/>
        <v/>
      </c>
      <c r="K452" s="59" t="str">
        <f>IF(AND(F452&gt;0,F451=0),aux!$B$2,IF(AND(G452&gt;0,G451=0,H452&lt;1),aux!$B$3,IF(AND(J452=MAX($J$4:$J$999),J451&lt;J452),aux!$B$4,"")))</f>
        <v/>
      </c>
      <c r="L452" s="114" t="str">
        <f>IF(OR(K451=aux!$B$3,L451=""),"",B452/$B$1)</f>
        <v/>
      </c>
      <c r="M452" s="114" t="str">
        <f t="shared" si="47"/>
        <v/>
      </c>
      <c r="N452" s="11" t="str">
        <f t="shared" si="48"/>
        <v/>
      </c>
      <c r="O452" s="60" t="str">
        <f>IF(AND(L451&lt;$V$20,L452&gt;$V$20),aux!$B$5,"")</f>
        <v/>
      </c>
      <c r="AA452" s="108">
        <f>IF(L452="",$V$6,B452)</f>
        <v>45.800000000000004</v>
      </c>
      <c r="AB452" s="109">
        <f>IF(L452="",$W$6,C452)</f>
        <v>3585.1179999999999</v>
      </c>
      <c r="AC452" s="108">
        <f>IF(B452="",AC451,IF(L452="",B452,$V$6))</f>
        <v>80</v>
      </c>
      <c r="AD452" s="109">
        <f>IF(B452="",AD451,IF(L452="",C452,$W$6))</f>
        <v>3604.0729999999999</v>
      </c>
      <c r="AF452" s="110">
        <f t="shared" si="51"/>
        <v>33.676470588235297</v>
      </c>
      <c r="AG452" s="110">
        <f t="shared" si="52"/>
        <v>0.24973721682891176</v>
      </c>
      <c r="AI452" s="111">
        <f>SUM($N$4:N452)</f>
        <v>6.8337405675909331</v>
      </c>
    </row>
    <row r="453" spans="1:35" x14ac:dyDescent="0.25">
      <c r="A453" s="4" t="str">
        <f>IF(pushover!A453="","",pushover!A453)</f>
        <v/>
      </c>
      <c r="B453" s="112" t="str">
        <f>IF(A453="","",IF(MAX(pushover!B453:B1448)&gt;0,pushover!B453*100,-pushover!B453*100))</f>
        <v/>
      </c>
      <c r="C453" s="113" t="str">
        <f>IF(A453="","",pushover!C453)</f>
        <v/>
      </c>
      <c r="D453" s="4" t="str">
        <f>IF(A453="","",pushover!D453)</f>
        <v/>
      </c>
      <c r="E453" s="4" t="str">
        <f>IF(A453="","",pushover!E453)</f>
        <v/>
      </c>
      <c r="F453" s="4" t="str">
        <f>IF(A453="","",pushover!I453)</f>
        <v/>
      </c>
      <c r="G453" s="4" t="str">
        <f>IF(A453="","",pushover!J453)</f>
        <v/>
      </c>
      <c r="H453" s="4" t="str">
        <f>IF(A453="","",pushover!K453)</f>
        <v/>
      </c>
      <c r="I453" s="60" t="str">
        <f t="shared" si="49"/>
        <v/>
      </c>
      <c r="J453" s="60" t="str">
        <f t="shared" si="50"/>
        <v/>
      </c>
      <c r="K453" s="59" t="str">
        <f>IF(AND(F453&gt;0,F452=0),aux!$B$2,IF(AND(G453&gt;0,G452=0,H453&lt;1),aux!$B$3,IF(AND(J453=MAX($J$4:$J$999),J452&lt;J453),aux!$B$4,"")))</f>
        <v/>
      </c>
      <c r="L453" s="114" t="str">
        <f>IF(OR(K452=aux!$B$3,L452=""),"",B453/$B$1)</f>
        <v/>
      </c>
      <c r="M453" s="114" t="str">
        <f t="shared" si="47"/>
        <v/>
      </c>
      <c r="N453" s="11" t="str">
        <f t="shared" si="48"/>
        <v/>
      </c>
      <c r="O453" s="60" t="str">
        <f>IF(AND(L452&lt;$V$20,L453&gt;$V$20),aux!$B$5,"")</f>
        <v/>
      </c>
      <c r="AA453" s="108">
        <f>IF(L453="",$V$6,B453)</f>
        <v>45.800000000000004</v>
      </c>
      <c r="AB453" s="109">
        <f>IF(L453="",$W$6,C453)</f>
        <v>3585.1179999999999</v>
      </c>
      <c r="AC453" s="108">
        <f>IF(B453="",AC452,IF(L453="",B453,$V$6))</f>
        <v>80</v>
      </c>
      <c r="AD453" s="109">
        <f>IF(B453="",AD452,IF(L453="",C453,$W$6))</f>
        <v>3604.0729999999999</v>
      </c>
      <c r="AF453" s="110">
        <f t="shared" si="51"/>
        <v>33.676470588235297</v>
      </c>
      <c r="AG453" s="110">
        <f t="shared" si="52"/>
        <v>0.24973721682891176</v>
      </c>
      <c r="AI453" s="111">
        <f>SUM($N$4:N453)</f>
        <v>6.8337405675909331</v>
      </c>
    </row>
    <row r="454" spans="1:35" x14ac:dyDescent="0.25">
      <c r="A454" s="4" t="str">
        <f>IF(pushover!A454="","",pushover!A454)</f>
        <v/>
      </c>
      <c r="B454" s="112" t="str">
        <f>IF(A454="","",IF(MAX(pushover!B454:B1449)&gt;0,pushover!B454*100,-pushover!B454*100))</f>
        <v/>
      </c>
      <c r="C454" s="113" t="str">
        <f>IF(A454="","",pushover!C454)</f>
        <v/>
      </c>
      <c r="D454" s="4" t="str">
        <f>IF(A454="","",pushover!D454)</f>
        <v/>
      </c>
      <c r="E454" s="4" t="str">
        <f>IF(A454="","",pushover!E454)</f>
        <v/>
      </c>
      <c r="F454" s="4" t="str">
        <f>IF(A454="","",pushover!I454)</f>
        <v/>
      </c>
      <c r="G454" s="4" t="str">
        <f>IF(A454="","",pushover!J454)</f>
        <v/>
      </c>
      <c r="H454" s="4" t="str">
        <f>IF(A454="","",pushover!K454)</f>
        <v/>
      </c>
      <c r="I454" s="60" t="str">
        <f t="shared" si="49"/>
        <v/>
      </c>
      <c r="J454" s="60" t="str">
        <f t="shared" si="50"/>
        <v/>
      </c>
      <c r="K454" s="59" t="str">
        <f>IF(AND(F454&gt;0,F453=0),aux!$B$2,IF(AND(G454&gt;0,G453=0,H454&lt;1),aux!$B$3,IF(AND(J454=MAX($J$4:$J$999),J453&lt;J454),aux!$B$4,"")))</f>
        <v/>
      </c>
      <c r="L454" s="114" t="str">
        <f>IF(OR(K453=aux!$B$3,L453=""),"",B454/$B$1)</f>
        <v/>
      </c>
      <c r="M454" s="114" t="str">
        <f t="shared" si="47"/>
        <v/>
      </c>
      <c r="N454" s="11" t="str">
        <f t="shared" si="48"/>
        <v/>
      </c>
      <c r="O454" s="60" t="str">
        <f>IF(AND(L453&lt;$V$20,L454&gt;$V$20),aux!$B$5,"")</f>
        <v/>
      </c>
      <c r="AA454" s="108">
        <f>IF(L454="",$V$6,B454)</f>
        <v>45.800000000000004</v>
      </c>
      <c r="AB454" s="109">
        <f>IF(L454="",$W$6,C454)</f>
        <v>3585.1179999999999</v>
      </c>
      <c r="AC454" s="108">
        <f>IF(B454="",AC453,IF(L454="",B454,$V$6))</f>
        <v>80</v>
      </c>
      <c r="AD454" s="109">
        <f>IF(B454="",AD453,IF(L454="",C454,$W$6))</f>
        <v>3604.0729999999999</v>
      </c>
      <c r="AF454" s="110">
        <f t="shared" si="51"/>
        <v>33.676470588235297</v>
      </c>
      <c r="AG454" s="110">
        <f t="shared" si="52"/>
        <v>0.24973721682891176</v>
      </c>
      <c r="AI454" s="111">
        <f>SUM($N$4:N454)</f>
        <v>6.8337405675909331</v>
      </c>
    </row>
    <row r="455" spans="1:35" x14ac:dyDescent="0.25">
      <c r="A455" s="4" t="str">
        <f>IF(pushover!A455="","",pushover!A455)</f>
        <v/>
      </c>
      <c r="B455" s="112" t="str">
        <f>IF(A455="","",IF(MAX(pushover!B455:B1450)&gt;0,pushover!B455*100,-pushover!B455*100))</f>
        <v/>
      </c>
      <c r="C455" s="113" t="str">
        <f>IF(A455="","",pushover!C455)</f>
        <v/>
      </c>
      <c r="D455" s="4" t="str">
        <f>IF(A455="","",pushover!D455)</f>
        <v/>
      </c>
      <c r="E455" s="4" t="str">
        <f>IF(A455="","",pushover!E455)</f>
        <v/>
      </c>
      <c r="F455" s="4" t="str">
        <f>IF(A455="","",pushover!I455)</f>
        <v/>
      </c>
      <c r="G455" s="4" t="str">
        <f>IF(A455="","",pushover!J455)</f>
        <v/>
      </c>
      <c r="H455" s="4" t="str">
        <f>IF(A455="","",pushover!K455)</f>
        <v/>
      </c>
      <c r="I455" s="60" t="str">
        <f t="shared" si="49"/>
        <v/>
      </c>
      <c r="J455" s="60" t="str">
        <f t="shared" si="50"/>
        <v/>
      </c>
      <c r="K455" s="59" t="str">
        <f>IF(AND(F455&gt;0,F454=0),aux!$B$2,IF(AND(G455&gt;0,G454=0,H455&lt;1),aux!$B$3,IF(AND(J455=MAX($J$4:$J$999),J454&lt;J455),aux!$B$4,"")))</f>
        <v/>
      </c>
      <c r="L455" s="114" t="str">
        <f>IF(OR(K454=aux!$B$3,L454=""),"",B455/$B$1)</f>
        <v/>
      </c>
      <c r="M455" s="114" t="str">
        <f t="shared" si="47"/>
        <v/>
      </c>
      <c r="N455" s="11" t="str">
        <f t="shared" si="48"/>
        <v/>
      </c>
      <c r="O455" s="60" t="str">
        <f>IF(AND(L454&lt;$V$20,L455&gt;$V$20),aux!$B$5,"")</f>
        <v/>
      </c>
      <c r="AA455" s="108">
        <f>IF(L455="",$V$6,B455)</f>
        <v>45.800000000000004</v>
      </c>
      <c r="AB455" s="109">
        <f>IF(L455="",$W$6,C455)</f>
        <v>3585.1179999999999</v>
      </c>
      <c r="AC455" s="108">
        <f>IF(B455="",AC454,IF(L455="",B455,$V$6))</f>
        <v>80</v>
      </c>
      <c r="AD455" s="109">
        <f>IF(B455="",AD454,IF(L455="",C455,$W$6))</f>
        <v>3604.0729999999999</v>
      </c>
      <c r="AF455" s="110">
        <f t="shared" si="51"/>
        <v>33.676470588235297</v>
      </c>
      <c r="AG455" s="110">
        <f t="shared" si="52"/>
        <v>0.24973721682891176</v>
      </c>
      <c r="AI455" s="111">
        <f>SUM($N$4:N455)</f>
        <v>6.8337405675909331</v>
      </c>
    </row>
    <row r="456" spans="1:35" x14ac:dyDescent="0.25">
      <c r="A456" s="4" t="str">
        <f>IF(pushover!A456="","",pushover!A456)</f>
        <v/>
      </c>
      <c r="B456" s="112" t="str">
        <f>IF(A456="","",IF(MAX(pushover!B456:B1451)&gt;0,pushover!B456*100,-pushover!B456*100))</f>
        <v/>
      </c>
      <c r="C456" s="113" t="str">
        <f>IF(A456="","",pushover!C456)</f>
        <v/>
      </c>
      <c r="D456" s="4" t="str">
        <f>IF(A456="","",pushover!D456)</f>
        <v/>
      </c>
      <c r="E456" s="4" t="str">
        <f>IF(A456="","",pushover!E456)</f>
        <v/>
      </c>
      <c r="F456" s="4" t="str">
        <f>IF(A456="","",pushover!I456)</f>
        <v/>
      </c>
      <c r="G456" s="4" t="str">
        <f>IF(A456="","",pushover!J456)</f>
        <v/>
      </c>
      <c r="H456" s="4" t="str">
        <f>IF(A456="","",pushover!K456)</f>
        <v/>
      </c>
      <c r="I456" s="60" t="str">
        <f t="shared" si="49"/>
        <v/>
      </c>
      <c r="J456" s="60" t="str">
        <f t="shared" si="50"/>
        <v/>
      </c>
      <c r="K456" s="59" t="str">
        <f>IF(AND(F456&gt;0,F455=0),aux!$B$2,IF(AND(G456&gt;0,G455=0,H456&lt;1),aux!$B$3,IF(AND(J456=MAX($J$4:$J$999),J455&lt;J456),aux!$B$4,"")))</f>
        <v/>
      </c>
      <c r="L456" s="114" t="str">
        <f>IF(OR(K455=aux!$B$3,L455=""),"",B456/$B$1)</f>
        <v/>
      </c>
      <c r="M456" s="114" t="str">
        <f t="shared" si="47"/>
        <v/>
      </c>
      <c r="N456" s="11" t="str">
        <f t="shared" si="48"/>
        <v/>
      </c>
      <c r="O456" s="60" t="str">
        <f>IF(AND(L455&lt;$V$20,L456&gt;$V$20),aux!$B$5,"")</f>
        <v/>
      </c>
      <c r="AA456" s="108">
        <f>IF(L456="",$V$6,B456)</f>
        <v>45.800000000000004</v>
      </c>
      <c r="AB456" s="109">
        <f>IF(L456="",$W$6,C456)</f>
        <v>3585.1179999999999</v>
      </c>
      <c r="AC456" s="108">
        <f>IF(B456="",AC455,IF(L456="",B456,$V$6))</f>
        <v>80</v>
      </c>
      <c r="AD456" s="109">
        <f>IF(B456="",AD455,IF(L456="",C456,$W$6))</f>
        <v>3604.0729999999999</v>
      </c>
      <c r="AF456" s="110">
        <f t="shared" si="51"/>
        <v>33.676470588235297</v>
      </c>
      <c r="AG456" s="110">
        <f t="shared" si="52"/>
        <v>0.24973721682891176</v>
      </c>
      <c r="AI456" s="111">
        <f>SUM($N$4:N456)</f>
        <v>6.8337405675909331</v>
      </c>
    </row>
    <row r="457" spans="1:35" x14ac:dyDescent="0.25">
      <c r="A457" s="4" t="str">
        <f>IF(pushover!A457="","",pushover!A457)</f>
        <v/>
      </c>
      <c r="B457" s="112" t="str">
        <f>IF(A457="","",IF(MAX(pushover!B457:B1452)&gt;0,pushover!B457*100,-pushover!B457*100))</f>
        <v/>
      </c>
      <c r="C457" s="113" t="str">
        <f>IF(A457="","",pushover!C457)</f>
        <v/>
      </c>
      <c r="D457" s="4" t="str">
        <f>IF(A457="","",pushover!D457)</f>
        <v/>
      </c>
      <c r="E457" s="4" t="str">
        <f>IF(A457="","",pushover!E457)</f>
        <v/>
      </c>
      <c r="F457" s="4" t="str">
        <f>IF(A457="","",pushover!I457)</f>
        <v/>
      </c>
      <c r="G457" s="4" t="str">
        <f>IF(A457="","",pushover!J457)</f>
        <v/>
      </c>
      <c r="H457" s="4" t="str">
        <f>IF(A457="","",pushover!K457)</f>
        <v/>
      </c>
      <c r="I457" s="60" t="str">
        <f t="shared" si="49"/>
        <v/>
      </c>
      <c r="J457" s="60" t="str">
        <f t="shared" si="50"/>
        <v/>
      </c>
      <c r="K457" s="59" t="str">
        <f>IF(AND(F457&gt;0,F456=0),aux!$B$2,IF(AND(G457&gt;0,G456=0,H457&lt;1),aux!$B$3,IF(AND(J457=MAX($J$4:$J$999),J456&lt;J457),aux!$B$4,"")))</f>
        <v/>
      </c>
      <c r="L457" s="114" t="str">
        <f>IF(OR(K456=aux!$B$3,L456=""),"",B457/$B$1)</f>
        <v/>
      </c>
      <c r="M457" s="114" t="str">
        <f t="shared" si="47"/>
        <v/>
      </c>
      <c r="N457" s="11" t="str">
        <f t="shared" si="48"/>
        <v/>
      </c>
      <c r="O457" s="60" t="str">
        <f>IF(AND(L456&lt;$V$20,L457&gt;$V$20),aux!$B$5,"")</f>
        <v/>
      </c>
      <c r="AA457" s="108">
        <f>IF(L457="",$V$6,B457)</f>
        <v>45.800000000000004</v>
      </c>
      <c r="AB457" s="109">
        <f>IF(L457="",$W$6,C457)</f>
        <v>3585.1179999999999</v>
      </c>
      <c r="AC457" s="108">
        <f>IF(B457="",AC456,IF(L457="",B457,$V$6))</f>
        <v>80</v>
      </c>
      <c r="AD457" s="109">
        <f>IF(B457="",AD456,IF(L457="",C457,$W$6))</f>
        <v>3604.0729999999999</v>
      </c>
      <c r="AF457" s="110">
        <f t="shared" si="51"/>
        <v>33.676470588235297</v>
      </c>
      <c r="AG457" s="110">
        <f t="shared" si="52"/>
        <v>0.24973721682891176</v>
      </c>
      <c r="AI457" s="111">
        <f>SUM($N$4:N457)</f>
        <v>6.8337405675909331</v>
      </c>
    </row>
    <row r="458" spans="1:35" x14ac:dyDescent="0.25">
      <c r="A458" s="4" t="str">
        <f>IF(pushover!A458="","",pushover!A458)</f>
        <v/>
      </c>
      <c r="B458" s="112" t="str">
        <f>IF(A458="","",IF(MAX(pushover!B458:B1453)&gt;0,pushover!B458*100,-pushover!B458*100))</f>
        <v/>
      </c>
      <c r="C458" s="113" t="str">
        <f>IF(A458="","",pushover!C458)</f>
        <v/>
      </c>
      <c r="D458" s="4" t="str">
        <f>IF(A458="","",pushover!D458)</f>
        <v/>
      </c>
      <c r="E458" s="4" t="str">
        <f>IF(A458="","",pushover!E458)</f>
        <v/>
      </c>
      <c r="F458" s="4" t="str">
        <f>IF(A458="","",pushover!I458)</f>
        <v/>
      </c>
      <c r="G458" s="4" t="str">
        <f>IF(A458="","",pushover!J458)</f>
        <v/>
      </c>
      <c r="H458" s="4" t="str">
        <f>IF(A458="","",pushover!K458)</f>
        <v/>
      </c>
      <c r="I458" s="60" t="str">
        <f t="shared" si="49"/>
        <v/>
      </c>
      <c r="J458" s="60" t="str">
        <f t="shared" si="50"/>
        <v/>
      </c>
      <c r="K458" s="59" t="str">
        <f>IF(AND(F458&gt;0,F457=0),aux!$B$2,IF(AND(G458&gt;0,G457=0,H458&lt;1),aux!$B$3,IF(AND(J458=MAX($J$4:$J$999),J457&lt;J458),aux!$B$4,"")))</f>
        <v/>
      </c>
      <c r="L458" s="114" t="str">
        <f>IF(OR(K457=aux!$B$3,L457=""),"",B458/$B$1)</f>
        <v/>
      </c>
      <c r="M458" s="114" t="str">
        <f t="shared" si="47"/>
        <v/>
      </c>
      <c r="N458" s="11" t="str">
        <f t="shared" si="48"/>
        <v/>
      </c>
      <c r="O458" s="60" t="str">
        <f>IF(AND(L457&lt;$V$20,L458&gt;$V$20),aux!$B$5,"")</f>
        <v/>
      </c>
      <c r="AA458" s="108">
        <f>IF(L458="",$V$6,B458)</f>
        <v>45.800000000000004</v>
      </c>
      <c r="AB458" s="109">
        <f>IF(L458="",$W$6,C458)</f>
        <v>3585.1179999999999</v>
      </c>
      <c r="AC458" s="108">
        <f>IF(B458="",AC457,IF(L458="",B458,$V$6))</f>
        <v>80</v>
      </c>
      <c r="AD458" s="109">
        <f>IF(B458="",AD457,IF(L458="",C458,$W$6))</f>
        <v>3604.0729999999999</v>
      </c>
      <c r="AF458" s="110">
        <f t="shared" si="51"/>
        <v>33.676470588235297</v>
      </c>
      <c r="AG458" s="110">
        <f t="shared" si="52"/>
        <v>0.24973721682891176</v>
      </c>
      <c r="AI458" s="111">
        <f>SUM($N$4:N458)</f>
        <v>6.8337405675909331</v>
      </c>
    </row>
    <row r="459" spans="1:35" x14ac:dyDescent="0.25">
      <c r="A459" s="4" t="str">
        <f>IF(pushover!A459="","",pushover!A459)</f>
        <v/>
      </c>
      <c r="B459" s="112" t="str">
        <f>IF(A459="","",IF(MAX(pushover!B459:B1454)&gt;0,pushover!B459*100,-pushover!B459*100))</f>
        <v/>
      </c>
      <c r="C459" s="113" t="str">
        <f>IF(A459="","",pushover!C459)</f>
        <v/>
      </c>
      <c r="D459" s="4" t="str">
        <f>IF(A459="","",pushover!D459)</f>
        <v/>
      </c>
      <c r="E459" s="4" t="str">
        <f>IF(A459="","",pushover!E459)</f>
        <v/>
      </c>
      <c r="F459" s="4" t="str">
        <f>IF(A459="","",pushover!I459)</f>
        <v/>
      </c>
      <c r="G459" s="4" t="str">
        <f>IF(A459="","",pushover!J459)</f>
        <v/>
      </c>
      <c r="H459" s="4" t="str">
        <f>IF(A459="","",pushover!K459)</f>
        <v/>
      </c>
      <c r="I459" s="60" t="str">
        <f t="shared" si="49"/>
        <v/>
      </c>
      <c r="J459" s="60" t="str">
        <f t="shared" si="50"/>
        <v/>
      </c>
      <c r="K459" s="59" t="str">
        <f>IF(AND(F459&gt;0,F458=0),aux!$B$2,IF(AND(G459&gt;0,G458=0,H459&lt;1),aux!$B$3,IF(AND(J459=MAX($J$4:$J$999),J458&lt;J459),aux!$B$4,"")))</f>
        <v/>
      </c>
      <c r="L459" s="114" t="str">
        <f>IF(OR(K458=aux!$B$3,L458=""),"",B459/$B$1)</f>
        <v/>
      </c>
      <c r="M459" s="114" t="str">
        <f t="shared" si="47"/>
        <v/>
      </c>
      <c r="N459" s="11" t="str">
        <f t="shared" si="48"/>
        <v/>
      </c>
      <c r="O459" s="60" t="str">
        <f>IF(AND(L458&lt;$V$20,L459&gt;$V$20),aux!$B$5,"")</f>
        <v/>
      </c>
      <c r="AA459" s="108">
        <f>IF(L459="",$V$6,B459)</f>
        <v>45.800000000000004</v>
      </c>
      <c r="AB459" s="109">
        <f>IF(L459="",$W$6,C459)</f>
        <v>3585.1179999999999</v>
      </c>
      <c r="AC459" s="108">
        <f>IF(B459="",AC458,IF(L459="",B459,$V$6))</f>
        <v>80</v>
      </c>
      <c r="AD459" s="109">
        <f>IF(B459="",AD458,IF(L459="",C459,$W$6))</f>
        <v>3604.0729999999999</v>
      </c>
      <c r="AF459" s="110">
        <f t="shared" si="51"/>
        <v>33.676470588235297</v>
      </c>
      <c r="AG459" s="110">
        <f t="shared" si="52"/>
        <v>0.24973721682891176</v>
      </c>
      <c r="AI459" s="111">
        <f>SUM($N$4:N459)</f>
        <v>6.8337405675909331</v>
      </c>
    </row>
    <row r="460" spans="1:35" x14ac:dyDescent="0.25">
      <c r="A460" s="4" t="str">
        <f>IF(pushover!A460="","",pushover!A460)</f>
        <v/>
      </c>
      <c r="B460" s="112" t="str">
        <f>IF(A460="","",IF(MAX(pushover!B460:B1455)&gt;0,pushover!B460*100,-pushover!B460*100))</f>
        <v/>
      </c>
      <c r="C460" s="113" t="str">
        <f>IF(A460="","",pushover!C460)</f>
        <v/>
      </c>
      <c r="D460" s="4" t="str">
        <f>IF(A460="","",pushover!D460)</f>
        <v/>
      </c>
      <c r="E460" s="4" t="str">
        <f>IF(A460="","",pushover!E460)</f>
        <v/>
      </c>
      <c r="F460" s="4" t="str">
        <f>IF(A460="","",pushover!I460)</f>
        <v/>
      </c>
      <c r="G460" s="4" t="str">
        <f>IF(A460="","",pushover!J460)</f>
        <v/>
      </c>
      <c r="H460" s="4" t="str">
        <f>IF(A460="","",pushover!K460)</f>
        <v/>
      </c>
      <c r="I460" s="60" t="str">
        <f t="shared" si="49"/>
        <v/>
      </c>
      <c r="J460" s="60" t="str">
        <f t="shared" si="50"/>
        <v/>
      </c>
      <c r="K460" s="59" t="str">
        <f>IF(AND(F460&gt;0,F459=0),aux!$B$2,IF(AND(G460&gt;0,G459=0,H460&lt;1),aux!$B$3,IF(AND(J460=MAX($J$4:$J$999),J459&lt;J460),aux!$B$4,"")))</f>
        <v/>
      </c>
      <c r="L460" s="114" t="str">
        <f>IF(OR(K459=aux!$B$3,L459=""),"",B460/$B$1)</f>
        <v/>
      </c>
      <c r="M460" s="114" t="str">
        <f t="shared" si="47"/>
        <v/>
      </c>
      <c r="N460" s="11" t="str">
        <f t="shared" si="48"/>
        <v/>
      </c>
      <c r="O460" s="60" t="str">
        <f>IF(AND(L459&lt;$V$20,L460&gt;$V$20),aux!$B$5,"")</f>
        <v/>
      </c>
      <c r="AA460" s="108">
        <f>IF(L460="",$V$6,B460)</f>
        <v>45.800000000000004</v>
      </c>
      <c r="AB460" s="109">
        <f>IF(L460="",$W$6,C460)</f>
        <v>3585.1179999999999</v>
      </c>
      <c r="AC460" s="108">
        <f>IF(B460="",AC459,IF(L460="",B460,$V$6))</f>
        <v>80</v>
      </c>
      <c r="AD460" s="109">
        <f>IF(B460="",AD459,IF(L460="",C460,$W$6))</f>
        <v>3604.0729999999999</v>
      </c>
      <c r="AF460" s="110">
        <f t="shared" si="51"/>
        <v>33.676470588235297</v>
      </c>
      <c r="AG460" s="110">
        <f t="shared" si="52"/>
        <v>0.24973721682891176</v>
      </c>
      <c r="AI460" s="111">
        <f>SUM($N$4:N460)</f>
        <v>6.8337405675909331</v>
      </c>
    </row>
    <row r="461" spans="1:35" x14ac:dyDescent="0.25">
      <c r="A461" s="4" t="str">
        <f>IF(pushover!A461="","",pushover!A461)</f>
        <v/>
      </c>
      <c r="B461" s="112" t="str">
        <f>IF(A461="","",IF(MAX(pushover!B461:B1456)&gt;0,pushover!B461*100,-pushover!B461*100))</f>
        <v/>
      </c>
      <c r="C461" s="113" t="str">
        <f>IF(A461="","",pushover!C461)</f>
        <v/>
      </c>
      <c r="D461" s="4" t="str">
        <f>IF(A461="","",pushover!D461)</f>
        <v/>
      </c>
      <c r="E461" s="4" t="str">
        <f>IF(A461="","",pushover!E461)</f>
        <v/>
      </c>
      <c r="F461" s="4" t="str">
        <f>IF(A461="","",pushover!I461)</f>
        <v/>
      </c>
      <c r="G461" s="4" t="str">
        <f>IF(A461="","",pushover!J461)</f>
        <v/>
      </c>
      <c r="H461" s="4" t="str">
        <f>IF(A461="","",pushover!K461)</f>
        <v/>
      </c>
      <c r="I461" s="60" t="str">
        <f t="shared" si="49"/>
        <v/>
      </c>
      <c r="J461" s="60" t="str">
        <f t="shared" si="50"/>
        <v/>
      </c>
      <c r="K461" s="59" t="str">
        <f>IF(AND(F461&gt;0,F460=0),aux!$B$2,IF(AND(G461&gt;0,G460=0,H461&lt;1),aux!$B$3,IF(AND(J461=MAX($J$4:$J$999),J460&lt;J461),aux!$B$4,"")))</f>
        <v/>
      </c>
      <c r="L461" s="114" t="str">
        <f>IF(OR(K460=aux!$B$3,L460=""),"",B461/$B$1)</f>
        <v/>
      </c>
      <c r="M461" s="114" t="str">
        <f t="shared" si="47"/>
        <v/>
      </c>
      <c r="N461" s="11" t="str">
        <f t="shared" si="48"/>
        <v/>
      </c>
      <c r="O461" s="60" t="str">
        <f>IF(AND(L460&lt;$V$20,L461&gt;$V$20),aux!$B$5,"")</f>
        <v/>
      </c>
      <c r="AA461" s="108">
        <f>IF(L461="",$V$6,B461)</f>
        <v>45.800000000000004</v>
      </c>
      <c r="AB461" s="109">
        <f>IF(L461="",$W$6,C461)</f>
        <v>3585.1179999999999</v>
      </c>
      <c r="AC461" s="108">
        <f>IF(B461="",AC460,IF(L461="",B461,$V$6))</f>
        <v>80</v>
      </c>
      <c r="AD461" s="109">
        <f>IF(B461="",AD460,IF(L461="",C461,$W$6))</f>
        <v>3604.0729999999999</v>
      </c>
      <c r="AF461" s="110">
        <f t="shared" si="51"/>
        <v>33.676470588235297</v>
      </c>
      <c r="AG461" s="110">
        <f t="shared" si="52"/>
        <v>0.24973721682891176</v>
      </c>
      <c r="AI461" s="111">
        <f>SUM($N$4:N461)</f>
        <v>6.8337405675909331</v>
      </c>
    </row>
    <row r="462" spans="1:35" x14ac:dyDescent="0.25">
      <c r="A462" s="4" t="str">
        <f>IF(pushover!A462="","",pushover!A462)</f>
        <v/>
      </c>
      <c r="B462" s="112" t="str">
        <f>IF(A462="","",IF(MAX(pushover!B462:B1457)&gt;0,pushover!B462*100,-pushover!B462*100))</f>
        <v/>
      </c>
      <c r="C462" s="113" t="str">
        <f>IF(A462="","",pushover!C462)</f>
        <v/>
      </c>
      <c r="D462" s="4" t="str">
        <f>IF(A462="","",pushover!D462)</f>
        <v/>
      </c>
      <c r="E462" s="4" t="str">
        <f>IF(A462="","",pushover!E462)</f>
        <v/>
      </c>
      <c r="F462" s="4" t="str">
        <f>IF(A462="","",pushover!I462)</f>
        <v/>
      </c>
      <c r="G462" s="4" t="str">
        <f>IF(A462="","",pushover!J462)</f>
        <v/>
      </c>
      <c r="H462" s="4" t="str">
        <f>IF(A462="","",pushover!K462)</f>
        <v/>
      </c>
      <c r="I462" s="60" t="str">
        <f t="shared" si="49"/>
        <v/>
      </c>
      <c r="J462" s="60" t="str">
        <f t="shared" si="50"/>
        <v/>
      </c>
      <c r="K462" s="59" t="str">
        <f>IF(AND(F462&gt;0,F461=0),aux!$B$2,IF(AND(G462&gt;0,G461=0,H462&lt;1),aux!$B$3,IF(AND(J462=MAX($J$4:$J$999),J461&lt;J462),aux!$B$4,"")))</f>
        <v/>
      </c>
      <c r="L462" s="114" t="str">
        <f>IF(OR(K461=aux!$B$3,L461=""),"",B462/$B$1)</f>
        <v/>
      </c>
      <c r="M462" s="114" t="str">
        <f t="shared" si="47"/>
        <v/>
      </c>
      <c r="N462" s="11" t="str">
        <f t="shared" si="48"/>
        <v/>
      </c>
      <c r="O462" s="60" t="str">
        <f>IF(AND(L461&lt;$V$20,L462&gt;$V$20),aux!$B$5,"")</f>
        <v/>
      </c>
      <c r="AA462" s="108">
        <f>IF(L462="",$V$6,B462)</f>
        <v>45.800000000000004</v>
      </c>
      <c r="AB462" s="109">
        <f>IF(L462="",$W$6,C462)</f>
        <v>3585.1179999999999</v>
      </c>
      <c r="AC462" s="108">
        <f>IF(B462="",AC461,IF(L462="",B462,$V$6))</f>
        <v>80</v>
      </c>
      <c r="AD462" s="109">
        <f>IF(B462="",AD461,IF(L462="",C462,$W$6))</f>
        <v>3604.0729999999999</v>
      </c>
      <c r="AF462" s="110">
        <f t="shared" si="51"/>
        <v>33.676470588235297</v>
      </c>
      <c r="AG462" s="110">
        <f t="shared" si="52"/>
        <v>0.24973721682891176</v>
      </c>
      <c r="AI462" s="111">
        <f>SUM($N$4:N462)</f>
        <v>6.8337405675909331</v>
      </c>
    </row>
    <row r="463" spans="1:35" x14ac:dyDescent="0.25">
      <c r="A463" s="4" t="str">
        <f>IF(pushover!A463="","",pushover!A463)</f>
        <v/>
      </c>
      <c r="B463" s="112" t="str">
        <f>IF(A463="","",IF(MAX(pushover!B463:B1458)&gt;0,pushover!B463*100,-pushover!B463*100))</f>
        <v/>
      </c>
      <c r="C463" s="113" t="str">
        <f>IF(A463="","",pushover!C463)</f>
        <v/>
      </c>
      <c r="D463" s="4" t="str">
        <f>IF(A463="","",pushover!D463)</f>
        <v/>
      </c>
      <c r="E463" s="4" t="str">
        <f>IF(A463="","",pushover!E463)</f>
        <v/>
      </c>
      <c r="F463" s="4" t="str">
        <f>IF(A463="","",pushover!I463)</f>
        <v/>
      </c>
      <c r="G463" s="4" t="str">
        <f>IF(A463="","",pushover!J463)</f>
        <v/>
      </c>
      <c r="H463" s="4" t="str">
        <f>IF(A463="","",pushover!K463)</f>
        <v/>
      </c>
      <c r="I463" s="60" t="str">
        <f t="shared" si="49"/>
        <v/>
      </c>
      <c r="J463" s="60" t="str">
        <f t="shared" si="50"/>
        <v/>
      </c>
      <c r="K463" s="59" t="str">
        <f>IF(AND(F463&gt;0,F462=0),aux!$B$2,IF(AND(G463&gt;0,G462=0,H463&lt;1),aux!$B$3,IF(AND(J463=MAX($J$4:$J$999),J462&lt;J463),aux!$B$4,"")))</f>
        <v/>
      </c>
      <c r="L463" s="114" t="str">
        <f>IF(OR(K462=aux!$B$3,L462=""),"",B463/$B$1)</f>
        <v/>
      </c>
      <c r="M463" s="114" t="str">
        <f t="shared" si="47"/>
        <v/>
      </c>
      <c r="N463" s="11" t="str">
        <f t="shared" si="48"/>
        <v/>
      </c>
      <c r="O463" s="60" t="str">
        <f>IF(AND(L462&lt;$V$20,L463&gt;$V$20),aux!$B$5,"")</f>
        <v/>
      </c>
      <c r="AA463" s="108">
        <f>IF(L463="",$V$6,B463)</f>
        <v>45.800000000000004</v>
      </c>
      <c r="AB463" s="109">
        <f>IF(L463="",$W$6,C463)</f>
        <v>3585.1179999999999</v>
      </c>
      <c r="AC463" s="108">
        <f>IF(B463="",AC462,IF(L463="",B463,$V$6))</f>
        <v>80</v>
      </c>
      <c r="AD463" s="109">
        <f>IF(B463="",AD462,IF(L463="",C463,$W$6))</f>
        <v>3604.0729999999999</v>
      </c>
      <c r="AF463" s="110">
        <f t="shared" si="51"/>
        <v>33.676470588235297</v>
      </c>
      <c r="AG463" s="110">
        <f t="shared" si="52"/>
        <v>0.24973721682891176</v>
      </c>
      <c r="AI463" s="111">
        <f>SUM($N$4:N463)</f>
        <v>6.8337405675909331</v>
      </c>
    </row>
    <row r="464" spans="1:35" x14ac:dyDescent="0.25">
      <c r="A464" s="4" t="str">
        <f>IF(pushover!A464="","",pushover!A464)</f>
        <v/>
      </c>
      <c r="B464" s="112" t="str">
        <f>IF(A464="","",IF(MAX(pushover!B464:B1459)&gt;0,pushover!B464*100,-pushover!B464*100))</f>
        <v/>
      </c>
      <c r="C464" s="113" t="str">
        <f>IF(A464="","",pushover!C464)</f>
        <v/>
      </c>
      <c r="D464" s="4" t="str">
        <f>IF(A464="","",pushover!D464)</f>
        <v/>
      </c>
      <c r="E464" s="4" t="str">
        <f>IF(A464="","",pushover!E464)</f>
        <v/>
      </c>
      <c r="F464" s="4" t="str">
        <f>IF(A464="","",pushover!I464)</f>
        <v/>
      </c>
      <c r="G464" s="4" t="str">
        <f>IF(A464="","",pushover!J464)</f>
        <v/>
      </c>
      <c r="H464" s="4" t="str">
        <f>IF(A464="","",pushover!K464)</f>
        <v/>
      </c>
      <c r="I464" s="60" t="str">
        <f t="shared" si="49"/>
        <v/>
      </c>
      <c r="J464" s="60" t="str">
        <f t="shared" si="50"/>
        <v/>
      </c>
      <c r="K464" s="59" t="str">
        <f>IF(AND(F464&gt;0,F463=0),aux!$B$2,IF(AND(G464&gt;0,G463=0,H464&lt;1),aux!$B$3,IF(AND(J464=MAX($J$4:$J$999),J463&lt;J464),aux!$B$4,"")))</f>
        <v/>
      </c>
      <c r="L464" s="114" t="str">
        <f>IF(OR(K463=aux!$B$3,L463=""),"",B464/$B$1)</f>
        <v/>
      </c>
      <c r="M464" s="114" t="str">
        <f t="shared" si="47"/>
        <v/>
      </c>
      <c r="N464" s="11" t="str">
        <f t="shared" si="48"/>
        <v/>
      </c>
      <c r="O464" s="60" t="str">
        <f>IF(AND(L463&lt;$V$20,L464&gt;$V$20),aux!$B$5,"")</f>
        <v/>
      </c>
      <c r="AA464" s="108">
        <f>IF(L464="",$V$6,B464)</f>
        <v>45.800000000000004</v>
      </c>
      <c r="AB464" s="109">
        <f>IF(L464="",$W$6,C464)</f>
        <v>3585.1179999999999</v>
      </c>
      <c r="AC464" s="108">
        <f>IF(B464="",AC463,IF(L464="",B464,$V$6))</f>
        <v>80</v>
      </c>
      <c r="AD464" s="109">
        <f>IF(B464="",AD463,IF(L464="",C464,$W$6))</f>
        <v>3604.0729999999999</v>
      </c>
      <c r="AF464" s="110">
        <f t="shared" si="51"/>
        <v>33.676470588235297</v>
      </c>
      <c r="AG464" s="110">
        <f t="shared" si="52"/>
        <v>0.24973721682891176</v>
      </c>
      <c r="AI464" s="111">
        <f>SUM($N$4:N464)</f>
        <v>6.8337405675909331</v>
      </c>
    </row>
    <row r="465" spans="1:35" x14ac:dyDescent="0.25">
      <c r="A465" s="4" t="str">
        <f>IF(pushover!A465="","",pushover!A465)</f>
        <v/>
      </c>
      <c r="B465" s="112" t="str">
        <f>IF(A465="","",IF(MAX(pushover!B465:B1460)&gt;0,pushover!B465*100,-pushover!B465*100))</f>
        <v/>
      </c>
      <c r="C465" s="113" t="str">
        <f>IF(A465="","",pushover!C465)</f>
        <v/>
      </c>
      <c r="D465" s="4" t="str">
        <f>IF(A465="","",pushover!D465)</f>
        <v/>
      </c>
      <c r="E465" s="4" t="str">
        <f>IF(A465="","",pushover!E465)</f>
        <v/>
      </c>
      <c r="F465" s="4" t="str">
        <f>IF(A465="","",pushover!I465)</f>
        <v/>
      </c>
      <c r="G465" s="4" t="str">
        <f>IF(A465="","",pushover!J465)</f>
        <v/>
      </c>
      <c r="H465" s="4" t="str">
        <f>IF(A465="","",pushover!K465)</f>
        <v/>
      </c>
      <c r="I465" s="60" t="str">
        <f t="shared" si="49"/>
        <v/>
      </c>
      <c r="J465" s="60" t="str">
        <f t="shared" si="50"/>
        <v/>
      </c>
      <c r="K465" s="59" t="str">
        <f>IF(AND(F465&gt;0,F464=0),aux!$B$2,IF(AND(G465&gt;0,G464=0,H465&lt;1),aux!$B$3,IF(AND(J465=MAX($J$4:$J$999),J464&lt;J465),aux!$B$4,"")))</f>
        <v/>
      </c>
      <c r="L465" s="114" t="str">
        <f>IF(OR(K464=aux!$B$3,L464=""),"",B465/$B$1)</f>
        <v/>
      </c>
      <c r="M465" s="114" t="str">
        <f t="shared" si="47"/>
        <v/>
      </c>
      <c r="N465" s="11" t="str">
        <f t="shared" si="48"/>
        <v/>
      </c>
      <c r="O465" s="60" t="str">
        <f>IF(AND(L464&lt;$V$20,L465&gt;$V$20),aux!$B$5,"")</f>
        <v/>
      </c>
      <c r="AA465" s="108">
        <f>IF(L465="",$V$6,B465)</f>
        <v>45.800000000000004</v>
      </c>
      <c r="AB465" s="109">
        <f>IF(L465="",$W$6,C465)</f>
        <v>3585.1179999999999</v>
      </c>
      <c r="AC465" s="108">
        <f>IF(B465="",AC464,IF(L465="",B465,$V$6))</f>
        <v>80</v>
      </c>
      <c r="AD465" s="109">
        <f>IF(B465="",AD464,IF(L465="",C465,$W$6))</f>
        <v>3604.0729999999999</v>
      </c>
      <c r="AF465" s="110">
        <f t="shared" si="51"/>
        <v>33.676470588235297</v>
      </c>
      <c r="AG465" s="110">
        <f t="shared" si="52"/>
        <v>0.24973721682891176</v>
      </c>
      <c r="AI465" s="111">
        <f>SUM($N$4:N465)</f>
        <v>6.8337405675909331</v>
      </c>
    </row>
    <row r="466" spans="1:35" x14ac:dyDescent="0.25">
      <c r="A466" s="4" t="str">
        <f>IF(pushover!A466="","",pushover!A466)</f>
        <v/>
      </c>
      <c r="B466" s="112" t="str">
        <f>IF(A466="","",IF(MAX(pushover!B466:B1461)&gt;0,pushover!B466*100,-pushover!B466*100))</f>
        <v/>
      </c>
      <c r="C466" s="113" t="str">
        <f>IF(A466="","",pushover!C466)</f>
        <v/>
      </c>
      <c r="D466" s="4" t="str">
        <f>IF(A466="","",pushover!D466)</f>
        <v/>
      </c>
      <c r="E466" s="4" t="str">
        <f>IF(A466="","",pushover!E466)</f>
        <v/>
      </c>
      <c r="F466" s="4" t="str">
        <f>IF(A466="","",pushover!I466)</f>
        <v/>
      </c>
      <c r="G466" s="4" t="str">
        <f>IF(A466="","",pushover!J466)</f>
        <v/>
      </c>
      <c r="H466" s="4" t="str">
        <f>IF(A466="","",pushover!K466)</f>
        <v/>
      </c>
      <c r="I466" s="60" t="str">
        <f t="shared" si="49"/>
        <v/>
      </c>
      <c r="J466" s="60" t="str">
        <f t="shared" si="50"/>
        <v/>
      </c>
      <c r="K466" s="59" t="str">
        <f>IF(AND(F466&gt;0,F465=0),aux!$B$2,IF(AND(G466&gt;0,G465=0,H466&lt;1),aux!$B$3,IF(AND(J466=MAX($J$4:$J$999),J465&lt;J466),aux!$B$4,"")))</f>
        <v/>
      </c>
      <c r="L466" s="114" t="str">
        <f>IF(OR(K465=aux!$B$3,L465=""),"",B466/$B$1)</f>
        <v/>
      </c>
      <c r="M466" s="114" t="str">
        <f t="shared" si="47"/>
        <v/>
      </c>
      <c r="N466" s="11" t="str">
        <f t="shared" si="48"/>
        <v/>
      </c>
      <c r="O466" s="60" t="str">
        <f>IF(AND(L465&lt;$V$20,L466&gt;$V$20),aux!$B$5,"")</f>
        <v/>
      </c>
      <c r="AA466" s="108">
        <f>IF(L466="",$V$6,B466)</f>
        <v>45.800000000000004</v>
      </c>
      <c r="AB466" s="109">
        <f>IF(L466="",$W$6,C466)</f>
        <v>3585.1179999999999</v>
      </c>
      <c r="AC466" s="108">
        <f>IF(B466="",AC465,IF(L466="",B466,$V$6))</f>
        <v>80</v>
      </c>
      <c r="AD466" s="109">
        <f>IF(B466="",AD465,IF(L466="",C466,$W$6))</f>
        <v>3604.0729999999999</v>
      </c>
      <c r="AF466" s="110">
        <f t="shared" si="51"/>
        <v>33.676470588235297</v>
      </c>
      <c r="AG466" s="110">
        <f t="shared" si="52"/>
        <v>0.24973721682891176</v>
      </c>
      <c r="AI466" s="111">
        <f>SUM($N$4:N466)</f>
        <v>6.8337405675909331</v>
      </c>
    </row>
    <row r="467" spans="1:35" x14ac:dyDescent="0.25">
      <c r="A467" s="4" t="str">
        <f>IF(pushover!A467="","",pushover!A467)</f>
        <v/>
      </c>
      <c r="B467" s="112" t="str">
        <f>IF(A467="","",IF(MAX(pushover!B467:B1462)&gt;0,pushover!B467*100,-pushover!B467*100))</f>
        <v/>
      </c>
      <c r="C467" s="113" t="str">
        <f>IF(A467="","",pushover!C467)</f>
        <v/>
      </c>
      <c r="D467" s="4" t="str">
        <f>IF(A467="","",pushover!D467)</f>
        <v/>
      </c>
      <c r="E467" s="4" t="str">
        <f>IF(A467="","",pushover!E467)</f>
        <v/>
      </c>
      <c r="F467" s="4" t="str">
        <f>IF(A467="","",pushover!I467)</f>
        <v/>
      </c>
      <c r="G467" s="4" t="str">
        <f>IF(A467="","",pushover!J467)</f>
        <v/>
      </c>
      <c r="H467" s="4" t="str">
        <f>IF(A467="","",pushover!K467)</f>
        <v/>
      </c>
      <c r="I467" s="60" t="str">
        <f t="shared" si="49"/>
        <v/>
      </c>
      <c r="J467" s="60" t="str">
        <f t="shared" si="50"/>
        <v/>
      </c>
      <c r="K467" s="59" t="str">
        <f>IF(AND(F467&gt;0,F466=0),aux!$B$2,IF(AND(G467&gt;0,G466=0,H467&lt;1),aux!$B$3,IF(AND(J467=MAX($J$4:$J$999),J466&lt;J467),aux!$B$4,"")))</f>
        <v/>
      </c>
      <c r="L467" s="114" t="str">
        <f>IF(OR(K466=aux!$B$3,L466=""),"",B467/$B$1)</f>
        <v/>
      </c>
      <c r="M467" s="114" t="str">
        <f t="shared" si="47"/>
        <v/>
      </c>
      <c r="N467" s="11" t="str">
        <f t="shared" si="48"/>
        <v/>
      </c>
      <c r="O467" s="60" t="str">
        <f>IF(AND(L466&lt;$V$20,L467&gt;$V$20),aux!$B$5,"")</f>
        <v/>
      </c>
      <c r="AA467" s="108">
        <f>IF(L467="",$V$6,B467)</f>
        <v>45.800000000000004</v>
      </c>
      <c r="AB467" s="109">
        <f>IF(L467="",$W$6,C467)</f>
        <v>3585.1179999999999</v>
      </c>
      <c r="AC467" s="108">
        <f>IF(B467="",AC466,IF(L467="",B467,$V$6))</f>
        <v>80</v>
      </c>
      <c r="AD467" s="109">
        <f>IF(B467="",AD466,IF(L467="",C467,$W$6))</f>
        <v>3604.0729999999999</v>
      </c>
      <c r="AF467" s="110">
        <f t="shared" si="51"/>
        <v>33.676470588235297</v>
      </c>
      <c r="AG467" s="110">
        <f t="shared" si="52"/>
        <v>0.24973721682891176</v>
      </c>
      <c r="AI467" s="111">
        <f>SUM($N$4:N467)</f>
        <v>6.8337405675909331</v>
      </c>
    </row>
    <row r="468" spans="1:35" x14ac:dyDescent="0.25">
      <c r="A468" s="4" t="str">
        <f>IF(pushover!A468="","",pushover!A468)</f>
        <v/>
      </c>
      <c r="B468" s="112" t="str">
        <f>IF(A468="","",IF(MAX(pushover!B468:B1463)&gt;0,pushover!B468*100,-pushover!B468*100))</f>
        <v/>
      </c>
      <c r="C468" s="113" t="str">
        <f>IF(A468="","",pushover!C468)</f>
        <v/>
      </c>
      <c r="D468" s="4" t="str">
        <f>IF(A468="","",pushover!D468)</f>
        <v/>
      </c>
      <c r="E468" s="4" t="str">
        <f>IF(A468="","",pushover!E468)</f>
        <v/>
      </c>
      <c r="F468" s="4" t="str">
        <f>IF(A468="","",pushover!I468)</f>
        <v/>
      </c>
      <c r="G468" s="4" t="str">
        <f>IF(A468="","",pushover!J468)</f>
        <v/>
      </c>
      <c r="H468" s="4" t="str">
        <f>IF(A468="","",pushover!K468)</f>
        <v/>
      </c>
      <c r="I468" s="60" t="str">
        <f t="shared" si="49"/>
        <v/>
      </c>
      <c r="J468" s="60" t="str">
        <f t="shared" si="50"/>
        <v/>
      </c>
      <c r="K468" s="59" t="str">
        <f>IF(AND(F468&gt;0,F467=0),aux!$B$2,IF(AND(G468&gt;0,G467=0,H468&lt;1),aux!$B$3,IF(AND(J468=MAX($J$4:$J$999),J467&lt;J468),aux!$B$4,"")))</f>
        <v/>
      </c>
      <c r="L468" s="114" t="str">
        <f>IF(OR(K467=aux!$B$3,L467=""),"",B468/$B$1)</f>
        <v/>
      </c>
      <c r="M468" s="114" t="str">
        <f t="shared" si="47"/>
        <v/>
      </c>
      <c r="N468" s="11" t="str">
        <f t="shared" si="48"/>
        <v/>
      </c>
      <c r="O468" s="60" t="str">
        <f>IF(AND(L467&lt;$V$20,L468&gt;$V$20),aux!$B$5,"")</f>
        <v/>
      </c>
      <c r="AA468" s="108">
        <f>IF(L468="",$V$6,B468)</f>
        <v>45.800000000000004</v>
      </c>
      <c r="AB468" s="109">
        <f>IF(L468="",$W$6,C468)</f>
        <v>3585.1179999999999</v>
      </c>
      <c r="AC468" s="108">
        <f>IF(B468="",AC467,IF(L468="",B468,$V$6))</f>
        <v>80</v>
      </c>
      <c r="AD468" s="109">
        <f>IF(B468="",AD467,IF(L468="",C468,$W$6))</f>
        <v>3604.0729999999999</v>
      </c>
      <c r="AF468" s="110">
        <f t="shared" si="51"/>
        <v>33.676470588235297</v>
      </c>
      <c r="AG468" s="110">
        <f t="shared" si="52"/>
        <v>0.24973721682891176</v>
      </c>
      <c r="AI468" s="111">
        <f>SUM($N$4:N468)</f>
        <v>6.8337405675909331</v>
      </c>
    </row>
    <row r="469" spans="1:35" x14ac:dyDescent="0.25">
      <c r="A469" s="4" t="str">
        <f>IF(pushover!A469="","",pushover!A469)</f>
        <v/>
      </c>
      <c r="B469" s="112" t="str">
        <f>IF(A469="","",IF(MAX(pushover!B469:B1464)&gt;0,pushover!B469*100,-pushover!B469*100))</f>
        <v/>
      </c>
      <c r="C469" s="113" t="str">
        <f>IF(A469="","",pushover!C469)</f>
        <v/>
      </c>
      <c r="D469" s="4" t="str">
        <f>IF(A469="","",pushover!D469)</f>
        <v/>
      </c>
      <c r="E469" s="4" t="str">
        <f>IF(A469="","",pushover!E469)</f>
        <v/>
      </c>
      <c r="F469" s="4" t="str">
        <f>IF(A469="","",pushover!I469)</f>
        <v/>
      </c>
      <c r="G469" s="4" t="str">
        <f>IF(A469="","",pushover!J469)</f>
        <v/>
      </c>
      <c r="H469" s="4" t="str">
        <f>IF(A469="","",pushover!K469)</f>
        <v/>
      </c>
      <c r="I469" s="60" t="str">
        <f t="shared" si="49"/>
        <v/>
      </c>
      <c r="J469" s="60" t="str">
        <f t="shared" si="50"/>
        <v/>
      </c>
      <c r="K469" s="59" t="str">
        <f>IF(AND(F469&gt;0,F468=0),aux!$B$2,IF(AND(G469&gt;0,G468=0,H469&lt;1),aux!$B$3,IF(AND(J469=MAX($J$4:$J$999),J468&lt;J469),aux!$B$4,"")))</f>
        <v/>
      </c>
      <c r="L469" s="114" t="str">
        <f>IF(OR(K468=aux!$B$3,L468=""),"",B469/$B$1)</f>
        <v/>
      </c>
      <c r="M469" s="114" t="str">
        <f t="shared" ref="M469:M532" si="53">IF(L469="","",C469/($B$1*$D$1*9.81))</f>
        <v/>
      </c>
      <c r="N469" s="11" t="str">
        <f t="shared" ref="N469:N532" si="54">IF(L469="","",IF(L468="[cm]",0,(L469-L468)*(M469+M468)/2))</f>
        <v/>
      </c>
      <c r="O469" s="60" t="str">
        <f>IF(AND(L468&lt;$V$20,L469&gt;$V$20),aux!$B$5,"")</f>
        <v/>
      </c>
      <c r="AA469" s="108">
        <f>IF(L469="",$V$6,B469)</f>
        <v>45.800000000000004</v>
      </c>
      <c r="AB469" s="109">
        <f>IF(L469="",$W$6,C469)</f>
        <v>3585.1179999999999</v>
      </c>
      <c r="AC469" s="108">
        <f>IF(B469="",AC468,IF(L469="",B469,$V$6))</f>
        <v>80</v>
      </c>
      <c r="AD469" s="109">
        <f>IF(B469="",AD468,IF(L469="",C469,$W$6))</f>
        <v>3604.0729999999999</v>
      </c>
      <c r="AF469" s="110">
        <f t="shared" si="51"/>
        <v>33.676470588235297</v>
      </c>
      <c r="AG469" s="110">
        <f t="shared" si="52"/>
        <v>0.24973721682891176</v>
      </c>
      <c r="AI469" s="111">
        <f>SUM($N$4:N469)</f>
        <v>6.8337405675909331</v>
      </c>
    </row>
    <row r="470" spans="1:35" x14ac:dyDescent="0.25">
      <c r="A470" s="4" t="str">
        <f>IF(pushover!A470="","",pushover!A470)</f>
        <v/>
      </c>
      <c r="B470" s="112" t="str">
        <f>IF(A470="","",IF(MAX(pushover!B470:B1465)&gt;0,pushover!B470*100,-pushover!B470*100))</f>
        <v/>
      </c>
      <c r="C470" s="113" t="str">
        <f>IF(A470="","",pushover!C470)</f>
        <v/>
      </c>
      <c r="D470" s="4" t="str">
        <f>IF(A470="","",pushover!D470)</f>
        <v/>
      </c>
      <c r="E470" s="4" t="str">
        <f>IF(A470="","",pushover!E470)</f>
        <v/>
      </c>
      <c r="F470" s="4" t="str">
        <f>IF(A470="","",pushover!I470)</f>
        <v/>
      </c>
      <c r="G470" s="4" t="str">
        <f>IF(A470="","",pushover!J470)</f>
        <v/>
      </c>
      <c r="H470" s="4" t="str">
        <f>IF(A470="","",pushover!K470)</f>
        <v/>
      </c>
      <c r="I470" s="60" t="str">
        <f t="shared" si="49"/>
        <v/>
      </c>
      <c r="J470" s="60" t="str">
        <f t="shared" si="50"/>
        <v/>
      </c>
      <c r="K470" s="59" t="str">
        <f>IF(AND(F470&gt;0,F469=0),aux!$B$2,IF(AND(G470&gt;0,G469=0,H470&lt;1),aux!$B$3,IF(AND(J470=MAX($J$4:$J$999),J469&lt;J470),aux!$B$4,"")))</f>
        <v/>
      </c>
      <c r="L470" s="114" t="str">
        <f>IF(OR(K469=aux!$B$3,L469=""),"",B470/$B$1)</f>
        <v/>
      </c>
      <c r="M470" s="114" t="str">
        <f t="shared" si="53"/>
        <v/>
      </c>
      <c r="N470" s="11" t="str">
        <f t="shared" si="54"/>
        <v/>
      </c>
      <c r="O470" s="60" t="str">
        <f>IF(AND(L469&lt;$V$20,L470&gt;$V$20),aux!$B$5,"")</f>
        <v/>
      </c>
      <c r="AA470" s="108">
        <f>IF(L470="",$V$6,B470)</f>
        <v>45.800000000000004</v>
      </c>
      <c r="AB470" s="109">
        <f>IF(L470="",$W$6,C470)</f>
        <v>3585.1179999999999</v>
      </c>
      <c r="AC470" s="108">
        <f>IF(B470="",AC469,IF(L470="",B470,$V$6))</f>
        <v>80</v>
      </c>
      <c r="AD470" s="109">
        <f>IF(B470="",AD469,IF(L470="",C470,$W$6))</f>
        <v>3604.0729999999999</v>
      </c>
      <c r="AF470" s="110">
        <f t="shared" si="51"/>
        <v>33.676470588235297</v>
      </c>
      <c r="AG470" s="110">
        <f t="shared" si="52"/>
        <v>0.24973721682891176</v>
      </c>
      <c r="AI470" s="111">
        <f>SUM($N$4:N470)</f>
        <v>6.8337405675909331</v>
      </c>
    </row>
    <row r="471" spans="1:35" x14ac:dyDescent="0.25">
      <c r="A471" s="4" t="str">
        <f>IF(pushover!A471="","",pushover!A471)</f>
        <v/>
      </c>
      <c r="B471" s="112" t="str">
        <f>IF(A471="","",IF(MAX(pushover!B471:B1466)&gt;0,pushover!B471*100,-pushover!B471*100))</f>
        <v/>
      </c>
      <c r="C471" s="113" t="str">
        <f>IF(A471="","",pushover!C471)</f>
        <v/>
      </c>
      <c r="D471" s="4" t="str">
        <f>IF(A471="","",pushover!D471)</f>
        <v/>
      </c>
      <c r="E471" s="4" t="str">
        <f>IF(A471="","",pushover!E471)</f>
        <v/>
      </c>
      <c r="F471" s="4" t="str">
        <f>IF(A471="","",pushover!I471)</f>
        <v/>
      </c>
      <c r="G471" s="4" t="str">
        <f>IF(A471="","",pushover!J471)</f>
        <v/>
      </c>
      <c r="H471" s="4" t="str">
        <f>IF(A471="","",pushover!K471)</f>
        <v/>
      </c>
      <c r="I471" s="60" t="str">
        <f t="shared" si="49"/>
        <v/>
      </c>
      <c r="J471" s="60" t="str">
        <f t="shared" si="50"/>
        <v/>
      </c>
      <c r="K471" s="59" t="str">
        <f>IF(AND(F471&gt;0,F470=0),aux!$B$2,IF(AND(G471&gt;0,G470=0,H471&lt;1),aux!$B$3,IF(AND(J471=MAX($J$4:$J$999),J470&lt;J471),aux!$B$4,"")))</f>
        <v/>
      </c>
      <c r="L471" s="114" t="str">
        <f>IF(OR(K470=aux!$B$3,L470=""),"",B471/$B$1)</f>
        <v/>
      </c>
      <c r="M471" s="114" t="str">
        <f t="shared" si="53"/>
        <v/>
      </c>
      <c r="N471" s="11" t="str">
        <f t="shared" si="54"/>
        <v/>
      </c>
      <c r="O471" s="60" t="str">
        <f>IF(AND(L470&lt;$V$20,L471&gt;$V$20),aux!$B$5,"")</f>
        <v/>
      </c>
      <c r="AA471" s="108">
        <f>IF(L471="",$V$6,B471)</f>
        <v>45.800000000000004</v>
      </c>
      <c r="AB471" s="109">
        <f>IF(L471="",$W$6,C471)</f>
        <v>3585.1179999999999</v>
      </c>
      <c r="AC471" s="108">
        <f>IF(B471="",AC470,IF(L471="",B471,$V$6))</f>
        <v>80</v>
      </c>
      <c r="AD471" s="109">
        <f>IF(B471="",AD470,IF(L471="",C471,$W$6))</f>
        <v>3604.0729999999999</v>
      </c>
      <c r="AF471" s="110">
        <f t="shared" si="51"/>
        <v>33.676470588235297</v>
      </c>
      <c r="AG471" s="110">
        <f t="shared" si="52"/>
        <v>0.24973721682891176</v>
      </c>
      <c r="AI471" s="111">
        <f>SUM($N$4:N471)</f>
        <v>6.8337405675909331</v>
      </c>
    </row>
    <row r="472" spans="1:35" x14ac:dyDescent="0.25">
      <c r="A472" s="4" t="str">
        <f>IF(pushover!A472="","",pushover!A472)</f>
        <v/>
      </c>
      <c r="B472" s="112" t="str">
        <f>IF(A472="","",IF(MAX(pushover!B472:B1467)&gt;0,pushover!B472*100,-pushover!B472*100))</f>
        <v/>
      </c>
      <c r="C472" s="113" t="str">
        <f>IF(A472="","",pushover!C472)</f>
        <v/>
      </c>
      <c r="D472" s="4" t="str">
        <f>IF(A472="","",pushover!D472)</f>
        <v/>
      </c>
      <c r="E472" s="4" t="str">
        <f>IF(A472="","",pushover!E472)</f>
        <v/>
      </c>
      <c r="F472" s="4" t="str">
        <f>IF(A472="","",pushover!I472)</f>
        <v/>
      </c>
      <c r="G472" s="4" t="str">
        <f>IF(A472="","",pushover!J472)</f>
        <v/>
      </c>
      <c r="H472" s="4" t="str">
        <f>IF(A472="","",pushover!K472)</f>
        <v/>
      </c>
      <c r="I472" s="60" t="str">
        <f t="shared" si="49"/>
        <v/>
      </c>
      <c r="J472" s="60" t="str">
        <f t="shared" si="50"/>
        <v/>
      </c>
      <c r="K472" s="59" t="str">
        <f>IF(AND(F472&gt;0,F471=0),aux!$B$2,IF(AND(G472&gt;0,G471=0,H472&lt;1),aux!$B$3,IF(AND(J472=MAX($J$4:$J$999),J471&lt;J472),aux!$B$4,"")))</f>
        <v/>
      </c>
      <c r="L472" s="114" t="str">
        <f>IF(OR(K471=aux!$B$3,L471=""),"",B472/$B$1)</f>
        <v/>
      </c>
      <c r="M472" s="114" t="str">
        <f t="shared" si="53"/>
        <v/>
      </c>
      <c r="N472" s="11" t="str">
        <f t="shared" si="54"/>
        <v/>
      </c>
      <c r="O472" s="60" t="str">
        <f>IF(AND(L471&lt;$V$20,L472&gt;$V$20),aux!$B$5,"")</f>
        <v/>
      </c>
      <c r="AA472" s="108">
        <f>IF(L472="",$V$6,B472)</f>
        <v>45.800000000000004</v>
      </c>
      <c r="AB472" s="109">
        <f>IF(L472="",$W$6,C472)</f>
        <v>3585.1179999999999</v>
      </c>
      <c r="AC472" s="108">
        <f>IF(B472="",AC471,IF(L472="",B472,$V$6))</f>
        <v>80</v>
      </c>
      <c r="AD472" s="109">
        <f>IF(B472="",AD471,IF(L472="",C472,$W$6))</f>
        <v>3604.0729999999999</v>
      </c>
      <c r="AF472" s="110">
        <f t="shared" si="51"/>
        <v>33.676470588235297</v>
      </c>
      <c r="AG472" s="110">
        <f t="shared" si="52"/>
        <v>0.24973721682891176</v>
      </c>
      <c r="AI472" s="111">
        <f>SUM($N$4:N472)</f>
        <v>6.8337405675909331</v>
      </c>
    </row>
    <row r="473" spans="1:35" x14ac:dyDescent="0.25">
      <c r="A473" s="4" t="str">
        <f>IF(pushover!A473="","",pushover!A473)</f>
        <v/>
      </c>
      <c r="B473" s="112" t="str">
        <f>IF(A473="","",IF(MAX(pushover!B473:B1468)&gt;0,pushover!B473*100,-pushover!B473*100))</f>
        <v/>
      </c>
      <c r="C473" s="113" t="str">
        <f>IF(A473="","",pushover!C473)</f>
        <v/>
      </c>
      <c r="D473" s="4" t="str">
        <f>IF(A473="","",pushover!D473)</f>
        <v/>
      </c>
      <c r="E473" s="4" t="str">
        <f>IF(A473="","",pushover!E473)</f>
        <v/>
      </c>
      <c r="F473" s="4" t="str">
        <f>IF(A473="","",pushover!I473)</f>
        <v/>
      </c>
      <c r="G473" s="4" t="str">
        <f>IF(A473="","",pushover!J473)</f>
        <v/>
      </c>
      <c r="H473" s="4" t="str">
        <f>IF(A473="","",pushover!K473)</f>
        <v/>
      </c>
      <c r="I473" s="60" t="str">
        <f t="shared" si="49"/>
        <v/>
      </c>
      <c r="J473" s="60" t="str">
        <f t="shared" si="50"/>
        <v/>
      </c>
      <c r="K473" s="59" t="str">
        <f>IF(AND(F473&gt;0,F472=0),aux!$B$2,IF(AND(G473&gt;0,G472=0,H473&lt;1),aux!$B$3,IF(AND(J473=MAX($J$4:$J$999),J472&lt;J473),aux!$B$4,"")))</f>
        <v/>
      </c>
      <c r="L473" s="114" t="str">
        <f>IF(OR(K472=aux!$B$3,L472=""),"",B473/$B$1)</f>
        <v/>
      </c>
      <c r="M473" s="114" t="str">
        <f t="shared" si="53"/>
        <v/>
      </c>
      <c r="N473" s="11" t="str">
        <f t="shared" si="54"/>
        <v/>
      </c>
      <c r="O473" s="60" t="str">
        <f>IF(AND(L472&lt;$V$20,L473&gt;$V$20),aux!$B$5,"")</f>
        <v/>
      </c>
      <c r="AA473" s="108">
        <f>IF(L473="",$V$6,B473)</f>
        <v>45.800000000000004</v>
      </c>
      <c r="AB473" s="109">
        <f>IF(L473="",$W$6,C473)</f>
        <v>3585.1179999999999</v>
      </c>
      <c r="AC473" s="108">
        <f>IF(B473="",AC472,IF(L473="",B473,$V$6))</f>
        <v>80</v>
      </c>
      <c r="AD473" s="109">
        <f>IF(B473="",AD472,IF(L473="",C473,$W$6))</f>
        <v>3604.0729999999999</v>
      </c>
      <c r="AF473" s="110">
        <f t="shared" si="51"/>
        <v>33.676470588235297</v>
      </c>
      <c r="AG473" s="110">
        <f t="shared" si="52"/>
        <v>0.24973721682891176</v>
      </c>
      <c r="AI473" s="111">
        <f>SUM($N$4:N473)</f>
        <v>6.8337405675909331</v>
      </c>
    </row>
    <row r="474" spans="1:35" x14ac:dyDescent="0.25">
      <c r="A474" s="4" t="str">
        <f>IF(pushover!A474="","",pushover!A474)</f>
        <v/>
      </c>
      <c r="B474" s="112" t="str">
        <f>IF(A474="","",IF(MAX(pushover!B474:B1469)&gt;0,pushover!B474*100,-pushover!B474*100))</f>
        <v/>
      </c>
      <c r="C474" s="113" t="str">
        <f>IF(A474="","",pushover!C474)</f>
        <v/>
      </c>
      <c r="D474" s="4" t="str">
        <f>IF(A474="","",pushover!D474)</f>
        <v/>
      </c>
      <c r="E474" s="4" t="str">
        <f>IF(A474="","",pushover!E474)</f>
        <v/>
      </c>
      <c r="F474" s="4" t="str">
        <f>IF(A474="","",pushover!I474)</f>
        <v/>
      </c>
      <c r="G474" s="4" t="str">
        <f>IF(A474="","",pushover!J474)</f>
        <v/>
      </c>
      <c r="H474" s="4" t="str">
        <f>IF(A474="","",pushover!K474)</f>
        <v/>
      </c>
      <c r="I474" s="60" t="str">
        <f t="shared" si="49"/>
        <v/>
      </c>
      <c r="J474" s="60" t="str">
        <f t="shared" si="50"/>
        <v/>
      </c>
      <c r="K474" s="59" t="str">
        <f>IF(AND(F474&gt;0,F473=0),aux!$B$2,IF(AND(G474&gt;0,G473=0,H474&lt;1),aux!$B$3,IF(AND(J474=MAX($J$4:$J$999),J473&lt;J474),aux!$B$4,"")))</f>
        <v/>
      </c>
      <c r="L474" s="114" t="str">
        <f>IF(OR(K473=aux!$B$3,L473=""),"",B474/$B$1)</f>
        <v/>
      </c>
      <c r="M474" s="114" t="str">
        <f t="shared" si="53"/>
        <v/>
      </c>
      <c r="N474" s="11" t="str">
        <f t="shared" si="54"/>
        <v/>
      </c>
      <c r="O474" s="60" t="str">
        <f>IF(AND(L473&lt;$V$20,L474&gt;$V$20),aux!$B$5,"")</f>
        <v/>
      </c>
      <c r="AA474" s="108">
        <f>IF(L474="",$V$6,B474)</f>
        <v>45.800000000000004</v>
      </c>
      <c r="AB474" s="109">
        <f>IF(L474="",$W$6,C474)</f>
        <v>3585.1179999999999</v>
      </c>
      <c r="AC474" s="108">
        <f>IF(B474="",AC473,IF(L474="",B474,$V$6))</f>
        <v>80</v>
      </c>
      <c r="AD474" s="109">
        <f>IF(B474="",AD473,IF(L474="",C474,$W$6))</f>
        <v>3604.0729999999999</v>
      </c>
      <c r="AF474" s="110">
        <f t="shared" si="51"/>
        <v>33.676470588235297</v>
      </c>
      <c r="AG474" s="110">
        <f t="shared" si="52"/>
        <v>0.24973721682891176</v>
      </c>
      <c r="AI474" s="111">
        <f>SUM($N$4:N474)</f>
        <v>6.8337405675909331</v>
      </c>
    </row>
    <row r="475" spans="1:35" x14ac:dyDescent="0.25">
      <c r="A475" s="4" t="str">
        <f>IF(pushover!A475="","",pushover!A475)</f>
        <v/>
      </c>
      <c r="B475" s="112" t="str">
        <f>IF(A475="","",IF(MAX(pushover!B475:B1470)&gt;0,pushover!B475*100,-pushover!B475*100))</f>
        <v/>
      </c>
      <c r="C475" s="113" t="str">
        <f>IF(A475="","",pushover!C475)</f>
        <v/>
      </c>
      <c r="D475" s="4" t="str">
        <f>IF(A475="","",pushover!D475)</f>
        <v/>
      </c>
      <c r="E475" s="4" t="str">
        <f>IF(A475="","",pushover!E475)</f>
        <v/>
      </c>
      <c r="F475" s="4" t="str">
        <f>IF(A475="","",pushover!I475)</f>
        <v/>
      </c>
      <c r="G475" s="4" t="str">
        <f>IF(A475="","",pushover!J475)</f>
        <v/>
      </c>
      <c r="H475" s="4" t="str">
        <f>IF(A475="","",pushover!K475)</f>
        <v/>
      </c>
      <c r="I475" s="60" t="str">
        <f t="shared" si="49"/>
        <v/>
      </c>
      <c r="J475" s="60" t="str">
        <f t="shared" si="50"/>
        <v/>
      </c>
      <c r="K475" s="59" t="str">
        <f>IF(AND(F475&gt;0,F474=0),aux!$B$2,IF(AND(G475&gt;0,G474=0,H475&lt;1),aux!$B$3,IF(AND(J475=MAX($J$4:$J$999),J474&lt;J475),aux!$B$4,"")))</f>
        <v/>
      </c>
      <c r="L475" s="114" t="str">
        <f>IF(OR(K474=aux!$B$3,L474=""),"",B475/$B$1)</f>
        <v/>
      </c>
      <c r="M475" s="114" t="str">
        <f t="shared" si="53"/>
        <v/>
      </c>
      <c r="N475" s="11" t="str">
        <f t="shared" si="54"/>
        <v/>
      </c>
      <c r="O475" s="60" t="str">
        <f>IF(AND(L474&lt;$V$20,L475&gt;$V$20),aux!$B$5,"")</f>
        <v/>
      </c>
      <c r="AA475" s="108">
        <f>IF(L475="",$V$6,B475)</f>
        <v>45.800000000000004</v>
      </c>
      <c r="AB475" s="109">
        <f>IF(L475="",$W$6,C475)</f>
        <v>3585.1179999999999</v>
      </c>
      <c r="AC475" s="108">
        <f>IF(B475="",AC474,IF(L475="",B475,$V$6))</f>
        <v>80</v>
      </c>
      <c r="AD475" s="109">
        <f>IF(B475="",AD474,IF(L475="",C475,$W$6))</f>
        <v>3604.0729999999999</v>
      </c>
      <c r="AF475" s="110">
        <f t="shared" si="51"/>
        <v>33.676470588235297</v>
      </c>
      <c r="AG475" s="110">
        <f t="shared" si="52"/>
        <v>0.24973721682891176</v>
      </c>
      <c r="AI475" s="111">
        <f>SUM($N$4:N475)</f>
        <v>6.8337405675909331</v>
      </c>
    </row>
    <row r="476" spans="1:35" x14ac:dyDescent="0.25">
      <c r="A476" s="4" t="str">
        <f>IF(pushover!A476="","",pushover!A476)</f>
        <v/>
      </c>
      <c r="B476" s="112" t="str">
        <f>IF(A476="","",IF(MAX(pushover!B476:B1471)&gt;0,pushover!B476*100,-pushover!B476*100))</f>
        <v/>
      </c>
      <c r="C476" s="113" t="str">
        <f>IF(A476="","",pushover!C476)</f>
        <v/>
      </c>
      <c r="D476" s="4" t="str">
        <f>IF(A476="","",pushover!D476)</f>
        <v/>
      </c>
      <c r="E476" s="4" t="str">
        <f>IF(A476="","",pushover!E476)</f>
        <v/>
      </c>
      <c r="F476" s="4" t="str">
        <f>IF(A476="","",pushover!I476)</f>
        <v/>
      </c>
      <c r="G476" s="4" t="str">
        <f>IF(A476="","",pushover!J476)</f>
        <v/>
      </c>
      <c r="H476" s="4" t="str">
        <f>IF(A476="","",pushover!K476)</f>
        <v/>
      </c>
      <c r="I476" s="60" t="str">
        <f t="shared" si="49"/>
        <v/>
      </c>
      <c r="J476" s="60" t="str">
        <f t="shared" si="50"/>
        <v/>
      </c>
      <c r="K476" s="59" t="str">
        <f>IF(AND(F476&gt;0,F475=0),aux!$B$2,IF(AND(G476&gt;0,G475=0,H476&lt;1),aux!$B$3,IF(AND(J476=MAX($J$4:$J$999),J475&lt;J476),aux!$B$4,"")))</f>
        <v/>
      </c>
      <c r="L476" s="114" t="str">
        <f>IF(OR(K475=aux!$B$3,L475=""),"",B476/$B$1)</f>
        <v/>
      </c>
      <c r="M476" s="114" t="str">
        <f t="shared" si="53"/>
        <v/>
      </c>
      <c r="N476" s="11" t="str">
        <f t="shared" si="54"/>
        <v/>
      </c>
      <c r="O476" s="60" t="str">
        <f>IF(AND(L475&lt;$V$20,L476&gt;$V$20),aux!$B$5,"")</f>
        <v/>
      </c>
      <c r="AA476" s="108">
        <f>IF(L476="",$V$6,B476)</f>
        <v>45.800000000000004</v>
      </c>
      <c r="AB476" s="109">
        <f>IF(L476="",$W$6,C476)</f>
        <v>3585.1179999999999</v>
      </c>
      <c r="AC476" s="108">
        <f>IF(B476="",AC475,IF(L476="",B476,$V$6))</f>
        <v>80</v>
      </c>
      <c r="AD476" s="109">
        <f>IF(B476="",AD475,IF(L476="",C476,$W$6))</f>
        <v>3604.0729999999999</v>
      </c>
      <c r="AF476" s="110">
        <f t="shared" si="51"/>
        <v>33.676470588235297</v>
      </c>
      <c r="AG476" s="110">
        <f t="shared" si="52"/>
        <v>0.24973721682891176</v>
      </c>
      <c r="AI476" s="111">
        <f>SUM($N$4:N476)</f>
        <v>6.8337405675909331</v>
      </c>
    </row>
    <row r="477" spans="1:35" x14ac:dyDescent="0.25">
      <c r="A477" s="4" t="str">
        <f>IF(pushover!A477="","",pushover!A477)</f>
        <v/>
      </c>
      <c r="B477" s="112" t="str">
        <f>IF(A477="","",IF(MAX(pushover!B477:B1472)&gt;0,pushover!B477*100,-pushover!B477*100))</f>
        <v/>
      </c>
      <c r="C477" s="113" t="str">
        <f>IF(A477="","",pushover!C477)</f>
        <v/>
      </c>
      <c r="D477" s="4" t="str">
        <f>IF(A477="","",pushover!D477)</f>
        <v/>
      </c>
      <c r="E477" s="4" t="str">
        <f>IF(A477="","",pushover!E477)</f>
        <v/>
      </c>
      <c r="F477" s="4" t="str">
        <f>IF(A477="","",pushover!I477)</f>
        <v/>
      </c>
      <c r="G477" s="4" t="str">
        <f>IF(A477="","",pushover!J477)</f>
        <v/>
      </c>
      <c r="H477" s="4" t="str">
        <f>IF(A477="","",pushover!K477)</f>
        <v/>
      </c>
      <c r="I477" s="60" t="str">
        <f t="shared" si="49"/>
        <v/>
      </c>
      <c r="J477" s="60" t="str">
        <f t="shared" si="50"/>
        <v/>
      </c>
      <c r="K477" s="59" t="str">
        <f>IF(AND(F477&gt;0,F476=0),aux!$B$2,IF(AND(G477&gt;0,G476=0,H477&lt;1),aux!$B$3,IF(AND(J477=MAX($J$4:$J$999),J476&lt;J477),aux!$B$4,"")))</f>
        <v/>
      </c>
      <c r="L477" s="114" t="str">
        <f>IF(OR(K476=aux!$B$3,L476=""),"",B477/$B$1)</f>
        <v/>
      </c>
      <c r="M477" s="114" t="str">
        <f t="shared" si="53"/>
        <v/>
      </c>
      <c r="N477" s="11" t="str">
        <f t="shared" si="54"/>
        <v/>
      </c>
      <c r="O477" s="60" t="str">
        <f>IF(AND(L476&lt;$V$20,L477&gt;$V$20),aux!$B$5,"")</f>
        <v/>
      </c>
      <c r="AA477" s="108">
        <f>IF(L477="",$V$6,B477)</f>
        <v>45.800000000000004</v>
      </c>
      <c r="AB477" s="109">
        <f>IF(L477="",$W$6,C477)</f>
        <v>3585.1179999999999</v>
      </c>
      <c r="AC477" s="108">
        <f>IF(B477="",AC476,IF(L477="",B477,$V$6))</f>
        <v>80</v>
      </c>
      <c r="AD477" s="109">
        <f>IF(B477="",AD476,IF(L477="",C477,$W$6))</f>
        <v>3604.0729999999999</v>
      </c>
      <c r="AF477" s="110">
        <f t="shared" si="51"/>
        <v>33.676470588235297</v>
      </c>
      <c r="AG477" s="110">
        <f t="shared" si="52"/>
        <v>0.24973721682891176</v>
      </c>
      <c r="AI477" s="111">
        <f>SUM($N$4:N477)</f>
        <v>6.8337405675909331</v>
      </c>
    </row>
    <row r="478" spans="1:35" x14ac:dyDescent="0.25">
      <c r="A478" s="4" t="str">
        <f>IF(pushover!A478="","",pushover!A478)</f>
        <v/>
      </c>
      <c r="B478" s="112" t="str">
        <f>IF(A478="","",IF(MAX(pushover!B478:B1473)&gt;0,pushover!B478*100,-pushover!B478*100))</f>
        <v/>
      </c>
      <c r="C478" s="113" t="str">
        <f>IF(A478="","",pushover!C478)</f>
        <v/>
      </c>
      <c r="D478" s="4" t="str">
        <f>IF(A478="","",pushover!D478)</f>
        <v/>
      </c>
      <c r="E478" s="4" t="str">
        <f>IF(A478="","",pushover!E478)</f>
        <v/>
      </c>
      <c r="F478" s="4" t="str">
        <f>IF(A478="","",pushover!I478)</f>
        <v/>
      </c>
      <c r="G478" s="4" t="str">
        <f>IF(A478="","",pushover!J478)</f>
        <v/>
      </c>
      <c r="H478" s="4" t="str">
        <f>IF(A478="","",pushover!K478)</f>
        <v/>
      </c>
      <c r="I478" s="60" t="str">
        <f t="shared" si="49"/>
        <v/>
      </c>
      <c r="J478" s="60" t="str">
        <f t="shared" si="50"/>
        <v/>
      </c>
      <c r="K478" s="59" t="str">
        <f>IF(AND(F478&gt;0,F477=0),aux!$B$2,IF(AND(G478&gt;0,G477=0,H478&lt;1),aux!$B$3,IF(AND(J478=MAX($J$4:$J$999),J477&lt;J478),aux!$B$4,"")))</f>
        <v/>
      </c>
      <c r="L478" s="114" t="str">
        <f>IF(OR(K477=aux!$B$3,L477=""),"",B478/$B$1)</f>
        <v/>
      </c>
      <c r="M478" s="114" t="str">
        <f t="shared" si="53"/>
        <v/>
      </c>
      <c r="N478" s="11" t="str">
        <f t="shared" si="54"/>
        <v/>
      </c>
      <c r="O478" s="60" t="str">
        <f>IF(AND(L477&lt;$V$20,L478&gt;$V$20),aux!$B$5,"")</f>
        <v/>
      </c>
      <c r="AA478" s="108">
        <f>IF(L478="",$V$6,B478)</f>
        <v>45.800000000000004</v>
      </c>
      <c r="AB478" s="109">
        <f>IF(L478="",$W$6,C478)</f>
        <v>3585.1179999999999</v>
      </c>
      <c r="AC478" s="108">
        <f>IF(B478="",AC477,IF(L478="",B478,$V$6))</f>
        <v>80</v>
      </c>
      <c r="AD478" s="109">
        <f>IF(B478="",AD477,IF(L478="",C478,$W$6))</f>
        <v>3604.0729999999999</v>
      </c>
      <c r="AF478" s="110">
        <f t="shared" si="51"/>
        <v>33.676470588235297</v>
      </c>
      <c r="AG478" s="110">
        <f t="shared" si="52"/>
        <v>0.24973721682891176</v>
      </c>
      <c r="AI478" s="111">
        <f>SUM($N$4:N478)</f>
        <v>6.8337405675909331</v>
      </c>
    </row>
    <row r="479" spans="1:35" x14ac:dyDescent="0.25">
      <c r="A479" s="4" t="str">
        <f>IF(pushover!A479="","",pushover!A479)</f>
        <v/>
      </c>
      <c r="B479" s="112" t="str">
        <f>IF(A479="","",IF(MAX(pushover!B479:B1474)&gt;0,pushover!B479*100,-pushover!B479*100))</f>
        <v/>
      </c>
      <c r="C479" s="113" t="str">
        <f>IF(A479="","",pushover!C479)</f>
        <v/>
      </c>
      <c r="D479" s="4" t="str">
        <f>IF(A479="","",pushover!D479)</f>
        <v/>
      </c>
      <c r="E479" s="4" t="str">
        <f>IF(A479="","",pushover!E479)</f>
        <v/>
      </c>
      <c r="F479" s="4" t="str">
        <f>IF(A479="","",pushover!I479)</f>
        <v/>
      </c>
      <c r="G479" s="4" t="str">
        <f>IF(A479="","",pushover!J479)</f>
        <v/>
      </c>
      <c r="H479" s="4" t="str">
        <f>IF(A479="","",pushover!K479)</f>
        <v/>
      </c>
      <c r="I479" s="60" t="str">
        <f t="shared" si="49"/>
        <v/>
      </c>
      <c r="J479" s="60" t="str">
        <f t="shared" si="50"/>
        <v/>
      </c>
      <c r="K479" s="59" t="str">
        <f>IF(AND(F479&gt;0,F478=0),aux!$B$2,IF(AND(G479&gt;0,G478=0,H479&lt;1),aux!$B$3,IF(AND(J479=MAX($J$4:$J$999),J478&lt;J479),aux!$B$4,"")))</f>
        <v/>
      </c>
      <c r="L479" s="114" t="str">
        <f>IF(OR(K478=aux!$B$3,L478=""),"",B479/$B$1)</f>
        <v/>
      </c>
      <c r="M479" s="114" t="str">
        <f t="shared" si="53"/>
        <v/>
      </c>
      <c r="N479" s="11" t="str">
        <f t="shared" si="54"/>
        <v/>
      </c>
      <c r="O479" s="60" t="str">
        <f>IF(AND(L478&lt;$V$20,L479&gt;$V$20),aux!$B$5,"")</f>
        <v/>
      </c>
      <c r="AA479" s="108">
        <f>IF(L479="",$V$6,B479)</f>
        <v>45.800000000000004</v>
      </c>
      <c r="AB479" s="109">
        <f>IF(L479="",$W$6,C479)</f>
        <v>3585.1179999999999</v>
      </c>
      <c r="AC479" s="108">
        <f>IF(B479="",AC478,IF(L479="",B479,$V$6))</f>
        <v>80</v>
      </c>
      <c r="AD479" s="109">
        <f>IF(B479="",AD478,IF(L479="",C479,$W$6))</f>
        <v>3604.0729999999999</v>
      </c>
      <c r="AF479" s="110">
        <f t="shared" si="51"/>
        <v>33.676470588235297</v>
      </c>
      <c r="AG479" s="110">
        <f t="shared" si="52"/>
        <v>0.24973721682891176</v>
      </c>
      <c r="AI479" s="111">
        <f>SUM($N$4:N479)</f>
        <v>6.8337405675909331</v>
      </c>
    </row>
    <row r="480" spans="1:35" x14ac:dyDescent="0.25">
      <c r="A480" s="4" t="str">
        <f>IF(pushover!A480="","",pushover!A480)</f>
        <v/>
      </c>
      <c r="B480" s="112" t="str">
        <f>IF(A480="","",IF(MAX(pushover!B480:B1475)&gt;0,pushover!B480*100,-pushover!B480*100))</f>
        <v/>
      </c>
      <c r="C480" s="113" t="str">
        <f>IF(A480="","",pushover!C480)</f>
        <v/>
      </c>
      <c r="D480" s="4" t="str">
        <f>IF(A480="","",pushover!D480)</f>
        <v/>
      </c>
      <c r="E480" s="4" t="str">
        <f>IF(A480="","",pushover!E480)</f>
        <v/>
      </c>
      <c r="F480" s="4" t="str">
        <f>IF(A480="","",pushover!I480)</f>
        <v/>
      </c>
      <c r="G480" s="4" t="str">
        <f>IF(A480="","",pushover!J480)</f>
        <v/>
      </c>
      <c r="H480" s="4" t="str">
        <f>IF(A480="","",pushover!K480)</f>
        <v/>
      </c>
      <c r="I480" s="60" t="str">
        <f t="shared" si="49"/>
        <v/>
      </c>
      <c r="J480" s="60" t="str">
        <f t="shared" si="50"/>
        <v/>
      </c>
      <c r="K480" s="59" t="str">
        <f>IF(AND(F480&gt;0,F479=0),aux!$B$2,IF(AND(G480&gt;0,G479=0,H480&lt;1),aux!$B$3,IF(AND(J480=MAX($J$4:$J$999),J479&lt;J480),aux!$B$4,"")))</f>
        <v/>
      </c>
      <c r="L480" s="114" t="str">
        <f>IF(OR(K479=aux!$B$3,L479=""),"",B480/$B$1)</f>
        <v/>
      </c>
      <c r="M480" s="114" t="str">
        <f t="shared" si="53"/>
        <v/>
      </c>
      <c r="N480" s="11" t="str">
        <f t="shared" si="54"/>
        <v/>
      </c>
      <c r="O480" s="60" t="str">
        <f>IF(AND(L479&lt;$V$20,L480&gt;$V$20),aux!$B$5,"")</f>
        <v/>
      </c>
      <c r="AA480" s="108">
        <f>IF(L480="",$V$6,B480)</f>
        <v>45.800000000000004</v>
      </c>
      <c r="AB480" s="109">
        <f>IF(L480="",$W$6,C480)</f>
        <v>3585.1179999999999</v>
      </c>
      <c r="AC480" s="108">
        <f>IF(B480="",AC479,IF(L480="",B480,$V$6))</f>
        <v>80</v>
      </c>
      <c r="AD480" s="109">
        <f>IF(B480="",AD479,IF(L480="",C480,$W$6))</f>
        <v>3604.0729999999999</v>
      </c>
      <c r="AF480" s="110">
        <f t="shared" si="51"/>
        <v>33.676470588235297</v>
      </c>
      <c r="AG480" s="110">
        <f t="shared" si="52"/>
        <v>0.24973721682891176</v>
      </c>
      <c r="AI480" s="111">
        <f>SUM($N$4:N480)</f>
        <v>6.8337405675909331</v>
      </c>
    </row>
    <row r="481" spans="1:35" x14ac:dyDescent="0.25">
      <c r="A481" s="4" t="str">
        <f>IF(pushover!A481="","",pushover!A481)</f>
        <v/>
      </c>
      <c r="B481" s="112" t="str">
        <f>IF(A481="","",IF(MAX(pushover!B481:B1476)&gt;0,pushover!B481*100,-pushover!B481*100))</f>
        <v/>
      </c>
      <c r="C481" s="113" t="str">
        <f>IF(A481="","",pushover!C481)</f>
        <v/>
      </c>
      <c r="D481" s="4" t="str">
        <f>IF(A481="","",pushover!D481)</f>
        <v/>
      </c>
      <c r="E481" s="4" t="str">
        <f>IF(A481="","",pushover!E481)</f>
        <v/>
      </c>
      <c r="F481" s="4" t="str">
        <f>IF(A481="","",pushover!I481)</f>
        <v/>
      </c>
      <c r="G481" s="4" t="str">
        <f>IF(A481="","",pushover!J481)</f>
        <v/>
      </c>
      <c r="H481" s="4" t="str">
        <f>IF(A481="","",pushover!K481)</f>
        <v/>
      </c>
      <c r="I481" s="60" t="str">
        <f t="shared" si="49"/>
        <v/>
      </c>
      <c r="J481" s="60" t="str">
        <f t="shared" si="50"/>
        <v/>
      </c>
      <c r="K481" s="59" t="str">
        <f>IF(AND(F481&gt;0,F480=0),aux!$B$2,IF(AND(G481&gt;0,G480=0,H481&lt;1),aux!$B$3,IF(AND(J481=MAX($J$4:$J$999),J480&lt;J481),aux!$B$4,"")))</f>
        <v/>
      </c>
      <c r="L481" s="114" t="str">
        <f>IF(OR(K480=aux!$B$3,L480=""),"",B481/$B$1)</f>
        <v/>
      </c>
      <c r="M481" s="114" t="str">
        <f t="shared" si="53"/>
        <v/>
      </c>
      <c r="N481" s="11" t="str">
        <f t="shared" si="54"/>
        <v/>
      </c>
      <c r="O481" s="60" t="str">
        <f>IF(AND(L480&lt;$V$20,L481&gt;$V$20),aux!$B$5,"")</f>
        <v/>
      </c>
      <c r="AA481" s="108">
        <f>IF(L481="",$V$6,B481)</f>
        <v>45.800000000000004</v>
      </c>
      <c r="AB481" s="109">
        <f>IF(L481="",$W$6,C481)</f>
        <v>3585.1179999999999</v>
      </c>
      <c r="AC481" s="108">
        <f>IF(B481="",AC480,IF(L481="",B481,$V$6))</f>
        <v>80</v>
      </c>
      <c r="AD481" s="109">
        <f>IF(B481="",AD480,IF(L481="",C481,$W$6))</f>
        <v>3604.0729999999999</v>
      </c>
      <c r="AF481" s="110">
        <f t="shared" si="51"/>
        <v>33.676470588235297</v>
      </c>
      <c r="AG481" s="110">
        <f t="shared" si="52"/>
        <v>0.24973721682891176</v>
      </c>
      <c r="AI481" s="111">
        <f>SUM($N$4:N481)</f>
        <v>6.8337405675909331</v>
      </c>
    </row>
    <row r="482" spans="1:35" x14ac:dyDescent="0.25">
      <c r="A482" s="4" t="str">
        <f>IF(pushover!A482="","",pushover!A482)</f>
        <v/>
      </c>
      <c r="B482" s="112" t="str">
        <f>IF(A482="","",IF(MAX(pushover!B482:B1477)&gt;0,pushover!B482*100,-pushover!B482*100))</f>
        <v/>
      </c>
      <c r="C482" s="113" t="str">
        <f>IF(A482="","",pushover!C482)</f>
        <v/>
      </c>
      <c r="D482" s="4" t="str">
        <f>IF(A482="","",pushover!D482)</f>
        <v/>
      </c>
      <c r="E482" s="4" t="str">
        <f>IF(A482="","",pushover!E482)</f>
        <v/>
      </c>
      <c r="F482" s="4" t="str">
        <f>IF(A482="","",pushover!I482)</f>
        <v/>
      </c>
      <c r="G482" s="4" t="str">
        <f>IF(A482="","",pushover!J482)</f>
        <v/>
      </c>
      <c r="H482" s="4" t="str">
        <f>IF(A482="","",pushover!K482)</f>
        <v/>
      </c>
      <c r="I482" s="60" t="str">
        <f t="shared" si="49"/>
        <v/>
      </c>
      <c r="J482" s="60" t="str">
        <f t="shared" si="50"/>
        <v/>
      </c>
      <c r="K482" s="59" t="str">
        <f>IF(AND(F482&gt;0,F481=0),aux!$B$2,IF(AND(G482&gt;0,G481=0,H482&lt;1),aux!$B$3,IF(AND(J482=MAX($J$4:$J$999),J481&lt;J482),aux!$B$4,"")))</f>
        <v/>
      </c>
      <c r="L482" s="114" t="str">
        <f>IF(OR(K481=aux!$B$3,L481=""),"",B482/$B$1)</f>
        <v/>
      </c>
      <c r="M482" s="114" t="str">
        <f t="shared" si="53"/>
        <v/>
      </c>
      <c r="N482" s="11" t="str">
        <f t="shared" si="54"/>
        <v/>
      </c>
      <c r="O482" s="60" t="str">
        <f>IF(AND(L481&lt;$V$20,L482&gt;$V$20),aux!$B$5,"")</f>
        <v/>
      </c>
      <c r="AA482" s="108">
        <f>IF(L482="",$V$6,B482)</f>
        <v>45.800000000000004</v>
      </c>
      <c r="AB482" s="109">
        <f>IF(L482="",$W$6,C482)</f>
        <v>3585.1179999999999</v>
      </c>
      <c r="AC482" s="108">
        <f>IF(B482="",AC481,IF(L482="",B482,$V$6))</f>
        <v>80</v>
      </c>
      <c r="AD482" s="109">
        <f>IF(B482="",AD481,IF(L482="",C482,$W$6))</f>
        <v>3604.0729999999999</v>
      </c>
      <c r="AF482" s="110">
        <f t="shared" si="51"/>
        <v>33.676470588235297</v>
      </c>
      <c r="AG482" s="110">
        <f t="shared" si="52"/>
        <v>0.24973721682891176</v>
      </c>
      <c r="AI482" s="111">
        <f>SUM($N$4:N482)</f>
        <v>6.8337405675909331</v>
      </c>
    </row>
    <row r="483" spans="1:35" x14ac:dyDescent="0.25">
      <c r="A483" s="4" t="str">
        <f>IF(pushover!A483="","",pushover!A483)</f>
        <v/>
      </c>
      <c r="B483" s="112" t="str">
        <f>IF(A483="","",IF(MAX(pushover!B483:B1478)&gt;0,pushover!B483*100,-pushover!B483*100))</f>
        <v/>
      </c>
      <c r="C483" s="113" t="str">
        <f>IF(A483="","",pushover!C483)</f>
        <v/>
      </c>
      <c r="D483" s="4" t="str">
        <f>IF(A483="","",pushover!D483)</f>
        <v/>
      </c>
      <c r="E483" s="4" t="str">
        <f>IF(A483="","",pushover!E483)</f>
        <v/>
      </c>
      <c r="F483" s="4" t="str">
        <f>IF(A483="","",pushover!I483)</f>
        <v/>
      </c>
      <c r="G483" s="4" t="str">
        <f>IF(A483="","",pushover!J483)</f>
        <v/>
      </c>
      <c r="H483" s="4" t="str">
        <f>IF(A483="","",pushover!K483)</f>
        <v/>
      </c>
      <c r="I483" s="60" t="str">
        <f t="shared" si="49"/>
        <v/>
      </c>
      <c r="J483" s="60" t="str">
        <f t="shared" si="50"/>
        <v/>
      </c>
      <c r="K483" s="59" t="str">
        <f>IF(AND(F483&gt;0,F482=0),aux!$B$2,IF(AND(G483&gt;0,G482=0,H483&lt;1),aux!$B$3,IF(AND(J483=MAX($J$4:$J$999),J482&lt;J483),aux!$B$4,"")))</f>
        <v/>
      </c>
      <c r="L483" s="114" t="str">
        <f>IF(OR(K482=aux!$B$3,L482=""),"",B483/$B$1)</f>
        <v/>
      </c>
      <c r="M483" s="114" t="str">
        <f t="shared" si="53"/>
        <v/>
      </c>
      <c r="N483" s="11" t="str">
        <f t="shared" si="54"/>
        <v/>
      </c>
      <c r="O483" s="60" t="str">
        <f>IF(AND(L482&lt;$V$20,L483&gt;$V$20),aux!$B$5,"")</f>
        <v/>
      </c>
      <c r="AA483" s="108">
        <f>IF(L483="",$V$6,B483)</f>
        <v>45.800000000000004</v>
      </c>
      <c r="AB483" s="109">
        <f>IF(L483="",$W$6,C483)</f>
        <v>3585.1179999999999</v>
      </c>
      <c r="AC483" s="108">
        <f>IF(B483="",AC482,IF(L483="",B483,$V$6))</f>
        <v>80</v>
      </c>
      <c r="AD483" s="109">
        <f>IF(B483="",AD482,IF(L483="",C483,$W$6))</f>
        <v>3604.0729999999999</v>
      </c>
      <c r="AF483" s="110">
        <f t="shared" si="51"/>
        <v>33.676470588235297</v>
      </c>
      <c r="AG483" s="110">
        <f t="shared" si="52"/>
        <v>0.24973721682891176</v>
      </c>
      <c r="AI483" s="111">
        <f>SUM($N$4:N483)</f>
        <v>6.8337405675909331</v>
      </c>
    </row>
    <row r="484" spans="1:35" x14ac:dyDescent="0.25">
      <c r="A484" s="4" t="str">
        <f>IF(pushover!A484="","",pushover!A484)</f>
        <v/>
      </c>
      <c r="B484" s="112" t="str">
        <f>IF(A484="","",IF(MAX(pushover!B484:B1479)&gt;0,pushover!B484*100,-pushover!B484*100))</f>
        <v/>
      </c>
      <c r="C484" s="113" t="str">
        <f>IF(A484="","",pushover!C484)</f>
        <v/>
      </c>
      <c r="D484" s="4" t="str">
        <f>IF(A484="","",pushover!D484)</f>
        <v/>
      </c>
      <c r="E484" s="4" t="str">
        <f>IF(A484="","",pushover!E484)</f>
        <v/>
      </c>
      <c r="F484" s="4" t="str">
        <f>IF(A484="","",pushover!I484)</f>
        <v/>
      </c>
      <c r="G484" s="4" t="str">
        <f>IF(A484="","",pushover!J484)</f>
        <v/>
      </c>
      <c r="H484" s="4" t="str">
        <f>IF(A484="","",pushover!K484)</f>
        <v/>
      </c>
      <c r="I484" s="60" t="str">
        <f t="shared" si="49"/>
        <v/>
      </c>
      <c r="J484" s="60" t="str">
        <f t="shared" si="50"/>
        <v/>
      </c>
      <c r="K484" s="59" t="str">
        <f>IF(AND(F484&gt;0,F483=0),aux!$B$2,IF(AND(G484&gt;0,G483=0,H484&lt;1),aux!$B$3,IF(AND(J484=MAX($J$4:$J$999),J483&lt;J484),aux!$B$4,"")))</f>
        <v/>
      </c>
      <c r="L484" s="114" t="str">
        <f>IF(OR(K483=aux!$B$3,L483=""),"",B484/$B$1)</f>
        <v/>
      </c>
      <c r="M484" s="114" t="str">
        <f t="shared" si="53"/>
        <v/>
      </c>
      <c r="N484" s="11" t="str">
        <f t="shared" si="54"/>
        <v/>
      </c>
      <c r="O484" s="60" t="str">
        <f>IF(AND(L483&lt;$V$20,L484&gt;$V$20),aux!$B$5,"")</f>
        <v/>
      </c>
      <c r="AA484" s="108">
        <f>IF(L484="",$V$6,B484)</f>
        <v>45.800000000000004</v>
      </c>
      <c r="AB484" s="109">
        <f>IF(L484="",$W$6,C484)</f>
        <v>3585.1179999999999</v>
      </c>
      <c r="AC484" s="108">
        <f>IF(B484="",AC483,IF(L484="",B484,$V$6))</f>
        <v>80</v>
      </c>
      <c r="AD484" s="109">
        <f>IF(B484="",AD483,IF(L484="",C484,$W$6))</f>
        <v>3604.0729999999999</v>
      </c>
      <c r="AF484" s="110">
        <f t="shared" si="51"/>
        <v>33.676470588235297</v>
      </c>
      <c r="AG484" s="110">
        <f t="shared" si="52"/>
        <v>0.24973721682891176</v>
      </c>
      <c r="AI484" s="111">
        <f>SUM($N$4:N484)</f>
        <v>6.8337405675909331</v>
      </c>
    </row>
    <row r="485" spans="1:35" x14ac:dyDescent="0.25">
      <c r="A485" s="4" t="str">
        <f>IF(pushover!A485="","",pushover!A485)</f>
        <v/>
      </c>
      <c r="B485" s="112" t="str">
        <f>IF(A485="","",IF(MAX(pushover!B485:B1480)&gt;0,pushover!B485*100,-pushover!B485*100))</f>
        <v/>
      </c>
      <c r="C485" s="113" t="str">
        <f>IF(A485="","",pushover!C485)</f>
        <v/>
      </c>
      <c r="D485" s="4" t="str">
        <f>IF(A485="","",pushover!D485)</f>
        <v/>
      </c>
      <c r="E485" s="4" t="str">
        <f>IF(A485="","",pushover!E485)</f>
        <v/>
      </c>
      <c r="F485" s="4" t="str">
        <f>IF(A485="","",pushover!I485)</f>
        <v/>
      </c>
      <c r="G485" s="4" t="str">
        <f>IF(A485="","",pushover!J485)</f>
        <v/>
      </c>
      <c r="H485" s="4" t="str">
        <f>IF(A485="","",pushover!K485)</f>
        <v/>
      </c>
      <c r="I485" s="60" t="str">
        <f t="shared" si="49"/>
        <v/>
      </c>
      <c r="J485" s="60" t="str">
        <f t="shared" si="50"/>
        <v/>
      </c>
      <c r="K485" s="59" t="str">
        <f>IF(AND(F485&gt;0,F484=0),aux!$B$2,IF(AND(G485&gt;0,G484=0,H485&lt;1),aux!$B$3,IF(AND(J485=MAX($J$4:$J$999),J484&lt;J485),aux!$B$4,"")))</f>
        <v/>
      </c>
      <c r="L485" s="114" t="str">
        <f>IF(OR(K484=aux!$B$3,L484=""),"",B485/$B$1)</f>
        <v/>
      </c>
      <c r="M485" s="114" t="str">
        <f t="shared" si="53"/>
        <v/>
      </c>
      <c r="N485" s="11" t="str">
        <f t="shared" si="54"/>
        <v/>
      </c>
      <c r="O485" s="60" t="str">
        <f>IF(AND(L484&lt;$V$20,L485&gt;$V$20),aux!$B$5,"")</f>
        <v/>
      </c>
      <c r="AA485" s="108">
        <f>IF(L485="",$V$6,B485)</f>
        <v>45.800000000000004</v>
      </c>
      <c r="AB485" s="109">
        <f>IF(L485="",$W$6,C485)</f>
        <v>3585.1179999999999</v>
      </c>
      <c r="AC485" s="108">
        <f>IF(B485="",AC484,IF(L485="",B485,$V$6))</f>
        <v>80</v>
      </c>
      <c r="AD485" s="109">
        <f>IF(B485="",AD484,IF(L485="",C485,$W$6))</f>
        <v>3604.0729999999999</v>
      </c>
      <c r="AF485" s="110">
        <f t="shared" si="51"/>
        <v>33.676470588235297</v>
      </c>
      <c r="AG485" s="110">
        <f t="shared" si="52"/>
        <v>0.24973721682891176</v>
      </c>
      <c r="AI485" s="111">
        <f>SUM($N$4:N485)</f>
        <v>6.8337405675909331</v>
      </c>
    </row>
    <row r="486" spans="1:35" x14ac:dyDescent="0.25">
      <c r="A486" s="4" t="str">
        <f>IF(pushover!A486="","",pushover!A486)</f>
        <v/>
      </c>
      <c r="B486" s="112" t="str">
        <f>IF(A486="","",IF(MAX(pushover!B486:B1481)&gt;0,pushover!B486*100,-pushover!B486*100))</f>
        <v/>
      </c>
      <c r="C486" s="113" t="str">
        <f>IF(A486="","",pushover!C486)</f>
        <v/>
      </c>
      <c r="D486" s="4" t="str">
        <f>IF(A486="","",pushover!D486)</f>
        <v/>
      </c>
      <c r="E486" s="4" t="str">
        <f>IF(A486="","",pushover!E486)</f>
        <v/>
      </c>
      <c r="F486" s="4" t="str">
        <f>IF(A486="","",pushover!I486)</f>
        <v/>
      </c>
      <c r="G486" s="4" t="str">
        <f>IF(A486="","",pushover!J486)</f>
        <v/>
      </c>
      <c r="H486" s="4" t="str">
        <f>IF(A486="","",pushover!K486)</f>
        <v/>
      </c>
      <c r="I486" s="60" t="str">
        <f t="shared" si="49"/>
        <v/>
      </c>
      <c r="J486" s="60" t="str">
        <f t="shared" si="50"/>
        <v/>
      </c>
      <c r="K486" s="59" t="str">
        <f>IF(AND(F486&gt;0,F485=0),aux!$B$2,IF(AND(G486&gt;0,G485=0,H486&lt;1),aux!$B$3,IF(AND(J486=MAX($J$4:$J$999),J485&lt;J486),aux!$B$4,"")))</f>
        <v/>
      </c>
      <c r="L486" s="114" t="str">
        <f>IF(OR(K485=aux!$B$3,L485=""),"",B486/$B$1)</f>
        <v/>
      </c>
      <c r="M486" s="114" t="str">
        <f t="shared" si="53"/>
        <v/>
      </c>
      <c r="N486" s="11" t="str">
        <f t="shared" si="54"/>
        <v/>
      </c>
      <c r="O486" s="60" t="str">
        <f>IF(AND(L485&lt;$V$20,L486&gt;$V$20),aux!$B$5,"")</f>
        <v/>
      </c>
      <c r="AA486" s="108">
        <f>IF(L486="",$V$6,B486)</f>
        <v>45.800000000000004</v>
      </c>
      <c r="AB486" s="109">
        <f>IF(L486="",$W$6,C486)</f>
        <v>3585.1179999999999</v>
      </c>
      <c r="AC486" s="108">
        <f>IF(B486="",AC485,IF(L486="",B486,$V$6))</f>
        <v>80</v>
      </c>
      <c r="AD486" s="109">
        <f>IF(B486="",AD485,IF(L486="",C486,$W$6))</f>
        <v>3604.0729999999999</v>
      </c>
      <c r="AF486" s="110">
        <f t="shared" si="51"/>
        <v>33.676470588235297</v>
      </c>
      <c r="AG486" s="110">
        <f t="shared" si="52"/>
        <v>0.24973721682891176</v>
      </c>
      <c r="AI486" s="111">
        <f>SUM($N$4:N486)</f>
        <v>6.8337405675909331</v>
      </c>
    </row>
    <row r="487" spans="1:35" x14ac:dyDescent="0.25">
      <c r="A487" s="4" t="str">
        <f>IF(pushover!A487="","",pushover!A487)</f>
        <v/>
      </c>
      <c r="B487" s="112" t="str">
        <f>IF(A487="","",IF(MAX(pushover!B487:B1482)&gt;0,pushover!B487*100,-pushover!B487*100))</f>
        <v/>
      </c>
      <c r="C487" s="113" t="str">
        <f>IF(A487="","",pushover!C487)</f>
        <v/>
      </c>
      <c r="D487" s="4" t="str">
        <f>IF(A487="","",pushover!D487)</f>
        <v/>
      </c>
      <c r="E487" s="4" t="str">
        <f>IF(A487="","",pushover!E487)</f>
        <v/>
      </c>
      <c r="F487" s="4" t="str">
        <f>IF(A487="","",pushover!I487)</f>
        <v/>
      </c>
      <c r="G487" s="4" t="str">
        <f>IF(A487="","",pushover!J487)</f>
        <v/>
      </c>
      <c r="H487" s="4" t="str">
        <f>IF(A487="","",pushover!K487)</f>
        <v/>
      </c>
      <c r="I487" s="60" t="str">
        <f t="shared" si="49"/>
        <v/>
      </c>
      <c r="J487" s="60" t="str">
        <f t="shared" si="50"/>
        <v/>
      </c>
      <c r="K487" s="59" t="str">
        <f>IF(AND(F487&gt;0,F486=0),aux!$B$2,IF(AND(G487&gt;0,G486=0,H487&lt;1),aux!$B$3,IF(AND(J487=MAX($J$4:$J$999),J486&lt;J487),aux!$B$4,"")))</f>
        <v/>
      </c>
      <c r="L487" s="114" t="str">
        <f>IF(OR(K486=aux!$B$3,L486=""),"",B487/$B$1)</f>
        <v/>
      </c>
      <c r="M487" s="114" t="str">
        <f t="shared" si="53"/>
        <v/>
      </c>
      <c r="N487" s="11" t="str">
        <f t="shared" si="54"/>
        <v/>
      </c>
      <c r="O487" s="60" t="str">
        <f>IF(AND(L486&lt;$V$20,L487&gt;$V$20),aux!$B$5,"")</f>
        <v/>
      </c>
      <c r="AA487" s="108">
        <f>IF(L487="",$V$6,B487)</f>
        <v>45.800000000000004</v>
      </c>
      <c r="AB487" s="109">
        <f>IF(L487="",$W$6,C487)</f>
        <v>3585.1179999999999</v>
      </c>
      <c r="AC487" s="108">
        <f>IF(B487="",AC486,IF(L487="",B487,$V$6))</f>
        <v>80</v>
      </c>
      <c r="AD487" s="109">
        <f>IF(B487="",AD486,IF(L487="",C487,$W$6))</f>
        <v>3604.0729999999999</v>
      </c>
      <c r="AF487" s="110">
        <f t="shared" si="51"/>
        <v>33.676470588235297</v>
      </c>
      <c r="AG487" s="110">
        <f t="shared" si="52"/>
        <v>0.24973721682891176</v>
      </c>
      <c r="AI487" s="111">
        <f>SUM($N$4:N487)</f>
        <v>6.8337405675909331</v>
      </c>
    </row>
    <row r="488" spans="1:35" x14ac:dyDescent="0.25">
      <c r="A488" s="4" t="str">
        <f>IF(pushover!A488="","",pushover!A488)</f>
        <v/>
      </c>
      <c r="B488" s="112" t="str">
        <f>IF(A488="","",IF(MAX(pushover!B488:B1483)&gt;0,pushover!B488*100,-pushover!B488*100))</f>
        <v/>
      </c>
      <c r="C488" s="113" t="str">
        <f>IF(A488="","",pushover!C488)</f>
        <v/>
      </c>
      <c r="D488" s="4" t="str">
        <f>IF(A488="","",pushover!D488)</f>
        <v/>
      </c>
      <c r="E488" s="4" t="str">
        <f>IF(A488="","",pushover!E488)</f>
        <v/>
      </c>
      <c r="F488" s="4" t="str">
        <f>IF(A488="","",pushover!I488)</f>
        <v/>
      </c>
      <c r="G488" s="4" t="str">
        <f>IF(A488="","",pushover!J488)</f>
        <v/>
      </c>
      <c r="H488" s="4" t="str">
        <f>IF(A488="","",pushover!K488)</f>
        <v/>
      </c>
      <c r="I488" s="60" t="str">
        <f t="shared" si="49"/>
        <v/>
      </c>
      <c r="J488" s="60" t="str">
        <f t="shared" si="50"/>
        <v/>
      </c>
      <c r="K488" s="59" t="str">
        <f>IF(AND(F488&gt;0,F487=0),aux!$B$2,IF(AND(G488&gt;0,G487=0,H488&lt;1),aux!$B$3,IF(AND(J488=MAX($J$4:$J$999),J487&lt;J488),aux!$B$4,"")))</f>
        <v/>
      </c>
      <c r="L488" s="114" t="str">
        <f>IF(OR(K487=aux!$B$3,L487=""),"",B488/$B$1)</f>
        <v/>
      </c>
      <c r="M488" s="114" t="str">
        <f t="shared" si="53"/>
        <v/>
      </c>
      <c r="N488" s="11" t="str">
        <f t="shared" si="54"/>
        <v/>
      </c>
      <c r="O488" s="60" t="str">
        <f>IF(AND(L487&lt;$V$20,L488&gt;$V$20),aux!$B$5,"")</f>
        <v/>
      </c>
      <c r="AA488" s="108">
        <f>IF(L488="",$V$6,B488)</f>
        <v>45.800000000000004</v>
      </c>
      <c r="AB488" s="109">
        <f>IF(L488="",$W$6,C488)</f>
        <v>3585.1179999999999</v>
      </c>
      <c r="AC488" s="108">
        <f>IF(B488="",AC487,IF(L488="",B488,$V$6))</f>
        <v>80</v>
      </c>
      <c r="AD488" s="109">
        <f>IF(B488="",AD487,IF(L488="",C488,$W$6))</f>
        <v>3604.0729999999999</v>
      </c>
      <c r="AF488" s="110">
        <f t="shared" si="51"/>
        <v>33.676470588235297</v>
      </c>
      <c r="AG488" s="110">
        <f t="shared" si="52"/>
        <v>0.24973721682891176</v>
      </c>
      <c r="AI488" s="111">
        <f>SUM($N$4:N488)</f>
        <v>6.8337405675909331</v>
      </c>
    </row>
    <row r="489" spans="1:35" x14ac:dyDescent="0.25">
      <c r="A489" s="4" t="str">
        <f>IF(pushover!A489="","",pushover!A489)</f>
        <v/>
      </c>
      <c r="B489" s="112" t="str">
        <f>IF(A489="","",IF(MAX(pushover!B489:B1484)&gt;0,pushover!B489*100,-pushover!B489*100))</f>
        <v/>
      </c>
      <c r="C489" s="113" t="str">
        <f>IF(A489="","",pushover!C489)</f>
        <v/>
      </c>
      <c r="D489" s="4" t="str">
        <f>IF(A489="","",pushover!D489)</f>
        <v/>
      </c>
      <c r="E489" s="4" t="str">
        <f>IF(A489="","",pushover!E489)</f>
        <v/>
      </c>
      <c r="F489" s="4" t="str">
        <f>IF(A489="","",pushover!I489)</f>
        <v/>
      </c>
      <c r="G489" s="4" t="str">
        <f>IF(A489="","",pushover!J489)</f>
        <v/>
      </c>
      <c r="H489" s="4" t="str">
        <f>IF(A489="","",pushover!K489)</f>
        <v/>
      </c>
      <c r="I489" s="60" t="str">
        <f t="shared" si="49"/>
        <v/>
      </c>
      <c r="J489" s="60" t="str">
        <f t="shared" si="50"/>
        <v/>
      </c>
      <c r="K489" s="59" t="str">
        <f>IF(AND(F489&gt;0,F488=0),aux!$B$2,IF(AND(G489&gt;0,G488=0,H489&lt;1),aux!$B$3,IF(AND(J489=MAX($J$4:$J$999),J488&lt;J489),aux!$B$4,"")))</f>
        <v/>
      </c>
      <c r="L489" s="114" t="str">
        <f>IF(OR(K488=aux!$B$3,L488=""),"",B489/$B$1)</f>
        <v/>
      </c>
      <c r="M489" s="114" t="str">
        <f t="shared" si="53"/>
        <v/>
      </c>
      <c r="N489" s="11" t="str">
        <f t="shared" si="54"/>
        <v/>
      </c>
      <c r="O489" s="60" t="str">
        <f>IF(AND(L488&lt;$V$20,L489&gt;$V$20),aux!$B$5,"")</f>
        <v/>
      </c>
      <c r="AA489" s="108">
        <f>IF(L489="",$V$6,B489)</f>
        <v>45.800000000000004</v>
      </c>
      <c r="AB489" s="109">
        <f>IF(L489="",$W$6,C489)</f>
        <v>3585.1179999999999</v>
      </c>
      <c r="AC489" s="108">
        <f>IF(B489="",AC488,IF(L489="",B489,$V$6))</f>
        <v>80</v>
      </c>
      <c r="AD489" s="109">
        <f>IF(B489="",AD488,IF(L489="",C489,$W$6))</f>
        <v>3604.0729999999999</v>
      </c>
      <c r="AF489" s="110">
        <f t="shared" si="51"/>
        <v>33.676470588235297</v>
      </c>
      <c r="AG489" s="110">
        <f t="shared" si="52"/>
        <v>0.24973721682891176</v>
      </c>
      <c r="AI489" s="111">
        <f>SUM($N$4:N489)</f>
        <v>6.8337405675909331</v>
      </c>
    </row>
    <row r="490" spans="1:35" x14ac:dyDescent="0.25">
      <c r="A490" s="4" t="str">
        <f>IF(pushover!A490="","",pushover!A490)</f>
        <v/>
      </c>
      <c r="B490" s="112" t="str">
        <f>IF(A490="","",IF(MAX(pushover!B490:B1485)&gt;0,pushover!B490*100,-pushover!B490*100))</f>
        <v/>
      </c>
      <c r="C490" s="113" t="str">
        <f>IF(A490="","",pushover!C490)</f>
        <v/>
      </c>
      <c r="D490" s="4" t="str">
        <f>IF(A490="","",pushover!D490)</f>
        <v/>
      </c>
      <c r="E490" s="4" t="str">
        <f>IF(A490="","",pushover!E490)</f>
        <v/>
      </c>
      <c r="F490" s="4" t="str">
        <f>IF(A490="","",pushover!I490)</f>
        <v/>
      </c>
      <c r="G490" s="4" t="str">
        <f>IF(A490="","",pushover!J490)</f>
        <v/>
      </c>
      <c r="H490" s="4" t="str">
        <f>IF(A490="","",pushover!K490)</f>
        <v/>
      </c>
      <c r="I490" s="60" t="str">
        <f t="shared" si="49"/>
        <v/>
      </c>
      <c r="J490" s="60" t="str">
        <f t="shared" si="50"/>
        <v/>
      </c>
      <c r="K490" s="59" t="str">
        <f>IF(AND(F490&gt;0,F489=0),aux!$B$2,IF(AND(G490&gt;0,G489=0,H490&lt;1),aux!$B$3,IF(AND(J490=MAX($J$4:$J$999),J489&lt;J490),aux!$B$4,"")))</f>
        <v/>
      </c>
      <c r="L490" s="114" t="str">
        <f>IF(OR(K489=aux!$B$3,L489=""),"",B490/$B$1)</f>
        <v/>
      </c>
      <c r="M490" s="114" t="str">
        <f t="shared" si="53"/>
        <v/>
      </c>
      <c r="N490" s="11" t="str">
        <f t="shared" si="54"/>
        <v/>
      </c>
      <c r="O490" s="60" t="str">
        <f>IF(AND(L489&lt;$V$20,L490&gt;$V$20),aux!$B$5,"")</f>
        <v/>
      </c>
      <c r="AA490" s="108">
        <f>IF(L490="",$V$6,B490)</f>
        <v>45.800000000000004</v>
      </c>
      <c r="AB490" s="109">
        <f>IF(L490="",$W$6,C490)</f>
        <v>3585.1179999999999</v>
      </c>
      <c r="AC490" s="108">
        <f>IF(B490="",AC489,IF(L490="",B490,$V$6))</f>
        <v>80</v>
      </c>
      <c r="AD490" s="109">
        <f>IF(B490="",AD489,IF(L490="",C490,$W$6))</f>
        <v>3604.0729999999999</v>
      </c>
      <c r="AF490" s="110">
        <f t="shared" si="51"/>
        <v>33.676470588235297</v>
      </c>
      <c r="AG490" s="110">
        <f t="shared" si="52"/>
        <v>0.24973721682891176</v>
      </c>
      <c r="AI490" s="111">
        <f>SUM($N$4:N490)</f>
        <v>6.8337405675909331</v>
      </c>
    </row>
    <row r="491" spans="1:35" x14ac:dyDescent="0.25">
      <c r="A491" s="4" t="str">
        <f>IF(pushover!A491="","",pushover!A491)</f>
        <v/>
      </c>
      <c r="B491" s="112" t="str">
        <f>IF(A491="","",IF(MAX(pushover!B491:B1486)&gt;0,pushover!B491*100,-pushover!B491*100))</f>
        <v/>
      </c>
      <c r="C491" s="113" t="str">
        <f>IF(A491="","",pushover!C491)</f>
        <v/>
      </c>
      <c r="D491" s="4" t="str">
        <f>IF(A491="","",pushover!D491)</f>
        <v/>
      </c>
      <c r="E491" s="4" t="str">
        <f>IF(A491="","",pushover!E491)</f>
        <v/>
      </c>
      <c r="F491" s="4" t="str">
        <f>IF(A491="","",pushover!I491)</f>
        <v/>
      </c>
      <c r="G491" s="4" t="str">
        <f>IF(A491="","",pushover!J491)</f>
        <v/>
      </c>
      <c r="H491" s="4" t="str">
        <f>IF(A491="","",pushover!K491)</f>
        <v/>
      </c>
      <c r="I491" s="60" t="str">
        <f t="shared" si="49"/>
        <v/>
      </c>
      <c r="J491" s="60" t="str">
        <f t="shared" si="50"/>
        <v/>
      </c>
      <c r="K491" s="59" t="str">
        <f>IF(AND(F491&gt;0,F490=0),aux!$B$2,IF(AND(G491&gt;0,G490=0,H491&lt;1),aux!$B$3,IF(AND(J491=MAX($J$4:$J$999),J490&lt;J491),aux!$B$4,"")))</f>
        <v/>
      </c>
      <c r="L491" s="114" t="str">
        <f>IF(OR(K490=aux!$B$3,L490=""),"",B491/$B$1)</f>
        <v/>
      </c>
      <c r="M491" s="114" t="str">
        <f t="shared" si="53"/>
        <v/>
      </c>
      <c r="N491" s="11" t="str">
        <f t="shared" si="54"/>
        <v/>
      </c>
      <c r="O491" s="60" t="str">
        <f>IF(AND(L490&lt;$V$20,L491&gt;$V$20),aux!$B$5,"")</f>
        <v/>
      </c>
      <c r="AA491" s="108">
        <f>IF(L491="",$V$6,B491)</f>
        <v>45.800000000000004</v>
      </c>
      <c r="AB491" s="109">
        <f>IF(L491="",$W$6,C491)</f>
        <v>3585.1179999999999</v>
      </c>
      <c r="AC491" s="108">
        <f>IF(B491="",AC490,IF(L491="",B491,$V$6))</f>
        <v>80</v>
      </c>
      <c r="AD491" s="109">
        <f>IF(B491="",AD490,IF(L491="",C491,$W$6))</f>
        <v>3604.0729999999999</v>
      </c>
      <c r="AF491" s="110">
        <f t="shared" si="51"/>
        <v>33.676470588235297</v>
      </c>
      <c r="AG491" s="110">
        <f t="shared" si="52"/>
        <v>0.24973721682891176</v>
      </c>
      <c r="AI491" s="111">
        <f>SUM($N$4:N491)</f>
        <v>6.8337405675909331</v>
      </c>
    </row>
    <row r="492" spans="1:35" x14ac:dyDescent="0.25">
      <c r="A492" s="4" t="str">
        <f>IF(pushover!A492="","",pushover!A492)</f>
        <v/>
      </c>
      <c r="B492" s="112" t="str">
        <f>IF(A492="","",IF(MAX(pushover!B492:B1487)&gt;0,pushover!B492*100,-pushover!B492*100))</f>
        <v/>
      </c>
      <c r="C492" s="113" t="str">
        <f>IF(A492="","",pushover!C492)</f>
        <v/>
      </c>
      <c r="D492" s="4" t="str">
        <f>IF(A492="","",pushover!D492)</f>
        <v/>
      </c>
      <c r="E492" s="4" t="str">
        <f>IF(A492="","",pushover!E492)</f>
        <v/>
      </c>
      <c r="F492" s="4" t="str">
        <f>IF(A492="","",pushover!I492)</f>
        <v/>
      </c>
      <c r="G492" s="4" t="str">
        <f>IF(A492="","",pushover!J492)</f>
        <v/>
      </c>
      <c r="H492" s="4" t="str">
        <f>IF(A492="","",pushover!K492)</f>
        <v/>
      </c>
      <c r="I492" s="60" t="str">
        <f t="shared" si="49"/>
        <v/>
      </c>
      <c r="J492" s="60" t="str">
        <f t="shared" si="50"/>
        <v/>
      </c>
      <c r="K492" s="59" t="str">
        <f>IF(AND(F492&gt;0,F491=0),aux!$B$2,IF(AND(G492&gt;0,G491=0,H492&lt;1),aux!$B$3,IF(AND(J492=MAX($J$4:$J$999),J491&lt;J492),aux!$B$4,"")))</f>
        <v/>
      </c>
      <c r="L492" s="114" t="str">
        <f>IF(OR(K491=aux!$B$3,L491=""),"",B492/$B$1)</f>
        <v/>
      </c>
      <c r="M492" s="114" t="str">
        <f t="shared" si="53"/>
        <v/>
      </c>
      <c r="N492" s="11" t="str">
        <f t="shared" si="54"/>
        <v/>
      </c>
      <c r="O492" s="60" t="str">
        <f>IF(AND(L491&lt;$V$20,L492&gt;$V$20),aux!$B$5,"")</f>
        <v/>
      </c>
      <c r="AA492" s="108">
        <f>IF(L492="",$V$6,B492)</f>
        <v>45.800000000000004</v>
      </c>
      <c r="AB492" s="109">
        <f>IF(L492="",$W$6,C492)</f>
        <v>3585.1179999999999</v>
      </c>
      <c r="AC492" s="108">
        <f>IF(B492="",AC491,IF(L492="",B492,$V$6))</f>
        <v>80</v>
      </c>
      <c r="AD492" s="109">
        <f>IF(B492="",AD491,IF(L492="",C492,$W$6))</f>
        <v>3604.0729999999999</v>
      </c>
      <c r="AF492" s="110">
        <f t="shared" si="51"/>
        <v>33.676470588235297</v>
      </c>
      <c r="AG492" s="110">
        <f t="shared" si="52"/>
        <v>0.24973721682891176</v>
      </c>
      <c r="AI492" s="111">
        <f>SUM($N$4:N492)</f>
        <v>6.8337405675909331</v>
      </c>
    </row>
    <row r="493" spans="1:35" x14ac:dyDescent="0.25">
      <c r="A493" s="4" t="str">
        <f>IF(pushover!A493="","",pushover!A493)</f>
        <v/>
      </c>
      <c r="B493" s="112" t="str">
        <f>IF(A493="","",IF(MAX(pushover!B493:B1488)&gt;0,pushover!B493*100,-pushover!B493*100))</f>
        <v/>
      </c>
      <c r="C493" s="113" t="str">
        <f>IF(A493="","",pushover!C493)</f>
        <v/>
      </c>
      <c r="D493" s="4" t="str">
        <f>IF(A493="","",pushover!D493)</f>
        <v/>
      </c>
      <c r="E493" s="4" t="str">
        <f>IF(A493="","",pushover!E493)</f>
        <v/>
      </c>
      <c r="F493" s="4" t="str">
        <f>IF(A493="","",pushover!I493)</f>
        <v/>
      </c>
      <c r="G493" s="4" t="str">
        <f>IF(A493="","",pushover!J493)</f>
        <v/>
      </c>
      <c r="H493" s="4" t="str">
        <f>IF(A493="","",pushover!K493)</f>
        <v/>
      </c>
      <c r="I493" s="60" t="str">
        <f t="shared" si="49"/>
        <v/>
      </c>
      <c r="J493" s="60" t="str">
        <f t="shared" si="50"/>
        <v/>
      </c>
      <c r="K493" s="59" t="str">
        <f>IF(AND(F493&gt;0,F492=0),aux!$B$2,IF(AND(G493&gt;0,G492=0,H493&lt;1),aux!$B$3,IF(AND(J493=MAX($J$4:$J$999),J492&lt;J493),aux!$B$4,"")))</f>
        <v/>
      </c>
      <c r="L493" s="114" t="str">
        <f>IF(OR(K492=aux!$B$3,L492=""),"",B493/$B$1)</f>
        <v/>
      </c>
      <c r="M493" s="114" t="str">
        <f t="shared" si="53"/>
        <v/>
      </c>
      <c r="N493" s="11" t="str">
        <f t="shared" si="54"/>
        <v/>
      </c>
      <c r="O493" s="60" t="str">
        <f>IF(AND(L492&lt;$V$20,L493&gt;$V$20),aux!$B$5,"")</f>
        <v/>
      </c>
      <c r="AA493" s="108">
        <f>IF(L493="",$V$6,B493)</f>
        <v>45.800000000000004</v>
      </c>
      <c r="AB493" s="109">
        <f>IF(L493="",$W$6,C493)</f>
        <v>3585.1179999999999</v>
      </c>
      <c r="AC493" s="108">
        <f>IF(B493="",AC492,IF(L493="",B493,$V$6))</f>
        <v>80</v>
      </c>
      <c r="AD493" s="109">
        <f>IF(B493="",AD492,IF(L493="",C493,$W$6))</f>
        <v>3604.0729999999999</v>
      </c>
      <c r="AF493" s="110">
        <f t="shared" si="51"/>
        <v>33.676470588235297</v>
      </c>
      <c r="AG493" s="110">
        <f t="shared" si="52"/>
        <v>0.24973721682891176</v>
      </c>
      <c r="AI493" s="111">
        <f>SUM($N$4:N493)</f>
        <v>6.8337405675909331</v>
      </c>
    </row>
    <row r="494" spans="1:35" x14ac:dyDescent="0.25">
      <c r="A494" s="4" t="str">
        <f>IF(pushover!A494="","",pushover!A494)</f>
        <v/>
      </c>
      <c r="B494" s="112" t="str">
        <f>IF(A494="","",IF(MAX(pushover!B494:B1489)&gt;0,pushover!B494*100,-pushover!B494*100))</f>
        <v/>
      </c>
      <c r="C494" s="113" t="str">
        <f>IF(A494="","",pushover!C494)</f>
        <v/>
      </c>
      <c r="D494" s="4" t="str">
        <f>IF(A494="","",pushover!D494)</f>
        <v/>
      </c>
      <c r="E494" s="4" t="str">
        <f>IF(A494="","",pushover!E494)</f>
        <v/>
      </c>
      <c r="F494" s="4" t="str">
        <f>IF(A494="","",pushover!I494)</f>
        <v/>
      </c>
      <c r="G494" s="4" t="str">
        <f>IF(A494="","",pushover!J494)</f>
        <v/>
      </c>
      <c r="H494" s="4" t="str">
        <f>IF(A494="","",pushover!K494)</f>
        <v/>
      </c>
      <c r="I494" s="60" t="str">
        <f t="shared" si="49"/>
        <v/>
      </c>
      <c r="J494" s="60" t="str">
        <f t="shared" si="50"/>
        <v/>
      </c>
      <c r="K494" s="59" t="str">
        <f>IF(AND(F494&gt;0,F493=0),aux!$B$2,IF(AND(G494&gt;0,G493=0,H494&lt;1),aux!$B$3,IF(AND(J494=MAX($J$4:$J$999),J493&lt;J494),aux!$B$4,"")))</f>
        <v/>
      </c>
      <c r="L494" s="114" t="str">
        <f>IF(OR(K493=aux!$B$3,L493=""),"",B494/$B$1)</f>
        <v/>
      </c>
      <c r="M494" s="114" t="str">
        <f t="shared" si="53"/>
        <v/>
      </c>
      <c r="N494" s="11" t="str">
        <f t="shared" si="54"/>
        <v/>
      </c>
      <c r="O494" s="60" t="str">
        <f>IF(AND(L493&lt;$V$20,L494&gt;$V$20),aux!$B$5,"")</f>
        <v/>
      </c>
      <c r="AA494" s="108">
        <f>IF(L494="",$V$6,B494)</f>
        <v>45.800000000000004</v>
      </c>
      <c r="AB494" s="109">
        <f>IF(L494="",$W$6,C494)</f>
        <v>3585.1179999999999</v>
      </c>
      <c r="AC494" s="108">
        <f>IF(B494="",AC493,IF(L494="",B494,$V$6))</f>
        <v>80</v>
      </c>
      <c r="AD494" s="109">
        <f>IF(B494="",AD493,IF(L494="",C494,$W$6))</f>
        <v>3604.0729999999999</v>
      </c>
      <c r="AF494" s="110">
        <f t="shared" si="51"/>
        <v>33.676470588235297</v>
      </c>
      <c r="AG494" s="110">
        <f t="shared" si="52"/>
        <v>0.24973721682891176</v>
      </c>
      <c r="AI494" s="111">
        <f>SUM($N$4:N494)</f>
        <v>6.8337405675909331</v>
      </c>
    </row>
    <row r="495" spans="1:35" x14ac:dyDescent="0.25">
      <c r="A495" s="4" t="str">
        <f>IF(pushover!A495="","",pushover!A495)</f>
        <v/>
      </c>
      <c r="B495" s="112" t="str">
        <f>IF(A495="","",IF(MAX(pushover!B495:B1490)&gt;0,pushover!B495*100,-pushover!B495*100))</f>
        <v/>
      </c>
      <c r="C495" s="113" t="str">
        <f>IF(A495="","",pushover!C495)</f>
        <v/>
      </c>
      <c r="D495" s="4" t="str">
        <f>IF(A495="","",pushover!D495)</f>
        <v/>
      </c>
      <c r="E495" s="4" t="str">
        <f>IF(A495="","",pushover!E495)</f>
        <v/>
      </c>
      <c r="F495" s="4" t="str">
        <f>IF(A495="","",pushover!I495)</f>
        <v/>
      </c>
      <c r="G495" s="4" t="str">
        <f>IF(A495="","",pushover!J495)</f>
        <v/>
      </c>
      <c r="H495" s="4" t="str">
        <f>IF(A495="","",pushover!K495)</f>
        <v/>
      </c>
      <c r="I495" s="60" t="str">
        <f t="shared" si="49"/>
        <v/>
      </c>
      <c r="J495" s="60" t="str">
        <f t="shared" si="50"/>
        <v/>
      </c>
      <c r="K495" s="59" t="str">
        <f>IF(AND(F495&gt;0,F494=0),aux!$B$2,IF(AND(G495&gt;0,G494=0,H495&lt;1),aux!$B$3,IF(AND(J495=MAX($J$4:$J$999),J494&lt;J495),aux!$B$4,"")))</f>
        <v/>
      </c>
      <c r="L495" s="114" t="str">
        <f>IF(OR(K494=aux!$B$3,L494=""),"",B495/$B$1)</f>
        <v/>
      </c>
      <c r="M495" s="114" t="str">
        <f t="shared" si="53"/>
        <v/>
      </c>
      <c r="N495" s="11" t="str">
        <f t="shared" si="54"/>
        <v/>
      </c>
      <c r="O495" s="60" t="str">
        <f>IF(AND(L494&lt;$V$20,L495&gt;$V$20),aux!$B$5,"")</f>
        <v/>
      </c>
      <c r="AA495" s="108">
        <f>IF(L495="",$V$6,B495)</f>
        <v>45.800000000000004</v>
      </c>
      <c r="AB495" s="109">
        <f>IF(L495="",$W$6,C495)</f>
        <v>3585.1179999999999</v>
      </c>
      <c r="AC495" s="108">
        <f>IF(B495="",AC494,IF(L495="",B495,$V$6))</f>
        <v>80</v>
      </c>
      <c r="AD495" s="109">
        <f>IF(B495="",AD494,IF(L495="",C495,$W$6))</f>
        <v>3604.0729999999999</v>
      </c>
      <c r="AF495" s="110">
        <f t="shared" si="51"/>
        <v>33.676470588235297</v>
      </c>
      <c r="AG495" s="110">
        <f t="shared" si="52"/>
        <v>0.24973721682891176</v>
      </c>
      <c r="AI495" s="111">
        <f>SUM($N$4:N495)</f>
        <v>6.8337405675909331</v>
      </c>
    </row>
    <row r="496" spans="1:35" x14ac:dyDescent="0.25">
      <c r="A496" s="4" t="str">
        <f>IF(pushover!A496="","",pushover!A496)</f>
        <v/>
      </c>
      <c r="B496" s="112" t="str">
        <f>IF(A496="","",IF(MAX(pushover!B496:B1491)&gt;0,pushover!B496*100,-pushover!B496*100))</f>
        <v/>
      </c>
      <c r="C496" s="113" t="str">
        <f>IF(A496="","",pushover!C496)</f>
        <v/>
      </c>
      <c r="D496" s="4" t="str">
        <f>IF(A496="","",pushover!D496)</f>
        <v/>
      </c>
      <c r="E496" s="4" t="str">
        <f>IF(A496="","",pushover!E496)</f>
        <v/>
      </c>
      <c r="F496" s="4" t="str">
        <f>IF(A496="","",pushover!I496)</f>
        <v/>
      </c>
      <c r="G496" s="4" t="str">
        <f>IF(A496="","",pushover!J496)</f>
        <v/>
      </c>
      <c r="H496" s="4" t="str">
        <f>IF(A496="","",pushover!K496)</f>
        <v/>
      </c>
      <c r="I496" s="60" t="str">
        <f t="shared" si="49"/>
        <v/>
      </c>
      <c r="J496" s="60" t="str">
        <f t="shared" si="50"/>
        <v/>
      </c>
      <c r="K496" s="59" t="str">
        <f>IF(AND(F496&gt;0,F495=0),aux!$B$2,IF(AND(G496&gt;0,G495=0,H496&lt;1),aux!$B$3,IF(AND(J496=MAX($J$4:$J$999),J495&lt;J496),aux!$B$4,"")))</f>
        <v/>
      </c>
      <c r="L496" s="114" t="str">
        <f>IF(OR(K495=aux!$B$3,L495=""),"",B496/$B$1)</f>
        <v/>
      </c>
      <c r="M496" s="114" t="str">
        <f t="shared" si="53"/>
        <v/>
      </c>
      <c r="N496" s="11" t="str">
        <f t="shared" si="54"/>
        <v/>
      </c>
      <c r="O496" s="60" t="str">
        <f>IF(AND(L495&lt;$V$20,L496&gt;$V$20),aux!$B$5,"")</f>
        <v/>
      </c>
      <c r="AA496" s="108">
        <f>IF(L496="",$V$6,B496)</f>
        <v>45.800000000000004</v>
      </c>
      <c r="AB496" s="109">
        <f>IF(L496="",$W$6,C496)</f>
        <v>3585.1179999999999</v>
      </c>
      <c r="AC496" s="108">
        <f>IF(B496="",AC495,IF(L496="",B496,$V$6))</f>
        <v>80</v>
      </c>
      <c r="AD496" s="109">
        <f>IF(B496="",AD495,IF(L496="",C496,$W$6))</f>
        <v>3604.0729999999999</v>
      </c>
      <c r="AF496" s="110">
        <f t="shared" si="51"/>
        <v>33.676470588235297</v>
      </c>
      <c r="AG496" s="110">
        <f t="shared" si="52"/>
        <v>0.24973721682891176</v>
      </c>
      <c r="AI496" s="111">
        <f>SUM($N$4:N496)</f>
        <v>6.8337405675909331</v>
      </c>
    </row>
    <row r="497" spans="1:35" x14ac:dyDescent="0.25">
      <c r="A497" s="4" t="str">
        <f>IF(pushover!A497="","",pushover!A497)</f>
        <v/>
      </c>
      <c r="B497" s="112" t="str">
        <f>IF(A497="","",IF(MAX(pushover!B497:B1492)&gt;0,pushover!B497*100,-pushover!B497*100))</f>
        <v/>
      </c>
      <c r="C497" s="113" t="str">
        <f>IF(A497="","",pushover!C497)</f>
        <v/>
      </c>
      <c r="D497" s="4" t="str">
        <f>IF(A497="","",pushover!D497)</f>
        <v/>
      </c>
      <c r="E497" s="4" t="str">
        <f>IF(A497="","",pushover!E497)</f>
        <v/>
      </c>
      <c r="F497" s="4" t="str">
        <f>IF(A497="","",pushover!I497)</f>
        <v/>
      </c>
      <c r="G497" s="4" t="str">
        <f>IF(A497="","",pushover!J497)</f>
        <v/>
      </c>
      <c r="H497" s="4" t="str">
        <f>IF(A497="","",pushover!K497)</f>
        <v/>
      </c>
      <c r="I497" s="60" t="str">
        <f t="shared" si="49"/>
        <v/>
      </c>
      <c r="J497" s="60" t="str">
        <f t="shared" si="50"/>
        <v/>
      </c>
      <c r="K497" s="59" t="str">
        <f>IF(AND(F497&gt;0,F496=0),aux!$B$2,IF(AND(G497&gt;0,G496=0,H497&lt;1),aux!$B$3,IF(AND(J497=MAX($J$4:$J$999),J496&lt;J497),aux!$B$4,"")))</f>
        <v/>
      </c>
      <c r="L497" s="114" t="str">
        <f>IF(OR(K496=aux!$B$3,L496=""),"",B497/$B$1)</f>
        <v/>
      </c>
      <c r="M497" s="114" t="str">
        <f t="shared" si="53"/>
        <v/>
      </c>
      <c r="N497" s="11" t="str">
        <f t="shared" si="54"/>
        <v/>
      </c>
      <c r="O497" s="60" t="str">
        <f>IF(AND(L496&lt;$V$20,L497&gt;$V$20),aux!$B$5,"")</f>
        <v/>
      </c>
      <c r="AA497" s="108">
        <f>IF(L497="",$V$6,B497)</f>
        <v>45.800000000000004</v>
      </c>
      <c r="AB497" s="109">
        <f>IF(L497="",$W$6,C497)</f>
        <v>3585.1179999999999</v>
      </c>
      <c r="AC497" s="108">
        <f>IF(B497="",AC496,IF(L497="",B497,$V$6))</f>
        <v>80</v>
      </c>
      <c r="AD497" s="109">
        <f>IF(B497="",AD496,IF(L497="",C497,$W$6))</f>
        <v>3604.0729999999999</v>
      </c>
      <c r="AF497" s="110">
        <f t="shared" si="51"/>
        <v>33.676470588235297</v>
      </c>
      <c r="AG497" s="110">
        <f t="shared" si="52"/>
        <v>0.24973721682891176</v>
      </c>
      <c r="AI497" s="111">
        <f>SUM($N$4:N497)</f>
        <v>6.8337405675909331</v>
      </c>
    </row>
    <row r="498" spans="1:35" x14ac:dyDescent="0.25">
      <c r="A498" s="4" t="str">
        <f>IF(pushover!A498="","",pushover!A498)</f>
        <v/>
      </c>
      <c r="B498" s="112" t="str">
        <f>IF(A498="","",IF(MAX(pushover!B498:B1493)&gt;0,pushover!B498*100,-pushover!B498*100))</f>
        <v/>
      </c>
      <c r="C498" s="113" t="str">
        <f>IF(A498="","",pushover!C498)</f>
        <v/>
      </c>
      <c r="D498" s="4" t="str">
        <f>IF(A498="","",pushover!D498)</f>
        <v/>
      </c>
      <c r="E498" s="4" t="str">
        <f>IF(A498="","",pushover!E498)</f>
        <v/>
      </c>
      <c r="F498" s="4" t="str">
        <f>IF(A498="","",pushover!I498)</f>
        <v/>
      </c>
      <c r="G498" s="4" t="str">
        <f>IF(A498="","",pushover!J498)</f>
        <v/>
      </c>
      <c r="H498" s="4" t="str">
        <f>IF(A498="","",pushover!K498)</f>
        <v/>
      </c>
      <c r="I498" s="60" t="str">
        <f t="shared" si="49"/>
        <v/>
      </c>
      <c r="J498" s="60" t="str">
        <f t="shared" si="50"/>
        <v/>
      </c>
      <c r="K498" s="59" t="str">
        <f>IF(AND(F498&gt;0,F497=0),aux!$B$2,IF(AND(G498&gt;0,G497=0,H498&lt;1),aux!$B$3,IF(AND(J498=MAX($J$4:$J$999),J497&lt;J498),aux!$B$4,"")))</f>
        <v/>
      </c>
      <c r="L498" s="114" t="str">
        <f>IF(OR(K497=aux!$B$3,L497=""),"",B498/$B$1)</f>
        <v/>
      </c>
      <c r="M498" s="114" t="str">
        <f t="shared" si="53"/>
        <v/>
      </c>
      <c r="N498" s="11" t="str">
        <f t="shared" si="54"/>
        <v/>
      </c>
      <c r="O498" s="60" t="str">
        <f>IF(AND(L497&lt;$V$20,L498&gt;$V$20),aux!$B$5,"")</f>
        <v/>
      </c>
      <c r="AA498" s="108">
        <f>IF(L498="",$V$6,B498)</f>
        <v>45.800000000000004</v>
      </c>
      <c r="AB498" s="109">
        <f>IF(L498="",$W$6,C498)</f>
        <v>3585.1179999999999</v>
      </c>
      <c r="AC498" s="108">
        <f>IF(B498="",AC497,IF(L498="",B498,$V$6))</f>
        <v>80</v>
      </c>
      <c r="AD498" s="109">
        <f>IF(B498="",AD497,IF(L498="",C498,$W$6))</f>
        <v>3604.0729999999999</v>
      </c>
      <c r="AF498" s="110">
        <f t="shared" si="51"/>
        <v>33.676470588235297</v>
      </c>
      <c r="AG498" s="110">
        <f t="shared" si="52"/>
        <v>0.24973721682891176</v>
      </c>
      <c r="AI498" s="111">
        <f>SUM($N$4:N498)</f>
        <v>6.8337405675909331</v>
      </c>
    </row>
    <row r="499" spans="1:35" x14ac:dyDescent="0.25">
      <c r="A499" s="4" t="str">
        <f>IF(pushover!A499="","",pushover!A499)</f>
        <v/>
      </c>
      <c r="B499" s="112" t="str">
        <f>IF(A499="","",IF(MAX(pushover!B499:B1494)&gt;0,pushover!B499*100,-pushover!B499*100))</f>
        <v/>
      </c>
      <c r="C499" s="113" t="str">
        <f>IF(A499="","",pushover!C499)</f>
        <v/>
      </c>
      <c r="D499" s="4" t="str">
        <f>IF(A499="","",pushover!D499)</f>
        <v/>
      </c>
      <c r="E499" s="4" t="str">
        <f>IF(A499="","",pushover!E499)</f>
        <v/>
      </c>
      <c r="F499" s="4" t="str">
        <f>IF(A499="","",pushover!I499)</f>
        <v/>
      </c>
      <c r="G499" s="4" t="str">
        <f>IF(A499="","",pushover!J499)</f>
        <v/>
      </c>
      <c r="H499" s="4" t="str">
        <f>IF(A499="","",pushover!K499)</f>
        <v/>
      </c>
      <c r="I499" s="60" t="str">
        <f t="shared" si="49"/>
        <v/>
      </c>
      <c r="J499" s="60" t="str">
        <f t="shared" si="50"/>
        <v/>
      </c>
      <c r="K499" s="59" t="str">
        <f>IF(AND(F499&gt;0,F498=0),aux!$B$2,IF(AND(G499&gt;0,G498=0,H499&lt;1),aux!$B$3,IF(AND(J499=MAX($J$4:$J$999),J498&lt;J499),aux!$B$4,"")))</f>
        <v/>
      </c>
      <c r="L499" s="114" t="str">
        <f>IF(OR(K498=aux!$B$3,L498=""),"",B499/$B$1)</f>
        <v/>
      </c>
      <c r="M499" s="114" t="str">
        <f t="shared" si="53"/>
        <v/>
      </c>
      <c r="N499" s="11" t="str">
        <f t="shared" si="54"/>
        <v/>
      </c>
      <c r="O499" s="60" t="str">
        <f>IF(AND(L498&lt;$V$20,L499&gt;$V$20),aux!$B$5,"")</f>
        <v/>
      </c>
      <c r="AA499" s="108">
        <f>IF(L499="",$V$6,B499)</f>
        <v>45.800000000000004</v>
      </c>
      <c r="AB499" s="109">
        <f>IF(L499="",$W$6,C499)</f>
        <v>3585.1179999999999</v>
      </c>
      <c r="AC499" s="108">
        <f>IF(B499="",AC498,IF(L499="",B499,$V$6))</f>
        <v>80</v>
      </c>
      <c r="AD499" s="109">
        <f>IF(B499="",AD498,IF(L499="",C499,$W$6))</f>
        <v>3604.0729999999999</v>
      </c>
      <c r="AF499" s="110">
        <f t="shared" si="51"/>
        <v>33.676470588235297</v>
      </c>
      <c r="AG499" s="110">
        <f t="shared" si="52"/>
        <v>0.24973721682891176</v>
      </c>
      <c r="AI499" s="111">
        <f>SUM($N$4:N499)</f>
        <v>6.8337405675909331</v>
      </c>
    </row>
    <row r="500" spans="1:35" x14ac:dyDescent="0.25">
      <c r="A500" s="4" t="str">
        <f>IF(pushover!A500="","",pushover!A500)</f>
        <v/>
      </c>
      <c r="B500" s="112" t="str">
        <f>IF(A500="","",IF(MAX(pushover!B500:B1495)&gt;0,pushover!B500*100,-pushover!B500*100))</f>
        <v/>
      </c>
      <c r="C500" s="113" t="str">
        <f>IF(A500="","",pushover!C500)</f>
        <v/>
      </c>
      <c r="D500" s="4" t="str">
        <f>IF(A500="","",pushover!D500)</f>
        <v/>
      </c>
      <c r="E500" s="4" t="str">
        <f>IF(A500="","",pushover!E500)</f>
        <v/>
      </c>
      <c r="F500" s="4" t="str">
        <f>IF(A500="","",pushover!I500)</f>
        <v/>
      </c>
      <c r="G500" s="4" t="str">
        <f>IF(A500="","",pushover!J500)</f>
        <v/>
      </c>
      <c r="H500" s="4" t="str">
        <f>IF(A500="","",pushover!K500)</f>
        <v/>
      </c>
      <c r="I500" s="60" t="str">
        <f t="shared" si="49"/>
        <v/>
      </c>
      <c r="J500" s="60" t="str">
        <f t="shared" si="50"/>
        <v/>
      </c>
      <c r="K500" s="59" t="str">
        <f>IF(AND(F500&gt;0,F499=0),aux!$B$2,IF(AND(G500&gt;0,G499=0,H500&lt;1),aux!$B$3,IF(AND(J500=MAX($J$4:$J$999),J499&lt;J500),aux!$B$4,"")))</f>
        <v/>
      </c>
      <c r="L500" s="114" t="str">
        <f>IF(OR(K499=aux!$B$3,L499=""),"",B500/$B$1)</f>
        <v/>
      </c>
      <c r="M500" s="114" t="str">
        <f t="shared" si="53"/>
        <v/>
      </c>
      <c r="N500" s="11" t="str">
        <f t="shared" si="54"/>
        <v/>
      </c>
      <c r="O500" s="60" t="str">
        <f>IF(AND(L499&lt;$V$20,L500&gt;$V$20),aux!$B$5,"")</f>
        <v/>
      </c>
      <c r="AA500" s="108">
        <f>IF(L500="",$V$6,B500)</f>
        <v>45.800000000000004</v>
      </c>
      <c r="AB500" s="109">
        <f>IF(L500="",$W$6,C500)</f>
        <v>3585.1179999999999</v>
      </c>
      <c r="AC500" s="108">
        <f>IF(B500="",AC499,IF(L500="",B500,$V$6))</f>
        <v>80</v>
      </c>
      <c r="AD500" s="109">
        <f>IF(B500="",AD499,IF(L500="",C500,$W$6))</f>
        <v>3604.0729999999999</v>
      </c>
      <c r="AF500" s="110">
        <f t="shared" si="51"/>
        <v>33.676470588235297</v>
      </c>
      <c r="AG500" s="110">
        <f t="shared" si="52"/>
        <v>0.24973721682891176</v>
      </c>
      <c r="AI500" s="111">
        <f>SUM($N$4:N500)</f>
        <v>6.8337405675909331</v>
      </c>
    </row>
    <row r="501" spans="1:35" x14ac:dyDescent="0.25">
      <c r="A501" s="4" t="str">
        <f>IF(pushover!A501="","",pushover!A501)</f>
        <v/>
      </c>
      <c r="B501" s="112" t="str">
        <f>IF(A501="","",IF(MAX(pushover!B501:B1496)&gt;0,pushover!B501*100,-pushover!B501*100))</f>
        <v/>
      </c>
      <c r="C501" s="113" t="str">
        <f>IF(A501="","",pushover!C501)</f>
        <v/>
      </c>
      <c r="D501" s="4" t="str">
        <f>IF(A501="","",pushover!D501)</f>
        <v/>
      </c>
      <c r="E501" s="4" t="str">
        <f>IF(A501="","",pushover!E501)</f>
        <v/>
      </c>
      <c r="F501" s="4" t="str">
        <f>IF(A501="","",pushover!I501)</f>
        <v/>
      </c>
      <c r="G501" s="4" t="str">
        <f>IF(A501="","",pushover!J501)</f>
        <v/>
      </c>
      <c r="H501" s="4" t="str">
        <f>IF(A501="","",pushover!K501)</f>
        <v/>
      </c>
      <c r="I501" s="60" t="str">
        <f t="shared" si="49"/>
        <v/>
      </c>
      <c r="J501" s="60" t="str">
        <f t="shared" si="50"/>
        <v/>
      </c>
      <c r="K501" s="59" t="str">
        <f>IF(AND(F501&gt;0,F500=0),aux!$B$2,IF(AND(G501&gt;0,G500=0,H501&lt;1),aux!$B$3,IF(AND(J501=MAX($J$4:$J$999),J500&lt;J501),aux!$B$4,"")))</f>
        <v/>
      </c>
      <c r="L501" s="114" t="str">
        <f>IF(OR(K500=aux!$B$3,L500=""),"",B501/$B$1)</f>
        <v/>
      </c>
      <c r="M501" s="114" t="str">
        <f t="shared" si="53"/>
        <v/>
      </c>
      <c r="N501" s="11" t="str">
        <f t="shared" si="54"/>
        <v/>
      </c>
      <c r="O501" s="60" t="str">
        <f>IF(AND(L500&lt;$V$20,L501&gt;$V$20),aux!$B$5,"")</f>
        <v/>
      </c>
      <c r="AA501" s="108">
        <f>IF(L501="",$V$6,B501)</f>
        <v>45.800000000000004</v>
      </c>
      <c r="AB501" s="109">
        <f>IF(L501="",$W$6,C501)</f>
        <v>3585.1179999999999</v>
      </c>
      <c r="AC501" s="108">
        <f>IF(B501="",AC500,IF(L501="",B501,$V$6))</f>
        <v>80</v>
      </c>
      <c r="AD501" s="109">
        <f>IF(B501="",AD500,IF(L501="",C501,$W$6))</f>
        <v>3604.0729999999999</v>
      </c>
      <c r="AF501" s="110">
        <f t="shared" si="51"/>
        <v>33.676470588235297</v>
      </c>
      <c r="AG501" s="110">
        <f t="shared" si="52"/>
        <v>0.24973721682891176</v>
      </c>
      <c r="AI501" s="111">
        <f>SUM($N$4:N501)</f>
        <v>6.8337405675909331</v>
      </c>
    </row>
    <row r="502" spans="1:35" x14ac:dyDescent="0.25">
      <c r="A502" s="4" t="str">
        <f>IF(pushover!A502="","",pushover!A502)</f>
        <v/>
      </c>
      <c r="B502" s="112" t="str">
        <f>IF(A502="","",IF(MAX(pushover!B502:B1497)&gt;0,pushover!B502*100,-pushover!B502*100))</f>
        <v/>
      </c>
      <c r="C502" s="113" t="str">
        <f>IF(A502="","",pushover!C502)</f>
        <v/>
      </c>
      <c r="D502" s="4" t="str">
        <f>IF(A502="","",pushover!D502)</f>
        <v/>
      </c>
      <c r="E502" s="4" t="str">
        <f>IF(A502="","",pushover!E502)</f>
        <v/>
      </c>
      <c r="F502" s="4" t="str">
        <f>IF(A502="","",pushover!I502)</f>
        <v/>
      </c>
      <c r="G502" s="4" t="str">
        <f>IF(A502="","",pushover!J502)</f>
        <v/>
      </c>
      <c r="H502" s="4" t="str">
        <f>IF(A502="","",pushover!K502)</f>
        <v/>
      </c>
      <c r="I502" s="60" t="str">
        <f t="shared" si="49"/>
        <v/>
      </c>
      <c r="J502" s="60" t="str">
        <f t="shared" si="50"/>
        <v/>
      </c>
      <c r="K502" s="59" t="str">
        <f>IF(AND(F502&gt;0,F501=0),aux!$B$2,IF(AND(G502&gt;0,G501=0,H502&lt;1),aux!$B$3,IF(AND(J502=MAX($J$4:$J$999),J501&lt;J502),aux!$B$4,"")))</f>
        <v/>
      </c>
      <c r="L502" s="114" t="str">
        <f>IF(OR(K501=aux!$B$3,L501=""),"",B502/$B$1)</f>
        <v/>
      </c>
      <c r="M502" s="114" t="str">
        <f t="shared" si="53"/>
        <v/>
      </c>
      <c r="N502" s="11" t="str">
        <f t="shared" si="54"/>
        <v/>
      </c>
      <c r="O502" s="60" t="str">
        <f>IF(AND(L501&lt;$V$20,L502&gt;$V$20),aux!$B$5,"")</f>
        <v/>
      </c>
      <c r="AA502" s="108">
        <f>IF(L502="",$V$6,B502)</f>
        <v>45.800000000000004</v>
      </c>
      <c r="AB502" s="109">
        <f>IF(L502="",$W$6,C502)</f>
        <v>3585.1179999999999</v>
      </c>
      <c r="AC502" s="108">
        <f>IF(B502="",AC501,IF(L502="",B502,$V$6))</f>
        <v>80</v>
      </c>
      <c r="AD502" s="109">
        <f>IF(B502="",AD501,IF(L502="",C502,$W$6))</f>
        <v>3604.0729999999999</v>
      </c>
      <c r="AF502" s="110">
        <f t="shared" si="51"/>
        <v>33.676470588235297</v>
      </c>
      <c r="AG502" s="110">
        <f t="shared" si="52"/>
        <v>0.24973721682891176</v>
      </c>
      <c r="AI502" s="111">
        <f>SUM($N$4:N502)</f>
        <v>6.8337405675909331</v>
      </c>
    </row>
    <row r="503" spans="1:35" x14ac:dyDescent="0.25">
      <c r="A503" s="4" t="str">
        <f>IF(pushover!A503="","",pushover!A503)</f>
        <v/>
      </c>
      <c r="B503" s="112" t="str">
        <f>IF(A503="","",IF(MAX(pushover!B503:B1498)&gt;0,pushover!B503*100,-pushover!B503*100))</f>
        <v/>
      </c>
      <c r="C503" s="113" t="str">
        <f>IF(A503="","",pushover!C503)</f>
        <v/>
      </c>
      <c r="D503" s="4" t="str">
        <f>IF(A503="","",pushover!D503)</f>
        <v/>
      </c>
      <c r="E503" s="4" t="str">
        <f>IF(A503="","",pushover!E503)</f>
        <v/>
      </c>
      <c r="F503" s="4" t="str">
        <f>IF(A503="","",pushover!I503)</f>
        <v/>
      </c>
      <c r="G503" s="4" t="str">
        <f>IF(A503="","",pushover!J503)</f>
        <v/>
      </c>
      <c r="H503" s="4" t="str">
        <f>IF(A503="","",pushover!K503)</f>
        <v/>
      </c>
      <c r="I503" s="60" t="str">
        <f t="shared" si="49"/>
        <v/>
      </c>
      <c r="J503" s="60" t="str">
        <f t="shared" si="50"/>
        <v/>
      </c>
      <c r="K503" s="59" t="str">
        <f>IF(AND(F503&gt;0,F502=0),aux!$B$2,IF(AND(G503&gt;0,G502=0,H503&lt;1),aux!$B$3,IF(AND(J503=MAX($J$4:$J$999),J502&lt;J503),aux!$B$4,"")))</f>
        <v/>
      </c>
      <c r="L503" s="114" t="str">
        <f>IF(OR(K502=aux!$B$3,L502=""),"",B503/$B$1)</f>
        <v/>
      </c>
      <c r="M503" s="114" t="str">
        <f t="shared" si="53"/>
        <v/>
      </c>
      <c r="N503" s="11" t="str">
        <f t="shared" si="54"/>
        <v/>
      </c>
      <c r="O503" s="60" t="str">
        <f>IF(AND(L502&lt;$V$20,L503&gt;$V$20),aux!$B$5,"")</f>
        <v/>
      </c>
      <c r="AA503" s="108">
        <f>IF(L503="",$V$6,B503)</f>
        <v>45.800000000000004</v>
      </c>
      <c r="AB503" s="109">
        <f>IF(L503="",$W$6,C503)</f>
        <v>3585.1179999999999</v>
      </c>
      <c r="AC503" s="108">
        <f>IF(B503="",AC502,IF(L503="",B503,$V$6))</f>
        <v>80</v>
      </c>
      <c r="AD503" s="109">
        <f>IF(B503="",AD502,IF(L503="",C503,$W$6))</f>
        <v>3604.0729999999999</v>
      </c>
      <c r="AF503" s="110">
        <f t="shared" si="51"/>
        <v>33.676470588235297</v>
      </c>
      <c r="AG503" s="110">
        <f t="shared" si="52"/>
        <v>0.24973721682891176</v>
      </c>
      <c r="AI503" s="111">
        <f>SUM($N$4:N503)</f>
        <v>6.8337405675909331</v>
      </c>
    </row>
    <row r="504" spans="1:35" x14ac:dyDescent="0.25">
      <c r="A504" s="4" t="str">
        <f>IF(pushover!A504="","",pushover!A504)</f>
        <v/>
      </c>
      <c r="B504" s="112" t="str">
        <f>IF(A504="","",IF(MAX(pushover!B504:B1499)&gt;0,pushover!B504*100,-pushover!B504*100))</f>
        <v/>
      </c>
      <c r="C504" s="113" t="str">
        <f>IF(A504="","",pushover!C504)</f>
        <v/>
      </c>
      <c r="D504" s="4" t="str">
        <f>IF(A504="","",pushover!D504)</f>
        <v/>
      </c>
      <c r="E504" s="4" t="str">
        <f>IF(A504="","",pushover!E504)</f>
        <v/>
      </c>
      <c r="F504" s="4" t="str">
        <f>IF(A504="","",pushover!I504)</f>
        <v/>
      </c>
      <c r="G504" s="4" t="str">
        <f>IF(A504="","",pushover!J504)</f>
        <v/>
      </c>
      <c r="H504" s="4" t="str">
        <f>IF(A504="","",pushover!K504)</f>
        <v/>
      </c>
      <c r="I504" s="60" t="str">
        <f t="shared" si="49"/>
        <v/>
      </c>
      <c r="J504" s="60" t="str">
        <f t="shared" si="50"/>
        <v/>
      </c>
      <c r="K504" s="59" t="str">
        <f>IF(AND(F504&gt;0,F503=0),aux!$B$2,IF(AND(G504&gt;0,G503=0,H504&lt;1),aux!$B$3,IF(AND(J504=MAX($J$4:$J$999),J503&lt;J504),aux!$B$4,"")))</f>
        <v/>
      </c>
      <c r="L504" s="114" t="str">
        <f>IF(OR(K503=aux!$B$3,L503=""),"",B504/$B$1)</f>
        <v/>
      </c>
      <c r="M504" s="114" t="str">
        <f t="shared" si="53"/>
        <v/>
      </c>
      <c r="N504" s="11" t="str">
        <f t="shared" si="54"/>
        <v/>
      </c>
      <c r="O504" s="60" t="str">
        <f>IF(AND(L503&lt;$V$20,L504&gt;$V$20),aux!$B$5,"")</f>
        <v/>
      </c>
      <c r="AA504" s="108">
        <f>IF(L504="",$V$6,B504)</f>
        <v>45.800000000000004</v>
      </c>
      <c r="AB504" s="109">
        <f>IF(L504="",$W$6,C504)</f>
        <v>3585.1179999999999</v>
      </c>
      <c r="AC504" s="108">
        <f>IF(B504="",AC503,IF(L504="",B504,$V$6))</f>
        <v>80</v>
      </c>
      <c r="AD504" s="109">
        <f>IF(B504="",AD503,IF(L504="",C504,$W$6))</f>
        <v>3604.0729999999999</v>
      </c>
      <c r="AF504" s="110">
        <f t="shared" si="51"/>
        <v>33.676470588235297</v>
      </c>
      <c r="AG504" s="110">
        <f t="shared" si="52"/>
        <v>0.24973721682891176</v>
      </c>
      <c r="AI504" s="111">
        <f>SUM($N$4:N504)</f>
        <v>6.8337405675909331</v>
      </c>
    </row>
    <row r="505" spans="1:35" x14ac:dyDescent="0.25">
      <c r="A505" s="4" t="str">
        <f>IF(pushover!A505="","",pushover!A505)</f>
        <v/>
      </c>
      <c r="B505" s="112" t="str">
        <f>IF(A505="","",IF(MAX(pushover!B505:B1500)&gt;0,pushover!B505*100,-pushover!B505*100))</f>
        <v/>
      </c>
      <c r="C505" s="113" t="str">
        <f>IF(A505="","",pushover!C505)</f>
        <v/>
      </c>
      <c r="D505" s="4" t="str">
        <f>IF(A505="","",pushover!D505)</f>
        <v/>
      </c>
      <c r="E505" s="4" t="str">
        <f>IF(A505="","",pushover!E505)</f>
        <v/>
      </c>
      <c r="F505" s="4" t="str">
        <f>IF(A505="","",pushover!I505)</f>
        <v/>
      </c>
      <c r="G505" s="4" t="str">
        <f>IF(A505="","",pushover!J505)</f>
        <v/>
      </c>
      <c r="H505" s="4" t="str">
        <f>IF(A505="","",pushover!K505)</f>
        <v/>
      </c>
      <c r="I505" s="60" t="str">
        <f t="shared" si="49"/>
        <v/>
      </c>
      <c r="J505" s="60" t="str">
        <f t="shared" si="50"/>
        <v/>
      </c>
      <c r="K505" s="59" t="str">
        <f>IF(AND(F505&gt;0,F504=0),aux!$B$2,IF(AND(G505&gt;0,G504=0,H505&lt;1),aux!$B$3,IF(AND(J505=MAX($J$4:$J$999),J504&lt;J505),aux!$B$4,"")))</f>
        <v/>
      </c>
      <c r="L505" s="114" t="str">
        <f>IF(OR(K504=aux!$B$3,L504=""),"",B505/$B$1)</f>
        <v/>
      </c>
      <c r="M505" s="114" t="str">
        <f t="shared" si="53"/>
        <v/>
      </c>
      <c r="N505" s="11" t="str">
        <f t="shared" si="54"/>
        <v/>
      </c>
      <c r="O505" s="60" t="str">
        <f>IF(AND(L504&lt;$V$20,L505&gt;$V$20),aux!$B$5,"")</f>
        <v/>
      </c>
      <c r="AA505" s="108">
        <f>IF(L505="",$V$6,B505)</f>
        <v>45.800000000000004</v>
      </c>
      <c r="AB505" s="109">
        <f>IF(L505="",$W$6,C505)</f>
        <v>3585.1179999999999</v>
      </c>
      <c r="AC505" s="108">
        <f>IF(B505="",AC504,IF(L505="",B505,$V$6))</f>
        <v>80</v>
      </c>
      <c r="AD505" s="109">
        <f>IF(B505="",AD504,IF(L505="",C505,$W$6))</f>
        <v>3604.0729999999999</v>
      </c>
      <c r="AF505" s="110">
        <f t="shared" si="51"/>
        <v>33.676470588235297</v>
      </c>
      <c r="AG505" s="110">
        <f t="shared" si="52"/>
        <v>0.24973721682891176</v>
      </c>
      <c r="AI505" s="111">
        <f>SUM($N$4:N505)</f>
        <v>6.8337405675909331</v>
      </c>
    </row>
    <row r="506" spans="1:35" x14ac:dyDescent="0.25">
      <c r="A506" s="4" t="str">
        <f>IF(pushover!A506="","",pushover!A506)</f>
        <v/>
      </c>
      <c r="B506" s="112" t="str">
        <f>IF(A506="","",IF(MAX(pushover!B506:B1501)&gt;0,pushover!B506*100,-pushover!B506*100))</f>
        <v/>
      </c>
      <c r="C506" s="113" t="str">
        <f>IF(A506="","",pushover!C506)</f>
        <v/>
      </c>
      <c r="D506" s="4" t="str">
        <f>IF(A506="","",pushover!D506)</f>
        <v/>
      </c>
      <c r="E506" s="4" t="str">
        <f>IF(A506="","",pushover!E506)</f>
        <v/>
      </c>
      <c r="F506" s="4" t="str">
        <f>IF(A506="","",pushover!I506)</f>
        <v/>
      </c>
      <c r="G506" s="4" t="str">
        <f>IF(A506="","",pushover!J506)</f>
        <v/>
      </c>
      <c r="H506" s="4" t="str">
        <f>IF(A506="","",pushover!K506)</f>
        <v/>
      </c>
      <c r="I506" s="60" t="str">
        <f t="shared" si="49"/>
        <v/>
      </c>
      <c r="J506" s="60" t="str">
        <f t="shared" si="50"/>
        <v/>
      </c>
      <c r="K506" s="59" t="str">
        <f>IF(AND(F506&gt;0,F505=0),aux!$B$2,IF(AND(G506&gt;0,G505=0,H506&lt;1),aux!$B$3,IF(AND(J506=MAX($J$4:$J$999),J505&lt;J506),aux!$B$4,"")))</f>
        <v/>
      </c>
      <c r="L506" s="114" t="str">
        <f>IF(OR(K505=aux!$B$3,L505=""),"",B506/$B$1)</f>
        <v/>
      </c>
      <c r="M506" s="114" t="str">
        <f t="shared" si="53"/>
        <v/>
      </c>
      <c r="N506" s="11" t="str">
        <f t="shared" si="54"/>
        <v/>
      </c>
      <c r="O506" s="60" t="str">
        <f>IF(AND(L505&lt;$V$20,L506&gt;$V$20),aux!$B$5,"")</f>
        <v/>
      </c>
      <c r="AA506" s="108">
        <f>IF(L506="",$V$6,B506)</f>
        <v>45.800000000000004</v>
      </c>
      <c r="AB506" s="109">
        <f>IF(L506="",$W$6,C506)</f>
        <v>3585.1179999999999</v>
      </c>
      <c r="AC506" s="108">
        <f>IF(B506="",AC505,IF(L506="",B506,$V$6))</f>
        <v>80</v>
      </c>
      <c r="AD506" s="109">
        <f>IF(B506="",AD505,IF(L506="",C506,$W$6))</f>
        <v>3604.0729999999999</v>
      </c>
      <c r="AF506" s="110">
        <f t="shared" si="51"/>
        <v>33.676470588235297</v>
      </c>
      <c r="AG506" s="110">
        <f t="shared" si="52"/>
        <v>0.24973721682891176</v>
      </c>
      <c r="AI506" s="111">
        <f>SUM($N$4:N506)</f>
        <v>6.8337405675909331</v>
      </c>
    </row>
    <row r="507" spans="1:35" x14ac:dyDescent="0.25">
      <c r="A507" s="4" t="str">
        <f>IF(pushover!A507="","",pushover!A507)</f>
        <v/>
      </c>
      <c r="B507" s="112" t="str">
        <f>IF(A507="","",IF(MAX(pushover!B507:B1502)&gt;0,pushover!B507*100,-pushover!B507*100))</f>
        <v/>
      </c>
      <c r="C507" s="113" t="str">
        <f>IF(A507="","",pushover!C507)</f>
        <v/>
      </c>
      <c r="D507" s="4" t="str">
        <f>IF(A507="","",pushover!D507)</f>
        <v/>
      </c>
      <c r="E507" s="4" t="str">
        <f>IF(A507="","",pushover!E507)</f>
        <v/>
      </c>
      <c r="F507" s="4" t="str">
        <f>IF(A507="","",pushover!I507)</f>
        <v/>
      </c>
      <c r="G507" s="4" t="str">
        <f>IF(A507="","",pushover!J507)</f>
        <v/>
      </c>
      <c r="H507" s="4" t="str">
        <f>IF(A507="","",pushover!K507)</f>
        <v/>
      </c>
      <c r="I507" s="60" t="str">
        <f t="shared" si="49"/>
        <v/>
      </c>
      <c r="J507" s="60" t="str">
        <f t="shared" si="50"/>
        <v/>
      </c>
      <c r="K507" s="59" t="str">
        <f>IF(AND(F507&gt;0,F506=0),aux!$B$2,IF(AND(G507&gt;0,G506=0,H507&lt;1),aux!$B$3,IF(AND(J507=MAX($J$4:$J$999),J506&lt;J507),aux!$B$4,"")))</f>
        <v/>
      </c>
      <c r="L507" s="114" t="str">
        <f>IF(OR(K506=aux!$B$3,L506=""),"",B507/$B$1)</f>
        <v/>
      </c>
      <c r="M507" s="114" t="str">
        <f t="shared" si="53"/>
        <v/>
      </c>
      <c r="N507" s="11" t="str">
        <f t="shared" si="54"/>
        <v/>
      </c>
      <c r="O507" s="60" t="str">
        <f>IF(AND(L506&lt;$V$20,L507&gt;$V$20),aux!$B$5,"")</f>
        <v/>
      </c>
      <c r="AA507" s="108">
        <f>IF(L507="",$V$6,B507)</f>
        <v>45.800000000000004</v>
      </c>
      <c r="AB507" s="109">
        <f>IF(L507="",$W$6,C507)</f>
        <v>3585.1179999999999</v>
      </c>
      <c r="AC507" s="108">
        <f>IF(B507="",AC506,IF(L507="",B507,$V$6))</f>
        <v>80</v>
      </c>
      <c r="AD507" s="109">
        <f>IF(B507="",AD506,IF(L507="",C507,$W$6))</f>
        <v>3604.0729999999999</v>
      </c>
      <c r="AF507" s="110">
        <f t="shared" si="51"/>
        <v>33.676470588235297</v>
      </c>
      <c r="AG507" s="110">
        <f t="shared" si="52"/>
        <v>0.24973721682891176</v>
      </c>
      <c r="AI507" s="111">
        <f>SUM($N$4:N507)</f>
        <v>6.8337405675909331</v>
      </c>
    </row>
    <row r="508" spans="1:35" x14ac:dyDescent="0.25">
      <c r="A508" s="4" t="str">
        <f>IF(pushover!A508="","",pushover!A508)</f>
        <v/>
      </c>
      <c r="B508" s="112" t="str">
        <f>IF(A508="","",IF(MAX(pushover!B508:B1503)&gt;0,pushover!B508*100,-pushover!B508*100))</f>
        <v/>
      </c>
      <c r="C508" s="113" t="str">
        <f>IF(A508="","",pushover!C508)</f>
        <v/>
      </c>
      <c r="D508" s="4" t="str">
        <f>IF(A508="","",pushover!D508)</f>
        <v/>
      </c>
      <c r="E508" s="4" t="str">
        <f>IF(A508="","",pushover!E508)</f>
        <v/>
      </c>
      <c r="F508" s="4" t="str">
        <f>IF(A508="","",pushover!I508)</f>
        <v/>
      </c>
      <c r="G508" s="4" t="str">
        <f>IF(A508="","",pushover!J508)</f>
        <v/>
      </c>
      <c r="H508" s="4" t="str">
        <f>IF(A508="","",pushover!K508)</f>
        <v/>
      </c>
      <c r="I508" s="60" t="str">
        <f t="shared" si="49"/>
        <v/>
      </c>
      <c r="J508" s="60" t="str">
        <f t="shared" si="50"/>
        <v/>
      </c>
      <c r="K508" s="59" t="str">
        <f>IF(AND(F508&gt;0,F507=0),aux!$B$2,IF(AND(G508&gt;0,G507=0,H508&lt;1),aux!$B$3,IF(AND(J508=MAX($J$4:$J$999),J507&lt;J508),aux!$B$4,"")))</f>
        <v/>
      </c>
      <c r="L508" s="114" t="str">
        <f>IF(OR(K507=aux!$B$3,L507=""),"",B508/$B$1)</f>
        <v/>
      </c>
      <c r="M508" s="114" t="str">
        <f t="shared" si="53"/>
        <v/>
      </c>
      <c r="N508" s="11" t="str">
        <f t="shared" si="54"/>
        <v/>
      </c>
      <c r="O508" s="60" t="str">
        <f>IF(AND(L507&lt;$V$20,L508&gt;$V$20),aux!$B$5,"")</f>
        <v/>
      </c>
      <c r="AA508" s="108">
        <f>IF(L508="",$V$6,B508)</f>
        <v>45.800000000000004</v>
      </c>
      <c r="AB508" s="109">
        <f>IF(L508="",$W$6,C508)</f>
        <v>3585.1179999999999</v>
      </c>
      <c r="AC508" s="108">
        <f>IF(B508="",AC507,IF(L508="",B508,$V$6))</f>
        <v>80</v>
      </c>
      <c r="AD508" s="109">
        <f>IF(B508="",AD507,IF(L508="",C508,$W$6))</f>
        <v>3604.0729999999999</v>
      </c>
      <c r="AF508" s="110">
        <f t="shared" si="51"/>
        <v>33.676470588235297</v>
      </c>
      <c r="AG508" s="110">
        <f t="shared" si="52"/>
        <v>0.24973721682891176</v>
      </c>
      <c r="AI508" s="111">
        <f>SUM($N$4:N508)</f>
        <v>6.8337405675909331</v>
      </c>
    </row>
    <row r="509" spans="1:35" x14ac:dyDescent="0.25">
      <c r="A509" s="4" t="str">
        <f>IF(pushover!A509="","",pushover!A509)</f>
        <v/>
      </c>
      <c r="B509" s="112" t="str">
        <f>IF(A509="","",IF(MAX(pushover!B509:B1504)&gt;0,pushover!B509*100,-pushover!B509*100))</f>
        <v/>
      </c>
      <c r="C509" s="113" t="str">
        <f>IF(A509="","",pushover!C509)</f>
        <v/>
      </c>
      <c r="D509" s="4" t="str">
        <f>IF(A509="","",pushover!D509)</f>
        <v/>
      </c>
      <c r="E509" s="4" t="str">
        <f>IF(A509="","",pushover!E509)</f>
        <v/>
      </c>
      <c r="F509" s="4" t="str">
        <f>IF(A509="","",pushover!I509)</f>
        <v/>
      </c>
      <c r="G509" s="4" t="str">
        <f>IF(A509="","",pushover!J509)</f>
        <v/>
      </c>
      <c r="H509" s="4" t="str">
        <f>IF(A509="","",pushover!K509)</f>
        <v/>
      </c>
      <c r="I509" s="60" t="str">
        <f t="shared" ref="I509:I572" si="55">IF(A509="","",D509+E509)</f>
        <v/>
      </c>
      <c r="J509" s="60" t="str">
        <f t="shared" ref="J509:J572" si="56">IF(A509="","",F509+G509+H509)</f>
        <v/>
      </c>
      <c r="K509" s="59" t="str">
        <f>IF(AND(F509&gt;0,F508=0),aux!$B$2,IF(AND(G509&gt;0,G508=0,H509&lt;1),aux!$B$3,IF(AND(J509=MAX($J$4:$J$999),J508&lt;J509),aux!$B$4,"")))</f>
        <v/>
      </c>
      <c r="L509" s="114" t="str">
        <f>IF(OR(K508=aux!$B$3,L508=""),"",B509/$B$1)</f>
        <v/>
      </c>
      <c r="M509" s="114" t="str">
        <f t="shared" si="53"/>
        <v/>
      </c>
      <c r="N509" s="11" t="str">
        <f t="shared" si="54"/>
        <v/>
      </c>
      <c r="O509" s="60" t="str">
        <f>IF(AND(L508&lt;$V$20,L509&gt;$V$20),aux!$B$5,"")</f>
        <v/>
      </c>
      <c r="AA509" s="108">
        <f>IF(L509="",$V$6,B509)</f>
        <v>45.800000000000004</v>
      </c>
      <c r="AB509" s="109">
        <f>IF(L509="",$W$6,C509)</f>
        <v>3585.1179999999999</v>
      </c>
      <c r="AC509" s="108">
        <f>IF(B509="",AC508,IF(L509="",B509,$V$6))</f>
        <v>80</v>
      </c>
      <c r="AD509" s="109">
        <f>IF(B509="",AD508,IF(L509="",C509,$W$6))</f>
        <v>3604.0729999999999</v>
      </c>
      <c r="AF509" s="110">
        <f t="shared" ref="AF509:AF572" si="57">IF(L509="",AF508,L509)</f>
        <v>33.676470588235297</v>
      </c>
      <c r="AG509" s="110">
        <f t="shared" ref="AG509:AG572" si="58">IF(M509="",AG508,M509)</f>
        <v>0.24973721682891176</v>
      </c>
      <c r="AI509" s="111">
        <f>SUM($N$4:N509)</f>
        <v>6.8337405675909331</v>
      </c>
    </row>
    <row r="510" spans="1:35" x14ac:dyDescent="0.25">
      <c r="A510" s="4" t="str">
        <f>IF(pushover!A510="","",pushover!A510)</f>
        <v/>
      </c>
      <c r="B510" s="112" t="str">
        <f>IF(A510="","",IF(MAX(pushover!B510:B1505)&gt;0,pushover!B510*100,-pushover!B510*100))</f>
        <v/>
      </c>
      <c r="C510" s="113" t="str">
        <f>IF(A510="","",pushover!C510)</f>
        <v/>
      </c>
      <c r="D510" s="4" t="str">
        <f>IF(A510="","",pushover!D510)</f>
        <v/>
      </c>
      <c r="E510" s="4" t="str">
        <f>IF(A510="","",pushover!E510)</f>
        <v/>
      </c>
      <c r="F510" s="4" t="str">
        <f>IF(A510="","",pushover!I510)</f>
        <v/>
      </c>
      <c r="G510" s="4" t="str">
        <f>IF(A510="","",pushover!J510)</f>
        <v/>
      </c>
      <c r="H510" s="4" t="str">
        <f>IF(A510="","",pushover!K510)</f>
        <v/>
      </c>
      <c r="I510" s="60" t="str">
        <f t="shared" si="55"/>
        <v/>
      </c>
      <c r="J510" s="60" t="str">
        <f t="shared" si="56"/>
        <v/>
      </c>
      <c r="K510" s="59" t="str">
        <f>IF(AND(F510&gt;0,F509=0),aux!$B$2,IF(AND(G510&gt;0,G509=0,H510&lt;1),aux!$B$3,IF(AND(J510=MAX($J$4:$J$999),J509&lt;J510),aux!$B$4,"")))</f>
        <v/>
      </c>
      <c r="L510" s="114" t="str">
        <f>IF(OR(K509=aux!$B$3,L509=""),"",B510/$B$1)</f>
        <v/>
      </c>
      <c r="M510" s="114" t="str">
        <f t="shared" si="53"/>
        <v/>
      </c>
      <c r="N510" s="11" t="str">
        <f t="shared" si="54"/>
        <v/>
      </c>
      <c r="O510" s="60" t="str">
        <f>IF(AND(L509&lt;$V$20,L510&gt;$V$20),aux!$B$5,"")</f>
        <v/>
      </c>
      <c r="AA510" s="108">
        <f>IF(L510="",$V$6,B510)</f>
        <v>45.800000000000004</v>
      </c>
      <c r="AB510" s="109">
        <f>IF(L510="",$W$6,C510)</f>
        <v>3585.1179999999999</v>
      </c>
      <c r="AC510" s="108">
        <f>IF(B510="",AC509,IF(L510="",B510,$V$6))</f>
        <v>80</v>
      </c>
      <c r="AD510" s="109">
        <f>IF(B510="",AD509,IF(L510="",C510,$W$6))</f>
        <v>3604.0729999999999</v>
      </c>
      <c r="AF510" s="110">
        <f t="shared" si="57"/>
        <v>33.676470588235297</v>
      </c>
      <c r="AG510" s="110">
        <f t="shared" si="58"/>
        <v>0.24973721682891176</v>
      </c>
      <c r="AI510" s="111">
        <f>SUM($N$4:N510)</f>
        <v>6.8337405675909331</v>
      </c>
    </row>
    <row r="511" spans="1:35" x14ac:dyDescent="0.25">
      <c r="A511" s="4" t="str">
        <f>IF(pushover!A511="","",pushover!A511)</f>
        <v/>
      </c>
      <c r="B511" s="112" t="str">
        <f>IF(A511="","",IF(MAX(pushover!B511:B1506)&gt;0,pushover!B511*100,-pushover!B511*100))</f>
        <v/>
      </c>
      <c r="C511" s="113" t="str">
        <f>IF(A511="","",pushover!C511)</f>
        <v/>
      </c>
      <c r="D511" s="4" t="str">
        <f>IF(A511="","",pushover!D511)</f>
        <v/>
      </c>
      <c r="E511" s="4" t="str">
        <f>IF(A511="","",pushover!E511)</f>
        <v/>
      </c>
      <c r="F511" s="4" t="str">
        <f>IF(A511="","",pushover!I511)</f>
        <v/>
      </c>
      <c r="G511" s="4" t="str">
        <f>IF(A511="","",pushover!J511)</f>
        <v/>
      </c>
      <c r="H511" s="4" t="str">
        <f>IF(A511="","",pushover!K511)</f>
        <v/>
      </c>
      <c r="I511" s="60" t="str">
        <f t="shared" si="55"/>
        <v/>
      </c>
      <c r="J511" s="60" t="str">
        <f t="shared" si="56"/>
        <v/>
      </c>
      <c r="K511" s="59" t="str">
        <f>IF(AND(F511&gt;0,F510=0),aux!$B$2,IF(AND(G511&gt;0,G510=0,H511&lt;1),aux!$B$3,IF(AND(J511=MAX($J$4:$J$999),J510&lt;J511),aux!$B$4,"")))</f>
        <v/>
      </c>
      <c r="L511" s="114" t="str">
        <f>IF(OR(K510=aux!$B$3,L510=""),"",B511/$B$1)</f>
        <v/>
      </c>
      <c r="M511" s="114" t="str">
        <f t="shared" si="53"/>
        <v/>
      </c>
      <c r="N511" s="11" t="str">
        <f t="shared" si="54"/>
        <v/>
      </c>
      <c r="O511" s="60" t="str">
        <f>IF(AND(L510&lt;$V$20,L511&gt;$V$20),aux!$B$5,"")</f>
        <v/>
      </c>
      <c r="AA511" s="108">
        <f>IF(L511="",$V$6,B511)</f>
        <v>45.800000000000004</v>
      </c>
      <c r="AB511" s="109">
        <f>IF(L511="",$W$6,C511)</f>
        <v>3585.1179999999999</v>
      </c>
      <c r="AC511" s="108">
        <f>IF(B511="",AC510,IF(L511="",B511,$V$6))</f>
        <v>80</v>
      </c>
      <c r="AD511" s="109">
        <f>IF(B511="",AD510,IF(L511="",C511,$W$6))</f>
        <v>3604.0729999999999</v>
      </c>
      <c r="AF511" s="110">
        <f t="shared" si="57"/>
        <v>33.676470588235297</v>
      </c>
      <c r="AG511" s="110">
        <f t="shared" si="58"/>
        <v>0.24973721682891176</v>
      </c>
      <c r="AI511" s="111">
        <f>SUM($N$4:N511)</f>
        <v>6.8337405675909331</v>
      </c>
    </row>
    <row r="512" spans="1:35" x14ac:dyDescent="0.25">
      <c r="A512" s="4" t="str">
        <f>IF(pushover!A512="","",pushover!A512)</f>
        <v/>
      </c>
      <c r="B512" s="112" t="str">
        <f>IF(A512="","",IF(MAX(pushover!B512:B1507)&gt;0,pushover!B512*100,-pushover!B512*100))</f>
        <v/>
      </c>
      <c r="C512" s="113" t="str">
        <f>IF(A512="","",pushover!C512)</f>
        <v/>
      </c>
      <c r="D512" s="4" t="str">
        <f>IF(A512="","",pushover!D512)</f>
        <v/>
      </c>
      <c r="E512" s="4" t="str">
        <f>IF(A512="","",pushover!E512)</f>
        <v/>
      </c>
      <c r="F512" s="4" t="str">
        <f>IF(A512="","",pushover!I512)</f>
        <v/>
      </c>
      <c r="G512" s="4" t="str">
        <f>IF(A512="","",pushover!J512)</f>
        <v/>
      </c>
      <c r="H512" s="4" t="str">
        <f>IF(A512="","",pushover!K512)</f>
        <v/>
      </c>
      <c r="I512" s="60" t="str">
        <f t="shared" si="55"/>
        <v/>
      </c>
      <c r="J512" s="60" t="str">
        <f t="shared" si="56"/>
        <v/>
      </c>
      <c r="K512" s="59" t="str">
        <f>IF(AND(F512&gt;0,F511=0),aux!$B$2,IF(AND(G512&gt;0,G511=0,H512&lt;1),aux!$B$3,IF(AND(J512=MAX($J$4:$J$999),J511&lt;J512),aux!$B$4,"")))</f>
        <v/>
      </c>
      <c r="L512" s="114" t="str">
        <f>IF(OR(K511=aux!$B$3,L511=""),"",B512/$B$1)</f>
        <v/>
      </c>
      <c r="M512" s="114" t="str">
        <f t="shared" si="53"/>
        <v/>
      </c>
      <c r="N512" s="11" t="str">
        <f t="shared" si="54"/>
        <v/>
      </c>
      <c r="O512" s="60" t="str">
        <f>IF(AND(L511&lt;$V$20,L512&gt;$V$20),aux!$B$5,"")</f>
        <v/>
      </c>
      <c r="AA512" s="108">
        <f>IF(L512="",$V$6,B512)</f>
        <v>45.800000000000004</v>
      </c>
      <c r="AB512" s="109">
        <f>IF(L512="",$W$6,C512)</f>
        <v>3585.1179999999999</v>
      </c>
      <c r="AC512" s="108">
        <f>IF(B512="",AC511,IF(L512="",B512,$V$6))</f>
        <v>80</v>
      </c>
      <c r="AD512" s="109">
        <f>IF(B512="",AD511,IF(L512="",C512,$W$6))</f>
        <v>3604.0729999999999</v>
      </c>
      <c r="AF512" s="110">
        <f t="shared" si="57"/>
        <v>33.676470588235297</v>
      </c>
      <c r="AG512" s="110">
        <f t="shared" si="58"/>
        <v>0.24973721682891176</v>
      </c>
      <c r="AI512" s="111">
        <f>SUM($N$4:N512)</f>
        <v>6.8337405675909331</v>
      </c>
    </row>
    <row r="513" spans="1:35" x14ac:dyDescent="0.25">
      <c r="A513" s="4" t="str">
        <f>IF(pushover!A513="","",pushover!A513)</f>
        <v/>
      </c>
      <c r="B513" s="112" t="str">
        <f>IF(A513="","",IF(MAX(pushover!B513:B1508)&gt;0,pushover!B513*100,-pushover!B513*100))</f>
        <v/>
      </c>
      <c r="C513" s="113" t="str">
        <f>IF(A513="","",pushover!C513)</f>
        <v/>
      </c>
      <c r="D513" s="4" t="str">
        <f>IF(A513="","",pushover!D513)</f>
        <v/>
      </c>
      <c r="E513" s="4" t="str">
        <f>IF(A513="","",pushover!E513)</f>
        <v/>
      </c>
      <c r="F513" s="4" t="str">
        <f>IF(A513="","",pushover!I513)</f>
        <v/>
      </c>
      <c r="G513" s="4" t="str">
        <f>IF(A513="","",pushover!J513)</f>
        <v/>
      </c>
      <c r="H513" s="4" t="str">
        <f>IF(A513="","",pushover!K513)</f>
        <v/>
      </c>
      <c r="I513" s="60" t="str">
        <f t="shared" si="55"/>
        <v/>
      </c>
      <c r="J513" s="60" t="str">
        <f t="shared" si="56"/>
        <v/>
      </c>
      <c r="K513" s="59" t="str">
        <f>IF(AND(F513&gt;0,F512=0),aux!$B$2,IF(AND(G513&gt;0,G512=0,H513&lt;1),aux!$B$3,IF(AND(J513=MAX($J$4:$J$999),J512&lt;J513),aux!$B$4,"")))</f>
        <v/>
      </c>
      <c r="L513" s="114" t="str">
        <f>IF(OR(K512=aux!$B$3,L512=""),"",B513/$B$1)</f>
        <v/>
      </c>
      <c r="M513" s="114" t="str">
        <f t="shared" si="53"/>
        <v/>
      </c>
      <c r="N513" s="11" t="str">
        <f t="shared" si="54"/>
        <v/>
      </c>
      <c r="O513" s="60" t="str">
        <f>IF(AND(L512&lt;$V$20,L513&gt;$V$20),aux!$B$5,"")</f>
        <v/>
      </c>
      <c r="AA513" s="108">
        <f>IF(L513="",$V$6,B513)</f>
        <v>45.800000000000004</v>
      </c>
      <c r="AB513" s="109">
        <f>IF(L513="",$W$6,C513)</f>
        <v>3585.1179999999999</v>
      </c>
      <c r="AC513" s="108">
        <f>IF(B513="",AC512,IF(L513="",B513,$V$6))</f>
        <v>80</v>
      </c>
      <c r="AD513" s="109">
        <f>IF(B513="",AD512,IF(L513="",C513,$W$6))</f>
        <v>3604.0729999999999</v>
      </c>
      <c r="AF513" s="110">
        <f t="shared" si="57"/>
        <v>33.676470588235297</v>
      </c>
      <c r="AG513" s="110">
        <f t="shared" si="58"/>
        <v>0.24973721682891176</v>
      </c>
      <c r="AI513" s="111">
        <f>SUM($N$4:N513)</f>
        <v>6.8337405675909331</v>
      </c>
    </row>
    <row r="514" spans="1:35" x14ac:dyDescent="0.25">
      <c r="A514" s="4" t="str">
        <f>IF(pushover!A514="","",pushover!A514)</f>
        <v/>
      </c>
      <c r="B514" s="112" t="str">
        <f>IF(A514="","",IF(MAX(pushover!B514:B1509)&gt;0,pushover!B514*100,-pushover!B514*100))</f>
        <v/>
      </c>
      <c r="C514" s="113" t="str">
        <f>IF(A514="","",pushover!C514)</f>
        <v/>
      </c>
      <c r="D514" s="4" t="str">
        <f>IF(A514="","",pushover!D514)</f>
        <v/>
      </c>
      <c r="E514" s="4" t="str">
        <f>IF(A514="","",pushover!E514)</f>
        <v/>
      </c>
      <c r="F514" s="4" t="str">
        <f>IF(A514="","",pushover!I514)</f>
        <v/>
      </c>
      <c r="G514" s="4" t="str">
        <f>IF(A514="","",pushover!J514)</f>
        <v/>
      </c>
      <c r="H514" s="4" t="str">
        <f>IF(A514="","",pushover!K514)</f>
        <v/>
      </c>
      <c r="I514" s="60" t="str">
        <f t="shared" si="55"/>
        <v/>
      </c>
      <c r="J514" s="60" t="str">
        <f t="shared" si="56"/>
        <v/>
      </c>
      <c r="K514" s="59" t="str">
        <f>IF(AND(F514&gt;0,F513=0),aux!$B$2,IF(AND(G514&gt;0,G513=0,H514&lt;1),aux!$B$3,IF(AND(J514=MAX($J$4:$J$999),J513&lt;J514),aux!$B$4,"")))</f>
        <v/>
      </c>
      <c r="L514" s="114" t="str">
        <f>IF(OR(K513=aux!$B$3,L513=""),"",B514/$B$1)</f>
        <v/>
      </c>
      <c r="M514" s="114" t="str">
        <f t="shared" si="53"/>
        <v/>
      </c>
      <c r="N514" s="11" t="str">
        <f t="shared" si="54"/>
        <v/>
      </c>
      <c r="O514" s="60" t="str">
        <f>IF(AND(L513&lt;$V$20,L514&gt;$V$20),aux!$B$5,"")</f>
        <v/>
      </c>
      <c r="AA514" s="108">
        <f>IF(L514="",$V$6,B514)</f>
        <v>45.800000000000004</v>
      </c>
      <c r="AB514" s="109">
        <f>IF(L514="",$W$6,C514)</f>
        <v>3585.1179999999999</v>
      </c>
      <c r="AC514" s="108">
        <f>IF(B514="",AC513,IF(L514="",B514,$V$6))</f>
        <v>80</v>
      </c>
      <c r="AD514" s="109">
        <f>IF(B514="",AD513,IF(L514="",C514,$W$6))</f>
        <v>3604.0729999999999</v>
      </c>
      <c r="AF514" s="110">
        <f t="shared" si="57"/>
        <v>33.676470588235297</v>
      </c>
      <c r="AG514" s="110">
        <f t="shared" si="58"/>
        <v>0.24973721682891176</v>
      </c>
      <c r="AI514" s="111">
        <f>SUM($N$4:N514)</f>
        <v>6.8337405675909331</v>
      </c>
    </row>
    <row r="515" spans="1:35" x14ac:dyDescent="0.25">
      <c r="A515" s="4" t="str">
        <f>IF(pushover!A515="","",pushover!A515)</f>
        <v/>
      </c>
      <c r="B515" s="112" t="str">
        <f>IF(A515="","",IF(MAX(pushover!B515:B1510)&gt;0,pushover!B515*100,-pushover!B515*100))</f>
        <v/>
      </c>
      <c r="C515" s="113" t="str">
        <f>IF(A515="","",pushover!C515)</f>
        <v/>
      </c>
      <c r="D515" s="4" t="str">
        <f>IF(A515="","",pushover!D515)</f>
        <v/>
      </c>
      <c r="E515" s="4" t="str">
        <f>IF(A515="","",pushover!E515)</f>
        <v/>
      </c>
      <c r="F515" s="4" t="str">
        <f>IF(A515="","",pushover!I515)</f>
        <v/>
      </c>
      <c r="G515" s="4" t="str">
        <f>IF(A515="","",pushover!J515)</f>
        <v/>
      </c>
      <c r="H515" s="4" t="str">
        <f>IF(A515="","",pushover!K515)</f>
        <v/>
      </c>
      <c r="I515" s="60" t="str">
        <f t="shared" si="55"/>
        <v/>
      </c>
      <c r="J515" s="60" t="str">
        <f t="shared" si="56"/>
        <v/>
      </c>
      <c r="K515" s="59" t="str">
        <f>IF(AND(F515&gt;0,F514=0),aux!$B$2,IF(AND(G515&gt;0,G514=0,H515&lt;1),aux!$B$3,IF(AND(J515=MAX($J$4:$J$999),J514&lt;J515),aux!$B$4,"")))</f>
        <v/>
      </c>
      <c r="L515" s="114" t="str">
        <f>IF(OR(K514=aux!$B$3,L514=""),"",B515/$B$1)</f>
        <v/>
      </c>
      <c r="M515" s="114" t="str">
        <f t="shared" si="53"/>
        <v/>
      </c>
      <c r="N515" s="11" t="str">
        <f t="shared" si="54"/>
        <v/>
      </c>
      <c r="O515" s="60" t="str">
        <f>IF(AND(L514&lt;$V$20,L515&gt;$V$20),aux!$B$5,"")</f>
        <v/>
      </c>
      <c r="AA515" s="108">
        <f>IF(L515="",$V$6,B515)</f>
        <v>45.800000000000004</v>
      </c>
      <c r="AB515" s="109">
        <f>IF(L515="",$W$6,C515)</f>
        <v>3585.1179999999999</v>
      </c>
      <c r="AC515" s="108">
        <f>IF(B515="",AC514,IF(L515="",B515,$V$6))</f>
        <v>80</v>
      </c>
      <c r="AD515" s="109">
        <f>IF(B515="",AD514,IF(L515="",C515,$W$6))</f>
        <v>3604.0729999999999</v>
      </c>
      <c r="AF515" s="110">
        <f t="shared" si="57"/>
        <v>33.676470588235297</v>
      </c>
      <c r="AG515" s="110">
        <f t="shared" si="58"/>
        <v>0.24973721682891176</v>
      </c>
      <c r="AI515" s="111">
        <f>SUM($N$4:N515)</f>
        <v>6.8337405675909331</v>
      </c>
    </row>
    <row r="516" spans="1:35" x14ac:dyDescent="0.25">
      <c r="A516" s="4" t="str">
        <f>IF(pushover!A516="","",pushover!A516)</f>
        <v/>
      </c>
      <c r="B516" s="112" t="str">
        <f>IF(A516="","",IF(MAX(pushover!B516:B1511)&gt;0,pushover!B516*100,-pushover!B516*100))</f>
        <v/>
      </c>
      <c r="C516" s="113" t="str">
        <f>IF(A516="","",pushover!C516)</f>
        <v/>
      </c>
      <c r="D516" s="4" t="str">
        <f>IF(A516="","",pushover!D516)</f>
        <v/>
      </c>
      <c r="E516" s="4" t="str">
        <f>IF(A516="","",pushover!E516)</f>
        <v/>
      </c>
      <c r="F516" s="4" t="str">
        <f>IF(A516="","",pushover!I516)</f>
        <v/>
      </c>
      <c r="G516" s="4" t="str">
        <f>IF(A516="","",pushover!J516)</f>
        <v/>
      </c>
      <c r="H516" s="4" t="str">
        <f>IF(A516="","",pushover!K516)</f>
        <v/>
      </c>
      <c r="I516" s="60" t="str">
        <f t="shared" si="55"/>
        <v/>
      </c>
      <c r="J516" s="60" t="str">
        <f t="shared" si="56"/>
        <v/>
      </c>
      <c r="K516" s="59" t="str">
        <f>IF(AND(F516&gt;0,F515=0),aux!$B$2,IF(AND(G516&gt;0,G515=0,H516&lt;1),aux!$B$3,IF(AND(J516=MAX($J$4:$J$999),J515&lt;J516),aux!$B$4,"")))</f>
        <v/>
      </c>
      <c r="L516" s="114" t="str">
        <f>IF(OR(K515=aux!$B$3,L515=""),"",B516/$B$1)</f>
        <v/>
      </c>
      <c r="M516" s="114" t="str">
        <f t="shared" si="53"/>
        <v/>
      </c>
      <c r="N516" s="11" t="str">
        <f t="shared" si="54"/>
        <v/>
      </c>
      <c r="O516" s="60" t="str">
        <f>IF(AND(L515&lt;$V$20,L516&gt;$V$20),aux!$B$5,"")</f>
        <v/>
      </c>
      <c r="AA516" s="108">
        <f>IF(L516="",$V$6,B516)</f>
        <v>45.800000000000004</v>
      </c>
      <c r="AB516" s="109">
        <f>IF(L516="",$W$6,C516)</f>
        <v>3585.1179999999999</v>
      </c>
      <c r="AC516" s="108">
        <f>IF(B516="",AC515,IF(L516="",B516,$V$6))</f>
        <v>80</v>
      </c>
      <c r="AD516" s="109">
        <f>IF(B516="",AD515,IF(L516="",C516,$W$6))</f>
        <v>3604.0729999999999</v>
      </c>
      <c r="AF516" s="110">
        <f t="shared" si="57"/>
        <v>33.676470588235297</v>
      </c>
      <c r="AG516" s="110">
        <f t="shared" si="58"/>
        <v>0.24973721682891176</v>
      </c>
      <c r="AI516" s="111">
        <f>SUM($N$4:N516)</f>
        <v>6.8337405675909331</v>
      </c>
    </row>
    <row r="517" spans="1:35" x14ac:dyDescent="0.25">
      <c r="A517" s="4" t="str">
        <f>IF(pushover!A517="","",pushover!A517)</f>
        <v/>
      </c>
      <c r="B517" s="112" t="str">
        <f>IF(A517="","",IF(MAX(pushover!B517:B1512)&gt;0,pushover!B517*100,-pushover!B517*100))</f>
        <v/>
      </c>
      <c r="C517" s="113" t="str">
        <f>IF(A517="","",pushover!C517)</f>
        <v/>
      </c>
      <c r="D517" s="4" t="str">
        <f>IF(A517="","",pushover!D517)</f>
        <v/>
      </c>
      <c r="E517" s="4" t="str">
        <f>IF(A517="","",pushover!E517)</f>
        <v/>
      </c>
      <c r="F517" s="4" t="str">
        <f>IF(A517="","",pushover!I517)</f>
        <v/>
      </c>
      <c r="G517" s="4" t="str">
        <f>IF(A517="","",pushover!J517)</f>
        <v/>
      </c>
      <c r="H517" s="4" t="str">
        <f>IF(A517="","",pushover!K517)</f>
        <v/>
      </c>
      <c r="I517" s="60" t="str">
        <f t="shared" si="55"/>
        <v/>
      </c>
      <c r="J517" s="60" t="str">
        <f t="shared" si="56"/>
        <v/>
      </c>
      <c r="K517" s="59" t="str">
        <f>IF(AND(F517&gt;0,F516=0),aux!$B$2,IF(AND(G517&gt;0,G516=0,H517&lt;1),aux!$B$3,IF(AND(J517=MAX($J$4:$J$999),J516&lt;J517),aux!$B$4,"")))</f>
        <v/>
      </c>
      <c r="L517" s="114" t="str">
        <f>IF(OR(K516=aux!$B$3,L516=""),"",B517/$B$1)</f>
        <v/>
      </c>
      <c r="M517" s="114" t="str">
        <f t="shared" si="53"/>
        <v/>
      </c>
      <c r="N517" s="11" t="str">
        <f t="shared" si="54"/>
        <v/>
      </c>
      <c r="O517" s="60" t="str">
        <f>IF(AND(L516&lt;$V$20,L517&gt;$V$20),aux!$B$5,"")</f>
        <v/>
      </c>
      <c r="AA517" s="108">
        <f>IF(L517="",$V$6,B517)</f>
        <v>45.800000000000004</v>
      </c>
      <c r="AB517" s="109">
        <f>IF(L517="",$W$6,C517)</f>
        <v>3585.1179999999999</v>
      </c>
      <c r="AC517" s="108">
        <f>IF(B517="",AC516,IF(L517="",B517,$V$6))</f>
        <v>80</v>
      </c>
      <c r="AD517" s="109">
        <f>IF(B517="",AD516,IF(L517="",C517,$W$6))</f>
        <v>3604.0729999999999</v>
      </c>
      <c r="AF517" s="110">
        <f t="shared" si="57"/>
        <v>33.676470588235297</v>
      </c>
      <c r="AG517" s="110">
        <f t="shared" si="58"/>
        <v>0.24973721682891176</v>
      </c>
      <c r="AI517" s="111">
        <f>SUM($N$4:N517)</f>
        <v>6.8337405675909331</v>
      </c>
    </row>
    <row r="518" spans="1:35" x14ac:dyDescent="0.25">
      <c r="A518" s="4" t="str">
        <f>IF(pushover!A518="","",pushover!A518)</f>
        <v/>
      </c>
      <c r="B518" s="112" t="str">
        <f>IF(A518="","",IF(MAX(pushover!B518:B1513)&gt;0,pushover!B518*100,-pushover!B518*100))</f>
        <v/>
      </c>
      <c r="C518" s="113" t="str">
        <f>IF(A518="","",pushover!C518)</f>
        <v/>
      </c>
      <c r="D518" s="4" t="str">
        <f>IF(A518="","",pushover!D518)</f>
        <v/>
      </c>
      <c r="E518" s="4" t="str">
        <f>IF(A518="","",pushover!E518)</f>
        <v/>
      </c>
      <c r="F518" s="4" t="str">
        <f>IF(A518="","",pushover!I518)</f>
        <v/>
      </c>
      <c r="G518" s="4" t="str">
        <f>IF(A518="","",pushover!J518)</f>
        <v/>
      </c>
      <c r="H518" s="4" t="str">
        <f>IF(A518="","",pushover!K518)</f>
        <v/>
      </c>
      <c r="I518" s="60" t="str">
        <f t="shared" si="55"/>
        <v/>
      </c>
      <c r="J518" s="60" t="str">
        <f t="shared" si="56"/>
        <v/>
      </c>
      <c r="K518" s="59" t="str">
        <f>IF(AND(F518&gt;0,F517=0),aux!$B$2,IF(AND(G518&gt;0,G517=0,H518&lt;1),aux!$B$3,IF(AND(J518=MAX($J$4:$J$999),J517&lt;J518),aux!$B$4,"")))</f>
        <v/>
      </c>
      <c r="L518" s="114" t="str">
        <f>IF(OR(K517=aux!$B$3,L517=""),"",B518/$B$1)</f>
        <v/>
      </c>
      <c r="M518" s="114" t="str">
        <f t="shared" si="53"/>
        <v/>
      </c>
      <c r="N518" s="11" t="str">
        <f t="shared" si="54"/>
        <v/>
      </c>
      <c r="O518" s="60" t="str">
        <f>IF(AND(L517&lt;$V$20,L518&gt;$V$20),aux!$B$5,"")</f>
        <v/>
      </c>
      <c r="AA518" s="108">
        <f>IF(L518="",$V$6,B518)</f>
        <v>45.800000000000004</v>
      </c>
      <c r="AB518" s="109">
        <f>IF(L518="",$W$6,C518)</f>
        <v>3585.1179999999999</v>
      </c>
      <c r="AC518" s="108">
        <f>IF(B518="",AC517,IF(L518="",B518,$V$6))</f>
        <v>80</v>
      </c>
      <c r="AD518" s="109">
        <f>IF(B518="",AD517,IF(L518="",C518,$W$6))</f>
        <v>3604.0729999999999</v>
      </c>
      <c r="AF518" s="110">
        <f t="shared" si="57"/>
        <v>33.676470588235297</v>
      </c>
      <c r="AG518" s="110">
        <f t="shared" si="58"/>
        <v>0.24973721682891176</v>
      </c>
      <c r="AI518" s="111">
        <f>SUM($N$4:N518)</f>
        <v>6.8337405675909331</v>
      </c>
    </row>
    <row r="519" spans="1:35" x14ac:dyDescent="0.25">
      <c r="A519" s="4" t="str">
        <f>IF(pushover!A519="","",pushover!A519)</f>
        <v/>
      </c>
      <c r="B519" s="112" t="str">
        <f>IF(A519="","",IF(MAX(pushover!B519:B1514)&gt;0,pushover!B519*100,-pushover!B519*100))</f>
        <v/>
      </c>
      <c r="C519" s="113" t="str">
        <f>IF(A519="","",pushover!C519)</f>
        <v/>
      </c>
      <c r="D519" s="4" t="str">
        <f>IF(A519="","",pushover!D519)</f>
        <v/>
      </c>
      <c r="E519" s="4" t="str">
        <f>IF(A519="","",pushover!E519)</f>
        <v/>
      </c>
      <c r="F519" s="4" t="str">
        <f>IF(A519="","",pushover!I519)</f>
        <v/>
      </c>
      <c r="G519" s="4" t="str">
        <f>IF(A519="","",pushover!J519)</f>
        <v/>
      </c>
      <c r="H519" s="4" t="str">
        <f>IF(A519="","",pushover!K519)</f>
        <v/>
      </c>
      <c r="I519" s="60" t="str">
        <f t="shared" si="55"/>
        <v/>
      </c>
      <c r="J519" s="60" t="str">
        <f t="shared" si="56"/>
        <v/>
      </c>
      <c r="K519" s="59" t="str">
        <f>IF(AND(F519&gt;0,F518=0),aux!$B$2,IF(AND(G519&gt;0,G518=0,H519&lt;1),aux!$B$3,IF(AND(J519=MAX($J$4:$J$999),J518&lt;J519),aux!$B$4,"")))</f>
        <v/>
      </c>
      <c r="L519" s="114" t="str">
        <f>IF(OR(K518=aux!$B$3,L518=""),"",B519/$B$1)</f>
        <v/>
      </c>
      <c r="M519" s="114" t="str">
        <f t="shared" si="53"/>
        <v/>
      </c>
      <c r="N519" s="11" t="str">
        <f t="shared" si="54"/>
        <v/>
      </c>
      <c r="O519" s="60" t="str">
        <f>IF(AND(L518&lt;$V$20,L519&gt;$V$20),aux!$B$5,"")</f>
        <v/>
      </c>
      <c r="AA519" s="108">
        <f>IF(L519="",$V$6,B519)</f>
        <v>45.800000000000004</v>
      </c>
      <c r="AB519" s="109">
        <f>IF(L519="",$W$6,C519)</f>
        <v>3585.1179999999999</v>
      </c>
      <c r="AC519" s="108">
        <f>IF(B519="",AC518,IF(L519="",B519,$V$6))</f>
        <v>80</v>
      </c>
      <c r="AD519" s="109">
        <f>IF(B519="",AD518,IF(L519="",C519,$W$6))</f>
        <v>3604.0729999999999</v>
      </c>
      <c r="AF519" s="110">
        <f t="shared" si="57"/>
        <v>33.676470588235297</v>
      </c>
      <c r="AG519" s="110">
        <f t="shared" si="58"/>
        <v>0.24973721682891176</v>
      </c>
      <c r="AI519" s="111">
        <f>SUM($N$4:N519)</f>
        <v>6.8337405675909331</v>
      </c>
    </row>
    <row r="520" spans="1:35" x14ac:dyDescent="0.25">
      <c r="A520" s="4" t="str">
        <f>IF(pushover!A520="","",pushover!A520)</f>
        <v/>
      </c>
      <c r="B520" s="112" t="str">
        <f>IF(A520="","",IF(MAX(pushover!B520:B1515)&gt;0,pushover!B520*100,-pushover!B520*100))</f>
        <v/>
      </c>
      <c r="C520" s="113" t="str">
        <f>IF(A520="","",pushover!C520)</f>
        <v/>
      </c>
      <c r="D520" s="4" t="str">
        <f>IF(A520="","",pushover!D520)</f>
        <v/>
      </c>
      <c r="E520" s="4" t="str">
        <f>IF(A520="","",pushover!E520)</f>
        <v/>
      </c>
      <c r="F520" s="4" t="str">
        <f>IF(A520="","",pushover!I520)</f>
        <v/>
      </c>
      <c r="G520" s="4" t="str">
        <f>IF(A520="","",pushover!J520)</f>
        <v/>
      </c>
      <c r="H520" s="4" t="str">
        <f>IF(A520="","",pushover!K520)</f>
        <v/>
      </c>
      <c r="I520" s="60" t="str">
        <f t="shared" si="55"/>
        <v/>
      </c>
      <c r="J520" s="60" t="str">
        <f t="shared" si="56"/>
        <v/>
      </c>
      <c r="K520" s="59" t="str">
        <f>IF(AND(F520&gt;0,F519=0),aux!$B$2,IF(AND(G520&gt;0,G519=0,H520&lt;1),aux!$B$3,IF(AND(J520=MAX($J$4:$J$999),J519&lt;J520),aux!$B$4,"")))</f>
        <v/>
      </c>
      <c r="L520" s="114" t="str">
        <f>IF(OR(K519=aux!$B$3,L519=""),"",B520/$B$1)</f>
        <v/>
      </c>
      <c r="M520" s="114" t="str">
        <f t="shared" si="53"/>
        <v/>
      </c>
      <c r="N520" s="11" t="str">
        <f t="shared" si="54"/>
        <v/>
      </c>
      <c r="O520" s="60" t="str">
        <f>IF(AND(L519&lt;$V$20,L520&gt;$V$20),aux!$B$5,"")</f>
        <v/>
      </c>
      <c r="AA520" s="108">
        <f>IF(L520="",$V$6,B520)</f>
        <v>45.800000000000004</v>
      </c>
      <c r="AB520" s="109">
        <f>IF(L520="",$W$6,C520)</f>
        <v>3585.1179999999999</v>
      </c>
      <c r="AC520" s="108">
        <f>IF(B520="",AC519,IF(L520="",B520,$V$6))</f>
        <v>80</v>
      </c>
      <c r="AD520" s="109">
        <f>IF(B520="",AD519,IF(L520="",C520,$W$6))</f>
        <v>3604.0729999999999</v>
      </c>
      <c r="AF520" s="110">
        <f t="shared" si="57"/>
        <v>33.676470588235297</v>
      </c>
      <c r="AG520" s="110">
        <f t="shared" si="58"/>
        <v>0.24973721682891176</v>
      </c>
      <c r="AI520" s="111">
        <f>SUM($N$4:N520)</f>
        <v>6.8337405675909331</v>
      </c>
    </row>
    <row r="521" spans="1:35" x14ac:dyDescent="0.25">
      <c r="A521" s="4" t="str">
        <f>IF(pushover!A521="","",pushover!A521)</f>
        <v/>
      </c>
      <c r="B521" s="112" t="str">
        <f>IF(A521="","",IF(MAX(pushover!B521:B1516)&gt;0,pushover!B521*100,-pushover!B521*100))</f>
        <v/>
      </c>
      <c r="C521" s="113" t="str">
        <f>IF(A521="","",pushover!C521)</f>
        <v/>
      </c>
      <c r="D521" s="4" t="str">
        <f>IF(A521="","",pushover!D521)</f>
        <v/>
      </c>
      <c r="E521" s="4" t="str">
        <f>IF(A521="","",pushover!E521)</f>
        <v/>
      </c>
      <c r="F521" s="4" t="str">
        <f>IF(A521="","",pushover!I521)</f>
        <v/>
      </c>
      <c r="G521" s="4" t="str">
        <f>IF(A521="","",pushover!J521)</f>
        <v/>
      </c>
      <c r="H521" s="4" t="str">
        <f>IF(A521="","",pushover!K521)</f>
        <v/>
      </c>
      <c r="I521" s="60" t="str">
        <f t="shared" si="55"/>
        <v/>
      </c>
      <c r="J521" s="60" t="str">
        <f t="shared" si="56"/>
        <v/>
      </c>
      <c r="K521" s="59" t="str">
        <f>IF(AND(F521&gt;0,F520=0),aux!$B$2,IF(AND(G521&gt;0,G520=0,H521&lt;1),aux!$B$3,IF(AND(J521=MAX($J$4:$J$999),J520&lt;J521),aux!$B$4,"")))</f>
        <v/>
      </c>
      <c r="L521" s="114" t="str">
        <f>IF(OR(K520=aux!$B$3,L520=""),"",B521/$B$1)</f>
        <v/>
      </c>
      <c r="M521" s="114" t="str">
        <f t="shared" si="53"/>
        <v/>
      </c>
      <c r="N521" s="11" t="str">
        <f t="shared" si="54"/>
        <v/>
      </c>
      <c r="O521" s="60" t="str">
        <f>IF(AND(L520&lt;$V$20,L521&gt;$V$20),aux!$B$5,"")</f>
        <v/>
      </c>
      <c r="AA521" s="108">
        <f>IF(L521="",$V$6,B521)</f>
        <v>45.800000000000004</v>
      </c>
      <c r="AB521" s="109">
        <f>IF(L521="",$W$6,C521)</f>
        <v>3585.1179999999999</v>
      </c>
      <c r="AC521" s="108">
        <f>IF(B521="",AC520,IF(L521="",B521,$V$6))</f>
        <v>80</v>
      </c>
      <c r="AD521" s="109">
        <f>IF(B521="",AD520,IF(L521="",C521,$W$6))</f>
        <v>3604.0729999999999</v>
      </c>
      <c r="AF521" s="110">
        <f t="shared" si="57"/>
        <v>33.676470588235297</v>
      </c>
      <c r="AG521" s="110">
        <f t="shared" si="58"/>
        <v>0.24973721682891176</v>
      </c>
      <c r="AI521" s="111">
        <f>SUM($N$4:N521)</f>
        <v>6.8337405675909331</v>
      </c>
    </row>
    <row r="522" spans="1:35" x14ac:dyDescent="0.25">
      <c r="A522" s="4" t="str">
        <f>IF(pushover!A522="","",pushover!A522)</f>
        <v/>
      </c>
      <c r="B522" s="112" t="str">
        <f>IF(A522="","",IF(MAX(pushover!B522:B1517)&gt;0,pushover!B522*100,-pushover!B522*100))</f>
        <v/>
      </c>
      <c r="C522" s="113" t="str">
        <f>IF(A522="","",pushover!C522)</f>
        <v/>
      </c>
      <c r="D522" s="4" t="str">
        <f>IF(A522="","",pushover!D522)</f>
        <v/>
      </c>
      <c r="E522" s="4" t="str">
        <f>IF(A522="","",pushover!E522)</f>
        <v/>
      </c>
      <c r="F522" s="4" t="str">
        <f>IF(A522="","",pushover!I522)</f>
        <v/>
      </c>
      <c r="G522" s="4" t="str">
        <f>IF(A522="","",pushover!J522)</f>
        <v/>
      </c>
      <c r="H522" s="4" t="str">
        <f>IF(A522="","",pushover!K522)</f>
        <v/>
      </c>
      <c r="I522" s="60" t="str">
        <f t="shared" si="55"/>
        <v/>
      </c>
      <c r="J522" s="60" t="str">
        <f t="shared" si="56"/>
        <v/>
      </c>
      <c r="K522" s="59" t="str">
        <f>IF(AND(F522&gt;0,F521=0),aux!$B$2,IF(AND(G522&gt;0,G521=0,H522&lt;1),aux!$B$3,IF(AND(J522=MAX($J$4:$J$999),J521&lt;J522),aux!$B$4,"")))</f>
        <v/>
      </c>
      <c r="L522" s="114" t="str">
        <f>IF(OR(K521=aux!$B$3,L521=""),"",B522/$B$1)</f>
        <v/>
      </c>
      <c r="M522" s="114" t="str">
        <f t="shared" si="53"/>
        <v/>
      </c>
      <c r="N522" s="11" t="str">
        <f t="shared" si="54"/>
        <v/>
      </c>
      <c r="O522" s="60" t="str">
        <f>IF(AND(L521&lt;$V$20,L522&gt;$V$20),aux!$B$5,"")</f>
        <v/>
      </c>
      <c r="AA522" s="108">
        <f>IF(L522="",$V$6,B522)</f>
        <v>45.800000000000004</v>
      </c>
      <c r="AB522" s="109">
        <f>IF(L522="",$W$6,C522)</f>
        <v>3585.1179999999999</v>
      </c>
      <c r="AC522" s="108">
        <f>IF(B522="",AC521,IF(L522="",B522,$V$6))</f>
        <v>80</v>
      </c>
      <c r="AD522" s="109">
        <f>IF(B522="",AD521,IF(L522="",C522,$W$6))</f>
        <v>3604.0729999999999</v>
      </c>
      <c r="AF522" s="110">
        <f t="shared" si="57"/>
        <v>33.676470588235297</v>
      </c>
      <c r="AG522" s="110">
        <f t="shared" si="58"/>
        <v>0.24973721682891176</v>
      </c>
      <c r="AI522" s="111">
        <f>SUM($N$4:N522)</f>
        <v>6.8337405675909331</v>
      </c>
    </row>
    <row r="523" spans="1:35" x14ac:dyDescent="0.25">
      <c r="A523" s="4" t="str">
        <f>IF(pushover!A523="","",pushover!A523)</f>
        <v/>
      </c>
      <c r="B523" s="112" t="str">
        <f>IF(A523="","",IF(MAX(pushover!B523:B1518)&gt;0,pushover!B523*100,-pushover!B523*100))</f>
        <v/>
      </c>
      <c r="C523" s="113" t="str">
        <f>IF(A523="","",pushover!C523)</f>
        <v/>
      </c>
      <c r="D523" s="4" t="str">
        <f>IF(A523="","",pushover!D523)</f>
        <v/>
      </c>
      <c r="E523" s="4" t="str">
        <f>IF(A523="","",pushover!E523)</f>
        <v/>
      </c>
      <c r="F523" s="4" t="str">
        <f>IF(A523="","",pushover!I523)</f>
        <v/>
      </c>
      <c r="G523" s="4" t="str">
        <f>IF(A523="","",pushover!J523)</f>
        <v/>
      </c>
      <c r="H523" s="4" t="str">
        <f>IF(A523="","",pushover!K523)</f>
        <v/>
      </c>
      <c r="I523" s="60" t="str">
        <f t="shared" si="55"/>
        <v/>
      </c>
      <c r="J523" s="60" t="str">
        <f t="shared" si="56"/>
        <v/>
      </c>
      <c r="K523" s="59" t="str">
        <f>IF(AND(F523&gt;0,F522=0),aux!$B$2,IF(AND(G523&gt;0,G522=0,H523&lt;1),aux!$B$3,IF(AND(J523=MAX($J$4:$J$999),J522&lt;J523),aux!$B$4,"")))</f>
        <v/>
      </c>
      <c r="L523" s="114" t="str">
        <f>IF(OR(K522=aux!$B$3,L522=""),"",B523/$B$1)</f>
        <v/>
      </c>
      <c r="M523" s="114" t="str">
        <f t="shared" si="53"/>
        <v/>
      </c>
      <c r="N523" s="11" t="str">
        <f t="shared" si="54"/>
        <v/>
      </c>
      <c r="O523" s="60" t="str">
        <f>IF(AND(L522&lt;$V$20,L523&gt;$V$20),aux!$B$5,"")</f>
        <v/>
      </c>
      <c r="AA523" s="108">
        <f>IF(L523="",$V$6,B523)</f>
        <v>45.800000000000004</v>
      </c>
      <c r="AB523" s="109">
        <f>IF(L523="",$W$6,C523)</f>
        <v>3585.1179999999999</v>
      </c>
      <c r="AC523" s="108">
        <f>IF(B523="",AC522,IF(L523="",B523,$V$6))</f>
        <v>80</v>
      </c>
      <c r="AD523" s="109">
        <f>IF(B523="",AD522,IF(L523="",C523,$W$6))</f>
        <v>3604.0729999999999</v>
      </c>
      <c r="AF523" s="110">
        <f t="shared" si="57"/>
        <v>33.676470588235297</v>
      </c>
      <c r="AG523" s="110">
        <f t="shared" si="58"/>
        <v>0.24973721682891176</v>
      </c>
      <c r="AI523" s="111">
        <f>SUM($N$4:N523)</f>
        <v>6.8337405675909331</v>
      </c>
    </row>
    <row r="524" spans="1:35" x14ac:dyDescent="0.25">
      <c r="A524" s="4" t="str">
        <f>IF(pushover!A524="","",pushover!A524)</f>
        <v/>
      </c>
      <c r="B524" s="112" t="str">
        <f>IF(A524="","",IF(MAX(pushover!B524:B1519)&gt;0,pushover!B524*100,-pushover!B524*100))</f>
        <v/>
      </c>
      <c r="C524" s="113" t="str">
        <f>IF(A524="","",pushover!C524)</f>
        <v/>
      </c>
      <c r="D524" s="4" t="str">
        <f>IF(A524="","",pushover!D524)</f>
        <v/>
      </c>
      <c r="E524" s="4" t="str">
        <f>IF(A524="","",pushover!E524)</f>
        <v/>
      </c>
      <c r="F524" s="4" t="str">
        <f>IF(A524="","",pushover!I524)</f>
        <v/>
      </c>
      <c r="G524" s="4" t="str">
        <f>IF(A524="","",pushover!J524)</f>
        <v/>
      </c>
      <c r="H524" s="4" t="str">
        <f>IF(A524="","",pushover!K524)</f>
        <v/>
      </c>
      <c r="I524" s="60" t="str">
        <f t="shared" si="55"/>
        <v/>
      </c>
      <c r="J524" s="60" t="str">
        <f t="shared" si="56"/>
        <v/>
      </c>
      <c r="K524" s="59" t="str">
        <f>IF(AND(F524&gt;0,F523=0),aux!$B$2,IF(AND(G524&gt;0,G523=0,H524&lt;1),aux!$B$3,IF(AND(J524=MAX($J$4:$J$999),J523&lt;J524),aux!$B$4,"")))</f>
        <v/>
      </c>
      <c r="L524" s="114" t="str">
        <f>IF(OR(K523=aux!$B$3,L523=""),"",B524/$B$1)</f>
        <v/>
      </c>
      <c r="M524" s="114" t="str">
        <f t="shared" si="53"/>
        <v/>
      </c>
      <c r="N524" s="11" t="str">
        <f t="shared" si="54"/>
        <v/>
      </c>
      <c r="O524" s="60" t="str">
        <f>IF(AND(L523&lt;$V$20,L524&gt;$V$20),aux!$B$5,"")</f>
        <v/>
      </c>
      <c r="AA524" s="108">
        <f>IF(L524="",$V$6,B524)</f>
        <v>45.800000000000004</v>
      </c>
      <c r="AB524" s="109">
        <f>IF(L524="",$W$6,C524)</f>
        <v>3585.1179999999999</v>
      </c>
      <c r="AC524" s="108">
        <f>IF(B524="",AC523,IF(L524="",B524,$V$6))</f>
        <v>80</v>
      </c>
      <c r="AD524" s="109">
        <f>IF(B524="",AD523,IF(L524="",C524,$W$6))</f>
        <v>3604.0729999999999</v>
      </c>
      <c r="AF524" s="110">
        <f t="shared" si="57"/>
        <v>33.676470588235297</v>
      </c>
      <c r="AG524" s="110">
        <f t="shared" si="58"/>
        <v>0.24973721682891176</v>
      </c>
      <c r="AI524" s="111">
        <f>SUM($N$4:N524)</f>
        <v>6.8337405675909331</v>
      </c>
    </row>
    <row r="525" spans="1:35" x14ac:dyDescent="0.25">
      <c r="A525" s="4" t="str">
        <f>IF(pushover!A525="","",pushover!A525)</f>
        <v/>
      </c>
      <c r="B525" s="112" t="str">
        <f>IF(A525="","",IF(MAX(pushover!B525:B1520)&gt;0,pushover!B525*100,-pushover!B525*100))</f>
        <v/>
      </c>
      <c r="C525" s="113" t="str">
        <f>IF(A525="","",pushover!C525)</f>
        <v/>
      </c>
      <c r="D525" s="4" t="str">
        <f>IF(A525="","",pushover!D525)</f>
        <v/>
      </c>
      <c r="E525" s="4" t="str">
        <f>IF(A525="","",pushover!E525)</f>
        <v/>
      </c>
      <c r="F525" s="4" t="str">
        <f>IF(A525="","",pushover!I525)</f>
        <v/>
      </c>
      <c r="G525" s="4" t="str">
        <f>IF(A525="","",pushover!J525)</f>
        <v/>
      </c>
      <c r="H525" s="4" t="str">
        <f>IF(A525="","",pushover!K525)</f>
        <v/>
      </c>
      <c r="I525" s="60" t="str">
        <f t="shared" si="55"/>
        <v/>
      </c>
      <c r="J525" s="60" t="str">
        <f t="shared" si="56"/>
        <v/>
      </c>
      <c r="K525" s="59" t="str">
        <f>IF(AND(F525&gt;0,F524=0),aux!$B$2,IF(AND(G525&gt;0,G524=0,H525&lt;1),aux!$B$3,IF(AND(J525=MAX($J$4:$J$999),J524&lt;J525),aux!$B$4,"")))</f>
        <v/>
      </c>
      <c r="L525" s="114" t="str">
        <f>IF(OR(K524=aux!$B$3,L524=""),"",B525/$B$1)</f>
        <v/>
      </c>
      <c r="M525" s="114" t="str">
        <f t="shared" si="53"/>
        <v/>
      </c>
      <c r="N525" s="11" t="str">
        <f t="shared" si="54"/>
        <v/>
      </c>
      <c r="O525" s="60" t="str">
        <f>IF(AND(L524&lt;$V$20,L525&gt;$V$20),aux!$B$5,"")</f>
        <v/>
      </c>
      <c r="AA525" s="108">
        <f>IF(L525="",$V$6,B525)</f>
        <v>45.800000000000004</v>
      </c>
      <c r="AB525" s="109">
        <f>IF(L525="",$W$6,C525)</f>
        <v>3585.1179999999999</v>
      </c>
      <c r="AC525" s="108">
        <f>IF(B525="",AC524,IF(L525="",B525,$V$6))</f>
        <v>80</v>
      </c>
      <c r="AD525" s="109">
        <f>IF(B525="",AD524,IF(L525="",C525,$W$6))</f>
        <v>3604.0729999999999</v>
      </c>
      <c r="AF525" s="110">
        <f t="shared" si="57"/>
        <v>33.676470588235297</v>
      </c>
      <c r="AG525" s="110">
        <f t="shared" si="58"/>
        <v>0.24973721682891176</v>
      </c>
      <c r="AI525" s="111">
        <f>SUM($N$4:N525)</f>
        <v>6.8337405675909331</v>
      </c>
    </row>
    <row r="526" spans="1:35" x14ac:dyDescent="0.25">
      <c r="A526" s="4" t="str">
        <f>IF(pushover!A526="","",pushover!A526)</f>
        <v/>
      </c>
      <c r="B526" s="112" t="str">
        <f>IF(A526="","",IF(MAX(pushover!B526:B1521)&gt;0,pushover!B526*100,-pushover!B526*100))</f>
        <v/>
      </c>
      <c r="C526" s="113" t="str">
        <f>IF(A526="","",pushover!C526)</f>
        <v/>
      </c>
      <c r="D526" s="4" t="str">
        <f>IF(A526="","",pushover!D526)</f>
        <v/>
      </c>
      <c r="E526" s="4" t="str">
        <f>IF(A526="","",pushover!E526)</f>
        <v/>
      </c>
      <c r="F526" s="4" t="str">
        <f>IF(A526="","",pushover!I526)</f>
        <v/>
      </c>
      <c r="G526" s="4" t="str">
        <f>IF(A526="","",pushover!J526)</f>
        <v/>
      </c>
      <c r="H526" s="4" t="str">
        <f>IF(A526="","",pushover!K526)</f>
        <v/>
      </c>
      <c r="I526" s="60" t="str">
        <f t="shared" si="55"/>
        <v/>
      </c>
      <c r="J526" s="60" t="str">
        <f t="shared" si="56"/>
        <v/>
      </c>
      <c r="K526" s="59" t="str">
        <f>IF(AND(F526&gt;0,F525=0),aux!$B$2,IF(AND(G526&gt;0,G525=0,H526&lt;1),aux!$B$3,IF(AND(J526=MAX($J$4:$J$999),J525&lt;J526),aux!$B$4,"")))</f>
        <v/>
      </c>
      <c r="L526" s="114" t="str">
        <f>IF(OR(K525=aux!$B$3,L525=""),"",B526/$B$1)</f>
        <v/>
      </c>
      <c r="M526" s="114" t="str">
        <f t="shared" si="53"/>
        <v/>
      </c>
      <c r="N526" s="11" t="str">
        <f t="shared" si="54"/>
        <v/>
      </c>
      <c r="O526" s="60" t="str">
        <f>IF(AND(L525&lt;$V$20,L526&gt;$V$20),aux!$B$5,"")</f>
        <v/>
      </c>
      <c r="AA526" s="108">
        <f>IF(L526="",$V$6,B526)</f>
        <v>45.800000000000004</v>
      </c>
      <c r="AB526" s="109">
        <f>IF(L526="",$W$6,C526)</f>
        <v>3585.1179999999999</v>
      </c>
      <c r="AC526" s="108">
        <f>IF(B526="",AC525,IF(L526="",B526,$V$6))</f>
        <v>80</v>
      </c>
      <c r="AD526" s="109">
        <f>IF(B526="",AD525,IF(L526="",C526,$W$6))</f>
        <v>3604.0729999999999</v>
      </c>
      <c r="AF526" s="110">
        <f t="shared" si="57"/>
        <v>33.676470588235297</v>
      </c>
      <c r="AG526" s="110">
        <f t="shared" si="58"/>
        <v>0.24973721682891176</v>
      </c>
      <c r="AI526" s="111">
        <f>SUM($N$4:N526)</f>
        <v>6.8337405675909331</v>
      </c>
    </row>
    <row r="527" spans="1:35" x14ac:dyDescent="0.25">
      <c r="A527" s="4" t="str">
        <f>IF(pushover!A527="","",pushover!A527)</f>
        <v/>
      </c>
      <c r="B527" s="112" t="str">
        <f>IF(A527="","",IF(MAX(pushover!B527:B1522)&gt;0,pushover!B527*100,-pushover!B527*100))</f>
        <v/>
      </c>
      <c r="C527" s="113" t="str">
        <f>IF(A527="","",pushover!C527)</f>
        <v/>
      </c>
      <c r="D527" s="4" t="str">
        <f>IF(A527="","",pushover!D527)</f>
        <v/>
      </c>
      <c r="E527" s="4" t="str">
        <f>IF(A527="","",pushover!E527)</f>
        <v/>
      </c>
      <c r="F527" s="4" t="str">
        <f>IF(A527="","",pushover!I527)</f>
        <v/>
      </c>
      <c r="G527" s="4" t="str">
        <f>IF(A527="","",pushover!J527)</f>
        <v/>
      </c>
      <c r="H527" s="4" t="str">
        <f>IF(A527="","",pushover!K527)</f>
        <v/>
      </c>
      <c r="I527" s="60" t="str">
        <f t="shared" si="55"/>
        <v/>
      </c>
      <c r="J527" s="60" t="str">
        <f t="shared" si="56"/>
        <v/>
      </c>
      <c r="K527" s="59" t="str">
        <f>IF(AND(F527&gt;0,F526=0),aux!$B$2,IF(AND(G527&gt;0,G526=0,H527&lt;1),aux!$B$3,IF(AND(J527=MAX($J$4:$J$999),J526&lt;J527),aux!$B$4,"")))</f>
        <v/>
      </c>
      <c r="L527" s="114" t="str">
        <f>IF(OR(K526=aux!$B$3,L526=""),"",B527/$B$1)</f>
        <v/>
      </c>
      <c r="M527" s="114" t="str">
        <f t="shared" si="53"/>
        <v/>
      </c>
      <c r="N527" s="11" t="str">
        <f t="shared" si="54"/>
        <v/>
      </c>
      <c r="O527" s="60" t="str">
        <f>IF(AND(L526&lt;$V$20,L527&gt;$V$20),aux!$B$5,"")</f>
        <v/>
      </c>
      <c r="AA527" s="108">
        <f>IF(L527="",$V$6,B527)</f>
        <v>45.800000000000004</v>
      </c>
      <c r="AB527" s="109">
        <f>IF(L527="",$W$6,C527)</f>
        <v>3585.1179999999999</v>
      </c>
      <c r="AC527" s="108">
        <f>IF(B527="",AC526,IF(L527="",B527,$V$6))</f>
        <v>80</v>
      </c>
      <c r="AD527" s="109">
        <f>IF(B527="",AD526,IF(L527="",C527,$W$6))</f>
        <v>3604.0729999999999</v>
      </c>
      <c r="AF527" s="110">
        <f t="shared" si="57"/>
        <v>33.676470588235297</v>
      </c>
      <c r="AG527" s="110">
        <f t="shared" si="58"/>
        <v>0.24973721682891176</v>
      </c>
      <c r="AI527" s="111">
        <f>SUM($N$4:N527)</f>
        <v>6.8337405675909331</v>
      </c>
    </row>
    <row r="528" spans="1:35" x14ac:dyDescent="0.25">
      <c r="A528" s="4" t="str">
        <f>IF(pushover!A528="","",pushover!A528)</f>
        <v/>
      </c>
      <c r="B528" s="112" t="str">
        <f>IF(A528="","",IF(MAX(pushover!B528:B1523)&gt;0,pushover!B528*100,-pushover!B528*100))</f>
        <v/>
      </c>
      <c r="C528" s="113" t="str">
        <f>IF(A528="","",pushover!C528)</f>
        <v/>
      </c>
      <c r="D528" s="4" t="str">
        <f>IF(A528="","",pushover!D528)</f>
        <v/>
      </c>
      <c r="E528" s="4" t="str">
        <f>IF(A528="","",pushover!E528)</f>
        <v/>
      </c>
      <c r="F528" s="4" t="str">
        <f>IF(A528="","",pushover!I528)</f>
        <v/>
      </c>
      <c r="G528" s="4" t="str">
        <f>IF(A528="","",pushover!J528)</f>
        <v/>
      </c>
      <c r="H528" s="4" t="str">
        <f>IF(A528="","",pushover!K528)</f>
        <v/>
      </c>
      <c r="I528" s="60" t="str">
        <f t="shared" si="55"/>
        <v/>
      </c>
      <c r="J528" s="60" t="str">
        <f t="shared" si="56"/>
        <v/>
      </c>
      <c r="K528" s="59" t="str">
        <f>IF(AND(F528&gt;0,F527=0),aux!$B$2,IF(AND(G528&gt;0,G527=0,H528&lt;1),aux!$B$3,IF(AND(J528=MAX($J$4:$J$999),J527&lt;J528),aux!$B$4,"")))</f>
        <v/>
      </c>
      <c r="L528" s="114" t="str">
        <f>IF(OR(K527=aux!$B$3,L527=""),"",B528/$B$1)</f>
        <v/>
      </c>
      <c r="M528" s="114" t="str">
        <f t="shared" si="53"/>
        <v/>
      </c>
      <c r="N528" s="11" t="str">
        <f t="shared" si="54"/>
        <v/>
      </c>
      <c r="O528" s="60" t="str">
        <f>IF(AND(L527&lt;$V$20,L528&gt;$V$20),aux!$B$5,"")</f>
        <v/>
      </c>
      <c r="AA528" s="108">
        <f>IF(L528="",$V$6,B528)</f>
        <v>45.800000000000004</v>
      </c>
      <c r="AB528" s="109">
        <f>IF(L528="",$W$6,C528)</f>
        <v>3585.1179999999999</v>
      </c>
      <c r="AC528" s="108">
        <f>IF(B528="",AC527,IF(L528="",B528,$V$6))</f>
        <v>80</v>
      </c>
      <c r="AD528" s="109">
        <f>IF(B528="",AD527,IF(L528="",C528,$W$6))</f>
        <v>3604.0729999999999</v>
      </c>
      <c r="AF528" s="110">
        <f t="shared" si="57"/>
        <v>33.676470588235297</v>
      </c>
      <c r="AG528" s="110">
        <f t="shared" si="58"/>
        <v>0.24973721682891176</v>
      </c>
      <c r="AI528" s="111">
        <f>SUM($N$4:N528)</f>
        <v>6.8337405675909331</v>
      </c>
    </row>
    <row r="529" spans="1:35" x14ac:dyDescent="0.25">
      <c r="A529" s="4" t="str">
        <f>IF(pushover!A529="","",pushover!A529)</f>
        <v/>
      </c>
      <c r="B529" s="112" t="str">
        <f>IF(A529="","",IF(MAX(pushover!B529:B1524)&gt;0,pushover!B529*100,-pushover!B529*100))</f>
        <v/>
      </c>
      <c r="C529" s="113" t="str">
        <f>IF(A529="","",pushover!C529)</f>
        <v/>
      </c>
      <c r="D529" s="4" t="str">
        <f>IF(A529="","",pushover!D529)</f>
        <v/>
      </c>
      <c r="E529" s="4" t="str">
        <f>IF(A529="","",pushover!E529)</f>
        <v/>
      </c>
      <c r="F529" s="4" t="str">
        <f>IF(A529="","",pushover!I529)</f>
        <v/>
      </c>
      <c r="G529" s="4" t="str">
        <f>IF(A529="","",pushover!J529)</f>
        <v/>
      </c>
      <c r="H529" s="4" t="str">
        <f>IF(A529="","",pushover!K529)</f>
        <v/>
      </c>
      <c r="I529" s="60" t="str">
        <f t="shared" si="55"/>
        <v/>
      </c>
      <c r="J529" s="60" t="str">
        <f t="shared" si="56"/>
        <v/>
      </c>
      <c r="K529" s="59" t="str">
        <f>IF(AND(F529&gt;0,F528=0),aux!$B$2,IF(AND(G529&gt;0,G528=0,H529&lt;1),aux!$B$3,IF(AND(J529=MAX($J$4:$J$999),J528&lt;J529),aux!$B$4,"")))</f>
        <v/>
      </c>
      <c r="L529" s="114" t="str">
        <f>IF(OR(K528=aux!$B$3,L528=""),"",B529/$B$1)</f>
        <v/>
      </c>
      <c r="M529" s="114" t="str">
        <f t="shared" si="53"/>
        <v/>
      </c>
      <c r="N529" s="11" t="str">
        <f t="shared" si="54"/>
        <v/>
      </c>
      <c r="O529" s="60" t="str">
        <f>IF(AND(L528&lt;$V$20,L529&gt;$V$20),aux!$B$5,"")</f>
        <v/>
      </c>
      <c r="AA529" s="108">
        <f>IF(L529="",$V$6,B529)</f>
        <v>45.800000000000004</v>
      </c>
      <c r="AB529" s="109">
        <f>IF(L529="",$W$6,C529)</f>
        <v>3585.1179999999999</v>
      </c>
      <c r="AC529" s="108">
        <f>IF(B529="",AC528,IF(L529="",B529,$V$6))</f>
        <v>80</v>
      </c>
      <c r="AD529" s="109">
        <f>IF(B529="",AD528,IF(L529="",C529,$W$6))</f>
        <v>3604.0729999999999</v>
      </c>
      <c r="AF529" s="110">
        <f t="shared" si="57"/>
        <v>33.676470588235297</v>
      </c>
      <c r="AG529" s="110">
        <f t="shared" si="58"/>
        <v>0.24973721682891176</v>
      </c>
      <c r="AI529" s="111">
        <f>SUM($N$4:N529)</f>
        <v>6.8337405675909331</v>
      </c>
    </row>
    <row r="530" spans="1:35" x14ac:dyDescent="0.25">
      <c r="A530" s="4" t="str">
        <f>IF(pushover!A530="","",pushover!A530)</f>
        <v/>
      </c>
      <c r="B530" s="112" t="str">
        <f>IF(A530="","",IF(MAX(pushover!B530:B1525)&gt;0,pushover!B530*100,-pushover!B530*100))</f>
        <v/>
      </c>
      <c r="C530" s="113" t="str">
        <f>IF(A530="","",pushover!C530)</f>
        <v/>
      </c>
      <c r="D530" s="4" t="str">
        <f>IF(A530="","",pushover!D530)</f>
        <v/>
      </c>
      <c r="E530" s="4" t="str">
        <f>IF(A530="","",pushover!E530)</f>
        <v/>
      </c>
      <c r="F530" s="4" t="str">
        <f>IF(A530="","",pushover!I530)</f>
        <v/>
      </c>
      <c r="G530" s="4" t="str">
        <f>IF(A530="","",pushover!J530)</f>
        <v/>
      </c>
      <c r="H530" s="4" t="str">
        <f>IF(A530="","",pushover!K530)</f>
        <v/>
      </c>
      <c r="I530" s="60" t="str">
        <f t="shared" si="55"/>
        <v/>
      </c>
      <c r="J530" s="60" t="str">
        <f t="shared" si="56"/>
        <v/>
      </c>
      <c r="K530" s="59" t="str">
        <f>IF(AND(F530&gt;0,F529=0),aux!$B$2,IF(AND(G530&gt;0,G529=0,H530&lt;1),aux!$B$3,IF(AND(J530=MAX($J$4:$J$999),J529&lt;J530),aux!$B$4,"")))</f>
        <v/>
      </c>
      <c r="L530" s="114" t="str">
        <f>IF(OR(K529=aux!$B$3,L529=""),"",B530/$B$1)</f>
        <v/>
      </c>
      <c r="M530" s="114" t="str">
        <f t="shared" si="53"/>
        <v/>
      </c>
      <c r="N530" s="11" t="str">
        <f t="shared" si="54"/>
        <v/>
      </c>
      <c r="O530" s="60" t="str">
        <f>IF(AND(L529&lt;$V$20,L530&gt;$V$20),aux!$B$5,"")</f>
        <v/>
      </c>
      <c r="AA530" s="108">
        <f>IF(L530="",$V$6,B530)</f>
        <v>45.800000000000004</v>
      </c>
      <c r="AB530" s="109">
        <f>IF(L530="",$W$6,C530)</f>
        <v>3585.1179999999999</v>
      </c>
      <c r="AC530" s="108">
        <f>IF(B530="",AC529,IF(L530="",B530,$V$6))</f>
        <v>80</v>
      </c>
      <c r="AD530" s="109">
        <f>IF(B530="",AD529,IF(L530="",C530,$W$6))</f>
        <v>3604.0729999999999</v>
      </c>
      <c r="AF530" s="110">
        <f t="shared" si="57"/>
        <v>33.676470588235297</v>
      </c>
      <c r="AG530" s="110">
        <f t="shared" si="58"/>
        <v>0.24973721682891176</v>
      </c>
      <c r="AI530" s="111">
        <f>SUM($N$4:N530)</f>
        <v>6.8337405675909331</v>
      </c>
    </row>
    <row r="531" spans="1:35" x14ac:dyDescent="0.25">
      <c r="A531" s="4" t="str">
        <f>IF(pushover!A531="","",pushover!A531)</f>
        <v/>
      </c>
      <c r="B531" s="112" t="str">
        <f>IF(A531="","",IF(MAX(pushover!B531:B1526)&gt;0,pushover!B531*100,-pushover!B531*100))</f>
        <v/>
      </c>
      <c r="C531" s="113" t="str">
        <f>IF(A531="","",pushover!C531)</f>
        <v/>
      </c>
      <c r="D531" s="4" t="str">
        <f>IF(A531="","",pushover!D531)</f>
        <v/>
      </c>
      <c r="E531" s="4" t="str">
        <f>IF(A531="","",pushover!E531)</f>
        <v/>
      </c>
      <c r="F531" s="4" t="str">
        <f>IF(A531="","",pushover!I531)</f>
        <v/>
      </c>
      <c r="G531" s="4" t="str">
        <f>IF(A531="","",pushover!J531)</f>
        <v/>
      </c>
      <c r="H531" s="4" t="str">
        <f>IF(A531="","",pushover!K531)</f>
        <v/>
      </c>
      <c r="I531" s="60" t="str">
        <f t="shared" si="55"/>
        <v/>
      </c>
      <c r="J531" s="60" t="str">
        <f t="shared" si="56"/>
        <v/>
      </c>
      <c r="K531" s="59" t="str">
        <f>IF(AND(F531&gt;0,F530=0),aux!$B$2,IF(AND(G531&gt;0,G530=0,H531&lt;1),aux!$B$3,IF(AND(J531=MAX($J$4:$J$999),J530&lt;J531),aux!$B$4,"")))</f>
        <v/>
      </c>
      <c r="L531" s="114" t="str">
        <f>IF(OR(K530=aux!$B$3,L530=""),"",B531/$B$1)</f>
        <v/>
      </c>
      <c r="M531" s="114" t="str">
        <f t="shared" si="53"/>
        <v/>
      </c>
      <c r="N531" s="11" t="str">
        <f t="shared" si="54"/>
        <v/>
      </c>
      <c r="O531" s="60" t="str">
        <f>IF(AND(L530&lt;$V$20,L531&gt;$V$20),aux!$B$5,"")</f>
        <v/>
      </c>
      <c r="AA531" s="108">
        <f>IF(L531="",$V$6,B531)</f>
        <v>45.800000000000004</v>
      </c>
      <c r="AB531" s="109">
        <f>IF(L531="",$W$6,C531)</f>
        <v>3585.1179999999999</v>
      </c>
      <c r="AC531" s="108">
        <f>IF(B531="",AC530,IF(L531="",B531,$V$6))</f>
        <v>80</v>
      </c>
      <c r="AD531" s="109">
        <f>IF(B531="",AD530,IF(L531="",C531,$W$6))</f>
        <v>3604.0729999999999</v>
      </c>
      <c r="AF531" s="110">
        <f t="shared" si="57"/>
        <v>33.676470588235297</v>
      </c>
      <c r="AG531" s="110">
        <f t="shared" si="58"/>
        <v>0.24973721682891176</v>
      </c>
      <c r="AI531" s="111">
        <f>SUM($N$4:N531)</f>
        <v>6.8337405675909331</v>
      </c>
    </row>
    <row r="532" spans="1:35" x14ac:dyDescent="0.25">
      <c r="A532" s="4" t="str">
        <f>IF(pushover!A532="","",pushover!A532)</f>
        <v/>
      </c>
      <c r="B532" s="112" t="str">
        <f>IF(A532="","",IF(MAX(pushover!B532:B1527)&gt;0,pushover!B532*100,-pushover!B532*100))</f>
        <v/>
      </c>
      <c r="C532" s="113" t="str">
        <f>IF(A532="","",pushover!C532)</f>
        <v/>
      </c>
      <c r="D532" s="4" t="str">
        <f>IF(A532="","",pushover!D532)</f>
        <v/>
      </c>
      <c r="E532" s="4" t="str">
        <f>IF(A532="","",pushover!E532)</f>
        <v/>
      </c>
      <c r="F532" s="4" t="str">
        <f>IF(A532="","",pushover!I532)</f>
        <v/>
      </c>
      <c r="G532" s="4" t="str">
        <f>IF(A532="","",pushover!J532)</f>
        <v/>
      </c>
      <c r="H532" s="4" t="str">
        <f>IF(A532="","",pushover!K532)</f>
        <v/>
      </c>
      <c r="I532" s="60" t="str">
        <f t="shared" si="55"/>
        <v/>
      </c>
      <c r="J532" s="60" t="str">
        <f t="shared" si="56"/>
        <v/>
      </c>
      <c r="K532" s="59" t="str">
        <f>IF(AND(F532&gt;0,F531=0),aux!$B$2,IF(AND(G532&gt;0,G531=0,H532&lt;1),aux!$B$3,IF(AND(J532=MAX($J$4:$J$999),J531&lt;J532),aux!$B$4,"")))</f>
        <v/>
      </c>
      <c r="L532" s="114" t="str">
        <f>IF(OR(K531=aux!$B$3,L531=""),"",B532/$B$1)</f>
        <v/>
      </c>
      <c r="M532" s="114" t="str">
        <f t="shared" si="53"/>
        <v/>
      </c>
      <c r="N532" s="11" t="str">
        <f t="shared" si="54"/>
        <v/>
      </c>
      <c r="O532" s="60" t="str">
        <f>IF(AND(L531&lt;$V$20,L532&gt;$V$20),aux!$B$5,"")</f>
        <v/>
      </c>
      <c r="AA532" s="108">
        <f>IF(L532="",$V$6,B532)</f>
        <v>45.800000000000004</v>
      </c>
      <c r="AB532" s="109">
        <f>IF(L532="",$W$6,C532)</f>
        <v>3585.1179999999999</v>
      </c>
      <c r="AC532" s="108">
        <f>IF(B532="",AC531,IF(L532="",B532,$V$6))</f>
        <v>80</v>
      </c>
      <c r="AD532" s="109">
        <f>IF(B532="",AD531,IF(L532="",C532,$W$6))</f>
        <v>3604.0729999999999</v>
      </c>
      <c r="AF532" s="110">
        <f t="shared" si="57"/>
        <v>33.676470588235297</v>
      </c>
      <c r="AG532" s="110">
        <f t="shared" si="58"/>
        <v>0.24973721682891176</v>
      </c>
      <c r="AI532" s="111">
        <f>SUM($N$4:N532)</f>
        <v>6.8337405675909331</v>
      </c>
    </row>
    <row r="533" spans="1:35" x14ac:dyDescent="0.25">
      <c r="A533" s="4" t="str">
        <f>IF(pushover!A533="","",pushover!A533)</f>
        <v/>
      </c>
      <c r="B533" s="112" t="str">
        <f>IF(A533="","",IF(MAX(pushover!B533:B1528)&gt;0,pushover!B533*100,-pushover!B533*100))</f>
        <v/>
      </c>
      <c r="C533" s="113" t="str">
        <f>IF(A533="","",pushover!C533)</f>
        <v/>
      </c>
      <c r="D533" s="4" t="str">
        <f>IF(A533="","",pushover!D533)</f>
        <v/>
      </c>
      <c r="E533" s="4" t="str">
        <f>IF(A533="","",pushover!E533)</f>
        <v/>
      </c>
      <c r="F533" s="4" t="str">
        <f>IF(A533="","",pushover!I533)</f>
        <v/>
      </c>
      <c r="G533" s="4" t="str">
        <f>IF(A533="","",pushover!J533)</f>
        <v/>
      </c>
      <c r="H533" s="4" t="str">
        <f>IF(A533="","",pushover!K533)</f>
        <v/>
      </c>
      <c r="I533" s="60" t="str">
        <f t="shared" si="55"/>
        <v/>
      </c>
      <c r="J533" s="60" t="str">
        <f t="shared" si="56"/>
        <v/>
      </c>
      <c r="K533" s="59" t="str">
        <f>IF(AND(F533&gt;0,F532=0),aux!$B$2,IF(AND(G533&gt;0,G532=0,H533&lt;1),aux!$B$3,IF(AND(J533=MAX($J$4:$J$999),J532&lt;J533),aux!$B$4,"")))</f>
        <v/>
      </c>
      <c r="L533" s="114" t="str">
        <f>IF(OR(K532=aux!$B$3,L532=""),"",B533/$B$1)</f>
        <v/>
      </c>
      <c r="M533" s="114" t="str">
        <f t="shared" ref="M533:M596" si="59">IF(L533="","",C533/($B$1*$D$1*9.81))</f>
        <v/>
      </c>
      <c r="N533" s="11" t="str">
        <f t="shared" ref="N533:N596" si="60">IF(L533="","",IF(L532="[cm]",0,(L533-L532)*(M533+M532)/2))</f>
        <v/>
      </c>
      <c r="O533" s="60" t="str">
        <f>IF(AND(L532&lt;$V$20,L533&gt;$V$20),aux!$B$5,"")</f>
        <v/>
      </c>
      <c r="AA533" s="108">
        <f>IF(L533="",$V$6,B533)</f>
        <v>45.800000000000004</v>
      </c>
      <c r="AB533" s="109">
        <f>IF(L533="",$W$6,C533)</f>
        <v>3585.1179999999999</v>
      </c>
      <c r="AC533" s="108">
        <f>IF(B533="",AC532,IF(L533="",B533,$V$6))</f>
        <v>80</v>
      </c>
      <c r="AD533" s="109">
        <f>IF(B533="",AD532,IF(L533="",C533,$W$6))</f>
        <v>3604.0729999999999</v>
      </c>
      <c r="AF533" s="110">
        <f t="shared" si="57"/>
        <v>33.676470588235297</v>
      </c>
      <c r="AG533" s="110">
        <f t="shared" si="58"/>
        <v>0.24973721682891176</v>
      </c>
      <c r="AI533" s="111">
        <f>SUM($N$4:N533)</f>
        <v>6.8337405675909331</v>
      </c>
    </row>
    <row r="534" spans="1:35" x14ac:dyDescent="0.25">
      <c r="A534" s="4" t="str">
        <f>IF(pushover!A534="","",pushover!A534)</f>
        <v/>
      </c>
      <c r="B534" s="112" t="str">
        <f>IF(A534="","",IF(MAX(pushover!B534:B1529)&gt;0,pushover!B534*100,-pushover!B534*100))</f>
        <v/>
      </c>
      <c r="C534" s="113" t="str">
        <f>IF(A534="","",pushover!C534)</f>
        <v/>
      </c>
      <c r="D534" s="4" t="str">
        <f>IF(A534="","",pushover!D534)</f>
        <v/>
      </c>
      <c r="E534" s="4" t="str">
        <f>IF(A534="","",pushover!E534)</f>
        <v/>
      </c>
      <c r="F534" s="4" t="str">
        <f>IF(A534="","",pushover!I534)</f>
        <v/>
      </c>
      <c r="G534" s="4" t="str">
        <f>IF(A534="","",pushover!J534)</f>
        <v/>
      </c>
      <c r="H534" s="4" t="str">
        <f>IF(A534="","",pushover!K534)</f>
        <v/>
      </c>
      <c r="I534" s="60" t="str">
        <f t="shared" si="55"/>
        <v/>
      </c>
      <c r="J534" s="60" t="str">
        <f t="shared" si="56"/>
        <v/>
      </c>
      <c r="K534" s="59" t="str">
        <f>IF(AND(F534&gt;0,F533=0),aux!$B$2,IF(AND(G534&gt;0,G533=0,H534&lt;1),aux!$B$3,IF(AND(J534=MAX($J$4:$J$999),J533&lt;J534),aux!$B$4,"")))</f>
        <v/>
      </c>
      <c r="L534" s="114" t="str">
        <f>IF(OR(K533=aux!$B$3,L533=""),"",B534/$B$1)</f>
        <v/>
      </c>
      <c r="M534" s="114" t="str">
        <f t="shared" si="59"/>
        <v/>
      </c>
      <c r="N534" s="11" t="str">
        <f t="shared" si="60"/>
        <v/>
      </c>
      <c r="O534" s="60" t="str">
        <f>IF(AND(L533&lt;$V$20,L534&gt;$V$20),aux!$B$5,"")</f>
        <v/>
      </c>
      <c r="AA534" s="108">
        <f>IF(L534="",$V$6,B534)</f>
        <v>45.800000000000004</v>
      </c>
      <c r="AB534" s="109">
        <f>IF(L534="",$W$6,C534)</f>
        <v>3585.1179999999999</v>
      </c>
      <c r="AC534" s="108">
        <f>IF(B534="",AC533,IF(L534="",B534,$V$6))</f>
        <v>80</v>
      </c>
      <c r="AD534" s="109">
        <f>IF(B534="",AD533,IF(L534="",C534,$W$6))</f>
        <v>3604.0729999999999</v>
      </c>
      <c r="AF534" s="110">
        <f t="shared" si="57"/>
        <v>33.676470588235297</v>
      </c>
      <c r="AG534" s="110">
        <f t="shared" si="58"/>
        <v>0.24973721682891176</v>
      </c>
      <c r="AI534" s="111">
        <f>SUM($N$4:N534)</f>
        <v>6.8337405675909331</v>
      </c>
    </row>
    <row r="535" spans="1:35" x14ac:dyDescent="0.25">
      <c r="A535" s="4" t="str">
        <f>IF(pushover!A535="","",pushover!A535)</f>
        <v/>
      </c>
      <c r="B535" s="112" t="str">
        <f>IF(A535="","",IF(MAX(pushover!B535:B1530)&gt;0,pushover!B535*100,-pushover!B535*100))</f>
        <v/>
      </c>
      <c r="C535" s="113" t="str">
        <f>IF(A535="","",pushover!C535)</f>
        <v/>
      </c>
      <c r="D535" s="4" t="str">
        <f>IF(A535="","",pushover!D535)</f>
        <v/>
      </c>
      <c r="E535" s="4" t="str">
        <f>IF(A535="","",pushover!E535)</f>
        <v/>
      </c>
      <c r="F535" s="4" t="str">
        <f>IF(A535="","",pushover!I535)</f>
        <v/>
      </c>
      <c r="G535" s="4" t="str">
        <f>IF(A535="","",pushover!J535)</f>
        <v/>
      </c>
      <c r="H535" s="4" t="str">
        <f>IF(A535="","",pushover!K535)</f>
        <v/>
      </c>
      <c r="I535" s="60" t="str">
        <f t="shared" si="55"/>
        <v/>
      </c>
      <c r="J535" s="60" t="str">
        <f t="shared" si="56"/>
        <v/>
      </c>
      <c r="K535" s="59" t="str">
        <f>IF(AND(F535&gt;0,F534=0),aux!$B$2,IF(AND(G535&gt;0,G534=0,H535&lt;1),aux!$B$3,IF(AND(J535=MAX($J$4:$J$999),J534&lt;J535),aux!$B$4,"")))</f>
        <v/>
      </c>
      <c r="L535" s="114" t="str">
        <f>IF(OR(K534=aux!$B$3,L534=""),"",B535/$B$1)</f>
        <v/>
      </c>
      <c r="M535" s="114" t="str">
        <f t="shared" si="59"/>
        <v/>
      </c>
      <c r="N535" s="11" t="str">
        <f t="shared" si="60"/>
        <v/>
      </c>
      <c r="O535" s="60" t="str">
        <f>IF(AND(L534&lt;$V$20,L535&gt;$V$20),aux!$B$5,"")</f>
        <v/>
      </c>
      <c r="AA535" s="108">
        <f>IF(L535="",$V$6,B535)</f>
        <v>45.800000000000004</v>
      </c>
      <c r="AB535" s="109">
        <f>IF(L535="",$W$6,C535)</f>
        <v>3585.1179999999999</v>
      </c>
      <c r="AC535" s="108">
        <f>IF(B535="",AC534,IF(L535="",B535,$V$6))</f>
        <v>80</v>
      </c>
      <c r="AD535" s="109">
        <f>IF(B535="",AD534,IF(L535="",C535,$W$6))</f>
        <v>3604.0729999999999</v>
      </c>
      <c r="AF535" s="110">
        <f t="shared" si="57"/>
        <v>33.676470588235297</v>
      </c>
      <c r="AG535" s="110">
        <f t="shared" si="58"/>
        <v>0.24973721682891176</v>
      </c>
      <c r="AI535" s="111">
        <f>SUM($N$4:N535)</f>
        <v>6.8337405675909331</v>
      </c>
    </row>
    <row r="536" spans="1:35" x14ac:dyDescent="0.25">
      <c r="A536" s="4" t="str">
        <f>IF(pushover!A536="","",pushover!A536)</f>
        <v/>
      </c>
      <c r="B536" s="112" t="str">
        <f>IF(A536="","",IF(MAX(pushover!B536:B1531)&gt;0,pushover!B536*100,-pushover!B536*100))</f>
        <v/>
      </c>
      <c r="C536" s="113" t="str">
        <f>IF(A536="","",pushover!C536)</f>
        <v/>
      </c>
      <c r="D536" s="4" t="str">
        <f>IF(A536="","",pushover!D536)</f>
        <v/>
      </c>
      <c r="E536" s="4" t="str">
        <f>IF(A536="","",pushover!E536)</f>
        <v/>
      </c>
      <c r="F536" s="4" t="str">
        <f>IF(A536="","",pushover!I536)</f>
        <v/>
      </c>
      <c r="G536" s="4" t="str">
        <f>IF(A536="","",pushover!J536)</f>
        <v/>
      </c>
      <c r="H536" s="4" t="str">
        <f>IF(A536="","",pushover!K536)</f>
        <v/>
      </c>
      <c r="I536" s="60" t="str">
        <f t="shared" si="55"/>
        <v/>
      </c>
      <c r="J536" s="60" t="str">
        <f t="shared" si="56"/>
        <v/>
      </c>
      <c r="K536" s="59" t="str">
        <f>IF(AND(F536&gt;0,F535=0),aux!$B$2,IF(AND(G536&gt;0,G535=0,H536&lt;1),aux!$B$3,IF(AND(J536=MAX($J$4:$J$999),J535&lt;J536),aux!$B$4,"")))</f>
        <v/>
      </c>
      <c r="L536" s="114" t="str">
        <f>IF(OR(K535=aux!$B$3,L535=""),"",B536/$B$1)</f>
        <v/>
      </c>
      <c r="M536" s="114" t="str">
        <f t="shared" si="59"/>
        <v/>
      </c>
      <c r="N536" s="11" t="str">
        <f t="shared" si="60"/>
        <v/>
      </c>
      <c r="O536" s="60" t="str">
        <f>IF(AND(L535&lt;$V$20,L536&gt;$V$20),aux!$B$5,"")</f>
        <v/>
      </c>
      <c r="AA536" s="108">
        <f>IF(L536="",$V$6,B536)</f>
        <v>45.800000000000004</v>
      </c>
      <c r="AB536" s="109">
        <f>IF(L536="",$W$6,C536)</f>
        <v>3585.1179999999999</v>
      </c>
      <c r="AC536" s="108">
        <f>IF(B536="",AC535,IF(L536="",B536,$V$6))</f>
        <v>80</v>
      </c>
      <c r="AD536" s="109">
        <f>IF(B536="",AD535,IF(L536="",C536,$W$6))</f>
        <v>3604.0729999999999</v>
      </c>
      <c r="AF536" s="110">
        <f t="shared" si="57"/>
        <v>33.676470588235297</v>
      </c>
      <c r="AG536" s="110">
        <f t="shared" si="58"/>
        <v>0.24973721682891176</v>
      </c>
      <c r="AI536" s="111">
        <f>SUM($N$4:N536)</f>
        <v>6.8337405675909331</v>
      </c>
    </row>
    <row r="537" spans="1:35" x14ac:dyDescent="0.25">
      <c r="A537" s="4" t="str">
        <f>IF(pushover!A537="","",pushover!A537)</f>
        <v/>
      </c>
      <c r="B537" s="112" t="str">
        <f>IF(A537="","",IF(MAX(pushover!B537:B1532)&gt;0,pushover!B537*100,-pushover!B537*100))</f>
        <v/>
      </c>
      <c r="C537" s="113" t="str">
        <f>IF(A537="","",pushover!C537)</f>
        <v/>
      </c>
      <c r="D537" s="4" t="str">
        <f>IF(A537="","",pushover!D537)</f>
        <v/>
      </c>
      <c r="E537" s="4" t="str">
        <f>IF(A537="","",pushover!E537)</f>
        <v/>
      </c>
      <c r="F537" s="4" t="str">
        <f>IF(A537="","",pushover!I537)</f>
        <v/>
      </c>
      <c r="G537" s="4" t="str">
        <f>IF(A537="","",pushover!J537)</f>
        <v/>
      </c>
      <c r="H537" s="4" t="str">
        <f>IF(A537="","",pushover!K537)</f>
        <v/>
      </c>
      <c r="I537" s="60" t="str">
        <f t="shared" si="55"/>
        <v/>
      </c>
      <c r="J537" s="60" t="str">
        <f t="shared" si="56"/>
        <v/>
      </c>
      <c r="K537" s="59" t="str">
        <f>IF(AND(F537&gt;0,F536=0),aux!$B$2,IF(AND(G537&gt;0,G536=0,H537&lt;1),aux!$B$3,IF(AND(J537=MAX($J$4:$J$999),J536&lt;J537),aux!$B$4,"")))</f>
        <v/>
      </c>
      <c r="L537" s="114" t="str">
        <f>IF(OR(K536=aux!$B$3,L536=""),"",B537/$B$1)</f>
        <v/>
      </c>
      <c r="M537" s="114" t="str">
        <f t="shared" si="59"/>
        <v/>
      </c>
      <c r="N537" s="11" t="str">
        <f t="shared" si="60"/>
        <v/>
      </c>
      <c r="O537" s="60" t="str">
        <f>IF(AND(L536&lt;$V$20,L537&gt;$V$20),aux!$B$5,"")</f>
        <v/>
      </c>
      <c r="AA537" s="108">
        <f>IF(L537="",$V$6,B537)</f>
        <v>45.800000000000004</v>
      </c>
      <c r="AB537" s="109">
        <f>IF(L537="",$W$6,C537)</f>
        <v>3585.1179999999999</v>
      </c>
      <c r="AC537" s="108">
        <f>IF(B537="",AC536,IF(L537="",B537,$V$6))</f>
        <v>80</v>
      </c>
      <c r="AD537" s="109">
        <f>IF(B537="",AD536,IF(L537="",C537,$W$6))</f>
        <v>3604.0729999999999</v>
      </c>
      <c r="AF537" s="110">
        <f t="shared" si="57"/>
        <v>33.676470588235297</v>
      </c>
      <c r="AG537" s="110">
        <f t="shared" si="58"/>
        <v>0.24973721682891176</v>
      </c>
      <c r="AI537" s="111">
        <f>SUM($N$4:N537)</f>
        <v>6.8337405675909331</v>
      </c>
    </row>
    <row r="538" spans="1:35" x14ac:dyDescent="0.25">
      <c r="A538" s="4" t="str">
        <f>IF(pushover!A538="","",pushover!A538)</f>
        <v/>
      </c>
      <c r="B538" s="112" t="str">
        <f>IF(A538="","",IF(MAX(pushover!B538:B1533)&gt;0,pushover!B538*100,-pushover!B538*100))</f>
        <v/>
      </c>
      <c r="C538" s="113" t="str">
        <f>IF(A538="","",pushover!C538)</f>
        <v/>
      </c>
      <c r="D538" s="4" t="str">
        <f>IF(A538="","",pushover!D538)</f>
        <v/>
      </c>
      <c r="E538" s="4" t="str">
        <f>IF(A538="","",pushover!E538)</f>
        <v/>
      </c>
      <c r="F538" s="4" t="str">
        <f>IF(A538="","",pushover!I538)</f>
        <v/>
      </c>
      <c r="G538" s="4" t="str">
        <f>IF(A538="","",pushover!J538)</f>
        <v/>
      </c>
      <c r="H538" s="4" t="str">
        <f>IF(A538="","",pushover!K538)</f>
        <v/>
      </c>
      <c r="I538" s="60" t="str">
        <f t="shared" si="55"/>
        <v/>
      </c>
      <c r="J538" s="60" t="str">
        <f t="shared" si="56"/>
        <v/>
      </c>
      <c r="K538" s="59" t="str">
        <f>IF(AND(F538&gt;0,F537=0),aux!$B$2,IF(AND(G538&gt;0,G537=0,H538&lt;1),aux!$B$3,IF(AND(J538=MAX($J$4:$J$999),J537&lt;J538),aux!$B$4,"")))</f>
        <v/>
      </c>
      <c r="L538" s="114" t="str">
        <f>IF(OR(K537=aux!$B$3,L537=""),"",B538/$B$1)</f>
        <v/>
      </c>
      <c r="M538" s="114" t="str">
        <f t="shared" si="59"/>
        <v/>
      </c>
      <c r="N538" s="11" t="str">
        <f t="shared" si="60"/>
        <v/>
      </c>
      <c r="O538" s="60" t="str">
        <f>IF(AND(L537&lt;$V$20,L538&gt;$V$20),aux!$B$5,"")</f>
        <v/>
      </c>
      <c r="AA538" s="108">
        <f>IF(L538="",$V$6,B538)</f>
        <v>45.800000000000004</v>
      </c>
      <c r="AB538" s="109">
        <f>IF(L538="",$W$6,C538)</f>
        <v>3585.1179999999999</v>
      </c>
      <c r="AC538" s="108">
        <f>IF(B538="",AC537,IF(L538="",B538,$V$6))</f>
        <v>80</v>
      </c>
      <c r="AD538" s="109">
        <f>IF(B538="",AD537,IF(L538="",C538,$W$6))</f>
        <v>3604.0729999999999</v>
      </c>
      <c r="AF538" s="110">
        <f t="shared" si="57"/>
        <v>33.676470588235297</v>
      </c>
      <c r="AG538" s="110">
        <f t="shared" si="58"/>
        <v>0.24973721682891176</v>
      </c>
      <c r="AI538" s="111">
        <f>SUM($N$4:N538)</f>
        <v>6.8337405675909331</v>
      </c>
    </row>
    <row r="539" spans="1:35" x14ac:dyDescent="0.25">
      <c r="A539" s="4" t="str">
        <f>IF(pushover!A539="","",pushover!A539)</f>
        <v/>
      </c>
      <c r="B539" s="112" t="str">
        <f>IF(A539="","",IF(MAX(pushover!B539:B1534)&gt;0,pushover!B539*100,-pushover!B539*100))</f>
        <v/>
      </c>
      <c r="C539" s="113" t="str">
        <f>IF(A539="","",pushover!C539)</f>
        <v/>
      </c>
      <c r="D539" s="4" t="str">
        <f>IF(A539="","",pushover!D539)</f>
        <v/>
      </c>
      <c r="E539" s="4" t="str">
        <f>IF(A539="","",pushover!E539)</f>
        <v/>
      </c>
      <c r="F539" s="4" t="str">
        <f>IF(A539="","",pushover!I539)</f>
        <v/>
      </c>
      <c r="G539" s="4" t="str">
        <f>IF(A539="","",pushover!J539)</f>
        <v/>
      </c>
      <c r="H539" s="4" t="str">
        <f>IF(A539="","",pushover!K539)</f>
        <v/>
      </c>
      <c r="I539" s="60" t="str">
        <f t="shared" si="55"/>
        <v/>
      </c>
      <c r="J539" s="60" t="str">
        <f t="shared" si="56"/>
        <v/>
      </c>
      <c r="K539" s="59" t="str">
        <f>IF(AND(F539&gt;0,F538=0),aux!$B$2,IF(AND(G539&gt;0,G538=0,H539&lt;1),aux!$B$3,IF(AND(J539=MAX($J$4:$J$999),J538&lt;J539),aux!$B$4,"")))</f>
        <v/>
      </c>
      <c r="L539" s="114" t="str">
        <f>IF(OR(K538=aux!$B$3,L538=""),"",B539/$B$1)</f>
        <v/>
      </c>
      <c r="M539" s="114" t="str">
        <f t="shared" si="59"/>
        <v/>
      </c>
      <c r="N539" s="11" t="str">
        <f t="shared" si="60"/>
        <v/>
      </c>
      <c r="O539" s="60" t="str">
        <f>IF(AND(L538&lt;$V$20,L539&gt;$V$20),aux!$B$5,"")</f>
        <v/>
      </c>
      <c r="AA539" s="108">
        <f>IF(L539="",$V$6,B539)</f>
        <v>45.800000000000004</v>
      </c>
      <c r="AB539" s="109">
        <f>IF(L539="",$W$6,C539)</f>
        <v>3585.1179999999999</v>
      </c>
      <c r="AC539" s="108">
        <f>IF(B539="",AC538,IF(L539="",B539,$V$6))</f>
        <v>80</v>
      </c>
      <c r="AD539" s="109">
        <f>IF(B539="",AD538,IF(L539="",C539,$W$6))</f>
        <v>3604.0729999999999</v>
      </c>
      <c r="AF539" s="110">
        <f t="shared" si="57"/>
        <v>33.676470588235297</v>
      </c>
      <c r="AG539" s="110">
        <f t="shared" si="58"/>
        <v>0.24973721682891176</v>
      </c>
      <c r="AI539" s="111">
        <f>SUM($N$4:N539)</f>
        <v>6.8337405675909331</v>
      </c>
    </row>
    <row r="540" spans="1:35" x14ac:dyDescent="0.25">
      <c r="A540" s="4" t="str">
        <f>IF(pushover!A540="","",pushover!A540)</f>
        <v/>
      </c>
      <c r="B540" s="112" t="str">
        <f>IF(A540="","",IF(MAX(pushover!B540:B1535)&gt;0,pushover!B540*100,-pushover!B540*100))</f>
        <v/>
      </c>
      <c r="C540" s="113" t="str">
        <f>IF(A540="","",pushover!C540)</f>
        <v/>
      </c>
      <c r="D540" s="4" t="str">
        <f>IF(A540="","",pushover!D540)</f>
        <v/>
      </c>
      <c r="E540" s="4" t="str">
        <f>IF(A540="","",pushover!E540)</f>
        <v/>
      </c>
      <c r="F540" s="4" t="str">
        <f>IF(A540="","",pushover!I540)</f>
        <v/>
      </c>
      <c r="G540" s="4" t="str">
        <f>IF(A540="","",pushover!J540)</f>
        <v/>
      </c>
      <c r="H540" s="4" t="str">
        <f>IF(A540="","",pushover!K540)</f>
        <v/>
      </c>
      <c r="I540" s="60" t="str">
        <f t="shared" si="55"/>
        <v/>
      </c>
      <c r="J540" s="60" t="str">
        <f t="shared" si="56"/>
        <v/>
      </c>
      <c r="K540" s="59" t="str">
        <f>IF(AND(F540&gt;0,F539=0),aux!$B$2,IF(AND(G540&gt;0,G539=0,H540&lt;1),aux!$B$3,IF(AND(J540=MAX($J$4:$J$999),J539&lt;J540),aux!$B$4,"")))</f>
        <v/>
      </c>
      <c r="L540" s="114" t="str">
        <f>IF(OR(K539=aux!$B$3,L539=""),"",B540/$B$1)</f>
        <v/>
      </c>
      <c r="M540" s="114" t="str">
        <f t="shared" si="59"/>
        <v/>
      </c>
      <c r="N540" s="11" t="str">
        <f t="shared" si="60"/>
        <v/>
      </c>
      <c r="O540" s="60" t="str">
        <f>IF(AND(L539&lt;$V$20,L540&gt;$V$20),aux!$B$5,"")</f>
        <v/>
      </c>
      <c r="AA540" s="108">
        <f>IF(L540="",$V$6,B540)</f>
        <v>45.800000000000004</v>
      </c>
      <c r="AB540" s="109">
        <f>IF(L540="",$W$6,C540)</f>
        <v>3585.1179999999999</v>
      </c>
      <c r="AC540" s="108">
        <f>IF(B540="",AC539,IF(L540="",B540,$V$6))</f>
        <v>80</v>
      </c>
      <c r="AD540" s="109">
        <f>IF(B540="",AD539,IF(L540="",C540,$W$6))</f>
        <v>3604.0729999999999</v>
      </c>
      <c r="AF540" s="110">
        <f t="shared" si="57"/>
        <v>33.676470588235297</v>
      </c>
      <c r="AG540" s="110">
        <f t="shared" si="58"/>
        <v>0.24973721682891176</v>
      </c>
      <c r="AI540" s="111">
        <f>SUM($N$4:N540)</f>
        <v>6.8337405675909331</v>
      </c>
    </row>
    <row r="541" spans="1:35" x14ac:dyDescent="0.25">
      <c r="A541" s="4" t="str">
        <f>IF(pushover!A541="","",pushover!A541)</f>
        <v/>
      </c>
      <c r="B541" s="112" t="str">
        <f>IF(A541="","",IF(MAX(pushover!B541:B1536)&gt;0,pushover!B541*100,-pushover!B541*100))</f>
        <v/>
      </c>
      <c r="C541" s="113" t="str">
        <f>IF(A541="","",pushover!C541)</f>
        <v/>
      </c>
      <c r="D541" s="4" t="str">
        <f>IF(A541="","",pushover!D541)</f>
        <v/>
      </c>
      <c r="E541" s="4" t="str">
        <f>IF(A541="","",pushover!E541)</f>
        <v/>
      </c>
      <c r="F541" s="4" t="str">
        <f>IF(A541="","",pushover!I541)</f>
        <v/>
      </c>
      <c r="G541" s="4" t="str">
        <f>IF(A541="","",pushover!J541)</f>
        <v/>
      </c>
      <c r="H541" s="4" t="str">
        <f>IF(A541="","",pushover!K541)</f>
        <v/>
      </c>
      <c r="I541" s="60" t="str">
        <f t="shared" si="55"/>
        <v/>
      </c>
      <c r="J541" s="60" t="str">
        <f t="shared" si="56"/>
        <v/>
      </c>
      <c r="K541" s="59" t="str">
        <f>IF(AND(F541&gt;0,F540=0),aux!$B$2,IF(AND(G541&gt;0,G540=0,H541&lt;1),aux!$B$3,IF(AND(J541=MAX($J$4:$J$999),J540&lt;J541),aux!$B$4,"")))</f>
        <v/>
      </c>
      <c r="L541" s="114" t="str">
        <f>IF(OR(K540=aux!$B$3,L540=""),"",B541/$B$1)</f>
        <v/>
      </c>
      <c r="M541" s="114" t="str">
        <f t="shared" si="59"/>
        <v/>
      </c>
      <c r="N541" s="11" t="str">
        <f t="shared" si="60"/>
        <v/>
      </c>
      <c r="O541" s="60" t="str">
        <f>IF(AND(L540&lt;$V$20,L541&gt;$V$20),aux!$B$5,"")</f>
        <v/>
      </c>
      <c r="AA541" s="108">
        <f>IF(L541="",$V$6,B541)</f>
        <v>45.800000000000004</v>
      </c>
      <c r="AB541" s="109">
        <f>IF(L541="",$W$6,C541)</f>
        <v>3585.1179999999999</v>
      </c>
      <c r="AC541" s="108">
        <f>IF(B541="",AC540,IF(L541="",B541,$V$6))</f>
        <v>80</v>
      </c>
      <c r="AD541" s="109">
        <f>IF(B541="",AD540,IF(L541="",C541,$W$6))</f>
        <v>3604.0729999999999</v>
      </c>
      <c r="AF541" s="110">
        <f t="shared" si="57"/>
        <v>33.676470588235297</v>
      </c>
      <c r="AG541" s="110">
        <f t="shared" si="58"/>
        <v>0.24973721682891176</v>
      </c>
      <c r="AI541" s="111">
        <f>SUM($N$4:N541)</f>
        <v>6.8337405675909331</v>
      </c>
    </row>
    <row r="542" spans="1:35" x14ac:dyDescent="0.25">
      <c r="A542" s="4" t="str">
        <f>IF(pushover!A542="","",pushover!A542)</f>
        <v/>
      </c>
      <c r="B542" s="112" t="str">
        <f>IF(A542="","",IF(MAX(pushover!B542:B1537)&gt;0,pushover!B542*100,-pushover!B542*100))</f>
        <v/>
      </c>
      <c r="C542" s="113" t="str">
        <f>IF(A542="","",pushover!C542)</f>
        <v/>
      </c>
      <c r="D542" s="4" t="str">
        <f>IF(A542="","",pushover!D542)</f>
        <v/>
      </c>
      <c r="E542" s="4" t="str">
        <f>IF(A542="","",pushover!E542)</f>
        <v/>
      </c>
      <c r="F542" s="4" t="str">
        <f>IF(A542="","",pushover!I542)</f>
        <v/>
      </c>
      <c r="G542" s="4" t="str">
        <f>IF(A542="","",pushover!J542)</f>
        <v/>
      </c>
      <c r="H542" s="4" t="str">
        <f>IF(A542="","",pushover!K542)</f>
        <v/>
      </c>
      <c r="I542" s="60" t="str">
        <f t="shared" si="55"/>
        <v/>
      </c>
      <c r="J542" s="60" t="str">
        <f t="shared" si="56"/>
        <v/>
      </c>
      <c r="K542" s="59" t="str">
        <f>IF(AND(F542&gt;0,F541=0),aux!$B$2,IF(AND(G542&gt;0,G541=0,H542&lt;1),aux!$B$3,IF(AND(J542=MAX($J$4:$J$999),J541&lt;J542),aux!$B$4,"")))</f>
        <v/>
      </c>
      <c r="L542" s="114" t="str">
        <f>IF(OR(K541=aux!$B$3,L541=""),"",B542/$B$1)</f>
        <v/>
      </c>
      <c r="M542" s="114" t="str">
        <f t="shared" si="59"/>
        <v/>
      </c>
      <c r="N542" s="11" t="str">
        <f t="shared" si="60"/>
        <v/>
      </c>
      <c r="O542" s="60" t="str">
        <f>IF(AND(L541&lt;$V$20,L542&gt;$V$20),aux!$B$5,"")</f>
        <v/>
      </c>
      <c r="AA542" s="108">
        <f>IF(L542="",$V$6,B542)</f>
        <v>45.800000000000004</v>
      </c>
      <c r="AB542" s="109">
        <f>IF(L542="",$W$6,C542)</f>
        <v>3585.1179999999999</v>
      </c>
      <c r="AC542" s="108">
        <f>IF(B542="",AC541,IF(L542="",B542,$V$6))</f>
        <v>80</v>
      </c>
      <c r="AD542" s="109">
        <f>IF(B542="",AD541,IF(L542="",C542,$W$6))</f>
        <v>3604.0729999999999</v>
      </c>
      <c r="AF542" s="110">
        <f t="shared" si="57"/>
        <v>33.676470588235297</v>
      </c>
      <c r="AG542" s="110">
        <f t="shared" si="58"/>
        <v>0.24973721682891176</v>
      </c>
      <c r="AI542" s="111">
        <f>SUM($N$4:N542)</f>
        <v>6.8337405675909331</v>
      </c>
    </row>
    <row r="543" spans="1:35" x14ac:dyDescent="0.25">
      <c r="A543" s="4" t="str">
        <f>IF(pushover!A543="","",pushover!A543)</f>
        <v/>
      </c>
      <c r="B543" s="112" t="str">
        <f>IF(A543="","",IF(MAX(pushover!B543:B1538)&gt;0,pushover!B543*100,-pushover!B543*100))</f>
        <v/>
      </c>
      <c r="C543" s="113" t="str">
        <f>IF(A543="","",pushover!C543)</f>
        <v/>
      </c>
      <c r="D543" s="4" t="str">
        <f>IF(A543="","",pushover!D543)</f>
        <v/>
      </c>
      <c r="E543" s="4" t="str">
        <f>IF(A543="","",pushover!E543)</f>
        <v/>
      </c>
      <c r="F543" s="4" t="str">
        <f>IF(A543="","",pushover!I543)</f>
        <v/>
      </c>
      <c r="G543" s="4" t="str">
        <f>IF(A543="","",pushover!J543)</f>
        <v/>
      </c>
      <c r="H543" s="4" t="str">
        <f>IF(A543="","",pushover!K543)</f>
        <v/>
      </c>
      <c r="I543" s="60" t="str">
        <f t="shared" si="55"/>
        <v/>
      </c>
      <c r="J543" s="60" t="str">
        <f t="shared" si="56"/>
        <v/>
      </c>
      <c r="K543" s="59" t="str">
        <f>IF(AND(F543&gt;0,F542=0),aux!$B$2,IF(AND(G543&gt;0,G542=0,H543&lt;1),aux!$B$3,IF(AND(J543=MAX($J$4:$J$999),J542&lt;J543),aux!$B$4,"")))</f>
        <v/>
      </c>
      <c r="L543" s="114" t="str">
        <f>IF(OR(K542=aux!$B$3,L542=""),"",B543/$B$1)</f>
        <v/>
      </c>
      <c r="M543" s="114" t="str">
        <f t="shared" si="59"/>
        <v/>
      </c>
      <c r="N543" s="11" t="str">
        <f t="shared" si="60"/>
        <v/>
      </c>
      <c r="O543" s="60" t="str">
        <f>IF(AND(L542&lt;$V$20,L543&gt;$V$20),aux!$B$5,"")</f>
        <v/>
      </c>
      <c r="AA543" s="108">
        <f>IF(L543="",$V$6,B543)</f>
        <v>45.800000000000004</v>
      </c>
      <c r="AB543" s="109">
        <f>IF(L543="",$W$6,C543)</f>
        <v>3585.1179999999999</v>
      </c>
      <c r="AC543" s="108">
        <f>IF(B543="",AC542,IF(L543="",B543,$V$6))</f>
        <v>80</v>
      </c>
      <c r="AD543" s="109">
        <f>IF(B543="",AD542,IF(L543="",C543,$W$6))</f>
        <v>3604.0729999999999</v>
      </c>
      <c r="AF543" s="110">
        <f t="shared" si="57"/>
        <v>33.676470588235297</v>
      </c>
      <c r="AG543" s="110">
        <f t="shared" si="58"/>
        <v>0.24973721682891176</v>
      </c>
      <c r="AI543" s="111">
        <f>SUM($N$4:N543)</f>
        <v>6.8337405675909331</v>
      </c>
    </row>
    <row r="544" spans="1:35" x14ac:dyDescent="0.25">
      <c r="A544" s="4" t="str">
        <f>IF(pushover!A544="","",pushover!A544)</f>
        <v/>
      </c>
      <c r="B544" s="112" t="str">
        <f>IF(A544="","",IF(MAX(pushover!B544:B1539)&gt;0,pushover!B544*100,-pushover!B544*100))</f>
        <v/>
      </c>
      <c r="C544" s="113" t="str">
        <f>IF(A544="","",pushover!C544)</f>
        <v/>
      </c>
      <c r="D544" s="4" t="str">
        <f>IF(A544="","",pushover!D544)</f>
        <v/>
      </c>
      <c r="E544" s="4" t="str">
        <f>IF(A544="","",pushover!E544)</f>
        <v/>
      </c>
      <c r="F544" s="4" t="str">
        <f>IF(A544="","",pushover!I544)</f>
        <v/>
      </c>
      <c r="G544" s="4" t="str">
        <f>IF(A544="","",pushover!J544)</f>
        <v/>
      </c>
      <c r="H544" s="4" t="str">
        <f>IF(A544="","",pushover!K544)</f>
        <v/>
      </c>
      <c r="I544" s="60" t="str">
        <f t="shared" si="55"/>
        <v/>
      </c>
      <c r="J544" s="60" t="str">
        <f t="shared" si="56"/>
        <v/>
      </c>
      <c r="K544" s="59" t="str">
        <f>IF(AND(F544&gt;0,F543=0),aux!$B$2,IF(AND(G544&gt;0,G543=0,H544&lt;1),aux!$B$3,IF(AND(J544=MAX($J$4:$J$999),J543&lt;J544),aux!$B$4,"")))</f>
        <v/>
      </c>
      <c r="L544" s="114" t="str">
        <f>IF(OR(K543=aux!$B$3,L543=""),"",B544/$B$1)</f>
        <v/>
      </c>
      <c r="M544" s="114" t="str">
        <f t="shared" si="59"/>
        <v/>
      </c>
      <c r="N544" s="11" t="str">
        <f t="shared" si="60"/>
        <v/>
      </c>
      <c r="O544" s="60" t="str">
        <f>IF(AND(L543&lt;$V$20,L544&gt;$V$20),aux!$B$5,"")</f>
        <v/>
      </c>
      <c r="AA544" s="108">
        <f>IF(L544="",$V$6,B544)</f>
        <v>45.800000000000004</v>
      </c>
      <c r="AB544" s="109">
        <f>IF(L544="",$W$6,C544)</f>
        <v>3585.1179999999999</v>
      </c>
      <c r="AC544" s="108">
        <f>IF(B544="",AC543,IF(L544="",B544,$V$6))</f>
        <v>80</v>
      </c>
      <c r="AD544" s="109">
        <f>IF(B544="",AD543,IF(L544="",C544,$W$6))</f>
        <v>3604.0729999999999</v>
      </c>
      <c r="AF544" s="110">
        <f t="shared" si="57"/>
        <v>33.676470588235297</v>
      </c>
      <c r="AG544" s="110">
        <f t="shared" si="58"/>
        <v>0.24973721682891176</v>
      </c>
      <c r="AI544" s="111">
        <f>SUM($N$4:N544)</f>
        <v>6.8337405675909331</v>
      </c>
    </row>
    <row r="545" spans="1:35" x14ac:dyDescent="0.25">
      <c r="A545" s="4" t="str">
        <f>IF(pushover!A545="","",pushover!A545)</f>
        <v/>
      </c>
      <c r="B545" s="112" t="str">
        <f>IF(A545="","",IF(MAX(pushover!B545:B1540)&gt;0,pushover!B545*100,-pushover!B545*100))</f>
        <v/>
      </c>
      <c r="C545" s="113" t="str">
        <f>IF(A545="","",pushover!C545)</f>
        <v/>
      </c>
      <c r="D545" s="4" t="str">
        <f>IF(A545="","",pushover!D545)</f>
        <v/>
      </c>
      <c r="E545" s="4" t="str">
        <f>IF(A545="","",pushover!E545)</f>
        <v/>
      </c>
      <c r="F545" s="4" t="str">
        <f>IF(A545="","",pushover!I545)</f>
        <v/>
      </c>
      <c r="G545" s="4" t="str">
        <f>IF(A545="","",pushover!J545)</f>
        <v/>
      </c>
      <c r="H545" s="4" t="str">
        <f>IF(A545="","",pushover!K545)</f>
        <v/>
      </c>
      <c r="I545" s="60" t="str">
        <f t="shared" si="55"/>
        <v/>
      </c>
      <c r="J545" s="60" t="str">
        <f t="shared" si="56"/>
        <v/>
      </c>
      <c r="K545" s="59" t="str">
        <f>IF(AND(F545&gt;0,F544=0),aux!$B$2,IF(AND(G545&gt;0,G544=0,H545&lt;1),aux!$B$3,IF(AND(J545=MAX($J$4:$J$999),J544&lt;J545),aux!$B$4,"")))</f>
        <v/>
      </c>
      <c r="L545" s="114" t="str">
        <f>IF(OR(K544=aux!$B$3,L544=""),"",B545/$B$1)</f>
        <v/>
      </c>
      <c r="M545" s="114" t="str">
        <f t="shared" si="59"/>
        <v/>
      </c>
      <c r="N545" s="11" t="str">
        <f t="shared" si="60"/>
        <v/>
      </c>
      <c r="O545" s="60" t="str">
        <f>IF(AND(L544&lt;$V$20,L545&gt;$V$20),aux!$B$5,"")</f>
        <v/>
      </c>
      <c r="AA545" s="108">
        <f>IF(L545="",$V$6,B545)</f>
        <v>45.800000000000004</v>
      </c>
      <c r="AB545" s="109">
        <f>IF(L545="",$W$6,C545)</f>
        <v>3585.1179999999999</v>
      </c>
      <c r="AC545" s="108">
        <f>IF(B545="",AC544,IF(L545="",B545,$V$6))</f>
        <v>80</v>
      </c>
      <c r="AD545" s="109">
        <f>IF(B545="",AD544,IF(L545="",C545,$W$6))</f>
        <v>3604.0729999999999</v>
      </c>
      <c r="AF545" s="110">
        <f t="shared" si="57"/>
        <v>33.676470588235297</v>
      </c>
      <c r="AG545" s="110">
        <f t="shared" si="58"/>
        <v>0.24973721682891176</v>
      </c>
      <c r="AI545" s="111">
        <f>SUM($N$4:N545)</f>
        <v>6.8337405675909331</v>
      </c>
    </row>
    <row r="546" spans="1:35" x14ac:dyDescent="0.25">
      <c r="A546" s="4" t="str">
        <f>IF(pushover!A546="","",pushover!A546)</f>
        <v/>
      </c>
      <c r="B546" s="112" t="str">
        <f>IF(A546="","",IF(MAX(pushover!B546:B1541)&gt;0,pushover!B546*100,-pushover!B546*100))</f>
        <v/>
      </c>
      <c r="C546" s="113" t="str">
        <f>IF(A546="","",pushover!C546)</f>
        <v/>
      </c>
      <c r="D546" s="4" t="str">
        <f>IF(A546="","",pushover!D546)</f>
        <v/>
      </c>
      <c r="E546" s="4" t="str">
        <f>IF(A546="","",pushover!E546)</f>
        <v/>
      </c>
      <c r="F546" s="4" t="str">
        <f>IF(A546="","",pushover!I546)</f>
        <v/>
      </c>
      <c r="G546" s="4" t="str">
        <f>IF(A546="","",pushover!J546)</f>
        <v/>
      </c>
      <c r="H546" s="4" t="str">
        <f>IF(A546="","",pushover!K546)</f>
        <v/>
      </c>
      <c r="I546" s="60" t="str">
        <f t="shared" si="55"/>
        <v/>
      </c>
      <c r="J546" s="60" t="str">
        <f t="shared" si="56"/>
        <v/>
      </c>
      <c r="K546" s="59" t="str">
        <f>IF(AND(F546&gt;0,F545=0),aux!$B$2,IF(AND(G546&gt;0,G545=0,H546&lt;1),aux!$B$3,IF(AND(J546=MAX($J$4:$J$999),J545&lt;J546),aux!$B$4,"")))</f>
        <v/>
      </c>
      <c r="L546" s="114" t="str">
        <f>IF(OR(K545=aux!$B$3,L545=""),"",B546/$B$1)</f>
        <v/>
      </c>
      <c r="M546" s="114" t="str">
        <f t="shared" si="59"/>
        <v/>
      </c>
      <c r="N546" s="11" t="str">
        <f t="shared" si="60"/>
        <v/>
      </c>
      <c r="O546" s="60" t="str">
        <f>IF(AND(L545&lt;$V$20,L546&gt;$V$20),aux!$B$5,"")</f>
        <v/>
      </c>
      <c r="AA546" s="108">
        <f>IF(L546="",$V$6,B546)</f>
        <v>45.800000000000004</v>
      </c>
      <c r="AB546" s="109">
        <f>IF(L546="",$W$6,C546)</f>
        <v>3585.1179999999999</v>
      </c>
      <c r="AC546" s="108">
        <f>IF(B546="",AC545,IF(L546="",B546,$V$6))</f>
        <v>80</v>
      </c>
      <c r="AD546" s="109">
        <f>IF(B546="",AD545,IF(L546="",C546,$W$6))</f>
        <v>3604.0729999999999</v>
      </c>
      <c r="AF546" s="110">
        <f t="shared" si="57"/>
        <v>33.676470588235297</v>
      </c>
      <c r="AG546" s="110">
        <f t="shared" si="58"/>
        <v>0.24973721682891176</v>
      </c>
      <c r="AI546" s="111">
        <f>SUM($N$4:N546)</f>
        <v>6.8337405675909331</v>
      </c>
    </row>
    <row r="547" spans="1:35" x14ac:dyDescent="0.25">
      <c r="A547" s="4" t="str">
        <f>IF(pushover!A547="","",pushover!A547)</f>
        <v/>
      </c>
      <c r="B547" s="112" t="str">
        <f>IF(A547="","",IF(MAX(pushover!B547:B1542)&gt;0,pushover!B547*100,-pushover!B547*100))</f>
        <v/>
      </c>
      <c r="C547" s="113" t="str">
        <f>IF(A547="","",pushover!C547)</f>
        <v/>
      </c>
      <c r="D547" s="4" t="str">
        <f>IF(A547="","",pushover!D547)</f>
        <v/>
      </c>
      <c r="E547" s="4" t="str">
        <f>IF(A547="","",pushover!E547)</f>
        <v/>
      </c>
      <c r="F547" s="4" t="str">
        <f>IF(A547="","",pushover!I547)</f>
        <v/>
      </c>
      <c r="G547" s="4" t="str">
        <f>IF(A547="","",pushover!J547)</f>
        <v/>
      </c>
      <c r="H547" s="4" t="str">
        <f>IF(A547="","",pushover!K547)</f>
        <v/>
      </c>
      <c r="I547" s="60" t="str">
        <f t="shared" si="55"/>
        <v/>
      </c>
      <c r="J547" s="60" t="str">
        <f t="shared" si="56"/>
        <v/>
      </c>
      <c r="K547" s="59" t="str">
        <f>IF(AND(F547&gt;0,F546=0),aux!$B$2,IF(AND(G547&gt;0,G546=0,H547&lt;1),aux!$B$3,IF(AND(J547=MAX($J$4:$J$999),J546&lt;J547),aux!$B$4,"")))</f>
        <v/>
      </c>
      <c r="L547" s="114" t="str">
        <f>IF(OR(K546=aux!$B$3,L546=""),"",B547/$B$1)</f>
        <v/>
      </c>
      <c r="M547" s="114" t="str">
        <f t="shared" si="59"/>
        <v/>
      </c>
      <c r="N547" s="11" t="str">
        <f t="shared" si="60"/>
        <v/>
      </c>
      <c r="O547" s="60" t="str">
        <f>IF(AND(L546&lt;$V$20,L547&gt;$V$20),aux!$B$5,"")</f>
        <v/>
      </c>
      <c r="AA547" s="108">
        <f>IF(L547="",$V$6,B547)</f>
        <v>45.800000000000004</v>
      </c>
      <c r="AB547" s="109">
        <f>IF(L547="",$W$6,C547)</f>
        <v>3585.1179999999999</v>
      </c>
      <c r="AC547" s="108">
        <f>IF(B547="",AC546,IF(L547="",B547,$V$6))</f>
        <v>80</v>
      </c>
      <c r="AD547" s="109">
        <f>IF(B547="",AD546,IF(L547="",C547,$W$6))</f>
        <v>3604.0729999999999</v>
      </c>
      <c r="AF547" s="110">
        <f t="shared" si="57"/>
        <v>33.676470588235297</v>
      </c>
      <c r="AG547" s="110">
        <f t="shared" si="58"/>
        <v>0.24973721682891176</v>
      </c>
      <c r="AI547" s="111">
        <f>SUM($N$4:N547)</f>
        <v>6.8337405675909331</v>
      </c>
    </row>
    <row r="548" spans="1:35" x14ac:dyDescent="0.25">
      <c r="A548" s="4" t="str">
        <f>IF(pushover!A548="","",pushover!A548)</f>
        <v/>
      </c>
      <c r="B548" s="112" t="str">
        <f>IF(A548="","",IF(MAX(pushover!B548:B1543)&gt;0,pushover!B548*100,-pushover!B548*100))</f>
        <v/>
      </c>
      <c r="C548" s="113" t="str">
        <f>IF(A548="","",pushover!C548)</f>
        <v/>
      </c>
      <c r="D548" s="4" t="str">
        <f>IF(A548="","",pushover!D548)</f>
        <v/>
      </c>
      <c r="E548" s="4" t="str">
        <f>IF(A548="","",pushover!E548)</f>
        <v/>
      </c>
      <c r="F548" s="4" t="str">
        <f>IF(A548="","",pushover!I548)</f>
        <v/>
      </c>
      <c r="G548" s="4" t="str">
        <f>IF(A548="","",pushover!J548)</f>
        <v/>
      </c>
      <c r="H548" s="4" t="str">
        <f>IF(A548="","",pushover!K548)</f>
        <v/>
      </c>
      <c r="I548" s="60" t="str">
        <f t="shared" si="55"/>
        <v/>
      </c>
      <c r="J548" s="60" t="str">
        <f t="shared" si="56"/>
        <v/>
      </c>
      <c r="K548" s="59" t="str">
        <f>IF(AND(F548&gt;0,F547=0),aux!$B$2,IF(AND(G548&gt;0,G547=0,H548&lt;1),aux!$B$3,IF(AND(J548=MAX($J$4:$J$999),J547&lt;J548),aux!$B$4,"")))</f>
        <v/>
      </c>
      <c r="L548" s="114" t="str">
        <f>IF(OR(K547=aux!$B$3,L547=""),"",B548/$B$1)</f>
        <v/>
      </c>
      <c r="M548" s="114" t="str">
        <f t="shared" si="59"/>
        <v/>
      </c>
      <c r="N548" s="11" t="str">
        <f t="shared" si="60"/>
        <v/>
      </c>
      <c r="O548" s="60" t="str">
        <f>IF(AND(L547&lt;$V$20,L548&gt;$V$20),aux!$B$5,"")</f>
        <v/>
      </c>
      <c r="AA548" s="108">
        <f>IF(L548="",$V$6,B548)</f>
        <v>45.800000000000004</v>
      </c>
      <c r="AB548" s="109">
        <f>IF(L548="",$W$6,C548)</f>
        <v>3585.1179999999999</v>
      </c>
      <c r="AC548" s="108">
        <f>IF(B548="",AC547,IF(L548="",B548,$V$6))</f>
        <v>80</v>
      </c>
      <c r="AD548" s="109">
        <f>IF(B548="",AD547,IF(L548="",C548,$W$6))</f>
        <v>3604.0729999999999</v>
      </c>
      <c r="AF548" s="110">
        <f t="shared" si="57"/>
        <v>33.676470588235297</v>
      </c>
      <c r="AG548" s="110">
        <f t="shared" si="58"/>
        <v>0.24973721682891176</v>
      </c>
      <c r="AI548" s="111">
        <f>SUM($N$4:N548)</f>
        <v>6.8337405675909331</v>
      </c>
    </row>
    <row r="549" spans="1:35" x14ac:dyDescent="0.25">
      <c r="A549" s="4" t="str">
        <f>IF(pushover!A549="","",pushover!A549)</f>
        <v/>
      </c>
      <c r="B549" s="112" t="str">
        <f>IF(A549="","",IF(MAX(pushover!B549:B1544)&gt;0,pushover!B549*100,-pushover!B549*100))</f>
        <v/>
      </c>
      <c r="C549" s="113" t="str">
        <f>IF(A549="","",pushover!C549)</f>
        <v/>
      </c>
      <c r="D549" s="4" t="str">
        <f>IF(A549="","",pushover!D549)</f>
        <v/>
      </c>
      <c r="E549" s="4" t="str">
        <f>IF(A549="","",pushover!E549)</f>
        <v/>
      </c>
      <c r="F549" s="4" t="str">
        <f>IF(A549="","",pushover!I549)</f>
        <v/>
      </c>
      <c r="G549" s="4" t="str">
        <f>IF(A549="","",pushover!J549)</f>
        <v/>
      </c>
      <c r="H549" s="4" t="str">
        <f>IF(A549="","",pushover!K549)</f>
        <v/>
      </c>
      <c r="I549" s="60" t="str">
        <f t="shared" si="55"/>
        <v/>
      </c>
      <c r="J549" s="60" t="str">
        <f t="shared" si="56"/>
        <v/>
      </c>
      <c r="K549" s="59" t="str">
        <f>IF(AND(F549&gt;0,F548=0),aux!$B$2,IF(AND(G549&gt;0,G548=0,H549&lt;1),aux!$B$3,IF(AND(J549=MAX($J$4:$J$999),J548&lt;J549),aux!$B$4,"")))</f>
        <v/>
      </c>
      <c r="L549" s="114" t="str">
        <f>IF(OR(K548=aux!$B$3,L548=""),"",B549/$B$1)</f>
        <v/>
      </c>
      <c r="M549" s="114" t="str">
        <f t="shared" si="59"/>
        <v/>
      </c>
      <c r="N549" s="11" t="str">
        <f t="shared" si="60"/>
        <v/>
      </c>
      <c r="O549" s="60" t="str">
        <f>IF(AND(L548&lt;$V$20,L549&gt;$V$20),aux!$B$5,"")</f>
        <v/>
      </c>
      <c r="AA549" s="108">
        <f>IF(L549="",$V$6,B549)</f>
        <v>45.800000000000004</v>
      </c>
      <c r="AB549" s="109">
        <f>IF(L549="",$W$6,C549)</f>
        <v>3585.1179999999999</v>
      </c>
      <c r="AC549" s="108">
        <f>IF(B549="",AC548,IF(L549="",B549,$V$6))</f>
        <v>80</v>
      </c>
      <c r="AD549" s="109">
        <f>IF(B549="",AD548,IF(L549="",C549,$W$6))</f>
        <v>3604.0729999999999</v>
      </c>
      <c r="AF549" s="110">
        <f t="shared" si="57"/>
        <v>33.676470588235297</v>
      </c>
      <c r="AG549" s="110">
        <f t="shared" si="58"/>
        <v>0.24973721682891176</v>
      </c>
      <c r="AI549" s="111">
        <f>SUM($N$4:N549)</f>
        <v>6.8337405675909331</v>
      </c>
    </row>
    <row r="550" spans="1:35" x14ac:dyDescent="0.25">
      <c r="A550" s="4" t="str">
        <f>IF(pushover!A550="","",pushover!A550)</f>
        <v/>
      </c>
      <c r="B550" s="112" t="str">
        <f>IF(A550="","",IF(MAX(pushover!B550:B1545)&gt;0,pushover!B550*100,-pushover!B550*100))</f>
        <v/>
      </c>
      <c r="C550" s="113" t="str">
        <f>IF(A550="","",pushover!C550)</f>
        <v/>
      </c>
      <c r="D550" s="4" t="str">
        <f>IF(A550="","",pushover!D550)</f>
        <v/>
      </c>
      <c r="E550" s="4" t="str">
        <f>IF(A550="","",pushover!E550)</f>
        <v/>
      </c>
      <c r="F550" s="4" t="str">
        <f>IF(A550="","",pushover!I550)</f>
        <v/>
      </c>
      <c r="G550" s="4" t="str">
        <f>IF(A550="","",pushover!J550)</f>
        <v/>
      </c>
      <c r="H550" s="4" t="str">
        <f>IF(A550="","",pushover!K550)</f>
        <v/>
      </c>
      <c r="I550" s="60" t="str">
        <f t="shared" si="55"/>
        <v/>
      </c>
      <c r="J550" s="60" t="str">
        <f t="shared" si="56"/>
        <v/>
      </c>
      <c r="K550" s="59" t="str">
        <f>IF(AND(F550&gt;0,F549=0),aux!$B$2,IF(AND(G550&gt;0,G549=0,H550&lt;1),aux!$B$3,IF(AND(J550=MAX($J$4:$J$999),J549&lt;J550),aux!$B$4,"")))</f>
        <v/>
      </c>
      <c r="L550" s="114" t="str">
        <f>IF(OR(K549=aux!$B$3,L549=""),"",B550/$B$1)</f>
        <v/>
      </c>
      <c r="M550" s="114" t="str">
        <f t="shared" si="59"/>
        <v/>
      </c>
      <c r="N550" s="11" t="str">
        <f t="shared" si="60"/>
        <v/>
      </c>
      <c r="O550" s="60" t="str">
        <f>IF(AND(L549&lt;$V$20,L550&gt;$V$20),aux!$B$5,"")</f>
        <v/>
      </c>
      <c r="AA550" s="108">
        <f>IF(L550="",$V$6,B550)</f>
        <v>45.800000000000004</v>
      </c>
      <c r="AB550" s="109">
        <f>IF(L550="",$W$6,C550)</f>
        <v>3585.1179999999999</v>
      </c>
      <c r="AC550" s="108">
        <f>IF(B550="",AC549,IF(L550="",B550,$V$6))</f>
        <v>80</v>
      </c>
      <c r="AD550" s="109">
        <f>IF(B550="",AD549,IF(L550="",C550,$W$6))</f>
        <v>3604.0729999999999</v>
      </c>
      <c r="AF550" s="110">
        <f t="shared" si="57"/>
        <v>33.676470588235297</v>
      </c>
      <c r="AG550" s="110">
        <f t="shared" si="58"/>
        <v>0.24973721682891176</v>
      </c>
      <c r="AI550" s="111">
        <f>SUM($N$4:N550)</f>
        <v>6.8337405675909331</v>
      </c>
    </row>
    <row r="551" spans="1:35" x14ac:dyDescent="0.25">
      <c r="A551" s="4" t="str">
        <f>IF(pushover!A551="","",pushover!A551)</f>
        <v/>
      </c>
      <c r="B551" s="112" t="str">
        <f>IF(A551="","",IF(MAX(pushover!B551:B1546)&gt;0,pushover!B551*100,-pushover!B551*100))</f>
        <v/>
      </c>
      <c r="C551" s="113" t="str">
        <f>IF(A551="","",pushover!C551)</f>
        <v/>
      </c>
      <c r="D551" s="4" t="str">
        <f>IF(A551="","",pushover!D551)</f>
        <v/>
      </c>
      <c r="E551" s="4" t="str">
        <f>IF(A551="","",pushover!E551)</f>
        <v/>
      </c>
      <c r="F551" s="4" t="str">
        <f>IF(A551="","",pushover!I551)</f>
        <v/>
      </c>
      <c r="G551" s="4" t="str">
        <f>IF(A551="","",pushover!J551)</f>
        <v/>
      </c>
      <c r="H551" s="4" t="str">
        <f>IF(A551="","",pushover!K551)</f>
        <v/>
      </c>
      <c r="I551" s="60" t="str">
        <f t="shared" si="55"/>
        <v/>
      </c>
      <c r="J551" s="60" t="str">
        <f t="shared" si="56"/>
        <v/>
      </c>
      <c r="K551" s="59" t="str">
        <f>IF(AND(F551&gt;0,F550=0),aux!$B$2,IF(AND(G551&gt;0,G550=0,H551&lt;1),aux!$B$3,IF(AND(J551=MAX($J$4:$J$999),J550&lt;J551),aux!$B$4,"")))</f>
        <v/>
      </c>
      <c r="L551" s="114" t="str">
        <f>IF(OR(K550=aux!$B$3,L550=""),"",B551/$B$1)</f>
        <v/>
      </c>
      <c r="M551" s="114" t="str">
        <f t="shared" si="59"/>
        <v/>
      </c>
      <c r="N551" s="11" t="str">
        <f t="shared" si="60"/>
        <v/>
      </c>
      <c r="O551" s="60" t="str">
        <f>IF(AND(L550&lt;$V$20,L551&gt;$V$20),aux!$B$5,"")</f>
        <v/>
      </c>
      <c r="AA551" s="108">
        <f>IF(L551="",$V$6,B551)</f>
        <v>45.800000000000004</v>
      </c>
      <c r="AB551" s="109">
        <f>IF(L551="",$W$6,C551)</f>
        <v>3585.1179999999999</v>
      </c>
      <c r="AC551" s="108">
        <f>IF(B551="",AC550,IF(L551="",B551,$V$6))</f>
        <v>80</v>
      </c>
      <c r="AD551" s="109">
        <f>IF(B551="",AD550,IF(L551="",C551,$W$6))</f>
        <v>3604.0729999999999</v>
      </c>
      <c r="AF551" s="110">
        <f t="shared" si="57"/>
        <v>33.676470588235297</v>
      </c>
      <c r="AG551" s="110">
        <f t="shared" si="58"/>
        <v>0.24973721682891176</v>
      </c>
      <c r="AI551" s="111">
        <f>SUM($N$4:N551)</f>
        <v>6.8337405675909331</v>
      </c>
    </row>
    <row r="552" spans="1:35" x14ac:dyDescent="0.25">
      <c r="A552" s="4" t="str">
        <f>IF(pushover!A552="","",pushover!A552)</f>
        <v/>
      </c>
      <c r="B552" s="112" t="str">
        <f>IF(A552="","",IF(MAX(pushover!B552:B1547)&gt;0,pushover!B552*100,-pushover!B552*100))</f>
        <v/>
      </c>
      <c r="C552" s="113" t="str">
        <f>IF(A552="","",pushover!C552)</f>
        <v/>
      </c>
      <c r="D552" s="4" t="str">
        <f>IF(A552="","",pushover!D552)</f>
        <v/>
      </c>
      <c r="E552" s="4" t="str">
        <f>IF(A552="","",pushover!E552)</f>
        <v/>
      </c>
      <c r="F552" s="4" t="str">
        <f>IF(A552="","",pushover!I552)</f>
        <v/>
      </c>
      <c r="G552" s="4" t="str">
        <f>IF(A552="","",pushover!J552)</f>
        <v/>
      </c>
      <c r="H552" s="4" t="str">
        <f>IF(A552="","",pushover!K552)</f>
        <v/>
      </c>
      <c r="I552" s="60" t="str">
        <f t="shared" si="55"/>
        <v/>
      </c>
      <c r="J552" s="60" t="str">
        <f t="shared" si="56"/>
        <v/>
      </c>
      <c r="K552" s="59" t="str">
        <f>IF(AND(F552&gt;0,F551=0),aux!$B$2,IF(AND(G552&gt;0,G551=0,H552&lt;1),aux!$B$3,IF(AND(J552=MAX($J$4:$J$999),J551&lt;J552),aux!$B$4,"")))</f>
        <v/>
      </c>
      <c r="L552" s="114" t="str">
        <f>IF(OR(K551=aux!$B$3,L551=""),"",B552/$B$1)</f>
        <v/>
      </c>
      <c r="M552" s="114" t="str">
        <f t="shared" si="59"/>
        <v/>
      </c>
      <c r="N552" s="11" t="str">
        <f t="shared" si="60"/>
        <v/>
      </c>
      <c r="O552" s="60" t="str">
        <f>IF(AND(L551&lt;$V$20,L552&gt;$V$20),aux!$B$5,"")</f>
        <v/>
      </c>
      <c r="AA552" s="108">
        <f>IF(L552="",$V$6,B552)</f>
        <v>45.800000000000004</v>
      </c>
      <c r="AB552" s="109">
        <f>IF(L552="",$W$6,C552)</f>
        <v>3585.1179999999999</v>
      </c>
      <c r="AC552" s="108">
        <f>IF(B552="",AC551,IF(L552="",B552,$V$6))</f>
        <v>80</v>
      </c>
      <c r="AD552" s="109">
        <f>IF(B552="",AD551,IF(L552="",C552,$W$6))</f>
        <v>3604.0729999999999</v>
      </c>
      <c r="AF552" s="110">
        <f t="shared" si="57"/>
        <v>33.676470588235297</v>
      </c>
      <c r="AG552" s="110">
        <f t="shared" si="58"/>
        <v>0.24973721682891176</v>
      </c>
      <c r="AI552" s="111">
        <f>SUM($N$4:N552)</f>
        <v>6.8337405675909331</v>
      </c>
    </row>
    <row r="553" spans="1:35" x14ac:dyDescent="0.25">
      <c r="A553" s="4" t="str">
        <f>IF(pushover!A553="","",pushover!A553)</f>
        <v/>
      </c>
      <c r="B553" s="112" t="str">
        <f>IF(A553="","",IF(MAX(pushover!B553:B1548)&gt;0,pushover!B553*100,-pushover!B553*100))</f>
        <v/>
      </c>
      <c r="C553" s="113" t="str">
        <f>IF(A553="","",pushover!C553)</f>
        <v/>
      </c>
      <c r="D553" s="4" t="str">
        <f>IF(A553="","",pushover!D553)</f>
        <v/>
      </c>
      <c r="E553" s="4" t="str">
        <f>IF(A553="","",pushover!E553)</f>
        <v/>
      </c>
      <c r="F553" s="4" t="str">
        <f>IF(A553="","",pushover!I553)</f>
        <v/>
      </c>
      <c r="G553" s="4" t="str">
        <f>IF(A553="","",pushover!J553)</f>
        <v/>
      </c>
      <c r="H553" s="4" t="str">
        <f>IF(A553="","",pushover!K553)</f>
        <v/>
      </c>
      <c r="I553" s="60" t="str">
        <f t="shared" si="55"/>
        <v/>
      </c>
      <c r="J553" s="60" t="str">
        <f t="shared" si="56"/>
        <v/>
      </c>
      <c r="K553" s="59" t="str">
        <f>IF(AND(F553&gt;0,F552=0),aux!$B$2,IF(AND(G553&gt;0,G552=0,H553&lt;1),aux!$B$3,IF(AND(J553=MAX($J$4:$J$999),J552&lt;J553),aux!$B$4,"")))</f>
        <v/>
      </c>
      <c r="L553" s="114" t="str">
        <f>IF(OR(K552=aux!$B$3,L552=""),"",B553/$B$1)</f>
        <v/>
      </c>
      <c r="M553" s="114" t="str">
        <f t="shared" si="59"/>
        <v/>
      </c>
      <c r="N553" s="11" t="str">
        <f t="shared" si="60"/>
        <v/>
      </c>
      <c r="O553" s="60" t="str">
        <f>IF(AND(L552&lt;$V$20,L553&gt;$V$20),aux!$B$5,"")</f>
        <v/>
      </c>
      <c r="AA553" s="108">
        <f>IF(L553="",$V$6,B553)</f>
        <v>45.800000000000004</v>
      </c>
      <c r="AB553" s="109">
        <f>IF(L553="",$W$6,C553)</f>
        <v>3585.1179999999999</v>
      </c>
      <c r="AC553" s="108">
        <f>IF(B553="",AC552,IF(L553="",B553,$V$6))</f>
        <v>80</v>
      </c>
      <c r="AD553" s="109">
        <f>IF(B553="",AD552,IF(L553="",C553,$W$6))</f>
        <v>3604.0729999999999</v>
      </c>
      <c r="AF553" s="110">
        <f t="shared" si="57"/>
        <v>33.676470588235297</v>
      </c>
      <c r="AG553" s="110">
        <f t="shared" si="58"/>
        <v>0.24973721682891176</v>
      </c>
      <c r="AI553" s="111">
        <f>SUM($N$4:N553)</f>
        <v>6.8337405675909331</v>
      </c>
    </row>
    <row r="554" spans="1:35" x14ac:dyDescent="0.25">
      <c r="A554" s="4" t="str">
        <f>IF(pushover!A554="","",pushover!A554)</f>
        <v/>
      </c>
      <c r="B554" s="112" t="str">
        <f>IF(A554="","",IF(MAX(pushover!B554:B1549)&gt;0,pushover!B554*100,-pushover!B554*100))</f>
        <v/>
      </c>
      <c r="C554" s="113" t="str">
        <f>IF(A554="","",pushover!C554)</f>
        <v/>
      </c>
      <c r="D554" s="4" t="str">
        <f>IF(A554="","",pushover!D554)</f>
        <v/>
      </c>
      <c r="E554" s="4" t="str">
        <f>IF(A554="","",pushover!E554)</f>
        <v/>
      </c>
      <c r="F554" s="4" t="str">
        <f>IF(A554="","",pushover!I554)</f>
        <v/>
      </c>
      <c r="G554" s="4" t="str">
        <f>IF(A554="","",pushover!J554)</f>
        <v/>
      </c>
      <c r="H554" s="4" t="str">
        <f>IF(A554="","",pushover!K554)</f>
        <v/>
      </c>
      <c r="I554" s="60" t="str">
        <f t="shared" si="55"/>
        <v/>
      </c>
      <c r="J554" s="60" t="str">
        <f t="shared" si="56"/>
        <v/>
      </c>
      <c r="K554" s="59" t="str">
        <f>IF(AND(F554&gt;0,F553=0),aux!$B$2,IF(AND(G554&gt;0,G553=0,H554&lt;1),aux!$B$3,IF(AND(J554=MAX($J$4:$J$999),J553&lt;J554),aux!$B$4,"")))</f>
        <v/>
      </c>
      <c r="L554" s="114" t="str">
        <f>IF(OR(K553=aux!$B$3,L553=""),"",B554/$B$1)</f>
        <v/>
      </c>
      <c r="M554" s="114" t="str">
        <f t="shared" si="59"/>
        <v/>
      </c>
      <c r="N554" s="11" t="str">
        <f t="shared" si="60"/>
        <v/>
      </c>
      <c r="O554" s="60" t="str">
        <f>IF(AND(L553&lt;$V$20,L554&gt;$V$20),aux!$B$5,"")</f>
        <v/>
      </c>
      <c r="AA554" s="108">
        <f>IF(L554="",$V$6,B554)</f>
        <v>45.800000000000004</v>
      </c>
      <c r="AB554" s="109">
        <f>IF(L554="",$W$6,C554)</f>
        <v>3585.1179999999999</v>
      </c>
      <c r="AC554" s="108">
        <f>IF(B554="",AC553,IF(L554="",B554,$V$6))</f>
        <v>80</v>
      </c>
      <c r="AD554" s="109">
        <f>IF(B554="",AD553,IF(L554="",C554,$W$6))</f>
        <v>3604.0729999999999</v>
      </c>
      <c r="AF554" s="110">
        <f t="shared" si="57"/>
        <v>33.676470588235297</v>
      </c>
      <c r="AG554" s="110">
        <f t="shared" si="58"/>
        <v>0.24973721682891176</v>
      </c>
      <c r="AI554" s="111">
        <f>SUM($N$4:N554)</f>
        <v>6.8337405675909331</v>
      </c>
    </row>
    <row r="555" spans="1:35" x14ac:dyDescent="0.25">
      <c r="A555" s="4" t="str">
        <f>IF(pushover!A555="","",pushover!A555)</f>
        <v/>
      </c>
      <c r="B555" s="112" t="str">
        <f>IF(A555="","",IF(MAX(pushover!B555:B1550)&gt;0,pushover!B555*100,-pushover!B555*100))</f>
        <v/>
      </c>
      <c r="C555" s="113" t="str">
        <f>IF(A555="","",pushover!C555)</f>
        <v/>
      </c>
      <c r="D555" s="4" t="str">
        <f>IF(A555="","",pushover!D555)</f>
        <v/>
      </c>
      <c r="E555" s="4" t="str">
        <f>IF(A555="","",pushover!E555)</f>
        <v/>
      </c>
      <c r="F555" s="4" t="str">
        <f>IF(A555="","",pushover!I555)</f>
        <v/>
      </c>
      <c r="G555" s="4" t="str">
        <f>IF(A555="","",pushover!J555)</f>
        <v/>
      </c>
      <c r="H555" s="4" t="str">
        <f>IF(A555="","",pushover!K555)</f>
        <v/>
      </c>
      <c r="I555" s="60" t="str">
        <f t="shared" si="55"/>
        <v/>
      </c>
      <c r="J555" s="60" t="str">
        <f t="shared" si="56"/>
        <v/>
      </c>
      <c r="K555" s="59" t="str">
        <f>IF(AND(F555&gt;0,F554=0),aux!$B$2,IF(AND(G555&gt;0,G554=0,H555&lt;1),aux!$B$3,IF(AND(J555=MAX($J$4:$J$999),J554&lt;J555),aux!$B$4,"")))</f>
        <v/>
      </c>
      <c r="L555" s="114" t="str">
        <f>IF(OR(K554=aux!$B$3,L554=""),"",B555/$B$1)</f>
        <v/>
      </c>
      <c r="M555" s="114" t="str">
        <f t="shared" si="59"/>
        <v/>
      </c>
      <c r="N555" s="11" t="str">
        <f t="shared" si="60"/>
        <v/>
      </c>
      <c r="O555" s="60" t="str">
        <f>IF(AND(L554&lt;$V$20,L555&gt;$V$20),aux!$B$5,"")</f>
        <v/>
      </c>
      <c r="AA555" s="108">
        <f>IF(L555="",$V$6,B555)</f>
        <v>45.800000000000004</v>
      </c>
      <c r="AB555" s="109">
        <f>IF(L555="",$W$6,C555)</f>
        <v>3585.1179999999999</v>
      </c>
      <c r="AC555" s="108">
        <f>IF(B555="",AC554,IF(L555="",B555,$V$6))</f>
        <v>80</v>
      </c>
      <c r="AD555" s="109">
        <f>IF(B555="",AD554,IF(L555="",C555,$W$6))</f>
        <v>3604.0729999999999</v>
      </c>
      <c r="AF555" s="110">
        <f t="shared" si="57"/>
        <v>33.676470588235297</v>
      </c>
      <c r="AG555" s="110">
        <f t="shared" si="58"/>
        <v>0.24973721682891176</v>
      </c>
      <c r="AI555" s="111">
        <f>SUM($N$4:N555)</f>
        <v>6.8337405675909331</v>
      </c>
    </row>
    <row r="556" spans="1:35" x14ac:dyDescent="0.25">
      <c r="A556" s="4" t="str">
        <f>IF(pushover!A556="","",pushover!A556)</f>
        <v/>
      </c>
      <c r="B556" s="112" t="str">
        <f>IF(A556="","",IF(MAX(pushover!B556:B1551)&gt;0,pushover!B556*100,-pushover!B556*100))</f>
        <v/>
      </c>
      <c r="C556" s="113" t="str">
        <f>IF(A556="","",pushover!C556)</f>
        <v/>
      </c>
      <c r="D556" s="4" t="str">
        <f>IF(A556="","",pushover!D556)</f>
        <v/>
      </c>
      <c r="E556" s="4" t="str">
        <f>IF(A556="","",pushover!E556)</f>
        <v/>
      </c>
      <c r="F556" s="4" t="str">
        <f>IF(A556="","",pushover!I556)</f>
        <v/>
      </c>
      <c r="G556" s="4" t="str">
        <f>IF(A556="","",pushover!J556)</f>
        <v/>
      </c>
      <c r="H556" s="4" t="str">
        <f>IF(A556="","",pushover!K556)</f>
        <v/>
      </c>
      <c r="I556" s="60" t="str">
        <f t="shared" si="55"/>
        <v/>
      </c>
      <c r="J556" s="60" t="str">
        <f t="shared" si="56"/>
        <v/>
      </c>
      <c r="K556" s="59" t="str">
        <f>IF(AND(F556&gt;0,F555=0),aux!$B$2,IF(AND(G556&gt;0,G555=0,H556&lt;1),aux!$B$3,IF(AND(J556=MAX($J$4:$J$999),J555&lt;J556),aux!$B$4,"")))</f>
        <v/>
      </c>
      <c r="L556" s="114" t="str">
        <f>IF(OR(K555=aux!$B$3,L555=""),"",B556/$B$1)</f>
        <v/>
      </c>
      <c r="M556" s="114" t="str">
        <f t="shared" si="59"/>
        <v/>
      </c>
      <c r="N556" s="11" t="str">
        <f t="shared" si="60"/>
        <v/>
      </c>
      <c r="O556" s="60" t="str">
        <f>IF(AND(L555&lt;$V$20,L556&gt;$V$20),aux!$B$5,"")</f>
        <v/>
      </c>
      <c r="AA556" s="108">
        <f>IF(L556="",$V$6,B556)</f>
        <v>45.800000000000004</v>
      </c>
      <c r="AB556" s="109">
        <f>IF(L556="",$W$6,C556)</f>
        <v>3585.1179999999999</v>
      </c>
      <c r="AC556" s="108">
        <f>IF(B556="",AC555,IF(L556="",B556,$V$6))</f>
        <v>80</v>
      </c>
      <c r="AD556" s="109">
        <f>IF(B556="",AD555,IF(L556="",C556,$W$6))</f>
        <v>3604.0729999999999</v>
      </c>
      <c r="AF556" s="110">
        <f t="shared" si="57"/>
        <v>33.676470588235297</v>
      </c>
      <c r="AG556" s="110">
        <f t="shared" si="58"/>
        <v>0.24973721682891176</v>
      </c>
      <c r="AI556" s="111">
        <f>SUM($N$4:N556)</f>
        <v>6.8337405675909331</v>
      </c>
    </row>
    <row r="557" spans="1:35" x14ac:dyDescent="0.25">
      <c r="A557" s="4" t="str">
        <f>IF(pushover!A557="","",pushover!A557)</f>
        <v/>
      </c>
      <c r="B557" s="112" t="str">
        <f>IF(A557="","",IF(MAX(pushover!B557:B1552)&gt;0,pushover!B557*100,-pushover!B557*100))</f>
        <v/>
      </c>
      <c r="C557" s="113" t="str">
        <f>IF(A557="","",pushover!C557)</f>
        <v/>
      </c>
      <c r="D557" s="4" t="str">
        <f>IF(A557="","",pushover!D557)</f>
        <v/>
      </c>
      <c r="E557" s="4" t="str">
        <f>IF(A557="","",pushover!E557)</f>
        <v/>
      </c>
      <c r="F557" s="4" t="str">
        <f>IF(A557="","",pushover!I557)</f>
        <v/>
      </c>
      <c r="G557" s="4" t="str">
        <f>IF(A557="","",pushover!J557)</f>
        <v/>
      </c>
      <c r="H557" s="4" t="str">
        <f>IF(A557="","",pushover!K557)</f>
        <v/>
      </c>
      <c r="I557" s="60" t="str">
        <f t="shared" si="55"/>
        <v/>
      </c>
      <c r="J557" s="60" t="str">
        <f t="shared" si="56"/>
        <v/>
      </c>
      <c r="K557" s="59" t="str">
        <f>IF(AND(F557&gt;0,F556=0),aux!$B$2,IF(AND(G557&gt;0,G556=0,H557&lt;1),aux!$B$3,IF(AND(J557=MAX($J$4:$J$999),J556&lt;J557),aux!$B$4,"")))</f>
        <v/>
      </c>
      <c r="L557" s="114" t="str">
        <f>IF(OR(K556=aux!$B$3,L556=""),"",B557/$B$1)</f>
        <v/>
      </c>
      <c r="M557" s="114" t="str">
        <f t="shared" si="59"/>
        <v/>
      </c>
      <c r="N557" s="11" t="str">
        <f t="shared" si="60"/>
        <v/>
      </c>
      <c r="O557" s="60" t="str">
        <f>IF(AND(L556&lt;$V$20,L557&gt;$V$20),aux!$B$5,"")</f>
        <v/>
      </c>
      <c r="AA557" s="108">
        <f>IF(L557="",$V$6,B557)</f>
        <v>45.800000000000004</v>
      </c>
      <c r="AB557" s="109">
        <f>IF(L557="",$W$6,C557)</f>
        <v>3585.1179999999999</v>
      </c>
      <c r="AC557" s="108">
        <f>IF(B557="",AC556,IF(L557="",B557,$V$6))</f>
        <v>80</v>
      </c>
      <c r="AD557" s="109">
        <f>IF(B557="",AD556,IF(L557="",C557,$W$6))</f>
        <v>3604.0729999999999</v>
      </c>
      <c r="AF557" s="110">
        <f t="shared" si="57"/>
        <v>33.676470588235297</v>
      </c>
      <c r="AG557" s="110">
        <f t="shared" si="58"/>
        <v>0.24973721682891176</v>
      </c>
      <c r="AI557" s="111">
        <f>SUM($N$4:N557)</f>
        <v>6.8337405675909331</v>
      </c>
    </row>
    <row r="558" spans="1:35" x14ac:dyDescent="0.25">
      <c r="A558" s="4" t="str">
        <f>IF(pushover!A558="","",pushover!A558)</f>
        <v/>
      </c>
      <c r="B558" s="112" t="str">
        <f>IF(A558="","",IF(MAX(pushover!B558:B1553)&gt;0,pushover!B558*100,-pushover!B558*100))</f>
        <v/>
      </c>
      <c r="C558" s="113" t="str">
        <f>IF(A558="","",pushover!C558)</f>
        <v/>
      </c>
      <c r="D558" s="4" t="str">
        <f>IF(A558="","",pushover!D558)</f>
        <v/>
      </c>
      <c r="E558" s="4" t="str">
        <f>IF(A558="","",pushover!E558)</f>
        <v/>
      </c>
      <c r="F558" s="4" t="str">
        <f>IF(A558="","",pushover!I558)</f>
        <v/>
      </c>
      <c r="G558" s="4" t="str">
        <f>IF(A558="","",pushover!J558)</f>
        <v/>
      </c>
      <c r="H558" s="4" t="str">
        <f>IF(A558="","",pushover!K558)</f>
        <v/>
      </c>
      <c r="I558" s="60" t="str">
        <f t="shared" si="55"/>
        <v/>
      </c>
      <c r="J558" s="60" t="str">
        <f t="shared" si="56"/>
        <v/>
      </c>
      <c r="K558" s="59" t="str">
        <f>IF(AND(F558&gt;0,F557=0),aux!$B$2,IF(AND(G558&gt;0,G557=0,H558&lt;1),aux!$B$3,IF(AND(J558=MAX($J$4:$J$999),J557&lt;J558),aux!$B$4,"")))</f>
        <v/>
      </c>
      <c r="L558" s="114" t="str">
        <f>IF(OR(K557=aux!$B$3,L557=""),"",B558/$B$1)</f>
        <v/>
      </c>
      <c r="M558" s="114" t="str">
        <f t="shared" si="59"/>
        <v/>
      </c>
      <c r="N558" s="11" t="str">
        <f t="shared" si="60"/>
        <v/>
      </c>
      <c r="O558" s="60" t="str">
        <f>IF(AND(L557&lt;$V$20,L558&gt;$V$20),aux!$B$5,"")</f>
        <v/>
      </c>
      <c r="AA558" s="108">
        <f>IF(L558="",$V$6,B558)</f>
        <v>45.800000000000004</v>
      </c>
      <c r="AB558" s="109">
        <f>IF(L558="",$W$6,C558)</f>
        <v>3585.1179999999999</v>
      </c>
      <c r="AC558" s="108">
        <f>IF(B558="",AC557,IF(L558="",B558,$V$6))</f>
        <v>80</v>
      </c>
      <c r="AD558" s="109">
        <f>IF(B558="",AD557,IF(L558="",C558,$W$6))</f>
        <v>3604.0729999999999</v>
      </c>
      <c r="AF558" s="110">
        <f t="shared" si="57"/>
        <v>33.676470588235297</v>
      </c>
      <c r="AG558" s="110">
        <f t="shared" si="58"/>
        <v>0.24973721682891176</v>
      </c>
      <c r="AI558" s="111">
        <f>SUM($N$4:N558)</f>
        <v>6.8337405675909331</v>
      </c>
    </row>
    <row r="559" spans="1:35" x14ac:dyDescent="0.25">
      <c r="A559" s="4" t="str">
        <f>IF(pushover!A559="","",pushover!A559)</f>
        <v/>
      </c>
      <c r="B559" s="112" t="str">
        <f>IF(A559="","",IF(MAX(pushover!B559:B1554)&gt;0,pushover!B559*100,-pushover!B559*100))</f>
        <v/>
      </c>
      <c r="C559" s="113" t="str">
        <f>IF(A559="","",pushover!C559)</f>
        <v/>
      </c>
      <c r="D559" s="4" t="str">
        <f>IF(A559="","",pushover!D559)</f>
        <v/>
      </c>
      <c r="E559" s="4" t="str">
        <f>IF(A559="","",pushover!E559)</f>
        <v/>
      </c>
      <c r="F559" s="4" t="str">
        <f>IF(A559="","",pushover!I559)</f>
        <v/>
      </c>
      <c r="G559" s="4" t="str">
        <f>IF(A559="","",pushover!J559)</f>
        <v/>
      </c>
      <c r="H559" s="4" t="str">
        <f>IF(A559="","",pushover!K559)</f>
        <v/>
      </c>
      <c r="I559" s="60" t="str">
        <f t="shared" si="55"/>
        <v/>
      </c>
      <c r="J559" s="60" t="str">
        <f t="shared" si="56"/>
        <v/>
      </c>
      <c r="K559" s="59" t="str">
        <f>IF(AND(F559&gt;0,F558=0),aux!$B$2,IF(AND(G559&gt;0,G558=0,H559&lt;1),aux!$B$3,IF(AND(J559=MAX($J$4:$J$999),J558&lt;J559),aux!$B$4,"")))</f>
        <v/>
      </c>
      <c r="L559" s="114" t="str">
        <f>IF(OR(K558=aux!$B$3,L558=""),"",B559/$B$1)</f>
        <v/>
      </c>
      <c r="M559" s="114" t="str">
        <f t="shared" si="59"/>
        <v/>
      </c>
      <c r="N559" s="11" t="str">
        <f t="shared" si="60"/>
        <v/>
      </c>
      <c r="O559" s="60" t="str">
        <f>IF(AND(L558&lt;$V$20,L559&gt;$V$20),aux!$B$5,"")</f>
        <v/>
      </c>
      <c r="AA559" s="108">
        <f>IF(L559="",$V$6,B559)</f>
        <v>45.800000000000004</v>
      </c>
      <c r="AB559" s="109">
        <f>IF(L559="",$W$6,C559)</f>
        <v>3585.1179999999999</v>
      </c>
      <c r="AC559" s="108">
        <f>IF(B559="",AC558,IF(L559="",B559,$V$6))</f>
        <v>80</v>
      </c>
      <c r="AD559" s="109">
        <f>IF(B559="",AD558,IF(L559="",C559,$W$6))</f>
        <v>3604.0729999999999</v>
      </c>
      <c r="AF559" s="110">
        <f t="shared" si="57"/>
        <v>33.676470588235297</v>
      </c>
      <c r="AG559" s="110">
        <f t="shared" si="58"/>
        <v>0.24973721682891176</v>
      </c>
      <c r="AI559" s="111">
        <f>SUM($N$4:N559)</f>
        <v>6.8337405675909331</v>
      </c>
    </row>
    <row r="560" spans="1:35" x14ac:dyDescent="0.25">
      <c r="A560" s="4" t="str">
        <f>IF(pushover!A560="","",pushover!A560)</f>
        <v/>
      </c>
      <c r="B560" s="112" t="str">
        <f>IF(A560="","",IF(MAX(pushover!B560:B1555)&gt;0,pushover!B560*100,-pushover!B560*100))</f>
        <v/>
      </c>
      <c r="C560" s="113" t="str">
        <f>IF(A560="","",pushover!C560)</f>
        <v/>
      </c>
      <c r="D560" s="4" t="str">
        <f>IF(A560="","",pushover!D560)</f>
        <v/>
      </c>
      <c r="E560" s="4" t="str">
        <f>IF(A560="","",pushover!E560)</f>
        <v/>
      </c>
      <c r="F560" s="4" t="str">
        <f>IF(A560="","",pushover!I560)</f>
        <v/>
      </c>
      <c r="G560" s="4" t="str">
        <f>IF(A560="","",pushover!J560)</f>
        <v/>
      </c>
      <c r="H560" s="4" t="str">
        <f>IF(A560="","",pushover!K560)</f>
        <v/>
      </c>
      <c r="I560" s="60" t="str">
        <f t="shared" si="55"/>
        <v/>
      </c>
      <c r="J560" s="60" t="str">
        <f t="shared" si="56"/>
        <v/>
      </c>
      <c r="K560" s="59" t="str">
        <f>IF(AND(F560&gt;0,F559=0),aux!$B$2,IF(AND(G560&gt;0,G559=0,H560&lt;1),aux!$B$3,IF(AND(J560=MAX($J$4:$J$999),J559&lt;J560),aux!$B$4,"")))</f>
        <v/>
      </c>
      <c r="L560" s="114" t="str">
        <f>IF(OR(K559=aux!$B$3,L559=""),"",B560/$B$1)</f>
        <v/>
      </c>
      <c r="M560" s="114" t="str">
        <f t="shared" si="59"/>
        <v/>
      </c>
      <c r="N560" s="11" t="str">
        <f t="shared" si="60"/>
        <v/>
      </c>
      <c r="O560" s="60" t="str">
        <f>IF(AND(L559&lt;$V$20,L560&gt;$V$20),aux!$B$5,"")</f>
        <v/>
      </c>
      <c r="AA560" s="108">
        <f>IF(L560="",$V$6,B560)</f>
        <v>45.800000000000004</v>
      </c>
      <c r="AB560" s="109">
        <f>IF(L560="",$W$6,C560)</f>
        <v>3585.1179999999999</v>
      </c>
      <c r="AC560" s="108">
        <f>IF(B560="",AC559,IF(L560="",B560,$V$6))</f>
        <v>80</v>
      </c>
      <c r="AD560" s="109">
        <f>IF(B560="",AD559,IF(L560="",C560,$W$6))</f>
        <v>3604.0729999999999</v>
      </c>
      <c r="AF560" s="110">
        <f t="shared" si="57"/>
        <v>33.676470588235297</v>
      </c>
      <c r="AG560" s="110">
        <f t="shared" si="58"/>
        <v>0.24973721682891176</v>
      </c>
      <c r="AI560" s="111">
        <f>SUM($N$4:N560)</f>
        <v>6.8337405675909331</v>
      </c>
    </row>
    <row r="561" spans="1:35" x14ac:dyDescent="0.25">
      <c r="A561" s="4" t="str">
        <f>IF(pushover!A561="","",pushover!A561)</f>
        <v/>
      </c>
      <c r="B561" s="112" t="str">
        <f>IF(A561="","",IF(MAX(pushover!B561:B1556)&gt;0,pushover!B561*100,-pushover!B561*100))</f>
        <v/>
      </c>
      <c r="C561" s="113" t="str">
        <f>IF(A561="","",pushover!C561)</f>
        <v/>
      </c>
      <c r="D561" s="4" t="str">
        <f>IF(A561="","",pushover!D561)</f>
        <v/>
      </c>
      <c r="E561" s="4" t="str">
        <f>IF(A561="","",pushover!E561)</f>
        <v/>
      </c>
      <c r="F561" s="4" t="str">
        <f>IF(A561="","",pushover!I561)</f>
        <v/>
      </c>
      <c r="G561" s="4" t="str">
        <f>IF(A561="","",pushover!J561)</f>
        <v/>
      </c>
      <c r="H561" s="4" t="str">
        <f>IF(A561="","",pushover!K561)</f>
        <v/>
      </c>
      <c r="I561" s="60" t="str">
        <f t="shared" si="55"/>
        <v/>
      </c>
      <c r="J561" s="60" t="str">
        <f t="shared" si="56"/>
        <v/>
      </c>
      <c r="K561" s="59" t="str">
        <f>IF(AND(F561&gt;0,F560=0),aux!$B$2,IF(AND(G561&gt;0,G560=0,H561&lt;1),aux!$B$3,IF(AND(J561=MAX($J$4:$J$999),J560&lt;J561),aux!$B$4,"")))</f>
        <v/>
      </c>
      <c r="L561" s="114" t="str">
        <f>IF(OR(K560=aux!$B$3,L560=""),"",B561/$B$1)</f>
        <v/>
      </c>
      <c r="M561" s="114" t="str">
        <f t="shared" si="59"/>
        <v/>
      </c>
      <c r="N561" s="11" t="str">
        <f t="shared" si="60"/>
        <v/>
      </c>
      <c r="O561" s="60" t="str">
        <f>IF(AND(L560&lt;$V$20,L561&gt;$V$20),aux!$B$5,"")</f>
        <v/>
      </c>
      <c r="AA561" s="108">
        <f>IF(L561="",$V$6,B561)</f>
        <v>45.800000000000004</v>
      </c>
      <c r="AB561" s="109">
        <f>IF(L561="",$W$6,C561)</f>
        <v>3585.1179999999999</v>
      </c>
      <c r="AC561" s="108">
        <f>IF(B561="",AC560,IF(L561="",B561,$V$6))</f>
        <v>80</v>
      </c>
      <c r="AD561" s="109">
        <f>IF(B561="",AD560,IF(L561="",C561,$W$6))</f>
        <v>3604.0729999999999</v>
      </c>
      <c r="AF561" s="110">
        <f t="shared" si="57"/>
        <v>33.676470588235297</v>
      </c>
      <c r="AG561" s="110">
        <f t="shared" si="58"/>
        <v>0.24973721682891176</v>
      </c>
      <c r="AI561" s="111">
        <f>SUM($N$4:N561)</f>
        <v>6.8337405675909331</v>
      </c>
    </row>
    <row r="562" spans="1:35" x14ac:dyDescent="0.25">
      <c r="A562" s="4" t="str">
        <f>IF(pushover!A562="","",pushover!A562)</f>
        <v/>
      </c>
      <c r="B562" s="112" t="str">
        <f>IF(A562="","",IF(MAX(pushover!B562:B1557)&gt;0,pushover!B562*100,-pushover!B562*100))</f>
        <v/>
      </c>
      <c r="C562" s="113" t="str">
        <f>IF(A562="","",pushover!C562)</f>
        <v/>
      </c>
      <c r="D562" s="4" t="str">
        <f>IF(A562="","",pushover!D562)</f>
        <v/>
      </c>
      <c r="E562" s="4" t="str">
        <f>IF(A562="","",pushover!E562)</f>
        <v/>
      </c>
      <c r="F562" s="4" t="str">
        <f>IF(A562="","",pushover!I562)</f>
        <v/>
      </c>
      <c r="G562" s="4" t="str">
        <f>IF(A562="","",pushover!J562)</f>
        <v/>
      </c>
      <c r="H562" s="4" t="str">
        <f>IF(A562="","",pushover!K562)</f>
        <v/>
      </c>
      <c r="I562" s="60" t="str">
        <f t="shared" si="55"/>
        <v/>
      </c>
      <c r="J562" s="60" t="str">
        <f t="shared" si="56"/>
        <v/>
      </c>
      <c r="K562" s="59" t="str">
        <f>IF(AND(F562&gt;0,F561=0),aux!$B$2,IF(AND(G562&gt;0,G561=0,H562&lt;1),aux!$B$3,IF(AND(J562=MAX($J$4:$J$999),J561&lt;J562),aux!$B$4,"")))</f>
        <v/>
      </c>
      <c r="L562" s="114" t="str">
        <f>IF(OR(K561=aux!$B$3,L561=""),"",B562/$B$1)</f>
        <v/>
      </c>
      <c r="M562" s="114" t="str">
        <f t="shared" si="59"/>
        <v/>
      </c>
      <c r="N562" s="11" t="str">
        <f t="shared" si="60"/>
        <v/>
      </c>
      <c r="O562" s="60" t="str">
        <f>IF(AND(L561&lt;$V$20,L562&gt;$V$20),aux!$B$5,"")</f>
        <v/>
      </c>
      <c r="AA562" s="108">
        <f>IF(L562="",$V$6,B562)</f>
        <v>45.800000000000004</v>
      </c>
      <c r="AB562" s="109">
        <f>IF(L562="",$W$6,C562)</f>
        <v>3585.1179999999999</v>
      </c>
      <c r="AC562" s="108">
        <f>IF(B562="",AC561,IF(L562="",B562,$V$6))</f>
        <v>80</v>
      </c>
      <c r="AD562" s="109">
        <f>IF(B562="",AD561,IF(L562="",C562,$W$6))</f>
        <v>3604.0729999999999</v>
      </c>
      <c r="AF562" s="110">
        <f t="shared" si="57"/>
        <v>33.676470588235297</v>
      </c>
      <c r="AG562" s="110">
        <f t="shared" si="58"/>
        <v>0.24973721682891176</v>
      </c>
      <c r="AI562" s="111">
        <f>SUM($N$4:N562)</f>
        <v>6.8337405675909331</v>
      </c>
    </row>
    <row r="563" spans="1:35" x14ac:dyDescent="0.25">
      <c r="A563" s="4" t="str">
        <f>IF(pushover!A563="","",pushover!A563)</f>
        <v/>
      </c>
      <c r="B563" s="112" t="str">
        <f>IF(A563="","",IF(MAX(pushover!B563:B1558)&gt;0,pushover!B563*100,-pushover!B563*100))</f>
        <v/>
      </c>
      <c r="C563" s="113" t="str">
        <f>IF(A563="","",pushover!C563)</f>
        <v/>
      </c>
      <c r="D563" s="4" t="str">
        <f>IF(A563="","",pushover!D563)</f>
        <v/>
      </c>
      <c r="E563" s="4" t="str">
        <f>IF(A563="","",pushover!E563)</f>
        <v/>
      </c>
      <c r="F563" s="4" t="str">
        <f>IF(A563="","",pushover!I563)</f>
        <v/>
      </c>
      <c r="G563" s="4" t="str">
        <f>IF(A563="","",pushover!J563)</f>
        <v/>
      </c>
      <c r="H563" s="4" t="str">
        <f>IF(A563="","",pushover!K563)</f>
        <v/>
      </c>
      <c r="I563" s="60" t="str">
        <f t="shared" si="55"/>
        <v/>
      </c>
      <c r="J563" s="60" t="str">
        <f t="shared" si="56"/>
        <v/>
      </c>
      <c r="K563" s="59" t="str">
        <f>IF(AND(F563&gt;0,F562=0),aux!$B$2,IF(AND(G563&gt;0,G562=0,H563&lt;1),aux!$B$3,IF(AND(J563=MAX($J$4:$J$999),J562&lt;J563),aux!$B$4,"")))</f>
        <v/>
      </c>
      <c r="L563" s="114" t="str">
        <f>IF(OR(K562=aux!$B$3,L562=""),"",B563/$B$1)</f>
        <v/>
      </c>
      <c r="M563" s="114" t="str">
        <f t="shared" si="59"/>
        <v/>
      </c>
      <c r="N563" s="11" t="str">
        <f t="shared" si="60"/>
        <v/>
      </c>
      <c r="O563" s="60" t="str">
        <f>IF(AND(L562&lt;$V$20,L563&gt;$V$20),aux!$B$5,"")</f>
        <v/>
      </c>
      <c r="AA563" s="108">
        <f>IF(L563="",$V$6,B563)</f>
        <v>45.800000000000004</v>
      </c>
      <c r="AB563" s="109">
        <f>IF(L563="",$W$6,C563)</f>
        <v>3585.1179999999999</v>
      </c>
      <c r="AC563" s="108">
        <f>IF(B563="",AC562,IF(L563="",B563,$V$6))</f>
        <v>80</v>
      </c>
      <c r="AD563" s="109">
        <f>IF(B563="",AD562,IF(L563="",C563,$W$6))</f>
        <v>3604.0729999999999</v>
      </c>
      <c r="AF563" s="110">
        <f t="shared" si="57"/>
        <v>33.676470588235297</v>
      </c>
      <c r="AG563" s="110">
        <f t="shared" si="58"/>
        <v>0.24973721682891176</v>
      </c>
      <c r="AI563" s="111">
        <f>SUM($N$4:N563)</f>
        <v>6.8337405675909331</v>
      </c>
    </row>
    <row r="564" spans="1:35" x14ac:dyDescent="0.25">
      <c r="A564" s="4" t="str">
        <f>IF(pushover!A564="","",pushover!A564)</f>
        <v/>
      </c>
      <c r="B564" s="112" t="str">
        <f>IF(A564="","",IF(MAX(pushover!B564:B1559)&gt;0,pushover!B564*100,-pushover!B564*100))</f>
        <v/>
      </c>
      <c r="C564" s="113" t="str">
        <f>IF(A564="","",pushover!C564)</f>
        <v/>
      </c>
      <c r="D564" s="4" t="str">
        <f>IF(A564="","",pushover!D564)</f>
        <v/>
      </c>
      <c r="E564" s="4" t="str">
        <f>IF(A564="","",pushover!E564)</f>
        <v/>
      </c>
      <c r="F564" s="4" t="str">
        <f>IF(A564="","",pushover!I564)</f>
        <v/>
      </c>
      <c r="G564" s="4" t="str">
        <f>IF(A564="","",pushover!J564)</f>
        <v/>
      </c>
      <c r="H564" s="4" t="str">
        <f>IF(A564="","",pushover!K564)</f>
        <v/>
      </c>
      <c r="I564" s="60" t="str">
        <f t="shared" si="55"/>
        <v/>
      </c>
      <c r="J564" s="60" t="str">
        <f t="shared" si="56"/>
        <v/>
      </c>
      <c r="K564" s="59" t="str">
        <f>IF(AND(F564&gt;0,F563=0),aux!$B$2,IF(AND(G564&gt;0,G563=0,H564&lt;1),aux!$B$3,IF(AND(J564=MAX($J$4:$J$999),J563&lt;J564),aux!$B$4,"")))</f>
        <v/>
      </c>
      <c r="L564" s="114" t="str">
        <f>IF(OR(K563=aux!$B$3,L563=""),"",B564/$B$1)</f>
        <v/>
      </c>
      <c r="M564" s="114" t="str">
        <f t="shared" si="59"/>
        <v/>
      </c>
      <c r="N564" s="11" t="str">
        <f t="shared" si="60"/>
        <v/>
      </c>
      <c r="O564" s="60" t="str">
        <f>IF(AND(L563&lt;$V$20,L564&gt;$V$20),aux!$B$5,"")</f>
        <v/>
      </c>
      <c r="AA564" s="108">
        <f>IF(L564="",$V$6,B564)</f>
        <v>45.800000000000004</v>
      </c>
      <c r="AB564" s="109">
        <f>IF(L564="",$W$6,C564)</f>
        <v>3585.1179999999999</v>
      </c>
      <c r="AC564" s="108">
        <f>IF(B564="",AC563,IF(L564="",B564,$V$6))</f>
        <v>80</v>
      </c>
      <c r="AD564" s="109">
        <f>IF(B564="",AD563,IF(L564="",C564,$W$6))</f>
        <v>3604.0729999999999</v>
      </c>
      <c r="AF564" s="110">
        <f t="shared" si="57"/>
        <v>33.676470588235297</v>
      </c>
      <c r="AG564" s="110">
        <f t="shared" si="58"/>
        <v>0.24973721682891176</v>
      </c>
      <c r="AI564" s="111">
        <f>SUM($N$4:N564)</f>
        <v>6.8337405675909331</v>
      </c>
    </row>
    <row r="565" spans="1:35" x14ac:dyDescent="0.25">
      <c r="A565" s="4" t="str">
        <f>IF(pushover!A565="","",pushover!A565)</f>
        <v/>
      </c>
      <c r="B565" s="112" t="str">
        <f>IF(A565="","",IF(MAX(pushover!B565:B1560)&gt;0,pushover!B565*100,-pushover!B565*100))</f>
        <v/>
      </c>
      <c r="C565" s="113" t="str">
        <f>IF(A565="","",pushover!C565)</f>
        <v/>
      </c>
      <c r="D565" s="4" t="str">
        <f>IF(A565="","",pushover!D565)</f>
        <v/>
      </c>
      <c r="E565" s="4" t="str">
        <f>IF(A565="","",pushover!E565)</f>
        <v/>
      </c>
      <c r="F565" s="4" t="str">
        <f>IF(A565="","",pushover!I565)</f>
        <v/>
      </c>
      <c r="G565" s="4" t="str">
        <f>IF(A565="","",pushover!J565)</f>
        <v/>
      </c>
      <c r="H565" s="4" t="str">
        <f>IF(A565="","",pushover!K565)</f>
        <v/>
      </c>
      <c r="I565" s="60" t="str">
        <f t="shared" si="55"/>
        <v/>
      </c>
      <c r="J565" s="60" t="str">
        <f t="shared" si="56"/>
        <v/>
      </c>
      <c r="K565" s="59" t="str">
        <f>IF(AND(F565&gt;0,F564=0),aux!$B$2,IF(AND(G565&gt;0,G564=0,H565&lt;1),aux!$B$3,IF(AND(J565=MAX($J$4:$J$999),J564&lt;J565),aux!$B$4,"")))</f>
        <v/>
      </c>
      <c r="L565" s="114" t="str">
        <f>IF(OR(K564=aux!$B$3,L564=""),"",B565/$B$1)</f>
        <v/>
      </c>
      <c r="M565" s="114" t="str">
        <f t="shared" si="59"/>
        <v/>
      </c>
      <c r="N565" s="11" t="str">
        <f t="shared" si="60"/>
        <v/>
      </c>
      <c r="O565" s="60" t="str">
        <f>IF(AND(L564&lt;$V$20,L565&gt;$V$20),aux!$B$5,"")</f>
        <v/>
      </c>
      <c r="AA565" s="108">
        <f>IF(L565="",$V$6,B565)</f>
        <v>45.800000000000004</v>
      </c>
      <c r="AB565" s="109">
        <f>IF(L565="",$W$6,C565)</f>
        <v>3585.1179999999999</v>
      </c>
      <c r="AC565" s="108">
        <f>IF(B565="",AC564,IF(L565="",B565,$V$6))</f>
        <v>80</v>
      </c>
      <c r="AD565" s="109">
        <f>IF(B565="",AD564,IF(L565="",C565,$W$6))</f>
        <v>3604.0729999999999</v>
      </c>
      <c r="AF565" s="110">
        <f t="shared" si="57"/>
        <v>33.676470588235297</v>
      </c>
      <c r="AG565" s="110">
        <f t="shared" si="58"/>
        <v>0.24973721682891176</v>
      </c>
      <c r="AI565" s="111">
        <f>SUM($N$4:N565)</f>
        <v>6.8337405675909331</v>
      </c>
    </row>
    <row r="566" spans="1:35" x14ac:dyDescent="0.25">
      <c r="A566" s="4" t="str">
        <f>IF(pushover!A566="","",pushover!A566)</f>
        <v/>
      </c>
      <c r="B566" s="112" t="str">
        <f>IF(A566="","",IF(MAX(pushover!B566:B1561)&gt;0,pushover!B566*100,-pushover!B566*100))</f>
        <v/>
      </c>
      <c r="C566" s="113" t="str">
        <f>IF(A566="","",pushover!C566)</f>
        <v/>
      </c>
      <c r="D566" s="4" t="str">
        <f>IF(A566="","",pushover!D566)</f>
        <v/>
      </c>
      <c r="E566" s="4" t="str">
        <f>IF(A566="","",pushover!E566)</f>
        <v/>
      </c>
      <c r="F566" s="4" t="str">
        <f>IF(A566="","",pushover!I566)</f>
        <v/>
      </c>
      <c r="G566" s="4" t="str">
        <f>IF(A566="","",pushover!J566)</f>
        <v/>
      </c>
      <c r="H566" s="4" t="str">
        <f>IF(A566="","",pushover!K566)</f>
        <v/>
      </c>
      <c r="I566" s="60" t="str">
        <f t="shared" si="55"/>
        <v/>
      </c>
      <c r="J566" s="60" t="str">
        <f t="shared" si="56"/>
        <v/>
      </c>
      <c r="K566" s="59" t="str">
        <f>IF(AND(F566&gt;0,F565=0),aux!$B$2,IF(AND(G566&gt;0,G565=0,H566&lt;1),aux!$B$3,IF(AND(J566=MAX($J$4:$J$999),J565&lt;J566),aux!$B$4,"")))</f>
        <v/>
      </c>
      <c r="L566" s="114" t="str">
        <f>IF(OR(K565=aux!$B$3,L565=""),"",B566/$B$1)</f>
        <v/>
      </c>
      <c r="M566" s="114" t="str">
        <f t="shared" si="59"/>
        <v/>
      </c>
      <c r="N566" s="11" t="str">
        <f t="shared" si="60"/>
        <v/>
      </c>
      <c r="O566" s="60" t="str">
        <f>IF(AND(L565&lt;$V$20,L566&gt;$V$20),aux!$B$5,"")</f>
        <v/>
      </c>
      <c r="AA566" s="108">
        <f>IF(L566="",$V$6,B566)</f>
        <v>45.800000000000004</v>
      </c>
      <c r="AB566" s="109">
        <f>IF(L566="",$W$6,C566)</f>
        <v>3585.1179999999999</v>
      </c>
      <c r="AC566" s="108">
        <f>IF(B566="",AC565,IF(L566="",B566,$V$6))</f>
        <v>80</v>
      </c>
      <c r="AD566" s="109">
        <f>IF(B566="",AD565,IF(L566="",C566,$W$6))</f>
        <v>3604.0729999999999</v>
      </c>
      <c r="AF566" s="110">
        <f t="shared" si="57"/>
        <v>33.676470588235297</v>
      </c>
      <c r="AG566" s="110">
        <f t="shared" si="58"/>
        <v>0.24973721682891176</v>
      </c>
      <c r="AI566" s="111">
        <f>SUM($N$4:N566)</f>
        <v>6.8337405675909331</v>
      </c>
    </row>
    <row r="567" spans="1:35" x14ac:dyDescent="0.25">
      <c r="A567" s="4" t="str">
        <f>IF(pushover!A567="","",pushover!A567)</f>
        <v/>
      </c>
      <c r="B567" s="112" t="str">
        <f>IF(A567="","",IF(MAX(pushover!B567:B1562)&gt;0,pushover!B567*100,-pushover!B567*100))</f>
        <v/>
      </c>
      <c r="C567" s="113" t="str">
        <f>IF(A567="","",pushover!C567)</f>
        <v/>
      </c>
      <c r="D567" s="4" t="str">
        <f>IF(A567="","",pushover!D567)</f>
        <v/>
      </c>
      <c r="E567" s="4" t="str">
        <f>IF(A567="","",pushover!E567)</f>
        <v/>
      </c>
      <c r="F567" s="4" t="str">
        <f>IF(A567="","",pushover!I567)</f>
        <v/>
      </c>
      <c r="G567" s="4" t="str">
        <f>IF(A567="","",pushover!J567)</f>
        <v/>
      </c>
      <c r="H567" s="4" t="str">
        <f>IF(A567="","",pushover!K567)</f>
        <v/>
      </c>
      <c r="I567" s="60" t="str">
        <f t="shared" si="55"/>
        <v/>
      </c>
      <c r="J567" s="60" t="str">
        <f t="shared" si="56"/>
        <v/>
      </c>
      <c r="K567" s="59" t="str">
        <f>IF(AND(F567&gt;0,F566=0),aux!$B$2,IF(AND(G567&gt;0,G566=0,H567&lt;1),aux!$B$3,IF(AND(J567=MAX($J$4:$J$999),J566&lt;J567),aux!$B$4,"")))</f>
        <v/>
      </c>
      <c r="L567" s="114" t="str">
        <f>IF(OR(K566=aux!$B$3,L566=""),"",B567/$B$1)</f>
        <v/>
      </c>
      <c r="M567" s="114" t="str">
        <f t="shared" si="59"/>
        <v/>
      </c>
      <c r="N567" s="11" t="str">
        <f t="shared" si="60"/>
        <v/>
      </c>
      <c r="O567" s="60" t="str">
        <f>IF(AND(L566&lt;$V$20,L567&gt;$V$20),aux!$B$5,"")</f>
        <v/>
      </c>
      <c r="AA567" s="108">
        <f>IF(L567="",$V$6,B567)</f>
        <v>45.800000000000004</v>
      </c>
      <c r="AB567" s="109">
        <f>IF(L567="",$W$6,C567)</f>
        <v>3585.1179999999999</v>
      </c>
      <c r="AC567" s="108">
        <f>IF(B567="",AC566,IF(L567="",B567,$V$6))</f>
        <v>80</v>
      </c>
      <c r="AD567" s="109">
        <f>IF(B567="",AD566,IF(L567="",C567,$W$6))</f>
        <v>3604.0729999999999</v>
      </c>
      <c r="AF567" s="110">
        <f t="shared" si="57"/>
        <v>33.676470588235297</v>
      </c>
      <c r="AG567" s="110">
        <f t="shared" si="58"/>
        <v>0.24973721682891176</v>
      </c>
      <c r="AI567" s="111">
        <f>SUM($N$4:N567)</f>
        <v>6.8337405675909331</v>
      </c>
    </row>
    <row r="568" spans="1:35" x14ac:dyDescent="0.25">
      <c r="A568" s="4" t="str">
        <f>IF(pushover!A568="","",pushover!A568)</f>
        <v/>
      </c>
      <c r="B568" s="112" t="str">
        <f>IF(A568="","",IF(MAX(pushover!B568:B1563)&gt;0,pushover!B568*100,-pushover!B568*100))</f>
        <v/>
      </c>
      <c r="C568" s="113" t="str">
        <f>IF(A568="","",pushover!C568)</f>
        <v/>
      </c>
      <c r="D568" s="4" t="str">
        <f>IF(A568="","",pushover!D568)</f>
        <v/>
      </c>
      <c r="E568" s="4" t="str">
        <f>IF(A568="","",pushover!E568)</f>
        <v/>
      </c>
      <c r="F568" s="4" t="str">
        <f>IF(A568="","",pushover!I568)</f>
        <v/>
      </c>
      <c r="G568" s="4" t="str">
        <f>IF(A568="","",pushover!J568)</f>
        <v/>
      </c>
      <c r="H568" s="4" t="str">
        <f>IF(A568="","",pushover!K568)</f>
        <v/>
      </c>
      <c r="I568" s="60" t="str">
        <f t="shared" si="55"/>
        <v/>
      </c>
      <c r="J568" s="60" t="str">
        <f t="shared" si="56"/>
        <v/>
      </c>
      <c r="K568" s="59" t="str">
        <f>IF(AND(F568&gt;0,F567=0),aux!$B$2,IF(AND(G568&gt;0,G567=0,H568&lt;1),aux!$B$3,IF(AND(J568=MAX($J$4:$J$999),J567&lt;J568),aux!$B$4,"")))</f>
        <v/>
      </c>
      <c r="L568" s="114" t="str">
        <f>IF(OR(K567=aux!$B$3,L567=""),"",B568/$B$1)</f>
        <v/>
      </c>
      <c r="M568" s="114" t="str">
        <f t="shared" si="59"/>
        <v/>
      </c>
      <c r="N568" s="11" t="str">
        <f t="shared" si="60"/>
        <v/>
      </c>
      <c r="O568" s="60" t="str">
        <f>IF(AND(L567&lt;$V$20,L568&gt;$V$20),aux!$B$5,"")</f>
        <v/>
      </c>
      <c r="AA568" s="108">
        <f>IF(L568="",$V$6,B568)</f>
        <v>45.800000000000004</v>
      </c>
      <c r="AB568" s="109">
        <f>IF(L568="",$W$6,C568)</f>
        <v>3585.1179999999999</v>
      </c>
      <c r="AC568" s="108">
        <f>IF(B568="",AC567,IF(L568="",B568,$V$6))</f>
        <v>80</v>
      </c>
      <c r="AD568" s="109">
        <f>IF(B568="",AD567,IF(L568="",C568,$W$6))</f>
        <v>3604.0729999999999</v>
      </c>
      <c r="AF568" s="110">
        <f t="shared" si="57"/>
        <v>33.676470588235297</v>
      </c>
      <c r="AG568" s="110">
        <f t="shared" si="58"/>
        <v>0.24973721682891176</v>
      </c>
      <c r="AI568" s="111">
        <f>SUM($N$4:N568)</f>
        <v>6.8337405675909331</v>
      </c>
    </row>
    <row r="569" spans="1:35" x14ac:dyDescent="0.25">
      <c r="A569" s="4" t="str">
        <f>IF(pushover!A569="","",pushover!A569)</f>
        <v/>
      </c>
      <c r="B569" s="112" t="str">
        <f>IF(A569="","",IF(MAX(pushover!B569:B1564)&gt;0,pushover!B569*100,-pushover!B569*100))</f>
        <v/>
      </c>
      <c r="C569" s="113" t="str">
        <f>IF(A569="","",pushover!C569)</f>
        <v/>
      </c>
      <c r="D569" s="4" t="str">
        <f>IF(A569="","",pushover!D569)</f>
        <v/>
      </c>
      <c r="E569" s="4" t="str">
        <f>IF(A569="","",pushover!E569)</f>
        <v/>
      </c>
      <c r="F569" s="4" t="str">
        <f>IF(A569="","",pushover!I569)</f>
        <v/>
      </c>
      <c r="G569" s="4" t="str">
        <f>IF(A569="","",pushover!J569)</f>
        <v/>
      </c>
      <c r="H569" s="4" t="str">
        <f>IF(A569="","",pushover!K569)</f>
        <v/>
      </c>
      <c r="I569" s="60" t="str">
        <f t="shared" si="55"/>
        <v/>
      </c>
      <c r="J569" s="60" t="str">
        <f t="shared" si="56"/>
        <v/>
      </c>
      <c r="K569" s="59" t="str">
        <f>IF(AND(F569&gt;0,F568=0),aux!$B$2,IF(AND(G569&gt;0,G568=0,H569&lt;1),aux!$B$3,IF(AND(J569=MAX($J$4:$J$999),J568&lt;J569),aux!$B$4,"")))</f>
        <v/>
      </c>
      <c r="L569" s="114" t="str">
        <f>IF(OR(K568=aux!$B$3,L568=""),"",B569/$B$1)</f>
        <v/>
      </c>
      <c r="M569" s="114" t="str">
        <f t="shared" si="59"/>
        <v/>
      </c>
      <c r="N569" s="11" t="str">
        <f t="shared" si="60"/>
        <v/>
      </c>
      <c r="O569" s="60" t="str">
        <f>IF(AND(L568&lt;$V$20,L569&gt;$V$20),aux!$B$5,"")</f>
        <v/>
      </c>
      <c r="AA569" s="108">
        <f>IF(L569="",$V$6,B569)</f>
        <v>45.800000000000004</v>
      </c>
      <c r="AB569" s="109">
        <f>IF(L569="",$W$6,C569)</f>
        <v>3585.1179999999999</v>
      </c>
      <c r="AC569" s="108">
        <f>IF(B569="",AC568,IF(L569="",B569,$V$6))</f>
        <v>80</v>
      </c>
      <c r="AD569" s="109">
        <f>IF(B569="",AD568,IF(L569="",C569,$W$6))</f>
        <v>3604.0729999999999</v>
      </c>
      <c r="AF569" s="110">
        <f t="shared" si="57"/>
        <v>33.676470588235297</v>
      </c>
      <c r="AG569" s="110">
        <f t="shared" si="58"/>
        <v>0.24973721682891176</v>
      </c>
      <c r="AI569" s="111">
        <f>SUM($N$4:N569)</f>
        <v>6.8337405675909331</v>
      </c>
    </row>
    <row r="570" spans="1:35" x14ac:dyDescent="0.25">
      <c r="A570" s="4" t="str">
        <f>IF(pushover!A570="","",pushover!A570)</f>
        <v/>
      </c>
      <c r="B570" s="112" t="str">
        <f>IF(A570="","",IF(MAX(pushover!B570:B1565)&gt;0,pushover!B570*100,-pushover!B570*100))</f>
        <v/>
      </c>
      <c r="C570" s="113" t="str">
        <f>IF(A570="","",pushover!C570)</f>
        <v/>
      </c>
      <c r="D570" s="4" t="str">
        <f>IF(A570="","",pushover!D570)</f>
        <v/>
      </c>
      <c r="E570" s="4" t="str">
        <f>IF(A570="","",pushover!E570)</f>
        <v/>
      </c>
      <c r="F570" s="4" t="str">
        <f>IF(A570="","",pushover!I570)</f>
        <v/>
      </c>
      <c r="G570" s="4" t="str">
        <f>IF(A570="","",pushover!J570)</f>
        <v/>
      </c>
      <c r="H570" s="4" t="str">
        <f>IF(A570="","",pushover!K570)</f>
        <v/>
      </c>
      <c r="I570" s="60" t="str">
        <f t="shared" si="55"/>
        <v/>
      </c>
      <c r="J570" s="60" t="str">
        <f t="shared" si="56"/>
        <v/>
      </c>
      <c r="K570" s="59" t="str">
        <f>IF(AND(F570&gt;0,F569=0),aux!$B$2,IF(AND(G570&gt;0,G569=0,H570&lt;1),aux!$B$3,IF(AND(J570=MAX($J$4:$J$999),J569&lt;J570),aux!$B$4,"")))</f>
        <v/>
      </c>
      <c r="L570" s="114" t="str">
        <f>IF(OR(K569=aux!$B$3,L569=""),"",B570/$B$1)</f>
        <v/>
      </c>
      <c r="M570" s="114" t="str">
        <f t="shared" si="59"/>
        <v/>
      </c>
      <c r="N570" s="11" t="str">
        <f t="shared" si="60"/>
        <v/>
      </c>
      <c r="O570" s="60" t="str">
        <f>IF(AND(L569&lt;$V$20,L570&gt;$V$20),aux!$B$5,"")</f>
        <v/>
      </c>
      <c r="AA570" s="108">
        <f>IF(L570="",$V$6,B570)</f>
        <v>45.800000000000004</v>
      </c>
      <c r="AB570" s="109">
        <f>IF(L570="",$W$6,C570)</f>
        <v>3585.1179999999999</v>
      </c>
      <c r="AC570" s="108">
        <f>IF(B570="",AC569,IF(L570="",B570,$V$6))</f>
        <v>80</v>
      </c>
      <c r="AD570" s="109">
        <f>IF(B570="",AD569,IF(L570="",C570,$W$6))</f>
        <v>3604.0729999999999</v>
      </c>
      <c r="AF570" s="110">
        <f t="shared" si="57"/>
        <v>33.676470588235297</v>
      </c>
      <c r="AG570" s="110">
        <f t="shared" si="58"/>
        <v>0.24973721682891176</v>
      </c>
      <c r="AI570" s="111">
        <f>SUM($N$4:N570)</f>
        <v>6.8337405675909331</v>
      </c>
    </row>
    <row r="571" spans="1:35" x14ac:dyDescent="0.25">
      <c r="A571" s="4" t="str">
        <f>IF(pushover!A571="","",pushover!A571)</f>
        <v/>
      </c>
      <c r="B571" s="112" t="str">
        <f>IF(A571="","",IF(MAX(pushover!B571:B1566)&gt;0,pushover!B571*100,-pushover!B571*100))</f>
        <v/>
      </c>
      <c r="C571" s="113" t="str">
        <f>IF(A571="","",pushover!C571)</f>
        <v/>
      </c>
      <c r="D571" s="4" t="str">
        <f>IF(A571="","",pushover!D571)</f>
        <v/>
      </c>
      <c r="E571" s="4" t="str">
        <f>IF(A571="","",pushover!E571)</f>
        <v/>
      </c>
      <c r="F571" s="4" t="str">
        <f>IF(A571="","",pushover!I571)</f>
        <v/>
      </c>
      <c r="G571" s="4" t="str">
        <f>IF(A571="","",pushover!J571)</f>
        <v/>
      </c>
      <c r="H571" s="4" t="str">
        <f>IF(A571="","",pushover!K571)</f>
        <v/>
      </c>
      <c r="I571" s="60" t="str">
        <f t="shared" si="55"/>
        <v/>
      </c>
      <c r="J571" s="60" t="str">
        <f t="shared" si="56"/>
        <v/>
      </c>
      <c r="K571" s="59" t="str">
        <f>IF(AND(F571&gt;0,F570=0),aux!$B$2,IF(AND(G571&gt;0,G570=0,H571&lt;1),aux!$B$3,IF(AND(J571=MAX($J$4:$J$999),J570&lt;J571),aux!$B$4,"")))</f>
        <v/>
      </c>
      <c r="L571" s="114" t="str">
        <f>IF(OR(K570=aux!$B$3,L570=""),"",B571/$B$1)</f>
        <v/>
      </c>
      <c r="M571" s="114" t="str">
        <f t="shared" si="59"/>
        <v/>
      </c>
      <c r="N571" s="11" t="str">
        <f t="shared" si="60"/>
        <v/>
      </c>
      <c r="O571" s="60" t="str">
        <f>IF(AND(L570&lt;$V$20,L571&gt;$V$20),aux!$B$5,"")</f>
        <v/>
      </c>
      <c r="AA571" s="108">
        <f>IF(L571="",$V$6,B571)</f>
        <v>45.800000000000004</v>
      </c>
      <c r="AB571" s="109">
        <f>IF(L571="",$W$6,C571)</f>
        <v>3585.1179999999999</v>
      </c>
      <c r="AC571" s="108">
        <f>IF(B571="",AC570,IF(L571="",B571,$V$6))</f>
        <v>80</v>
      </c>
      <c r="AD571" s="109">
        <f>IF(B571="",AD570,IF(L571="",C571,$W$6))</f>
        <v>3604.0729999999999</v>
      </c>
      <c r="AF571" s="110">
        <f t="shared" si="57"/>
        <v>33.676470588235297</v>
      </c>
      <c r="AG571" s="110">
        <f t="shared" si="58"/>
        <v>0.24973721682891176</v>
      </c>
      <c r="AI571" s="111">
        <f>SUM($N$4:N571)</f>
        <v>6.8337405675909331</v>
      </c>
    </row>
    <row r="572" spans="1:35" x14ac:dyDescent="0.25">
      <c r="A572" s="4" t="str">
        <f>IF(pushover!A572="","",pushover!A572)</f>
        <v/>
      </c>
      <c r="B572" s="112" t="str">
        <f>IF(A572="","",IF(MAX(pushover!B572:B1567)&gt;0,pushover!B572*100,-pushover!B572*100))</f>
        <v/>
      </c>
      <c r="C572" s="113" t="str">
        <f>IF(A572="","",pushover!C572)</f>
        <v/>
      </c>
      <c r="D572" s="4" t="str">
        <f>IF(A572="","",pushover!D572)</f>
        <v/>
      </c>
      <c r="E572" s="4" t="str">
        <f>IF(A572="","",pushover!E572)</f>
        <v/>
      </c>
      <c r="F572" s="4" t="str">
        <f>IF(A572="","",pushover!I572)</f>
        <v/>
      </c>
      <c r="G572" s="4" t="str">
        <f>IF(A572="","",pushover!J572)</f>
        <v/>
      </c>
      <c r="H572" s="4" t="str">
        <f>IF(A572="","",pushover!K572)</f>
        <v/>
      </c>
      <c r="I572" s="60" t="str">
        <f t="shared" si="55"/>
        <v/>
      </c>
      <c r="J572" s="60" t="str">
        <f t="shared" si="56"/>
        <v/>
      </c>
      <c r="K572" s="59" t="str">
        <f>IF(AND(F572&gt;0,F571=0),aux!$B$2,IF(AND(G572&gt;0,G571=0,H572&lt;1),aux!$B$3,IF(AND(J572=MAX($J$4:$J$999),J571&lt;J572),aux!$B$4,"")))</f>
        <v/>
      </c>
      <c r="L572" s="114" t="str">
        <f>IF(OR(K571=aux!$B$3,L571=""),"",B572/$B$1)</f>
        <v/>
      </c>
      <c r="M572" s="114" t="str">
        <f t="shared" si="59"/>
        <v/>
      </c>
      <c r="N572" s="11" t="str">
        <f t="shared" si="60"/>
        <v/>
      </c>
      <c r="O572" s="60" t="str">
        <f>IF(AND(L571&lt;$V$20,L572&gt;$V$20),aux!$B$5,"")</f>
        <v/>
      </c>
      <c r="AA572" s="108">
        <f>IF(L572="",$V$6,B572)</f>
        <v>45.800000000000004</v>
      </c>
      <c r="AB572" s="109">
        <f>IF(L572="",$W$6,C572)</f>
        <v>3585.1179999999999</v>
      </c>
      <c r="AC572" s="108">
        <f>IF(B572="",AC571,IF(L572="",B572,$V$6))</f>
        <v>80</v>
      </c>
      <c r="AD572" s="109">
        <f>IF(B572="",AD571,IF(L572="",C572,$W$6))</f>
        <v>3604.0729999999999</v>
      </c>
      <c r="AF572" s="110">
        <f t="shared" si="57"/>
        <v>33.676470588235297</v>
      </c>
      <c r="AG572" s="110">
        <f t="shared" si="58"/>
        <v>0.24973721682891176</v>
      </c>
      <c r="AI572" s="111">
        <f>SUM($N$4:N572)</f>
        <v>6.8337405675909331</v>
      </c>
    </row>
    <row r="573" spans="1:35" x14ac:dyDescent="0.25">
      <c r="A573" s="4" t="str">
        <f>IF(pushover!A573="","",pushover!A573)</f>
        <v/>
      </c>
      <c r="B573" s="112" t="str">
        <f>IF(A573="","",IF(MAX(pushover!B573:B1568)&gt;0,pushover!B573*100,-pushover!B573*100))</f>
        <v/>
      </c>
      <c r="C573" s="113" t="str">
        <f>IF(A573="","",pushover!C573)</f>
        <v/>
      </c>
      <c r="D573" s="4" t="str">
        <f>IF(A573="","",pushover!D573)</f>
        <v/>
      </c>
      <c r="E573" s="4" t="str">
        <f>IF(A573="","",pushover!E573)</f>
        <v/>
      </c>
      <c r="F573" s="4" t="str">
        <f>IF(A573="","",pushover!I573)</f>
        <v/>
      </c>
      <c r="G573" s="4" t="str">
        <f>IF(A573="","",pushover!J573)</f>
        <v/>
      </c>
      <c r="H573" s="4" t="str">
        <f>IF(A573="","",pushover!K573)</f>
        <v/>
      </c>
      <c r="I573" s="60" t="str">
        <f t="shared" ref="I573:I636" si="61">IF(A573="","",D573+E573)</f>
        <v/>
      </c>
      <c r="J573" s="60" t="str">
        <f t="shared" ref="J573:J636" si="62">IF(A573="","",F573+G573+H573)</f>
        <v/>
      </c>
      <c r="K573" s="59" t="str">
        <f>IF(AND(F573&gt;0,F572=0),aux!$B$2,IF(AND(G573&gt;0,G572=0,H573&lt;1),aux!$B$3,IF(AND(J573=MAX($J$4:$J$999),J572&lt;J573),aux!$B$4,"")))</f>
        <v/>
      </c>
      <c r="L573" s="114" t="str">
        <f>IF(OR(K572=aux!$B$3,L572=""),"",B573/$B$1)</f>
        <v/>
      </c>
      <c r="M573" s="114" t="str">
        <f t="shared" si="59"/>
        <v/>
      </c>
      <c r="N573" s="11" t="str">
        <f t="shared" si="60"/>
        <v/>
      </c>
      <c r="O573" s="60" t="str">
        <f>IF(AND(L572&lt;$V$20,L573&gt;$V$20),aux!$B$5,"")</f>
        <v/>
      </c>
      <c r="AA573" s="108">
        <f>IF(L573="",$V$6,B573)</f>
        <v>45.800000000000004</v>
      </c>
      <c r="AB573" s="109">
        <f>IF(L573="",$W$6,C573)</f>
        <v>3585.1179999999999</v>
      </c>
      <c r="AC573" s="108">
        <f>IF(B573="",AC572,IF(L573="",B573,$V$6))</f>
        <v>80</v>
      </c>
      <c r="AD573" s="109">
        <f>IF(B573="",AD572,IF(L573="",C573,$W$6))</f>
        <v>3604.0729999999999</v>
      </c>
      <c r="AF573" s="110">
        <f t="shared" ref="AF573:AF636" si="63">IF(L573="",AF572,L573)</f>
        <v>33.676470588235297</v>
      </c>
      <c r="AG573" s="110">
        <f t="shared" ref="AG573:AG636" si="64">IF(M573="",AG572,M573)</f>
        <v>0.24973721682891176</v>
      </c>
      <c r="AI573" s="111">
        <f>SUM($N$4:N573)</f>
        <v>6.8337405675909331</v>
      </c>
    </row>
    <row r="574" spans="1:35" x14ac:dyDescent="0.25">
      <c r="A574" s="4" t="str">
        <f>IF(pushover!A574="","",pushover!A574)</f>
        <v/>
      </c>
      <c r="B574" s="112" t="str">
        <f>IF(A574="","",IF(MAX(pushover!B574:B1569)&gt;0,pushover!B574*100,-pushover!B574*100))</f>
        <v/>
      </c>
      <c r="C574" s="113" t="str">
        <f>IF(A574="","",pushover!C574)</f>
        <v/>
      </c>
      <c r="D574" s="4" t="str">
        <f>IF(A574="","",pushover!D574)</f>
        <v/>
      </c>
      <c r="E574" s="4" t="str">
        <f>IF(A574="","",pushover!E574)</f>
        <v/>
      </c>
      <c r="F574" s="4" t="str">
        <f>IF(A574="","",pushover!I574)</f>
        <v/>
      </c>
      <c r="G574" s="4" t="str">
        <f>IF(A574="","",pushover!J574)</f>
        <v/>
      </c>
      <c r="H574" s="4" t="str">
        <f>IF(A574="","",pushover!K574)</f>
        <v/>
      </c>
      <c r="I574" s="60" t="str">
        <f t="shared" si="61"/>
        <v/>
      </c>
      <c r="J574" s="60" t="str">
        <f t="shared" si="62"/>
        <v/>
      </c>
      <c r="K574" s="59" t="str">
        <f>IF(AND(F574&gt;0,F573=0),aux!$B$2,IF(AND(G574&gt;0,G573=0,H574&lt;1),aux!$B$3,IF(AND(J574=MAX($J$4:$J$999),J573&lt;J574),aux!$B$4,"")))</f>
        <v/>
      </c>
      <c r="L574" s="114" t="str">
        <f>IF(OR(K573=aux!$B$3,L573=""),"",B574/$B$1)</f>
        <v/>
      </c>
      <c r="M574" s="114" t="str">
        <f t="shared" si="59"/>
        <v/>
      </c>
      <c r="N574" s="11" t="str">
        <f t="shared" si="60"/>
        <v/>
      </c>
      <c r="O574" s="60" t="str">
        <f>IF(AND(L573&lt;$V$20,L574&gt;$V$20),aux!$B$5,"")</f>
        <v/>
      </c>
      <c r="AA574" s="108">
        <f>IF(L574="",$V$6,B574)</f>
        <v>45.800000000000004</v>
      </c>
      <c r="AB574" s="109">
        <f>IF(L574="",$W$6,C574)</f>
        <v>3585.1179999999999</v>
      </c>
      <c r="AC574" s="108">
        <f>IF(B574="",AC573,IF(L574="",B574,$V$6))</f>
        <v>80</v>
      </c>
      <c r="AD574" s="109">
        <f>IF(B574="",AD573,IF(L574="",C574,$W$6))</f>
        <v>3604.0729999999999</v>
      </c>
      <c r="AF574" s="110">
        <f t="shared" si="63"/>
        <v>33.676470588235297</v>
      </c>
      <c r="AG574" s="110">
        <f t="shared" si="64"/>
        <v>0.24973721682891176</v>
      </c>
      <c r="AI574" s="111">
        <f>SUM($N$4:N574)</f>
        <v>6.8337405675909331</v>
      </c>
    </row>
    <row r="575" spans="1:35" x14ac:dyDescent="0.25">
      <c r="A575" s="4" t="str">
        <f>IF(pushover!A575="","",pushover!A575)</f>
        <v/>
      </c>
      <c r="B575" s="112" t="str">
        <f>IF(A575="","",IF(MAX(pushover!B575:B1570)&gt;0,pushover!B575*100,-pushover!B575*100))</f>
        <v/>
      </c>
      <c r="C575" s="113" t="str">
        <f>IF(A575="","",pushover!C575)</f>
        <v/>
      </c>
      <c r="D575" s="4" t="str">
        <f>IF(A575="","",pushover!D575)</f>
        <v/>
      </c>
      <c r="E575" s="4" t="str">
        <f>IF(A575="","",pushover!E575)</f>
        <v/>
      </c>
      <c r="F575" s="4" t="str">
        <f>IF(A575="","",pushover!I575)</f>
        <v/>
      </c>
      <c r="G575" s="4" t="str">
        <f>IF(A575="","",pushover!J575)</f>
        <v/>
      </c>
      <c r="H575" s="4" t="str">
        <f>IF(A575="","",pushover!K575)</f>
        <v/>
      </c>
      <c r="I575" s="60" t="str">
        <f t="shared" si="61"/>
        <v/>
      </c>
      <c r="J575" s="60" t="str">
        <f t="shared" si="62"/>
        <v/>
      </c>
      <c r="K575" s="59" t="str">
        <f>IF(AND(F575&gt;0,F574=0),aux!$B$2,IF(AND(G575&gt;0,G574=0,H575&lt;1),aux!$B$3,IF(AND(J575=MAX($J$4:$J$999),J574&lt;J575),aux!$B$4,"")))</f>
        <v/>
      </c>
      <c r="L575" s="114" t="str">
        <f>IF(OR(K574=aux!$B$3,L574=""),"",B575/$B$1)</f>
        <v/>
      </c>
      <c r="M575" s="114" t="str">
        <f t="shared" si="59"/>
        <v/>
      </c>
      <c r="N575" s="11" t="str">
        <f t="shared" si="60"/>
        <v/>
      </c>
      <c r="O575" s="60" t="str">
        <f>IF(AND(L574&lt;$V$20,L575&gt;$V$20),aux!$B$5,"")</f>
        <v/>
      </c>
      <c r="AA575" s="108">
        <f>IF(L575="",$V$6,B575)</f>
        <v>45.800000000000004</v>
      </c>
      <c r="AB575" s="109">
        <f>IF(L575="",$W$6,C575)</f>
        <v>3585.1179999999999</v>
      </c>
      <c r="AC575" s="108">
        <f>IF(B575="",AC574,IF(L575="",B575,$V$6))</f>
        <v>80</v>
      </c>
      <c r="AD575" s="109">
        <f>IF(B575="",AD574,IF(L575="",C575,$W$6))</f>
        <v>3604.0729999999999</v>
      </c>
      <c r="AF575" s="110">
        <f t="shared" si="63"/>
        <v>33.676470588235297</v>
      </c>
      <c r="AG575" s="110">
        <f t="shared" si="64"/>
        <v>0.24973721682891176</v>
      </c>
      <c r="AI575" s="111">
        <f>SUM($N$4:N575)</f>
        <v>6.8337405675909331</v>
      </c>
    </row>
    <row r="576" spans="1:35" x14ac:dyDescent="0.25">
      <c r="A576" s="4" t="str">
        <f>IF(pushover!A576="","",pushover!A576)</f>
        <v/>
      </c>
      <c r="B576" s="112" t="str">
        <f>IF(A576="","",IF(MAX(pushover!B576:B1571)&gt;0,pushover!B576*100,-pushover!B576*100))</f>
        <v/>
      </c>
      <c r="C576" s="113" t="str">
        <f>IF(A576="","",pushover!C576)</f>
        <v/>
      </c>
      <c r="D576" s="4" t="str">
        <f>IF(A576="","",pushover!D576)</f>
        <v/>
      </c>
      <c r="E576" s="4" t="str">
        <f>IF(A576="","",pushover!E576)</f>
        <v/>
      </c>
      <c r="F576" s="4" t="str">
        <f>IF(A576="","",pushover!I576)</f>
        <v/>
      </c>
      <c r="G576" s="4" t="str">
        <f>IF(A576="","",pushover!J576)</f>
        <v/>
      </c>
      <c r="H576" s="4" t="str">
        <f>IF(A576="","",pushover!K576)</f>
        <v/>
      </c>
      <c r="I576" s="60" t="str">
        <f t="shared" si="61"/>
        <v/>
      </c>
      <c r="J576" s="60" t="str">
        <f t="shared" si="62"/>
        <v/>
      </c>
      <c r="K576" s="59" t="str">
        <f>IF(AND(F576&gt;0,F575=0),aux!$B$2,IF(AND(G576&gt;0,G575=0,H576&lt;1),aux!$B$3,IF(AND(J576=MAX($J$4:$J$999),J575&lt;J576),aux!$B$4,"")))</f>
        <v/>
      </c>
      <c r="L576" s="114" t="str">
        <f>IF(OR(K575=aux!$B$3,L575=""),"",B576/$B$1)</f>
        <v/>
      </c>
      <c r="M576" s="114" t="str">
        <f t="shared" si="59"/>
        <v/>
      </c>
      <c r="N576" s="11" t="str">
        <f t="shared" si="60"/>
        <v/>
      </c>
      <c r="O576" s="60" t="str">
        <f>IF(AND(L575&lt;$V$20,L576&gt;$V$20),aux!$B$5,"")</f>
        <v/>
      </c>
      <c r="AA576" s="108">
        <f>IF(L576="",$V$6,B576)</f>
        <v>45.800000000000004</v>
      </c>
      <c r="AB576" s="109">
        <f>IF(L576="",$W$6,C576)</f>
        <v>3585.1179999999999</v>
      </c>
      <c r="AC576" s="108">
        <f>IF(B576="",AC575,IF(L576="",B576,$V$6))</f>
        <v>80</v>
      </c>
      <c r="AD576" s="109">
        <f>IF(B576="",AD575,IF(L576="",C576,$W$6))</f>
        <v>3604.0729999999999</v>
      </c>
      <c r="AF576" s="110">
        <f t="shared" si="63"/>
        <v>33.676470588235297</v>
      </c>
      <c r="AG576" s="110">
        <f t="shared" si="64"/>
        <v>0.24973721682891176</v>
      </c>
      <c r="AI576" s="111">
        <f>SUM($N$4:N576)</f>
        <v>6.8337405675909331</v>
      </c>
    </row>
    <row r="577" spans="1:35" x14ac:dyDescent="0.25">
      <c r="A577" s="4" t="str">
        <f>IF(pushover!A577="","",pushover!A577)</f>
        <v/>
      </c>
      <c r="B577" s="112" t="str">
        <f>IF(A577="","",IF(MAX(pushover!B577:B1572)&gt;0,pushover!B577*100,-pushover!B577*100))</f>
        <v/>
      </c>
      <c r="C577" s="113" t="str">
        <f>IF(A577="","",pushover!C577)</f>
        <v/>
      </c>
      <c r="D577" s="4" t="str">
        <f>IF(A577="","",pushover!D577)</f>
        <v/>
      </c>
      <c r="E577" s="4" t="str">
        <f>IF(A577="","",pushover!E577)</f>
        <v/>
      </c>
      <c r="F577" s="4" t="str">
        <f>IF(A577="","",pushover!I577)</f>
        <v/>
      </c>
      <c r="G577" s="4" t="str">
        <f>IF(A577="","",pushover!J577)</f>
        <v/>
      </c>
      <c r="H577" s="4" t="str">
        <f>IF(A577="","",pushover!K577)</f>
        <v/>
      </c>
      <c r="I577" s="60" t="str">
        <f t="shared" si="61"/>
        <v/>
      </c>
      <c r="J577" s="60" t="str">
        <f t="shared" si="62"/>
        <v/>
      </c>
      <c r="K577" s="59" t="str">
        <f>IF(AND(F577&gt;0,F576=0),aux!$B$2,IF(AND(G577&gt;0,G576=0,H577&lt;1),aux!$B$3,IF(AND(J577=MAX($J$4:$J$999),J576&lt;J577),aux!$B$4,"")))</f>
        <v/>
      </c>
      <c r="L577" s="114" t="str">
        <f>IF(OR(K576=aux!$B$3,L576=""),"",B577/$B$1)</f>
        <v/>
      </c>
      <c r="M577" s="114" t="str">
        <f t="shared" si="59"/>
        <v/>
      </c>
      <c r="N577" s="11" t="str">
        <f t="shared" si="60"/>
        <v/>
      </c>
      <c r="O577" s="60" t="str">
        <f>IF(AND(L576&lt;$V$20,L577&gt;$V$20),aux!$B$5,"")</f>
        <v/>
      </c>
      <c r="AA577" s="108">
        <f>IF(L577="",$V$6,B577)</f>
        <v>45.800000000000004</v>
      </c>
      <c r="AB577" s="109">
        <f>IF(L577="",$W$6,C577)</f>
        <v>3585.1179999999999</v>
      </c>
      <c r="AC577" s="108">
        <f>IF(B577="",AC576,IF(L577="",B577,$V$6))</f>
        <v>80</v>
      </c>
      <c r="AD577" s="109">
        <f>IF(B577="",AD576,IF(L577="",C577,$W$6))</f>
        <v>3604.0729999999999</v>
      </c>
      <c r="AF577" s="110">
        <f t="shared" si="63"/>
        <v>33.676470588235297</v>
      </c>
      <c r="AG577" s="110">
        <f t="shared" si="64"/>
        <v>0.24973721682891176</v>
      </c>
      <c r="AI577" s="111">
        <f>SUM($N$4:N577)</f>
        <v>6.8337405675909331</v>
      </c>
    </row>
    <row r="578" spans="1:35" x14ac:dyDescent="0.25">
      <c r="A578" s="4" t="str">
        <f>IF(pushover!A578="","",pushover!A578)</f>
        <v/>
      </c>
      <c r="B578" s="112" t="str">
        <f>IF(A578="","",IF(MAX(pushover!B578:B1573)&gt;0,pushover!B578*100,-pushover!B578*100))</f>
        <v/>
      </c>
      <c r="C578" s="113" t="str">
        <f>IF(A578="","",pushover!C578)</f>
        <v/>
      </c>
      <c r="D578" s="4" t="str">
        <f>IF(A578="","",pushover!D578)</f>
        <v/>
      </c>
      <c r="E578" s="4" t="str">
        <f>IF(A578="","",pushover!E578)</f>
        <v/>
      </c>
      <c r="F578" s="4" t="str">
        <f>IF(A578="","",pushover!I578)</f>
        <v/>
      </c>
      <c r="G578" s="4" t="str">
        <f>IF(A578="","",pushover!J578)</f>
        <v/>
      </c>
      <c r="H578" s="4" t="str">
        <f>IF(A578="","",pushover!K578)</f>
        <v/>
      </c>
      <c r="I578" s="60" t="str">
        <f t="shared" si="61"/>
        <v/>
      </c>
      <c r="J578" s="60" t="str">
        <f t="shared" si="62"/>
        <v/>
      </c>
      <c r="K578" s="59" t="str">
        <f>IF(AND(F578&gt;0,F577=0),aux!$B$2,IF(AND(G578&gt;0,G577=0,H578&lt;1),aux!$B$3,IF(AND(J578=MAX($J$4:$J$999),J577&lt;J578),aux!$B$4,"")))</f>
        <v/>
      </c>
      <c r="L578" s="114" t="str">
        <f>IF(OR(K577=aux!$B$3,L577=""),"",B578/$B$1)</f>
        <v/>
      </c>
      <c r="M578" s="114" t="str">
        <f t="shared" si="59"/>
        <v/>
      </c>
      <c r="N578" s="11" t="str">
        <f t="shared" si="60"/>
        <v/>
      </c>
      <c r="O578" s="60" t="str">
        <f>IF(AND(L577&lt;$V$20,L578&gt;$V$20),aux!$B$5,"")</f>
        <v/>
      </c>
      <c r="AA578" s="108">
        <f>IF(L578="",$V$6,B578)</f>
        <v>45.800000000000004</v>
      </c>
      <c r="AB578" s="109">
        <f>IF(L578="",$W$6,C578)</f>
        <v>3585.1179999999999</v>
      </c>
      <c r="AC578" s="108">
        <f>IF(B578="",AC577,IF(L578="",B578,$V$6))</f>
        <v>80</v>
      </c>
      <c r="AD578" s="109">
        <f>IF(B578="",AD577,IF(L578="",C578,$W$6))</f>
        <v>3604.0729999999999</v>
      </c>
      <c r="AF578" s="110">
        <f t="shared" si="63"/>
        <v>33.676470588235297</v>
      </c>
      <c r="AG578" s="110">
        <f t="shared" si="64"/>
        <v>0.24973721682891176</v>
      </c>
      <c r="AI578" s="111">
        <f>SUM($N$4:N578)</f>
        <v>6.8337405675909331</v>
      </c>
    </row>
    <row r="579" spans="1:35" x14ac:dyDescent="0.25">
      <c r="A579" s="4" t="str">
        <f>IF(pushover!A579="","",pushover!A579)</f>
        <v/>
      </c>
      <c r="B579" s="112" t="str">
        <f>IF(A579="","",IF(MAX(pushover!B579:B1574)&gt;0,pushover!B579*100,-pushover!B579*100))</f>
        <v/>
      </c>
      <c r="C579" s="113" t="str">
        <f>IF(A579="","",pushover!C579)</f>
        <v/>
      </c>
      <c r="D579" s="4" t="str">
        <f>IF(A579="","",pushover!D579)</f>
        <v/>
      </c>
      <c r="E579" s="4" t="str">
        <f>IF(A579="","",pushover!E579)</f>
        <v/>
      </c>
      <c r="F579" s="4" t="str">
        <f>IF(A579="","",pushover!I579)</f>
        <v/>
      </c>
      <c r="G579" s="4" t="str">
        <f>IF(A579="","",pushover!J579)</f>
        <v/>
      </c>
      <c r="H579" s="4" t="str">
        <f>IF(A579="","",pushover!K579)</f>
        <v/>
      </c>
      <c r="I579" s="60" t="str">
        <f t="shared" si="61"/>
        <v/>
      </c>
      <c r="J579" s="60" t="str">
        <f t="shared" si="62"/>
        <v/>
      </c>
      <c r="K579" s="59" t="str">
        <f>IF(AND(F579&gt;0,F578=0),aux!$B$2,IF(AND(G579&gt;0,G578=0,H579&lt;1),aux!$B$3,IF(AND(J579=MAX($J$4:$J$999),J578&lt;J579),aux!$B$4,"")))</f>
        <v/>
      </c>
      <c r="L579" s="114" t="str">
        <f>IF(OR(K578=aux!$B$3,L578=""),"",B579/$B$1)</f>
        <v/>
      </c>
      <c r="M579" s="114" t="str">
        <f t="shared" si="59"/>
        <v/>
      </c>
      <c r="N579" s="11" t="str">
        <f t="shared" si="60"/>
        <v/>
      </c>
      <c r="O579" s="60" t="str">
        <f>IF(AND(L578&lt;$V$20,L579&gt;$V$20),aux!$B$5,"")</f>
        <v/>
      </c>
      <c r="AA579" s="108">
        <f>IF(L579="",$V$6,B579)</f>
        <v>45.800000000000004</v>
      </c>
      <c r="AB579" s="109">
        <f>IF(L579="",$W$6,C579)</f>
        <v>3585.1179999999999</v>
      </c>
      <c r="AC579" s="108">
        <f>IF(B579="",AC578,IF(L579="",B579,$V$6))</f>
        <v>80</v>
      </c>
      <c r="AD579" s="109">
        <f>IF(B579="",AD578,IF(L579="",C579,$W$6))</f>
        <v>3604.0729999999999</v>
      </c>
      <c r="AF579" s="110">
        <f t="shared" si="63"/>
        <v>33.676470588235297</v>
      </c>
      <c r="AG579" s="110">
        <f t="shared" si="64"/>
        <v>0.24973721682891176</v>
      </c>
      <c r="AI579" s="111">
        <f>SUM($N$4:N579)</f>
        <v>6.8337405675909331</v>
      </c>
    </row>
    <row r="580" spans="1:35" x14ac:dyDescent="0.25">
      <c r="A580" s="4" t="str">
        <f>IF(pushover!A580="","",pushover!A580)</f>
        <v/>
      </c>
      <c r="B580" s="112" t="str">
        <f>IF(A580="","",IF(MAX(pushover!B580:B1575)&gt;0,pushover!B580*100,-pushover!B580*100))</f>
        <v/>
      </c>
      <c r="C580" s="113" t="str">
        <f>IF(A580="","",pushover!C580)</f>
        <v/>
      </c>
      <c r="D580" s="4" t="str">
        <f>IF(A580="","",pushover!D580)</f>
        <v/>
      </c>
      <c r="E580" s="4" t="str">
        <f>IF(A580="","",pushover!E580)</f>
        <v/>
      </c>
      <c r="F580" s="4" t="str">
        <f>IF(A580="","",pushover!I580)</f>
        <v/>
      </c>
      <c r="G580" s="4" t="str">
        <f>IF(A580="","",pushover!J580)</f>
        <v/>
      </c>
      <c r="H580" s="4" t="str">
        <f>IF(A580="","",pushover!K580)</f>
        <v/>
      </c>
      <c r="I580" s="60" t="str">
        <f t="shared" si="61"/>
        <v/>
      </c>
      <c r="J580" s="60" t="str">
        <f t="shared" si="62"/>
        <v/>
      </c>
      <c r="K580" s="59" t="str">
        <f>IF(AND(F580&gt;0,F579=0),aux!$B$2,IF(AND(G580&gt;0,G579=0,H580&lt;1),aux!$B$3,IF(AND(J580=MAX($J$4:$J$999),J579&lt;J580),aux!$B$4,"")))</f>
        <v/>
      </c>
      <c r="L580" s="114" t="str">
        <f>IF(OR(K579=aux!$B$3,L579=""),"",B580/$B$1)</f>
        <v/>
      </c>
      <c r="M580" s="114" t="str">
        <f t="shared" si="59"/>
        <v/>
      </c>
      <c r="N580" s="11" t="str">
        <f t="shared" si="60"/>
        <v/>
      </c>
      <c r="O580" s="60" t="str">
        <f>IF(AND(L579&lt;$V$20,L580&gt;$V$20),aux!$B$5,"")</f>
        <v/>
      </c>
      <c r="AA580" s="108">
        <f>IF(L580="",$V$6,B580)</f>
        <v>45.800000000000004</v>
      </c>
      <c r="AB580" s="109">
        <f>IF(L580="",$W$6,C580)</f>
        <v>3585.1179999999999</v>
      </c>
      <c r="AC580" s="108">
        <f>IF(B580="",AC579,IF(L580="",B580,$V$6))</f>
        <v>80</v>
      </c>
      <c r="AD580" s="109">
        <f>IF(B580="",AD579,IF(L580="",C580,$W$6))</f>
        <v>3604.0729999999999</v>
      </c>
      <c r="AF580" s="110">
        <f t="shared" si="63"/>
        <v>33.676470588235297</v>
      </c>
      <c r="AG580" s="110">
        <f t="shared" si="64"/>
        <v>0.24973721682891176</v>
      </c>
      <c r="AI580" s="111">
        <f>SUM($N$4:N580)</f>
        <v>6.8337405675909331</v>
      </c>
    </row>
    <row r="581" spans="1:35" x14ac:dyDescent="0.25">
      <c r="A581" s="4" t="str">
        <f>IF(pushover!A581="","",pushover!A581)</f>
        <v/>
      </c>
      <c r="B581" s="112" t="str">
        <f>IF(A581="","",IF(MAX(pushover!B581:B1576)&gt;0,pushover!B581*100,-pushover!B581*100))</f>
        <v/>
      </c>
      <c r="C581" s="113" t="str">
        <f>IF(A581="","",pushover!C581)</f>
        <v/>
      </c>
      <c r="D581" s="4" t="str">
        <f>IF(A581="","",pushover!D581)</f>
        <v/>
      </c>
      <c r="E581" s="4" t="str">
        <f>IF(A581="","",pushover!E581)</f>
        <v/>
      </c>
      <c r="F581" s="4" t="str">
        <f>IF(A581="","",pushover!I581)</f>
        <v/>
      </c>
      <c r="G581" s="4" t="str">
        <f>IF(A581="","",pushover!J581)</f>
        <v/>
      </c>
      <c r="H581" s="4" t="str">
        <f>IF(A581="","",pushover!K581)</f>
        <v/>
      </c>
      <c r="I581" s="60" t="str">
        <f t="shared" si="61"/>
        <v/>
      </c>
      <c r="J581" s="60" t="str">
        <f t="shared" si="62"/>
        <v/>
      </c>
      <c r="K581" s="59" t="str">
        <f>IF(AND(F581&gt;0,F580=0),aux!$B$2,IF(AND(G581&gt;0,G580=0,H581&lt;1),aux!$B$3,IF(AND(J581=MAX($J$4:$J$999),J580&lt;J581),aux!$B$4,"")))</f>
        <v/>
      </c>
      <c r="L581" s="114" t="str">
        <f>IF(OR(K580=aux!$B$3,L580=""),"",B581/$B$1)</f>
        <v/>
      </c>
      <c r="M581" s="114" t="str">
        <f t="shared" si="59"/>
        <v/>
      </c>
      <c r="N581" s="11" t="str">
        <f t="shared" si="60"/>
        <v/>
      </c>
      <c r="O581" s="60" t="str">
        <f>IF(AND(L580&lt;$V$20,L581&gt;$V$20),aux!$B$5,"")</f>
        <v/>
      </c>
      <c r="AA581" s="108">
        <f>IF(L581="",$V$6,B581)</f>
        <v>45.800000000000004</v>
      </c>
      <c r="AB581" s="109">
        <f>IF(L581="",$W$6,C581)</f>
        <v>3585.1179999999999</v>
      </c>
      <c r="AC581" s="108">
        <f>IF(B581="",AC580,IF(L581="",B581,$V$6))</f>
        <v>80</v>
      </c>
      <c r="AD581" s="109">
        <f>IF(B581="",AD580,IF(L581="",C581,$W$6))</f>
        <v>3604.0729999999999</v>
      </c>
      <c r="AF581" s="110">
        <f t="shared" si="63"/>
        <v>33.676470588235297</v>
      </c>
      <c r="AG581" s="110">
        <f t="shared" si="64"/>
        <v>0.24973721682891176</v>
      </c>
      <c r="AI581" s="111">
        <f>SUM($N$4:N581)</f>
        <v>6.8337405675909331</v>
      </c>
    </row>
    <row r="582" spans="1:35" x14ac:dyDescent="0.25">
      <c r="A582" s="4" t="str">
        <f>IF(pushover!A582="","",pushover!A582)</f>
        <v/>
      </c>
      <c r="B582" s="112" t="str">
        <f>IF(A582="","",IF(MAX(pushover!B582:B1577)&gt;0,pushover!B582*100,-pushover!B582*100))</f>
        <v/>
      </c>
      <c r="C582" s="113" t="str">
        <f>IF(A582="","",pushover!C582)</f>
        <v/>
      </c>
      <c r="D582" s="4" t="str">
        <f>IF(A582="","",pushover!D582)</f>
        <v/>
      </c>
      <c r="E582" s="4" t="str">
        <f>IF(A582="","",pushover!E582)</f>
        <v/>
      </c>
      <c r="F582" s="4" t="str">
        <f>IF(A582="","",pushover!I582)</f>
        <v/>
      </c>
      <c r="G582" s="4" t="str">
        <f>IF(A582="","",pushover!J582)</f>
        <v/>
      </c>
      <c r="H582" s="4" t="str">
        <f>IF(A582="","",pushover!K582)</f>
        <v/>
      </c>
      <c r="I582" s="60" t="str">
        <f t="shared" si="61"/>
        <v/>
      </c>
      <c r="J582" s="60" t="str">
        <f t="shared" si="62"/>
        <v/>
      </c>
      <c r="K582" s="59" t="str">
        <f>IF(AND(F582&gt;0,F581=0),aux!$B$2,IF(AND(G582&gt;0,G581=0,H582&lt;1),aux!$B$3,IF(AND(J582=MAX($J$4:$J$999),J581&lt;J582),aux!$B$4,"")))</f>
        <v/>
      </c>
      <c r="L582" s="114" t="str">
        <f>IF(OR(K581=aux!$B$3,L581=""),"",B582/$B$1)</f>
        <v/>
      </c>
      <c r="M582" s="114" t="str">
        <f t="shared" si="59"/>
        <v/>
      </c>
      <c r="N582" s="11" t="str">
        <f t="shared" si="60"/>
        <v/>
      </c>
      <c r="O582" s="60" t="str">
        <f>IF(AND(L581&lt;$V$20,L582&gt;$V$20),aux!$B$5,"")</f>
        <v/>
      </c>
      <c r="AA582" s="108">
        <f>IF(L582="",$V$6,B582)</f>
        <v>45.800000000000004</v>
      </c>
      <c r="AB582" s="109">
        <f>IF(L582="",$W$6,C582)</f>
        <v>3585.1179999999999</v>
      </c>
      <c r="AC582" s="108">
        <f>IF(B582="",AC581,IF(L582="",B582,$V$6))</f>
        <v>80</v>
      </c>
      <c r="AD582" s="109">
        <f>IF(B582="",AD581,IF(L582="",C582,$W$6))</f>
        <v>3604.0729999999999</v>
      </c>
      <c r="AF582" s="110">
        <f t="shared" si="63"/>
        <v>33.676470588235297</v>
      </c>
      <c r="AG582" s="110">
        <f t="shared" si="64"/>
        <v>0.24973721682891176</v>
      </c>
      <c r="AI582" s="111">
        <f>SUM($N$4:N582)</f>
        <v>6.8337405675909331</v>
      </c>
    </row>
    <row r="583" spans="1:35" x14ac:dyDescent="0.25">
      <c r="A583" s="4" t="str">
        <f>IF(pushover!A583="","",pushover!A583)</f>
        <v/>
      </c>
      <c r="B583" s="112" t="str">
        <f>IF(A583="","",IF(MAX(pushover!B583:B1578)&gt;0,pushover!B583*100,-pushover!B583*100))</f>
        <v/>
      </c>
      <c r="C583" s="113" t="str">
        <f>IF(A583="","",pushover!C583)</f>
        <v/>
      </c>
      <c r="D583" s="4" t="str">
        <f>IF(A583="","",pushover!D583)</f>
        <v/>
      </c>
      <c r="E583" s="4" t="str">
        <f>IF(A583="","",pushover!E583)</f>
        <v/>
      </c>
      <c r="F583" s="4" t="str">
        <f>IF(A583="","",pushover!I583)</f>
        <v/>
      </c>
      <c r="G583" s="4" t="str">
        <f>IF(A583="","",pushover!J583)</f>
        <v/>
      </c>
      <c r="H583" s="4" t="str">
        <f>IF(A583="","",pushover!K583)</f>
        <v/>
      </c>
      <c r="I583" s="60" t="str">
        <f t="shared" si="61"/>
        <v/>
      </c>
      <c r="J583" s="60" t="str">
        <f t="shared" si="62"/>
        <v/>
      </c>
      <c r="K583" s="59" t="str">
        <f>IF(AND(F583&gt;0,F582=0),aux!$B$2,IF(AND(G583&gt;0,G582=0,H583&lt;1),aux!$B$3,IF(AND(J583=MAX($J$4:$J$999),J582&lt;J583),aux!$B$4,"")))</f>
        <v/>
      </c>
      <c r="L583" s="114" t="str">
        <f>IF(OR(K582=aux!$B$3,L582=""),"",B583/$B$1)</f>
        <v/>
      </c>
      <c r="M583" s="114" t="str">
        <f t="shared" si="59"/>
        <v/>
      </c>
      <c r="N583" s="11" t="str">
        <f t="shared" si="60"/>
        <v/>
      </c>
      <c r="O583" s="60" t="str">
        <f>IF(AND(L582&lt;$V$20,L583&gt;$V$20),aux!$B$5,"")</f>
        <v/>
      </c>
      <c r="AA583" s="108">
        <f>IF(L583="",$V$6,B583)</f>
        <v>45.800000000000004</v>
      </c>
      <c r="AB583" s="109">
        <f>IF(L583="",$W$6,C583)</f>
        <v>3585.1179999999999</v>
      </c>
      <c r="AC583" s="108">
        <f>IF(B583="",AC582,IF(L583="",B583,$V$6))</f>
        <v>80</v>
      </c>
      <c r="AD583" s="109">
        <f>IF(B583="",AD582,IF(L583="",C583,$W$6))</f>
        <v>3604.0729999999999</v>
      </c>
      <c r="AF583" s="110">
        <f t="shared" si="63"/>
        <v>33.676470588235297</v>
      </c>
      <c r="AG583" s="110">
        <f t="shared" si="64"/>
        <v>0.24973721682891176</v>
      </c>
      <c r="AI583" s="111">
        <f>SUM($N$4:N583)</f>
        <v>6.8337405675909331</v>
      </c>
    </row>
    <row r="584" spans="1:35" x14ac:dyDescent="0.25">
      <c r="A584" s="4" t="str">
        <f>IF(pushover!A584="","",pushover!A584)</f>
        <v/>
      </c>
      <c r="B584" s="112" t="str">
        <f>IF(A584="","",IF(MAX(pushover!B584:B1579)&gt;0,pushover!B584*100,-pushover!B584*100))</f>
        <v/>
      </c>
      <c r="C584" s="113" t="str">
        <f>IF(A584="","",pushover!C584)</f>
        <v/>
      </c>
      <c r="D584" s="4" t="str">
        <f>IF(A584="","",pushover!D584)</f>
        <v/>
      </c>
      <c r="E584" s="4" t="str">
        <f>IF(A584="","",pushover!E584)</f>
        <v/>
      </c>
      <c r="F584" s="4" t="str">
        <f>IF(A584="","",pushover!I584)</f>
        <v/>
      </c>
      <c r="G584" s="4" t="str">
        <f>IF(A584="","",pushover!J584)</f>
        <v/>
      </c>
      <c r="H584" s="4" t="str">
        <f>IF(A584="","",pushover!K584)</f>
        <v/>
      </c>
      <c r="I584" s="60" t="str">
        <f t="shared" si="61"/>
        <v/>
      </c>
      <c r="J584" s="60" t="str">
        <f t="shared" si="62"/>
        <v/>
      </c>
      <c r="K584" s="59" t="str">
        <f>IF(AND(F584&gt;0,F583=0),aux!$B$2,IF(AND(G584&gt;0,G583=0,H584&lt;1),aux!$B$3,IF(AND(J584=MAX($J$4:$J$999),J583&lt;J584),aux!$B$4,"")))</f>
        <v/>
      </c>
      <c r="L584" s="114" t="str">
        <f>IF(OR(K583=aux!$B$3,L583=""),"",B584/$B$1)</f>
        <v/>
      </c>
      <c r="M584" s="114" t="str">
        <f t="shared" si="59"/>
        <v/>
      </c>
      <c r="N584" s="11" t="str">
        <f t="shared" si="60"/>
        <v/>
      </c>
      <c r="O584" s="60" t="str">
        <f>IF(AND(L583&lt;$V$20,L584&gt;$V$20),aux!$B$5,"")</f>
        <v/>
      </c>
      <c r="AA584" s="108">
        <f>IF(L584="",$V$6,B584)</f>
        <v>45.800000000000004</v>
      </c>
      <c r="AB584" s="109">
        <f>IF(L584="",$W$6,C584)</f>
        <v>3585.1179999999999</v>
      </c>
      <c r="AC584" s="108">
        <f>IF(B584="",AC583,IF(L584="",B584,$V$6))</f>
        <v>80</v>
      </c>
      <c r="AD584" s="109">
        <f>IF(B584="",AD583,IF(L584="",C584,$W$6))</f>
        <v>3604.0729999999999</v>
      </c>
      <c r="AF584" s="110">
        <f t="shared" si="63"/>
        <v>33.676470588235297</v>
      </c>
      <c r="AG584" s="110">
        <f t="shared" si="64"/>
        <v>0.24973721682891176</v>
      </c>
      <c r="AI584" s="111">
        <f>SUM($N$4:N584)</f>
        <v>6.8337405675909331</v>
      </c>
    </row>
    <row r="585" spans="1:35" x14ac:dyDescent="0.25">
      <c r="A585" s="4" t="str">
        <f>IF(pushover!A585="","",pushover!A585)</f>
        <v/>
      </c>
      <c r="B585" s="112" t="str">
        <f>IF(A585="","",IF(MAX(pushover!B585:B1580)&gt;0,pushover!B585*100,-pushover!B585*100))</f>
        <v/>
      </c>
      <c r="C585" s="113" t="str">
        <f>IF(A585="","",pushover!C585)</f>
        <v/>
      </c>
      <c r="D585" s="4" t="str">
        <f>IF(A585="","",pushover!D585)</f>
        <v/>
      </c>
      <c r="E585" s="4" t="str">
        <f>IF(A585="","",pushover!E585)</f>
        <v/>
      </c>
      <c r="F585" s="4" t="str">
        <f>IF(A585="","",pushover!I585)</f>
        <v/>
      </c>
      <c r="G585" s="4" t="str">
        <f>IF(A585="","",pushover!J585)</f>
        <v/>
      </c>
      <c r="H585" s="4" t="str">
        <f>IF(A585="","",pushover!K585)</f>
        <v/>
      </c>
      <c r="I585" s="60" t="str">
        <f t="shared" si="61"/>
        <v/>
      </c>
      <c r="J585" s="60" t="str">
        <f t="shared" si="62"/>
        <v/>
      </c>
      <c r="K585" s="59" t="str">
        <f>IF(AND(F585&gt;0,F584=0),aux!$B$2,IF(AND(G585&gt;0,G584=0,H585&lt;1),aux!$B$3,IF(AND(J585=MAX($J$4:$J$999),J584&lt;J585),aux!$B$4,"")))</f>
        <v/>
      </c>
      <c r="L585" s="114" t="str">
        <f>IF(OR(K584=aux!$B$3,L584=""),"",B585/$B$1)</f>
        <v/>
      </c>
      <c r="M585" s="114" t="str">
        <f t="shared" si="59"/>
        <v/>
      </c>
      <c r="N585" s="11" t="str">
        <f t="shared" si="60"/>
        <v/>
      </c>
      <c r="O585" s="60" t="str">
        <f>IF(AND(L584&lt;$V$20,L585&gt;$V$20),aux!$B$5,"")</f>
        <v/>
      </c>
      <c r="AA585" s="108">
        <f>IF(L585="",$V$6,B585)</f>
        <v>45.800000000000004</v>
      </c>
      <c r="AB585" s="109">
        <f>IF(L585="",$W$6,C585)</f>
        <v>3585.1179999999999</v>
      </c>
      <c r="AC585" s="108">
        <f>IF(B585="",AC584,IF(L585="",B585,$V$6))</f>
        <v>80</v>
      </c>
      <c r="AD585" s="109">
        <f>IF(B585="",AD584,IF(L585="",C585,$W$6))</f>
        <v>3604.0729999999999</v>
      </c>
      <c r="AF585" s="110">
        <f t="shared" si="63"/>
        <v>33.676470588235297</v>
      </c>
      <c r="AG585" s="110">
        <f t="shared" si="64"/>
        <v>0.24973721682891176</v>
      </c>
      <c r="AI585" s="111">
        <f>SUM($N$4:N585)</f>
        <v>6.8337405675909331</v>
      </c>
    </row>
    <row r="586" spans="1:35" x14ac:dyDescent="0.25">
      <c r="A586" s="4" t="str">
        <f>IF(pushover!A586="","",pushover!A586)</f>
        <v/>
      </c>
      <c r="B586" s="112" t="str">
        <f>IF(A586="","",IF(MAX(pushover!B586:B1581)&gt;0,pushover!B586*100,-pushover!B586*100))</f>
        <v/>
      </c>
      <c r="C586" s="113" t="str">
        <f>IF(A586="","",pushover!C586)</f>
        <v/>
      </c>
      <c r="D586" s="4" t="str">
        <f>IF(A586="","",pushover!D586)</f>
        <v/>
      </c>
      <c r="E586" s="4" t="str">
        <f>IF(A586="","",pushover!E586)</f>
        <v/>
      </c>
      <c r="F586" s="4" t="str">
        <f>IF(A586="","",pushover!I586)</f>
        <v/>
      </c>
      <c r="G586" s="4" t="str">
        <f>IF(A586="","",pushover!J586)</f>
        <v/>
      </c>
      <c r="H586" s="4" t="str">
        <f>IF(A586="","",pushover!K586)</f>
        <v/>
      </c>
      <c r="I586" s="60" t="str">
        <f t="shared" si="61"/>
        <v/>
      </c>
      <c r="J586" s="60" t="str">
        <f t="shared" si="62"/>
        <v/>
      </c>
      <c r="K586" s="59" t="str">
        <f>IF(AND(F586&gt;0,F585=0),aux!$B$2,IF(AND(G586&gt;0,G585=0,H586&lt;1),aux!$B$3,IF(AND(J586=MAX($J$4:$J$999),J585&lt;J586),aux!$B$4,"")))</f>
        <v/>
      </c>
      <c r="L586" s="114" t="str">
        <f>IF(OR(K585=aux!$B$3,L585=""),"",B586/$B$1)</f>
        <v/>
      </c>
      <c r="M586" s="114" t="str">
        <f t="shared" si="59"/>
        <v/>
      </c>
      <c r="N586" s="11" t="str">
        <f t="shared" si="60"/>
        <v/>
      </c>
      <c r="O586" s="60" t="str">
        <f>IF(AND(L585&lt;$V$20,L586&gt;$V$20),aux!$B$5,"")</f>
        <v/>
      </c>
      <c r="AA586" s="108">
        <f>IF(L586="",$V$6,B586)</f>
        <v>45.800000000000004</v>
      </c>
      <c r="AB586" s="109">
        <f>IF(L586="",$W$6,C586)</f>
        <v>3585.1179999999999</v>
      </c>
      <c r="AC586" s="108">
        <f>IF(B586="",AC585,IF(L586="",B586,$V$6))</f>
        <v>80</v>
      </c>
      <c r="AD586" s="109">
        <f>IF(B586="",AD585,IF(L586="",C586,$W$6))</f>
        <v>3604.0729999999999</v>
      </c>
      <c r="AF586" s="110">
        <f t="shared" si="63"/>
        <v>33.676470588235297</v>
      </c>
      <c r="AG586" s="110">
        <f t="shared" si="64"/>
        <v>0.24973721682891176</v>
      </c>
      <c r="AI586" s="111">
        <f>SUM($N$4:N586)</f>
        <v>6.8337405675909331</v>
      </c>
    </row>
    <row r="587" spans="1:35" x14ac:dyDescent="0.25">
      <c r="A587" s="4" t="str">
        <f>IF(pushover!A587="","",pushover!A587)</f>
        <v/>
      </c>
      <c r="B587" s="112" t="str">
        <f>IF(A587="","",IF(MAX(pushover!B587:B1582)&gt;0,pushover!B587*100,-pushover!B587*100))</f>
        <v/>
      </c>
      <c r="C587" s="113" t="str">
        <f>IF(A587="","",pushover!C587)</f>
        <v/>
      </c>
      <c r="D587" s="4" t="str">
        <f>IF(A587="","",pushover!D587)</f>
        <v/>
      </c>
      <c r="E587" s="4" t="str">
        <f>IF(A587="","",pushover!E587)</f>
        <v/>
      </c>
      <c r="F587" s="4" t="str">
        <f>IF(A587="","",pushover!I587)</f>
        <v/>
      </c>
      <c r="G587" s="4" t="str">
        <f>IF(A587="","",pushover!J587)</f>
        <v/>
      </c>
      <c r="H587" s="4" t="str">
        <f>IF(A587="","",pushover!K587)</f>
        <v/>
      </c>
      <c r="I587" s="60" t="str">
        <f t="shared" si="61"/>
        <v/>
      </c>
      <c r="J587" s="60" t="str">
        <f t="shared" si="62"/>
        <v/>
      </c>
      <c r="K587" s="59" t="str">
        <f>IF(AND(F587&gt;0,F586=0),aux!$B$2,IF(AND(G587&gt;0,G586=0,H587&lt;1),aux!$B$3,IF(AND(J587=MAX($J$4:$J$999),J586&lt;J587),aux!$B$4,"")))</f>
        <v/>
      </c>
      <c r="L587" s="114" t="str">
        <f>IF(OR(K586=aux!$B$3,L586=""),"",B587/$B$1)</f>
        <v/>
      </c>
      <c r="M587" s="114" t="str">
        <f t="shared" si="59"/>
        <v/>
      </c>
      <c r="N587" s="11" t="str">
        <f t="shared" si="60"/>
        <v/>
      </c>
      <c r="O587" s="60" t="str">
        <f>IF(AND(L586&lt;$V$20,L587&gt;$V$20),aux!$B$5,"")</f>
        <v/>
      </c>
      <c r="AA587" s="108">
        <f>IF(L587="",$V$6,B587)</f>
        <v>45.800000000000004</v>
      </c>
      <c r="AB587" s="109">
        <f>IF(L587="",$W$6,C587)</f>
        <v>3585.1179999999999</v>
      </c>
      <c r="AC587" s="108">
        <f>IF(B587="",AC586,IF(L587="",B587,$V$6))</f>
        <v>80</v>
      </c>
      <c r="AD587" s="109">
        <f>IF(B587="",AD586,IF(L587="",C587,$W$6))</f>
        <v>3604.0729999999999</v>
      </c>
      <c r="AF587" s="110">
        <f t="shared" si="63"/>
        <v>33.676470588235297</v>
      </c>
      <c r="AG587" s="110">
        <f t="shared" si="64"/>
        <v>0.24973721682891176</v>
      </c>
      <c r="AI587" s="111">
        <f>SUM($N$4:N587)</f>
        <v>6.8337405675909331</v>
      </c>
    </row>
    <row r="588" spans="1:35" x14ac:dyDescent="0.25">
      <c r="A588" s="4" t="str">
        <f>IF(pushover!A588="","",pushover!A588)</f>
        <v/>
      </c>
      <c r="B588" s="112" t="str">
        <f>IF(A588="","",IF(MAX(pushover!B588:B1583)&gt;0,pushover!B588*100,-pushover!B588*100))</f>
        <v/>
      </c>
      <c r="C588" s="113" t="str">
        <f>IF(A588="","",pushover!C588)</f>
        <v/>
      </c>
      <c r="D588" s="4" t="str">
        <f>IF(A588="","",pushover!D588)</f>
        <v/>
      </c>
      <c r="E588" s="4" t="str">
        <f>IF(A588="","",pushover!E588)</f>
        <v/>
      </c>
      <c r="F588" s="4" t="str">
        <f>IF(A588="","",pushover!I588)</f>
        <v/>
      </c>
      <c r="G588" s="4" t="str">
        <f>IF(A588="","",pushover!J588)</f>
        <v/>
      </c>
      <c r="H588" s="4" t="str">
        <f>IF(A588="","",pushover!K588)</f>
        <v/>
      </c>
      <c r="I588" s="60" t="str">
        <f t="shared" si="61"/>
        <v/>
      </c>
      <c r="J588" s="60" t="str">
        <f t="shared" si="62"/>
        <v/>
      </c>
      <c r="K588" s="59" t="str">
        <f>IF(AND(F588&gt;0,F587=0),aux!$B$2,IF(AND(G588&gt;0,G587=0,H588&lt;1),aux!$B$3,IF(AND(J588=MAX($J$4:$J$999),J587&lt;J588),aux!$B$4,"")))</f>
        <v/>
      </c>
      <c r="L588" s="114" t="str">
        <f>IF(OR(K587=aux!$B$3,L587=""),"",B588/$B$1)</f>
        <v/>
      </c>
      <c r="M588" s="114" t="str">
        <f t="shared" si="59"/>
        <v/>
      </c>
      <c r="N588" s="11" t="str">
        <f t="shared" si="60"/>
        <v/>
      </c>
      <c r="O588" s="60" t="str">
        <f>IF(AND(L587&lt;$V$20,L588&gt;$V$20),aux!$B$5,"")</f>
        <v/>
      </c>
      <c r="AA588" s="108">
        <f>IF(L588="",$V$6,B588)</f>
        <v>45.800000000000004</v>
      </c>
      <c r="AB588" s="109">
        <f>IF(L588="",$W$6,C588)</f>
        <v>3585.1179999999999</v>
      </c>
      <c r="AC588" s="108">
        <f>IF(B588="",AC587,IF(L588="",B588,$V$6))</f>
        <v>80</v>
      </c>
      <c r="AD588" s="109">
        <f>IF(B588="",AD587,IF(L588="",C588,$W$6))</f>
        <v>3604.0729999999999</v>
      </c>
      <c r="AF588" s="110">
        <f t="shared" si="63"/>
        <v>33.676470588235297</v>
      </c>
      <c r="AG588" s="110">
        <f t="shared" si="64"/>
        <v>0.24973721682891176</v>
      </c>
      <c r="AI588" s="111">
        <f>SUM($N$4:N588)</f>
        <v>6.8337405675909331</v>
      </c>
    </row>
    <row r="589" spans="1:35" x14ac:dyDescent="0.25">
      <c r="A589" s="4" t="str">
        <f>IF(pushover!A589="","",pushover!A589)</f>
        <v/>
      </c>
      <c r="B589" s="112" t="str">
        <f>IF(A589="","",IF(MAX(pushover!B589:B1584)&gt;0,pushover!B589*100,-pushover!B589*100))</f>
        <v/>
      </c>
      <c r="C589" s="113" t="str">
        <f>IF(A589="","",pushover!C589)</f>
        <v/>
      </c>
      <c r="D589" s="4" t="str">
        <f>IF(A589="","",pushover!D589)</f>
        <v/>
      </c>
      <c r="E589" s="4" t="str">
        <f>IF(A589="","",pushover!E589)</f>
        <v/>
      </c>
      <c r="F589" s="4" t="str">
        <f>IF(A589="","",pushover!I589)</f>
        <v/>
      </c>
      <c r="G589" s="4" t="str">
        <f>IF(A589="","",pushover!J589)</f>
        <v/>
      </c>
      <c r="H589" s="4" t="str">
        <f>IF(A589="","",pushover!K589)</f>
        <v/>
      </c>
      <c r="I589" s="60" t="str">
        <f t="shared" si="61"/>
        <v/>
      </c>
      <c r="J589" s="60" t="str">
        <f t="shared" si="62"/>
        <v/>
      </c>
      <c r="K589" s="59" t="str">
        <f>IF(AND(F589&gt;0,F588=0),aux!$B$2,IF(AND(G589&gt;0,G588=0,H589&lt;1),aux!$B$3,IF(AND(J589=MAX($J$4:$J$999),J588&lt;J589),aux!$B$4,"")))</f>
        <v/>
      </c>
      <c r="L589" s="114" t="str">
        <f>IF(OR(K588=aux!$B$3,L588=""),"",B589/$B$1)</f>
        <v/>
      </c>
      <c r="M589" s="114" t="str">
        <f t="shared" si="59"/>
        <v/>
      </c>
      <c r="N589" s="11" t="str">
        <f t="shared" si="60"/>
        <v/>
      </c>
      <c r="O589" s="60" t="str">
        <f>IF(AND(L588&lt;$V$20,L589&gt;$V$20),aux!$B$5,"")</f>
        <v/>
      </c>
      <c r="AA589" s="108">
        <f>IF(L589="",$V$6,B589)</f>
        <v>45.800000000000004</v>
      </c>
      <c r="AB589" s="109">
        <f>IF(L589="",$W$6,C589)</f>
        <v>3585.1179999999999</v>
      </c>
      <c r="AC589" s="108">
        <f>IF(B589="",AC588,IF(L589="",B589,$V$6))</f>
        <v>80</v>
      </c>
      <c r="AD589" s="109">
        <f>IF(B589="",AD588,IF(L589="",C589,$W$6))</f>
        <v>3604.0729999999999</v>
      </c>
      <c r="AF589" s="110">
        <f t="shared" si="63"/>
        <v>33.676470588235297</v>
      </c>
      <c r="AG589" s="110">
        <f t="shared" si="64"/>
        <v>0.24973721682891176</v>
      </c>
      <c r="AI589" s="111">
        <f>SUM($N$4:N589)</f>
        <v>6.8337405675909331</v>
      </c>
    </row>
    <row r="590" spans="1:35" x14ac:dyDescent="0.25">
      <c r="A590" s="4" t="str">
        <f>IF(pushover!A590="","",pushover!A590)</f>
        <v/>
      </c>
      <c r="B590" s="112" t="str">
        <f>IF(A590="","",IF(MAX(pushover!B590:B1585)&gt;0,pushover!B590*100,-pushover!B590*100))</f>
        <v/>
      </c>
      <c r="C590" s="113" t="str">
        <f>IF(A590="","",pushover!C590)</f>
        <v/>
      </c>
      <c r="D590" s="4" t="str">
        <f>IF(A590="","",pushover!D590)</f>
        <v/>
      </c>
      <c r="E590" s="4" t="str">
        <f>IF(A590="","",pushover!E590)</f>
        <v/>
      </c>
      <c r="F590" s="4" t="str">
        <f>IF(A590="","",pushover!I590)</f>
        <v/>
      </c>
      <c r="G590" s="4" t="str">
        <f>IF(A590="","",pushover!J590)</f>
        <v/>
      </c>
      <c r="H590" s="4" t="str">
        <f>IF(A590="","",pushover!K590)</f>
        <v/>
      </c>
      <c r="I590" s="60" t="str">
        <f t="shared" si="61"/>
        <v/>
      </c>
      <c r="J590" s="60" t="str">
        <f t="shared" si="62"/>
        <v/>
      </c>
      <c r="K590" s="59" t="str">
        <f>IF(AND(F590&gt;0,F589=0),aux!$B$2,IF(AND(G590&gt;0,G589=0,H590&lt;1),aux!$B$3,IF(AND(J590=MAX($J$4:$J$999),J589&lt;J590),aux!$B$4,"")))</f>
        <v/>
      </c>
      <c r="L590" s="114" t="str">
        <f>IF(OR(K589=aux!$B$3,L589=""),"",B590/$B$1)</f>
        <v/>
      </c>
      <c r="M590" s="114" t="str">
        <f t="shared" si="59"/>
        <v/>
      </c>
      <c r="N590" s="11" t="str">
        <f t="shared" si="60"/>
        <v/>
      </c>
      <c r="O590" s="60" t="str">
        <f>IF(AND(L589&lt;$V$20,L590&gt;$V$20),aux!$B$5,"")</f>
        <v/>
      </c>
      <c r="AA590" s="108">
        <f>IF(L590="",$V$6,B590)</f>
        <v>45.800000000000004</v>
      </c>
      <c r="AB590" s="109">
        <f>IF(L590="",$W$6,C590)</f>
        <v>3585.1179999999999</v>
      </c>
      <c r="AC590" s="108">
        <f>IF(B590="",AC589,IF(L590="",B590,$V$6))</f>
        <v>80</v>
      </c>
      <c r="AD590" s="109">
        <f>IF(B590="",AD589,IF(L590="",C590,$W$6))</f>
        <v>3604.0729999999999</v>
      </c>
      <c r="AF590" s="110">
        <f t="shared" si="63"/>
        <v>33.676470588235297</v>
      </c>
      <c r="AG590" s="110">
        <f t="shared" si="64"/>
        <v>0.24973721682891176</v>
      </c>
      <c r="AI590" s="111">
        <f>SUM($N$4:N590)</f>
        <v>6.8337405675909331</v>
      </c>
    </row>
    <row r="591" spans="1:35" x14ac:dyDescent="0.25">
      <c r="A591" s="4" t="str">
        <f>IF(pushover!A591="","",pushover!A591)</f>
        <v/>
      </c>
      <c r="B591" s="112" t="str">
        <f>IF(A591="","",IF(MAX(pushover!B591:B1586)&gt;0,pushover!B591*100,-pushover!B591*100))</f>
        <v/>
      </c>
      <c r="C591" s="113" t="str">
        <f>IF(A591="","",pushover!C591)</f>
        <v/>
      </c>
      <c r="D591" s="4" t="str">
        <f>IF(A591="","",pushover!D591)</f>
        <v/>
      </c>
      <c r="E591" s="4" t="str">
        <f>IF(A591="","",pushover!E591)</f>
        <v/>
      </c>
      <c r="F591" s="4" t="str">
        <f>IF(A591="","",pushover!I591)</f>
        <v/>
      </c>
      <c r="G591" s="4" t="str">
        <f>IF(A591="","",pushover!J591)</f>
        <v/>
      </c>
      <c r="H591" s="4" t="str">
        <f>IF(A591="","",pushover!K591)</f>
        <v/>
      </c>
      <c r="I591" s="60" t="str">
        <f t="shared" si="61"/>
        <v/>
      </c>
      <c r="J591" s="60" t="str">
        <f t="shared" si="62"/>
        <v/>
      </c>
      <c r="K591" s="59" t="str">
        <f>IF(AND(F591&gt;0,F590=0),aux!$B$2,IF(AND(G591&gt;0,G590=0,H591&lt;1),aux!$B$3,IF(AND(J591=MAX($J$4:$J$999),J590&lt;J591),aux!$B$4,"")))</f>
        <v/>
      </c>
      <c r="L591" s="114" t="str">
        <f>IF(OR(K590=aux!$B$3,L590=""),"",B591/$B$1)</f>
        <v/>
      </c>
      <c r="M591" s="114" t="str">
        <f t="shared" si="59"/>
        <v/>
      </c>
      <c r="N591" s="11" t="str">
        <f t="shared" si="60"/>
        <v/>
      </c>
      <c r="O591" s="60" t="str">
        <f>IF(AND(L590&lt;$V$20,L591&gt;$V$20),aux!$B$5,"")</f>
        <v/>
      </c>
      <c r="AA591" s="108">
        <f>IF(L591="",$V$6,B591)</f>
        <v>45.800000000000004</v>
      </c>
      <c r="AB591" s="109">
        <f>IF(L591="",$W$6,C591)</f>
        <v>3585.1179999999999</v>
      </c>
      <c r="AC591" s="108">
        <f>IF(B591="",AC590,IF(L591="",B591,$V$6))</f>
        <v>80</v>
      </c>
      <c r="AD591" s="109">
        <f>IF(B591="",AD590,IF(L591="",C591,$W$6))</f>
        <v>3604.0729999999999</v>
      </c>
      <c r="AF591" s="110">
        <f t="shared" si="63"/>
        <v>33.676470588235297</v>
      </c>
      <c r="AG591" s="110">
        <f t="shared" si="64"/>
        <v>0.24973721682891176</v>
      </c>
      <c r="AI591" s="111">
        <f>SUM($N$4:N591)</f>
        <v>6.8337405675909331</v>
      </c>
    </row>
    <row r="592" spans="1:35" x14ac:dyDescent="0.25">
      <c r="A592" s="4" t="str">
        <f>IF(pushover!A592="","",pushover!A592)</f>
        <v/>
      </c>
      <c r="B592" s="112" t="str">
        <f>IF(A592="","",IF(MAX(pushover!B592:B1587)&gt;0,pushover!B592*100,-pushover!B592*100))</f>
        <v/>
      </c>
      <c r="C592" s="113" t="str">
        <f>IF(A592="","",pushover!C592)</f>
        <v/>
      </c>
      <c r="D592" s="4" t="str">
        <f>IF(A592="","",pushover!D592)</f>
        <v/>
      </c>
      <c r="E592" s="4" t="str">
        <f>IF(A592="","",pushover!E592)</f>
        <v/>
      </c>
      <c r="F592" s="4" t="str">
        <f>IF(A592="","",pushover!I592)</f>
        <v/>
      </c>
      <c r="G592" s="4" t="str">
        <f>IF(A592="","",pushover!J592)</f>
        <v/>
      </c>
      <c r="H592" s="4" t="str">
        <f>IF(A592="","",pushover!K592)</f>
        <v/>
      </c>
      <c r="I592" s="60" t="str">
        <f t="shared" si="61"/>
        <v/>
      </c>
      <c r="J592" s="60" t="str">
        <f t="shared" si="62"/>
        <v/>
      </c>
      <c r="K592" s="59" t="str">
        <f>IF(AND(F592&gt;0,F591=0),aux!$B$2,IF(AND(G592&gt;0,G591=0,H592&lt;1),aux!$B$3,IF(AND(J592=MAX($J$4:$J$999),J591&lt;J592),aux!$B$4,"")))</f>
        <v/>
      </c>
      <c r="L592" s="114" t="str">
        <f>IF(OR(K591=aux!$B$3,L591=""),"",B592/$B$1)</f>
        <v/>
      </c>
      <c r="M592" s="114" t="str">
        <f t="shared" si="59"/>
        <v/>
      </c>
      <c r="N592" s="11" t="str">
        <f t="shared" si="60"/>
        <v/>
      </c>
      <c r="O592" s="60" t="str">
        <f>IF(AND(L591&lt;$V$20,L592&gt;$V$20),aux!$B$5,"")</f>
        <v/>
      </c>
      <c r="AA592" s="108">
        <f>IF(L592="",$V$6,B592)</f>
        <v>45.800000000000004</v>
      </c>
      <c r="AB592" s="109">
        <f>IF(L592="",$W$6,C592)</f>
        <v>3585.1179999999999</v>
      </c>
      <c r="AC592" s="108">
        <f>IF(B592="",AC591,IF(L592="",B592,$V$6))</f>
        <v>80</v>
      </c>
      <c r="AD592" s="109">
        <f>IF(B592="",AD591,IF(L592="",C592,$W$6))</f>
        <v>3604.0729999999999</v>
      </c>
      <c r="AF592" s="110">
        <f t="shared" si="63"/>
        <v>33.676470588235297</v>
      </c>
      <c r="AG592" s="110">
        <f t="shared" si="64"/>
        <v>0.24973721682891176</v>
      </c>
      <c r="AI592" s="111">
        <f>SUM($N$4:N592)</f>
        <v>6.8337405675909331</v>
      </c>
    </row>
    <row r="593" spans="1:35" x14ac:dyDescent="0.25">
      <c r="A593" s="4" t="str">
        <f>IF(pushover!A593="","",pushover!A593)</f>
        <v/>
      </c>
      <c r="B593" s="112" t="str">
        <f>IF(A593="","",IF(MAX(pushover!B593:B1588)&gt;0,pushover!B593*100,-pushover!B593*100))</f>
        <v/>
      </c>
      <c r="C593" s="113" t="str">
        <f>IF(A593="","",pushover!C593)</f>
        <v/>
      </c>
      <c r="D593" s="4" t="str">
        <f>IF(A593="","",pushover!D593)</f>
        <v/>
      </c>
      <c r="E593" s="4" t="str">
        <f>IF(A593="","",pushover!E593)</f>
        <v/>
      </c>
      <c r="F593" s="4" t="str">
        <f>IF(A593="","",pushover!I593)</f>
        <v/>
      </c>
      <c r="G593" s="4" t="str">
        <f>IF(A593="","",pushover!J593)</f>
        <v/>
      </c>
      <c r="H593" s="4" t="str">
        <f>IF(A593="","",pushover!K593)</f>
        <v/>
      </c>
      <c r="I593" s="60" t="str">
        <f t="shared" si="61"/>
        <v/>
      </c>
      <c r="J593" s="60" t="str">
        <f t="shared" si="62"/>
        <v/>
      </c>
      <c r="K593" s="59" t="str">
        <f>IF(AND(F593&gt;0,F592=0),aux!$B$2,IF(AND(G593&gt;0,G592=0,H593&lt;1),aux!$B$3,IF(AND(J593=MAX($J$4:$J$999),J592&lt;J593),aux!$B$4,"")))</f>
        <v/>
      </c>
      <c r="L593" s="114" t="str">
        <f>IF(OR(K592=aux!$B$3,L592=""),"",B593/$B$1)</f>
        <v/>
      </c>
      <c r="M593" s="114" t="str">
        <f t="shared" si="59"/>
        <v/>
      </c>
      <c r="N593" s="11" t="str">
        <f t="shared" si="60"/>
        <v/>
      </c>
      <c r="O593" s="60" t="str">
        <f>IF(AND(L592&lt;$V$20,L593&gt;$V$20),aux!$B$5,"")</f>
        <v/>
      </c>
      <c r="AA593" s="108">
        <f>IF(L593="",$V$6,B593)</f>
        <v>45.800000000000004</v>
      </c>
      <c r="AB593" s="109">
        <f>IF(L593="",$W$6,C593)</f>
        <v>3585.1179999999999</v>
      </c>
      <c r="AC593" s="108">
        <f>IF(B593="",AC592,IF(L593="",B593,$V$6))</f>
        <v>80</v>
      </c>
      <c r="AD593" s="109">
        <f>IF(B593="",AD592,IF(L593="",C593,$W$6))</f>
        <v>3604.0729999999999</v>
      </c>
      <c r="AF593" s="110">
        <f t="shared" si="63"/>
        <v>33.676470588235297</v>
      </c>
      <c r="AG593" s="110">
        <f t="shared" si="64"/>
        <v>0.24973721682891176</v>
      </c>
      <c r="AI593" s="111">
        <f>SUM($N$4:N593)</f>
        <v>6.8337405675909331</v>
      </c>
    </row>
    <row r="594" spans="1:35" x14ac:dyDescent="0.25">
      <c r="A594" s="4" t="str">
        <f>IF(pushover!A594="","",pushover!A594)</f>
        <v/>
      </c>
      <c r="B594" s="112" t="str">
        <f>IF(A594="","",IF(MAX(pushover!B594:B1589)&gt;0,pushover!B594*100,-pushover!B594*100))</f>
        <v/>
      </c>
      <c r="C594" s="113" t="str">
        <f>IF(A594="","",pushover!C594)</f>
        <v/>
      </c>
      <c r="D594" s="4" t="str">
        <f>IF(A594="","",pushover!D594)</f>
        <v/>
      </c>
      <c r="E594" s="4" t="str">
        <f>IF(A594="","",pushover!E594)</f>
        <v/>
      </c>
      <c r="F594" s="4" t="str">
        <f>IF(A594="","",pushover!I594)</f>
        <v/>
      </c>
      <c r="G594" s="4" t="str">
        <f>IF(A594="","",pushover!J594)</f>
        <v/>
      </c>
      <c r="H594" s="4" t="str">
        <f>IF(A594="","",pushover!K594)</f>
        <v/>
      </c>
      <c r="I594" s="60" t="str">
        <f t="shared" si="61"/>
        <v/>
      </c>
      <c r="J594" s="60" t="str">
        <f t="shared" si="62"/>
        <v/>
      </c>
      <c r="K594" s="59" t="str">
        <f>IF(AND(F594&gt;0,F593=0),aux!$B$2,IF(AND(G594&gt;0,G593=0,H594&lt;1),aux!$B$3,IF(AND(J594=MAX($J$4:$J$999),J593&lt;J594),aux!$B$4,"")))</f>
        <v/>
      </c>
      <c r="L594" s="114" t="str">
        <f>IF(OR(K593=aux!$B$3,L593=""),"",B594/$B$1)</f>
        <v/>
      </c>
      <c r="M594" s="114" t="str">
        <f t="shared" si="59"/>
        <v/>
      </c>
      <c r="N594" s="11" t="str">
        <f t="shared" si="60"/>
        <v/>
      </c>
      <c r="O594" s="60" t="str">
        <f>IF(AND(L593&lt;$V$20,L594&gt;$V$20),aux!$B$5,"")</f>
        <v/>
      </c>
      <c r="AA594" s="108">
        <f>IF(L594="",$V$6,B594)</f>
        <v>45.800000000000004</v>
      </c>
      <c r="AB594" s="109">
        <f>IF(L594="",$W$6,C594)</f>
        <v>3585.1179999999999</v>
      </c>
      <c r="AC594" s="108">
        <f>IF(B594="",AC593,IF(L594="",B594,$V$6))</f>
        <v>80</v>
      </c>
      <c r="AD594" s="109">
        <f>IF(B594="",AD593,IF(L594="",C594,$W$6))</f>
        <v>3604.0729999999999</v>
      </c>
      <c r="AF594" s="110">
        <f t="shared" si="63"/>
        <v>33.676470588235297</v>
      </c>
      <c r="AG594" s="110">
        <f t="shared" si="64"/>
        <v>0.24973721682891176</v>
      </c>
      <c r="AI594" s="111">
        <f>SUM($N$4:N594)</f>
        <v>6.8337405675909331</v>
      </c>
    </row>
    <row r="595" spans="1:35" x14ac:dyDescent="0.25">
      <c r="A595" s="4" t="str">
        <f>IF(pushover!A595="","",pushover!A595)</f>
        <v/>
      </c>
      <c r="B595" s="112" t="str">
        <f>IF(A595="","",IF(MAX(pushover!B595:B1590)&gt;0,pushover!B595*100,-pushover!B595*100))</f>
        <v/>
      </c>
      <c r="C595" s="113" t="str">
        <f>IF(A595="","",pushover!C595)</f>
        <v/>
      </c>
      <c r="D595" s="4" t="str">
        <f>IF(A595="","",pushover!D595)</f>
        <v/>
      </c>
      <c r="E595" s="4" t="str">
        <f>IF(A595="","",pushover!E595)</f>
        <v/>
      </c>
      <c r="F595" s="4" t="str">
        <f>IF(A595="","",pushover!I595)</f>
        <v/>
      </c>
      <c r="G595" s="4" t="str">
        <f>IF(A595="","",pushover!J595)</f>
        <v/>
      </c>
      <c r="H595" s="4" t="str">
        <f>IF(A595="","",pushover!K595)</f>
        <v/>
      </c>
      <c r="I595" s="60" t="str">
        <f t="shared" si="61"/>
        <v/>
      </c>
      <c r="J595" s="60" t="str">
        <f t="shared" si="62"/>
        <v/>
      </c>
      <c r="K595" s="59" t="str">
        <f>IF(AND(F595&gt;0,F594=0),aux!$B$2,IF(AND(G595&gt;0,G594=0,H595&lt;1),aux!$B$3,IF(AND(J595=MAX($J$4:$J$999),J594&lt;J595),aux!$B$4,"")))</f>
        <v/>
      </c>
      <c r="L595" s="114" t="str">
        <f>IF(OR(K594=aux!$B$3,L594=""),"",B595/$B$1)</f>
        <v/>
      </c>
      <c r="M595" s="114" t="str">
        <f t="shared" si="59"/>
        <v/>
      </c>
      <c r="N595" s="11" t="str">
        <f t="shared" si="60"/>
        <v/>
      </c>
      <c r="O595" s="60" t="str">
        <f>IF(AND(L594&lt;$V$20,L595&gt;$V$20),aux!$B$5,"")</f>
        <v/>
      </c>
      <c r="AA595" s="108">
        <f>IF(L595="",$V$6,B595)</f>
        <v>45.800000000000004</v>
      </c>
      <c r="AB595" s="109">
        <f>IF(L595="",$W$6,C595)</f>
        <v>3585.1179999999999</v>
      </c>
      <c r="AC595" s="108">
        <f>IF(B595="",AC594,IF(L595="",B595,$V$6))</f>
        <v>80</v>
      </c>
      <c r="AD595" s="109">
        <f>IF(B595="",AD594,IF(L595="",C595,$W$6))</f>
        <v>3604.0729999999999</v>
      </c>
      <c r="AF595" s="110">
        <f t="shared" si="63"/>
        <v>33.676470588235297</v>
      </c>
      <c r="AG595" s="110">
        <f t="shared" si="64"/>
        <v>0.24973721682891176</v>
      </c>
      <c r="AI595" s="111">
        <f>SUM($N$4:N595)</f>
        <v>6.8337405675909331</v>
      </c>
    </row>
    <row r="596" spans="1:35" x14ac:dyDescent="0.25">
      <c r="A596" s="4" t="str">
        <f>IF(pushover!A596="","",pushover!A596)</f>
        <v/>
      </c>
      <c r="B596" s="112" t="str">
        <f>IF(A596="","",IF(MAX(pushover!B596:B1591)&gt;0,pushover!B596*100,-pushover!B596*100))</f>
        <v/>
      </c>
      <c r="C596" s="113" t="str">
        <f>IF(A596="","",pushover!C596)</f>
        <v/>
      </c>
      <c r="D596" s="4" t="str">
        <f>IF(A596="","",pushover!D596)</f>
        <v/>
      </c>
      <c r="E596" s="4" t="str">
        <f>IF(A596="","",pushover!E596)</f>
        <v/>
      </c>
      <c r="F596" s="4" t="str">
        <f>IF(A596="","",pushover!I596)</f>
        <v/>
      </c>
      <c r="G596" s="4" t="str">
        <f>IF(A596="","",pushover!J596)</f>
        <v/>
      </c>
      <c r="H596" s="4" t="str">
        <f>IF(A596="","",pushover!K596)</f>
        <v/>
      </c>
      <c r="I596" s="60" t="str">
        <f t="shared" si="61"/>
        <v/>
      </c>
      <c r="J596" s="60" t="str">
        <f t="shared" si="62"/>
        <v/>
      </c>
      <c r="K596" s="59" t="str">
        <f>IF(AND(F596&gt;0,F595=0),aux!$B$2,IF(AND(G596&gt;0,G595=0,H596&lt;1),aux!$B$3,IF(AND(J596=MAX($J$4:$J$999),J595&lt;J596),aux!$B$4,"")))</f>
        <v/>
      </c>
      <c r="L596" s="114" t="str">
        <f>IF(OR(K595=aux!$B$3,L595=""),"",B596/$B$1)</f>
        <v/>
      </c>
      <c r="M596" s="114" t="str">
        <f t="shared" si="59"/>
        <v/>
      </c>
      <c r="N596" s="11" t="str">
        <f t="shared" si="60"/>
        <v/>
      </c>
      <c r="O596" s="60" t="str">
        <f>IF(AND(L595&lt;$V$20,L596&gt;$V$20),aux!$B$5,"")</f>
        <v/>
      </c>
      <c r="AA596" s="108">
        <f>IF(L596="",$V$6,B596)</f>
        <v>45.800000000000004</v>
      </c>
      <c r="AB596" s="109">
        <f>IF(L596="",$W$6,C596)</f>
        <v>3585.1179999999999</v>
      </c>
      <c r="AC596" s="108">
        <f>IF(B596="",AC595,IF(L596="",B596,$V$6))</f>
        <v>80</v>
      </c>
      <c r="AD596" s="109">
        <f>IF(B596="",AD595,IF(L596="",C596,$W$6))</f>
        <v>3604.0729999999999</v>
      </c>
      <c r="AF596" s="110">
        <f t="shared" si="63"/>
        <v>33.676470588235297</v>
      </c>
      <c r="AG596" s="110">
        <f t="shared" si="64"/>
        <v>0.24973721682891176</v>
      </c>
      <c r="AI596" s="111">
        <f>SUM($N$4:N596)</f>
        <v>6.8337405675909331</v>
      </c>
    </row>
    <row r="597" spans="1:35" x14ac:dyDescent="0.25">
      <c r="A597" s="4" t="str">
        <f>IF(pushover!A597="","",pushover!A597)</f>
        <v/>
      </c>
      <c r="B597" s="112" t="str">
        <f>IF(A597="","",IF(MAX(pushover!B597:B1592)&gt;0,pushover!B597*100,-pushover!B597*100))</f>
        <v/>
      </c>
      <c r="C597" s="113" t="str">
        <f>IF(A597="","",pushover!C597)</f>
        <v/>
      </c>
      <c r="D597" s="4" t="str">
        <f>IF(A597="","",pushover!D597)</f>
        <v/>
      </c>
      <c r="E597" s="4" t="str">
        <f>IF(A597="","",pushover!E597)</f>
        <v/>
      </c>
      <c r="F597" s="4" t="str">
        <f>IF(A597="","",pushover!I597)</f>
        <v/>
      </c>
      <c r="G597" s="4" t="str">
        <f>IF(A597="","",pushover!J597)</f>
        <v/>
      </c>
      <c r="H597" s="4" t="str">
        <f>IF(A597="","",pushover!K597)</f>
        <v/>
      </c>
      <c r="I597" s="60" t="str">
        <f t="shared" si="61"/>
        <v/>
      </c>
      <c r="J597" s="60" t="str">
        <f t="shared" si="62"/>
        <v/>
      </c>
      <c r="K597" s="59" t="str">
        <f>IF(AND(F597&gt;0,F596=0),aux!$B$2,IF(AND(G597&gt;0,G596=0,H597&lt;1),aux!$B$3,IF(AND(J597=MAX($J$4:$J$999),J596&lt;J597),aux!$B$4,"")))</f>
        <v/>
      </c>
      <c r="L597" s="114" t="str">
        <f>IF(OR(K596=aux!$B$3,L596=""),"",B597/$B$1)</f>
        <v/>
      </c>
      <c r="M597" s="114" t="str">
        <f t="shared" ref="M597:M660" si="65">IF(L597="","",C597/($B$1*$D$1*9.81))</f>
        <v/>
      </c>
      <c r="N597" s="11" t="str">
        <f t="shared" ref="N597:N660" si="66">IF(L597="","",IF(L596="[cm]",0,(L597-L596)*(M597+M596)/2))</f>
        <v/>
      </c>
      <c r="O597" s="60" t="str">
        <f>IF(AND(L596&lt;$V$20,L597&gt;$V$20),aux!$B$5,"")</f>
        <v/>
      </c>
      <c r="AA597" s="108">
        <f>IF(L597="",$V$6,B597)</f>
        <v>45.800000000000004</v>
      </c>
      <c r="AB597" s="109">
        <f>IF(L597="",$W$6,C597)</f>
        <v>3585.1179999999999</v>
      </c>
      <c r="AC597" s="108">
        <f>IF(B597="",AC596,IF(L597="",B597,$V$6))</f>
        <v>80</v>
      </c>
      <c r="AD597" s="109">
        <f>IF(B597="",AD596,IF(L597="",C597,$W$6))</f>
        <v>3604.0729999999999</v>
      </c>
      <c r="AF597" s="110">
        <f t="shared" si="63"/>
        <v>33.676470588235297</v>
      </c>
      <c r="AG597" s="110">
        <f t="shared" si="64"/>
        <v>0.24973721682891176</v>
      </c>
      <c r="AI597" s="111">
        <f>SUM($N$4:N597)</f>
        <v>6.8337405675909331</v>
      </c>
    </row>
    <row r="598" spans="1:35" x14ac:dyDescent="0.25">
      <c r="A598" s="4" t="str">
        <f>IF(pushover!A598="","",pushover!A598)</f>
        <v/>
      </c>
      <c r="B598" s="112" t="str">
        <f>IF(A598="","",IF(MAX(pushover!B598:B1593)&gt;0,pushover!B598*100,-pushover!B598*100))</f>
        <v/>
      </c>
      <c r="C598" s="113" t="str">
        <f>IF(A598="","",pushover!C598)</f>
        <v/>
      </c>
      <c r="D598" s="4" t="str">
        <f>IF(A598="","",pushover!D598)</f>
        <v/>
      </c>
      <c r="E598" s="4" t="str">
        <f>IF(A598="","",pushover!E598)</f>
        <v/>
      </c>
      <c r="F598" s="4" t="str">
        <f>IF(A598="","",pushover!I598)</f>
        <v/>
      </c>
      <c r="G598" s="4" t="str">
        <f>IF(A598="","",pushover!J598)</f>
        <v/>
      </c>
      <c r="H598" s="4" t="str">
        <f>IF(A598="","",pushover!K598)</f>
        <v/>
      </c>
      <c r="I598" s="60" t="str">
        <f t="shared" si="61"/>
        <v/>
      </c>
      <c r="J598" s="60" t="str">
        <f t="shared" si="62"/>
        <v/>
      </c>
      <c r="K598" s="59" t="str">
        <f>IF(AND(F598&gt;0,F597=0),aux!$B$2,IF(AND(G598&gt;0,G597=0,H598&lt;1),aux!$B$3,IF(AND(J598=MAX($J$4:$J$999),J597&lt;J598),aux!$B$4,"")))</f>
        <v/>
      </c>
      <c r="L598" s="114" t="str">
        <f>IF(OR(K597=aux!$B$3,L597=""),"",B598/$B$1)</f>
        <v/>
      </c>
      <c r="M598" s="114" t="str">
        <f t="shared" si="65"/>
        <v/>
      </c>
      <c r="N598" s="11" t="str">
        <f t="shared" si="66"/>
        <v/>
      </c>
      <c r="O598" s="60" t="str">
        <f>IF(AND(L597&lt;$V$20,L598&gt;$V$20),aux!$B$5,"")</f>
        <v/>
      </c>
      <c r="AA598" s="108">
        <f>IF(L598="",$V$6,B598)</f>
        <v>45.800000000000004</v>
      </c>
      <c r="AB598" s="109">
        <f>IF(L598="",$W$6,C598)</f>
        <v>3585.1179999999999</v>
      </c>
      <c r="AC598" s="108">
        <f>IF(B598="",AC597,IF(L598="",B598,$V$6))</f>
        <v>80</v>
      </c>
      <c r="AD598" s="109">
        <f>IF(B598="",AD597,IF(L598="",C598,$W$6))</f>
        <v>3604.0729999999999</v>
      </c>
      <c r="AF598" s="110">
        <f t="shared" si="63"/>
        <v>33.676470588235297</v>
      </c>
      <c r="AG598" s="110">
        <f t="shared" si="64"/>
        <v>0.24973721682891176</v>
      </c>
      <c r="AI598" s="111">
        <f>SUM($N$4:N598)</f>
        <v>6.8337405675909331</v>
      </c>
    </row>
    <row r="599" spans="1:35" x14ac:dyDescent="0.25">
      <c r="A599" s="4" t="str">
        <f>IF(pushover!A599="","",pushover!A599)</f>
        <v/>
      </c>
      <c r="B599" s="112" t="str">
        <f>IF(A599="","",IF(MAX(pushover!B599:B1594)&gt;0,pushover!B599*100,-pushover!B599*100))</f>
        <v/>
      </c>
      <c r="C599" s="113" t="str">
        <f>IF(A599="","",pushover!C599)</f>
        <v/>
      </c>
      <c r="D599" s="4" t="str">
        <f>IF(A599="","",pushover!D599)</f>
        <v/>
      </c>
      <c r="E599" s="4" t="str">
        <f>IF(A599="","",pushover!E599)</f>
        <v/>
      </c>
      <c r="F599" s="4" t="str">
        <f>IF(A599="","",pushover!I599)</f>
        <v/>
      </c>
      <c r="G599" s="4" t="str">
        <f>IF(A599="","",pushover!J599)</f>
        <v/>
      </c>
      <c r="H599" s="4" t="str">
        <f>IF(A599="","",pushover!K599)</f>
        <v/>
      </c>
      <c r="I599" s="60" t="str">
        <f t="shared" si="61"/>
        <v/>
      </c>
      <c r="J599" s="60" t="str">
        <f t="shared" si="62"/>
        <v/>
      </c>
      <c r="K599" s="59" t="str">
        <f>IF(AND(F599&gt;0,F598=0),aux!$B$2,IF(AND(G599&gt;0,G598=0,H599&lt;1),aux!$B$3,IF(AND(J599=MAX($J$4:$J$999),J598&lt;J599),aux!$B$4,"")))</f>
        <v/>
      </c>
      <c r="L599" s="114" t="str">
        <f>IF(OR(K598=aux!$B$3,L598=""),"",B599/$B$1)</f>
        <v/>
      </c>
      <c r="M599" s="114" t="str">
        <f t="shared" si="65"/>
        <v/>
      </c>
      <c r="N599" s="11" t="str">
        <f t="shared" si="66"/>
        <v/>
      </c>
      <c r="O599" s="60" t="str">
        <f>IF(AND(L598&lt;$V$20,L599&gt;$V$20),aux!$B$5,"")</f>
        <v/>
      </c>
      <c r="AA599" s="108">
        <f>IF(L599="",$V$6,B599)</f>
        <v>45.800000000000004</v>
      </c>
      <c r="AB599" s="109">
        <f>IF(L599="",$W$6,C599)</f>
        <v>3585.1179999999999</v>
      </c>
      <c r="AC599" s="108">
        <f>IF(B599="",AC598,IF(L599="",B599,$V$6))</f>
        <v>80</v>
      </c>
      <c r="AD599" s="109">
        <f>IF(B599="",AD598,IF(L599="",C599,$W$6))</f>
        <v>3604.0729999999999</v>
      </c>
      <c r="AF599" s="110">
        <f t="shared" si="63"/>
        <v>33.676470588235297</v>
      </c>
      <c r="AG599" s="110">
        <f t="shared" si="64"/>
        <v>0.24973721682891176</v>
      </c>
      <c r="AI599" s="111">
        <f>SUM($N$4:N599)</f>
        <v>6.8337405675909331</v>
      </c>
    </row>
    <row r="600" spans="1:35" x14ac:dyDescent="0.25">
      <c r="A600" s="4" t="str">
        <f>IF(pushover!A600="","",pushover!A600)</f>
        <v/>
      </c>
      <c r="B600" s="112" t="str">
        <f>IF(A600="","",IF(MAX(pushover!B600:B1595)&gt;0,pushover!B600*100,-pushover!B600*100))</f>
        <v/>
      </c>
      <c r="C600" s="113" t="str">
        <f>IF(A600="","",pushover!C600)</f>
        <v/>
      </c>
      <c r="D600" s="4" t="str">
        <f>IF(A600="","",pushover!D600)</f>
        <v/>
      </c>
      <c r="E600" s="4" t="str">
        <f>IF(A600="","",pushover!E600)</f>
        <v/>
      </c>
      <c r="F600" s="4" t="str">
        <f>IF(A600="","",pushover!I600)</f>
        <v/>
      </c>
      <c r="G600" s="4" t="str">
        <f>IF(A600="","",pushover!J600)</f>
        <v/>
      </c>
      <c r="H600" s="4" t="str">
        <f>IF(A600="","",pushover!K600)</f>
        <v/>
      </c>
      <c r="I600" s="60" t="str">
        <f t="shared" si="61"/>
        <v/>
      </c>
      <c r="J600" s="60" t="str">
        <f t="shared" si="62"/>
        <v/>
      </c>
      <c r="K600" s="59" t="str">
        <f>IF(AND(F600&gt;0,F599=0),aux!$B$2,IF(AND(G600&gt;0,G599=0,H600&lt;1),aux!$B$3,IF(AND(J600=MAX($J$4:$J$999),J599&lt;J600),aux!$B$4,"")))</f>
        <v/>
      </c>
      <c r="L600" s="114" t="str">
        <f>IF(OR(K599=aux!$B$3,L599=""),"",B600/$B$1)</f>
        <v/>
      </c>
      <c r="M600" s="114" t="str">
        <f t="shared" si="65"/>
        <v/>
      </c>
      <c r="N600" s="11" t="str">
        <f t="shared" si="66"/>
        <v/>
      </c>
      <c r="O600" s="60" t="str">
        <f>IF(AND(L599&lt;$V$20,L600&gt;$V$20),aux!$B$5,"")</f>
        <v/>
      </c>
      <c r="AA600" s="108">
        <f>IF(L600="",$V$6,B600)</f>
        <v>45.800000000000004</v>
      </c>
      <c r="AB600" s="109">
        <f>IF(L600="",$W$6,C600)</f>
        <v>3585.1179999999999</v>
      </c>
      <c r="AC600" s="108">
        <f>IF(B600="",AC599,IF(L600="",B600,$V$6))</f>
        <v>80</v>
      </c>
      <c r="AD600" s="109">
        <f>IF(B600="",AD599,IF(L600="",C600,$W$6))</f>
        <v>3604.0729999999999</v>
      </c>
      <c r="AF600" s="110">
        <f t="shared" si="63"/>
        <v>33.676470588235297</v>
      </c>
      <c r="AG600" s="110">
        <f t="shared" si="64"/>
        <v>0.24973721682891176</v>
      </c>
      <c r="AI600" s="111">
        <f>SUM($N$4:N600)</f>
        <v>6.8337405675909331</v>
      </c>
    </row>
    <row r="601" spans="1:35" x14ac:dyDescent="0.25">
      <c r="A601" s="4" t="str">
        <f>IF(pushover!A601="","",pushover!A601)</f>
        <v/>
      </c>
      <c r="B601" s="112" t="str">
        <f>IF(A601="","",IF(MAX(pushover!B601:B1596)&gt;0,pushover!B601*100,-pushover!B601*100))</f>
        <v/>
      </c>
      <c r="C601" s="113" t="str">
        <f>IF(A601="","",pushover!C601)</f>
        <v/>
      </c>
      <c r="D601" s="4" t="str">
        <f>IF(A601="","",pushover!D601)</f>
        <v/>
      </c>
      <c r="E601" s="4" t="str">
        <f>IF(A601="","",pushover!E601)</f>
        <v/>
      </c>
      <c r="F601" s="4" t="str">
        <f>IF(A601="","",pushover!I601)</f>
        <v/>
      </c>
      <c r="G601" s="4" t="str">
        <f>IF(A601="","",pushover!J601)</f>
        <v/>
      </c>
      <c r="H601" s="4" t="str">
        <f>IF(A601="","",pushover!K601)</f>
        <v/>
      </c>
      <c r="I601" s="60" t="str">
        <f t="shared" si="61"/>
        <v/>
      </c>
      <c r="J601" s="60" t="str">
        <f t="shared" si="62"/>
        <v/>
      </c>
      <c r="K601" s="59" t="str">
        <f>IF(AND(F601&gt;0,F600=0),aux!$B$2,IF(AND(G601&gt;0,G600=0,H601&lt;1),aux!$B$3,IF(AND(J601=MAX($J$4:$J$999),J600&lt;J601),aux!$B$4,"")))</f>
        <v/>
      </c>
      <c r="L601" s="114" t="str">
        <f>IF(OR(K600=aux!$B$3,L600=""),"",B601/$B$1)</f>
        <v/>
      </c>
      <c r="M601" s="114" t="str">
        <f t="shared" si="65"/>
        <v/>
      </c>
      <c r="N601" s="11" t="str">
        <f t="shared" si="66"/>
        <v/>
      </c>
      <c r="O601" s="60" t="str">
        <f>IF(AND(L600&lt;$V$20,L601&gt;$V$20),aux!$B$5,"")</f>
        <v/>
      </c>
      <c r="AA601" s="108">
        <f>IF(L601="",$V$6,B601)</f>
        <v>45.800000000000004</v>
      </c>
      <c r="AB601" s="109">
        <f>IF(L601="",$W$6,C601)</f>
        <v>3585.1179999999999</v>
      </c>
      <c r="AC601" s="108">
        <f>IF(B601="",AC600,IF(L601="",B601,$V$6))</f>
        <v>80</v>
      </c>
      <c r="AD601" s="109">
        <f>IF(B601="",AD600,IF(L601="",C601,$W$6))</f>
        <v>3604.0729999999999</v>
      </c>
      <c r="AF601" s="110">
        <f t="shared" si="63"/>
        <v>33.676470588235297</v>
      </c>
      <c r="AG601" s="110">
        <f t="shared" si="64"/>
        <v>0.24973721682891176</v>
      </c>
      <c r="AI601" s="111">
        <f>SUM($N$4:N601)</f>
        <v>6.8337405675909331</v>
      </c>
    </row>
    <row r="602" spans="1:35" x14ac:dyDescent="0.25">
      <c r="A602" s="4" t="str">
        <f>IF(pushover!A602="","",pushover!A602)</f>
        <v/>
      </c>
      <c r="B602" s="112" t="str">
        <f>IF(A602="","",IF(MAX(pushover!B602:B1597)&gt;0,pushover!B602*100,-pushover!B602*100))</f>
        <v/>
      </c>
      <c r="C602" s="113" t="str">
        <f>IF(A602="","",pushover!C602)</f>
        <v/>
      </c>
      <c r="D602" s="4" t="str">
        <f>IF(A602="","",pushover!D602)</f>
        <v/>
      </c>
      <c r="E602" s="4" t="str">
        <f>IF(A602="","",pushover!E602)</f>
        <v/>
      </c>
      <c r="F602" s="4" t="str">
        <f>IF(A602="","",pushover!I602)</f>
        <v/>
      </c>
      <c r="G602" s="4" t="str">
        <f>IF(A602="","",pushover!J602)</f>
        <v/>
      </c>
      <c r="H602" s="4" t="str">
        <f>IF(A602="","",pushover!K602)</f>
        <v/>
      </c>
      <c r="I602" s="60" t="str">
        <f t="shared" si="61"/>
        <v/>
      </c>
      <c r="J602" s="60" t="str">
        <f t="shared" si="62"/>
        <v/>
      </c>
      <c r="K602" s="59" t="str">
        <f>IF(AND(F602&gt;0,F601=0),aux!$B$2,IF(AND(G602&gt;0,G601=0,H602&lt;1),aux!$B$3,IF(AND(J602=MAX($J$4:$J$999),J601&lt;J602),aux!$B$4,"")))</f>
        <v/>
      </c>
      <c r="L602" s="114" t="str">
        <f>IF(OR(K601=aux!$B$3,L601=""),"",B602/$B$1)</f>
        <v/>
      </c>
      <c r="M602" s="114" t="str">
        <f t="shared" si="65"/>
        <v/>
      </c>
      <c r="N602" s="11" t="str">
        <f t="shared" si="66"/>
        <v/>
      </c>
      <c r="O602" s="60" t="str">
        <f>IF(AND(L601&lt;$V$20,L602&gt;$V$20),aux!$B$5,"")</f>
        <v/>
      </c>
      <c r="AA602" s="108">
        <f>IF(L602="",$V$6,B602)</f>
        <v>45.800000000000004</v>
      </c>
      <c r="AB602" s="109">
        <f>IF(L602="",$W$6,C602)</f>
        <v>3585.1179999999999</v>
      </c>
      <c r="AC602" s="108">
        <f>IF(B602="",AC601,IF(L602="",B602,$V$6))</f>
        <v>80</v>
      </c>
      <c r="AD602" s="109">
        <f>IF(B602="",AD601,IF(L602="",C602,$W$6))</f>
        <v>3604.0729999999999</v>
      </c>
      <c r="AF602" s="110">
        <f t="shared" si="63"/>
        <v>33.676470588235297</v>
      </c>
      <c r="AG602" s="110">
        <f t="shared" si="64"/>
        <v>0.24973721682891176</v>
      </c>
      <c r="AI602" s="111">
        <f>SUM($N$4:N602)</f>
        <v>6.8337405675909331</v>
      </c>
    </row>
    <row r="603" spans="1:35" x14ac:dyDescent="0.25">
      <c r="A603" s="4" t="str">
        <f>IF(pushover!A603="","",pushover!A603)</f>
        <v/>
      </c>
      <c r="B603" s="112" t="str">
        <f>IF(A603="","",IF(MAX(pushover!B603:B1598)&gt;0,pushover!B603*100,-pushover!B603*100))</f>
        <v/>
      </c>
      <c r="C603" s="113" t="str">
        <f>IF(A603="","",pushover!C603)</f>
        <v/>
      </c>
      <c r="D603" s="4" t="str">
        <f>IF(A603="","",pushover!D603)</f>
        <v/>
      </c>
      <c r="E603" s="4" t="str">
        <f>IF(A603="","",pushover!E603)</f>
        <v/>
      </c>
      <c r="F603" s="4" t="str">
        <f>IF(A603="","",pushover!I603)</f>
        <v/>
      </c>
      <c r="G603" s="4" t="str">
        <f>IF(A603="","",pushover!J603)</f>
        <v/>
      </c>
      <c r="H603" s="4" t="str">
        <f>IF(A603="","",pushover!K603)</f>
        <v/>
      </c>
      <c r="I603" s="60" t="str">
        <f t="shared" si="61"/>
        <v/>
      </c>
      <c r="J603" s="60" t="str">
        <f t="shared" si="62"/>
        <v/>
      </c>
      <c r="K603" s="59" t="str">
        <f>IF(AND(F603&gt;0,F602=0),aux!$B$2,IF(AND(G603&gt;0,G602=0,H603&lt;1),aux!$B$3,IF(AND(J603=MAX($J$4:$J$999),J602&lt;J603),aux!$B$4,"")))</f>
        <v/>
      </c>
      <c r="L603" s="114" t="str">
        <f>IF(OR(K602=aux!$B$3,L602=""),"",B603/$B$1)</f>
        <v/>
      </c>
      <c r="M603" s="114" t="str">
        <f t="shared" si="65"/>
        <v/>
      </c>
      <c r="N603" s="11" t="str">
        <f t="shared" si="66"/>
        <v/>
      </c>
      <c r="O603" s="60" t="str">
        <f>IF(AND(L602&lt;$V$20,L603&gt;$V$20),aux!$B$5,"")</f>
        <v/>
      </c>
      <c r="AA603" s="108">
        <f>IF(L603="",$V$6,B603)</f>
        <v>45.800000000000004</v>
      </c>
      <c r="AB603" s="109">
        <f>IF(L603="",$W$6,C603)</f>
        <v>3585.1179999999999</v>
      </c>
      <c r="AC603" s="108">
        <f>IF(B603="",AC602,IF(L603="",B603,$V$6))</f>
        <v>80</v>
      </c>
      <c r="AD603" s="109">
        <f>IF(B603="",AD602,IF(L603="",C603,$W$6))</f>
        <v>3604.0729999999999</v>
      </c>
      <c r="AF603" s="110">
        <f t="shared" si="63"/>
        <v>33.676470588235297</v>
      </c>
      <c r="AG603" s="110">
        <f t="shared" si="64"/>
        <v>0.24973721682891176</v>
      </c>
      <c r="AI603" s="111">
        <f>SUM($N$4:N603)</f>
        <v>6.8337405675909331</v>
      </c>
    </row>
    <row r="604" spans="1:35" x14ac:dyDescent="0.25">
      <c r="A604" s="4" t="str">
        <f>IF(pushover!A604="","",pushover!A604)</f>
        <v/>
      </c>
      <c r="B604" s="112" t="str">
        <f>IF(A604="","",IF(MAX(pushover!B604:B1599)&gt;0,pushover!B604*100,-pushover!B604*100))</f>
        <v/>
      </c>
      <c r="C604" s="113" t="str">
        <f>IF(A604="","",pushover!C604)</f>
        <v/>
      </c>
      <c r="D604" s="4" t="str">
        <f>IF(A604="","",pushover!D604)</f>
        <v/>
      </c>
      <c r="E604" s="4" t="str">
        <f>IF(A604="","",pushover!E604)</f>
        <v/>
      </c>
      <c r="F604" s="4" t="str">
        <f>IF(A604="","",pushover!I604)</f>
        <v/>
      </c>
      <c r="G604" s="4" t="str">
        <f>IF(A604="","",pushover!J604)</f>
        <v/>
      </c>
      <c r="H604" s="4" t="str">
        <f>IF(A604="","",pushover!K604)</f>
        <v/>
      </c>
      <c r="I604" s="60" t="str">
        <f t="shared" si="61"/>
        <v/>
      </c>
      <c r="J604" s="60" t="str">
        <f t="shared" si="62"/>
        <v/>
      </c>
      <c r="K604" s="59" t="str">
        <f>IF(AND(F604&gt;0,F603=0),aux!$B$2,IF(AND(G604&gt;0,G603=0,H604&lt;1),aux!$B$3,IF(AND(J604=MAX($J$4:$J$999),J603&lt;J604),aux!$B$4,"")))</f>
        <v/>
      </c>
      <c r="L604" s="114" t="str">
        <f>IF(OR(K603=aux!$B$3,L603=""),"",B604/$B$1)</f>
        <v/>
      </c>
      <c r="M604" s="114" t="str">
        <f t="shared" si="65"/>
        <v/>
      </c>
      <c r="N604" s="11" t="str">
        <f t="shared" si="66"/>
        <v/>
      </c>
      <c r="O604" s="60" t="str">
        <f>IF(AND(L603&lt;$V$20,L604&gt;$V$20),aux!$B$5,"")</f>
        <v/>
      </c>
      <c r="AA604" s="108">
        <f>IF(L604="",$V$6,B604)</f>
        <v>45.800000000000004</v>
      </c>
      <c r="AB604" s="109">
        <f>IF(L604="",$W$6,C604)</f>
        <v>3585.1179999999999</v>
      </c>
      <c r="AC604" s="108">
        <f>IF(B604="",AC603,IF(L604="",B604,$V$6))</f>
        <v>80</v>
      </c>
      <c r="AD604" s="109">
        <f>IF(B604="",AD603,IF(L604="",C604,$W$6))</f>
        <v>3604.0729999999999</v>
      </c>
      <c r="AF604" s="110">
        <f t="shared" si="63"/>
        <v>33.676470588235297</v>
      </c>
      <c r="AG604" s="110">
        <f t="shared" si="64"/>
        <v>0.24973721682891176</v>
      </c>
      <c r="AI604" s="111">
        <f>SUM($N$4:N604)</f>
        <v>6.8337405675909331</v>
      </c>
    </row>
    <row r="605" spans="1:35" x14ac:dyDescent="0.25">
      <c r="A605" s="4" t="str">
        <f>IF(pushover!A605="","",pushover!A605)</f>
        <v/>
      </c>
      <c r="B605" s="112" t="str">
        <f>IF(A605="","",IF(MAX(pushover!B605:B1600)&gt;0,pushover!B605*100,-pushover!B605*100))</f>
        <v/>
      </c>
      <c r="C605" s="113" t="str">
        <f>IF(A605="","",pushover!C605)</f>
        <v/>
      </c>
      <c r="D605" s="4" t="str">
        <f>IF(A605="","",pushover!D605)</f>
        <v/>
      </c>
      <c r="E605" s="4" t="str">
        <f>IF(A605="","",pushover!E605)</f>
        <v/>
      </c>
      <c r="F605" s="4" t="str">
        <f>IF(A605="","",pushover!I605)</f>
        <v/>
      </c>
      <c r="G605" s="4" t="str">
        <f>IF(A605="","",pushover!J605)</f>
        <v/>
      </c>
      <c r="H605" s="4" t="str">
        <f>IF(A605="","",pushover!K605)</f>
        <v/>
      </c>
      <c r="I605" s="60" t="str">
        <f t="shared" si="61"/>
        <v/>
      </c>
      <c r="J605" s="60" t="str">
        <f t="shared" si="62"/>
        <v/>
      </c>
      <c r="K605" s="59" t="str">
        <f>IF(AND(F605&gt;0,F604=0),aux!$B$2,IF(AND(G605&gt;0,G604=0,H605&lt;1),aux!$B$3,IF(AND(J605=MAX($J$4:$J$999),J604&lt;J605),aux!$B$4,"")))</f>
        <v/>
      </c>
      <c r="L605" s="114" t="str">
        <f>IF(OR(K604=aux!$B$3,L604=""),"",B605/$B$1)</f>
        <v/>
      </c>
      <c r="M605" s="114" t="str">
        <f t="shared" si="65"/>
        <v/>
      </c>
      <c r="N605" s="11" t="str">
        <f t="shared" si="66"/>
        <v/>
      </c>
      <c r="O605" s="60" t="str">
        <f>IF(AND(L604&lt;$V$20,L605&gt;$V$20),aux!$B$5,"")</f>
        <v/>
      </c>
      <c r="AA605" s="108">
        <f>IF(L605="",$V$6,B605)</f>
        <v>45.800000000000004</v>
      </c>
      <c r="AB605" s="109">
        <f>IF(L605="",$W$6,C605)</f>
        <v>3585.1179999999999</v>
      </c>
      <c r="AC605" s="108">
        <f>IF(B605="",AC604,IF(L605="",B605,$V$6))</f>
        <v>80</v>
      </c>
      <c r="AD605" s="109">
        <f>IF(B605="",AD604,IF(L605="",C605,$W$6))</f>
        <v>3604.0729999999999</v>
      </c>
      <c r="AF605" s="110">
        <f t="shared" si="63"/>
        <v>33.676470588235297</v>
      </c>
      <c r="AG605" s="110">
        <f t="shared" si="64"/>
        <v>0.24973721682891176</v>
      </c>
      <c r="AI605" s="111">
        <f>SUM($N$4:N605)</f>
        <v>6.8337405675909331</v>
      </c>
    </row>
    <row r="606" spans="1:35" x14ac:dyDescent="0.25">
      <c r="A606" s="4" t="str">
        <f>IF(pushover!A606="","",pushover!A606)</f>
        <v/>
      </c>
      <c r="B606" s="112" t="str">
        <f>IF(A606="","",IF(MAX(pushover!B606:B1601)&gt;0,pushover!B606*100,-pushover!B606*100))</f>
        <v/>
      </c>
      <c r="C606" s="113" t="str">
        <f>IF(A606="","",pushover!C606)</f>
        <v/>
      </c>
      <c r="D606" s="4" t="str">
        <f>IF(A606="","",pushover!D606)</f>
        <v/>
      </c>
      <c r="E606" s="4" t="str">
        <f>IF(A606="","",pushover!E606)</f>
        <v/>
      </c>
      <c r="F606" s="4" t="str">
        <f>IF(A606="","",pushover!I606)</f>
        <v/>
      </c>
      <c r="G606" s="4" t="str">
        <f>IF(A606="","",pushover!J606)</f>
        <v/>
      </c>
      <c r="H606" s="4" t="str">
        <f>IF(A606="","",pushover!K606)</f>
        <v/>
      </c>
      <c r="I606" s="60" t="str">
        <f t="shared" si="61"/>
        <v/>
      </c>
      <c r="J606" s="60" t="str">
        <f t="shared" si="62"/>
        <v/>
      </c>
      <c r="K606" s="59" t="str">
        <f>IF(AND(F606&gt;0,F605=0),aux!$B$2,IF(AND(G606&gt;0,G605=0,H606&lt;1),aux!$B$3,IF(AND(J606=MAX($J$4:$J$999),J605&lt;J606),aux!$B$4,"")))</f>
        <v/>
      </c>
      <c r="L606" s="114" t="str">
        <f>IF(OR(K605=aux!$B$3,L605=""),"",B606/$B$1)</f>
        <v/>
      </c>
      <c r="M606" s="114" t="str">
        <f t="shared" si="65"/>
        <v/>
      </c>
      <c r="N606" s="11" t="str">
        <f t="shared" si="66"/>
        <v/>
      </c>
      <c r="O606" s="60" t="str">
        <f>IF(AND(L605&lt;$V$20,L606&gt;$V$20),aux!$B$5,"")</f>
        <v/>
      </c>
      <c r="AA606" s="108">
        <f>IF(L606="",$V$6,B606)</f>
        <v>45.800000000000004</v>
      </c>
      <c r="AB606" s="109">
        <f>IF(L606="",$W$6,C606)</f>
        <v>3585.1179999999999</v>
      </c>
      <c r="AC606" s="108">
        <f>IF(B606="",AC605,IF(L606="",B606,$V$6))</f>
        <v>80</v>
      </c>
      <c r="AD606" s="109">
        <f>IF(B606="",AD605,IF(L606="",C606,$W$6))</f>
        <v>3604.0729999999999</v>
      </c>
      <c r="AF606" s="110">
        <f t="shared" si="63"/>
        <v>33.676470588235297</v>
      </c>
      <c r="AG606" s="110">
        <f t="shared" si="64"/>
        <v>0.24973721682891176</v>
      </c>
      <c r="AI606" s="111">
        <f>SUM($N$4:N606)</f>
        <v>6.8337405675909331</v>
      </c>
    </row>
    <row r="607" spans="1:35" x14ac:dyDescent="0.25">
      <c r="A607" s="4" t="str">
        <f>IF(pushover!A607="","",pushover!A607)</f>
        <v/>
      </c>
      <c r="B607" s="112" t="str">
        <f>IF(A607="","",IF(MAX(pushover!B607:B1602)&gt;0,pushover!B607*100,-pushover!B607*100))</f>
        <v/>
      </c>
      <c r="C607" s="113" t="str">
        <f>IF(A607="","",pushover!C607)</f>
        <v/>
      </c>
      <c r="D607" s="4" t="str">
        <f>IF(A607="","",pushover!D607)</f>
        <v/>
      </c>
      <c r="E607" s="4" t="str">
        <f>IF(A607="","",pushover!E607)</f>
        <v/>
      </c>
      <c r="F607" s="4" t="str">
        <f>IF(A607="","",pushover!I607)</f>
        <v/>
      </c>
      <c r="G607" s="4" t="str">
        <f>IF(A607="","",pushover!J607)</f>
        <v/>
      </c>
      <c r="H607" s="4" t="str">
        <f>IF(A607="","",pushover!K607)</f>
        <v/>
      </c>
      <c r="I607" s="60" t="str">
        <f t="shared" si="61"/>
        <v/>
      </c>
      <c r="J607" s="60" t="str">
        <f t="shared" si="62"/>
        <v/>
      </c>
      <c r="K607" s="59" t="str">
        <f>IF(AND(F607&gt;0,F606=0),aux!$B$2,IF(AND(G607&gt;0,G606=0,H607&lt;1),aux!$B$3,IF(AND(J607=MAX($J$4:$J$999),J606&lt;J607),aux!$B$4,"")))</f>
        <v/>
      </c>
      <c r="L607" s="114" t="str">
        <f>IF(OR(K606=aux!$B$3,L606=""),"",B607/$B$1)</f>
        <v/>
      </c>
      <c r="M607" s="114" t="str">
        <f t="shared" si="65"/>
        <v/>
      </c>
      <c r="N607" s="11" t="str">
        <f t="shared" si="66"/>
        <v/>
      </c>
      <c r="O607" s="60" t="str">
        <f>IF(AND(L606&lt;$V$20,L607&gt;$V$20),aux!$B$5,"")</f>
        <v/>
      </c>
      <c r="AA607" s="108">
        <f>IF(L607="",$V$6,B607)</f>
        <v>45.800000000000004</v>
      </c>
      <c r="AB607" s="109">
        <f>IF(L607="",$W$6,C607)</f>
        <v>3585.1179999999999</v>
      </c>
      <c r="AC607" s="108">
        <f>IF(B607="",AC606,IF(L607="",B607,$V$6))</f>
        <v>80</v>
      </c>
      <c r="AD607" s="109">
        <f>IF(B607="",AD606,IF(L607="",C607,$W$6))</f>
        <v>3604.0729999999999</v>
      </c>
      <c r="AF607" s="110">
        <f t="shared" si="63"/>
        <v>33.676470588235297</v>
      </c>
      <c r="AG607" s="110">
        <f t="shared" si="64"/>
        <v>0.24973721682891176</v>
      </c>
      <c r="AI607" s="111">
        <f>SUM($N$4:N607)</f>
        <v>6.8337405675909331</v>
      </c>
    </row>
    <row r="608" spans="1:35" x14ac:dyDescent="0.25">
      <c r="A608" s="4" t="str">
        <f>IF(pushover!A608="","",pushover!A608)</f>
        <v/>
      </c>
      <c r="B608" s="112" t="str">
        <f>IF(A608="","",IF(MAX(pushover!B608:B1603)&gt;0,pushover!B608*100,-pushover!B608*100))</f>
        <v/>
      </c>
      <c r="C608" s="113" t="str">
        <f>IF(A608="","",pushover!C608)</f>
        <v/>
      </c>
      <c r="D608" s="4" t="str">
        <f>IF(A608="","",pushover!D608)</f>
        <v/>
      </c>
      <c r="E608" s="4" t="str">
        <f>IF(A608="","",pushover!E608)</f>
        <v/>
      </c>
      <c r="F608" s="4" t="str">
        <f>IF(A608="","",pushover!I608)</f>
        <v/>
      </c>
      <c r="G608" s="4" t="str">
        <f>IF(A608="","",pushover!J608)</f>
        <v/>
      </c>
      <c r="H608" s="4" t="str">
        <f>IF(A608="","",pushover!K608)</f>
        <v/>
      </c>
      <c r="I608" s="60" t="str">
        <f t="shared" si="61"/>
        <v/>
      </c>
      <c r="J608" s="60" t="str">
        <f t="shared" si="62"/>
        <v/>
      </c>
      <c r="K608" s="59" t="str">
        <f>IF(AND(F608&gt;0,F607=0),aux!$B$2,IF(AND(G608&gt;0,G607=0,H608&lt;1),aux!$B$3,IF(AND(J608=MAX($J$4:$J$999),J607&lt;J608),aux!$B$4,"")))</f>
        <v/>
      </c>
      <c r="L608" s="114" t="str">
        <f>IF(OR(K607=aux!$B$3,L607=""),"",B608/$B$1)</f>
        <v/>
      </c>
      <c r="M608" s="114" t="str">
        <f t="shared" si="65"/>
        <v/>
      </c>
      <c r="N608" s="11" t="str">
        <f t="shared" si="66"/>
        <v/>
      </c>
      <c r="O608" s="60" t="str">
        <f>IF(AND(L607&lt;$V$20,L608&gt;$V$20),aux!$B$5,"")</f>
        <v/>
      </c>
      <c r="AA608" s="108">
        <f>IF(L608="",$V$6,B608)</f>
        <v>45.800000000000004</v>
      </c>
      <c r="AB608" s="109">
        <f>IF(L608="",$W$6,C608)</f>
        <v>3585.1179999999999</v>
      </c>
      <c r="AC608" s="108">
        <f>IF(B608="",AC607,IF(L608="",B608,$V$6))</f>
        <v>80</v>
      </c>
      <c r="AD608" s="109">
        <f>IF(B608="",AD607,IF(L608="",C608,$W$6))</f>
        <v>3604.0729999999999</v>
      </c>
      <c r="AF608" s="110">
        <f t="shared" si="63"/>
        <v>33.676470588235297</v>
      </c>
      <c r="AG608" s="110">
        <f t="shared" si="64"/>
        <v>0.24973721682891176</v>
      </c>
      <c r="AI608" s="111">
        <f>SUM($N$4:N608)</f>
        <v>6.8337405675909331</v>
      </c>
    </row>
    <row r="609" spans="1:35" x14ac:dyDescent="0.25">
      <c r="A609" s="4" t="str">
        <f>IF(pushover!A609="","",pushover!A609)</f>
        <v/>
      </c>
      <c r="B609" s="112" t="str">
        <f>IF(A609="","",IF(MAX(pushover!B609:B1604)&gt;0,pushover!B609*100,-pushover!B609*100))</f>
        <v/>
      </c>
      <c r="C609" s="113" t="str">
        <f>IF(A609="","",pushover!C609)</f>
        <v/>
      </c>
      <c r="D609" s="4" t="str">
        <f>IF(A609="","",pushover!D609)</f>
        <v/>
      </c>
      <c r="E609" s="4" t="str">
        <f>IF(A609="","",pushover!E609)</f>
        <v/>
      </c>
      <c r="F609" s="4" t="str">
        <f>IF(A609="","",pushover!I609)</f>
        <v/>
      </c>
      <c r="G609" s="4" t="str">
        <f>IF(A609="","",pushover!J609)</f>
        <v/>
      </c>
      <c r="H609" s="4" t="str">
        <f>IF(A609="","",pushover!K609)</f>
        <v/>
      </c>
      <c r="I609" s="60" t="str">
        <f t="shared" si="61"/>
        <v/>
      </c>
      <c r="J609" s="60" t="str">
        <f t="shared" si="62"/>
        <v/>
      </c>
      <c r="K609" s="59" t="str">
        <f>IF(AND(F609&gt;0,F608=0),aux!$B$2,IF(AND(G609&gt;0,G608=0,H609&lt;1),aux!$B$3,IF(AND(J609=MAX($J$4:$J$999),J608&lt;J609),aux!$B$4,"")))</f>
        <v/>
      </c>
      <c r="L609" s="114" t="str">
        <f>IF(OR(K608=aux!$B$3,L608=""),"",B609/$B$1)</f>
        <v/>
      </c>
      <c r="M609" s="114" t="str">
        <f t="shared" si="65"/>
        <v/>
      </c>
      <c r="N609" s="11" t="str">
        <f t="shared" si="66"/>
        <v/>
      </c>
      <c r="O609" s="60" t="str">
        <f>IF(AND(L608&lt;$V$20,L609&gt;$V$20),aux!$B$5,"")</f>
        <v/>
      </c>
      <c r="AA609" s="108">
        <f>IF(L609="",$V$6,B609)</f>
        <v>45.800000000000004</v>
      </c>
      <c r="AB609" s="109">
        <f>IF(L609="",$W$6,C609)</f>
        <v>3585.1179999999999</v>
      </c>
      <c r="AC609" s="108">
        <f>IF(B609="",AC608,IF(L609="",B609,$V$6))</f>
        <v>80</v>
      </c>
      <c r="AD609" s="109">
        <f>IF(B609="",AD608,IF(L609="",C609,$W$6))</f>
        <v>3604.0729999999999</v>
      </c>
      <c r="AF609" s="110">
        <f t="shared" si="63"/>
        <v>33.676470588235297</v>
      </c>
      <c r="AG609" s="110">
        <f t="shared" si="64"/>
        <v>0.24973721682891176</v>
      </c>
      <c r="AI609" s="111">
        <f>SUM($N$4:N609)</f>
        <v>6.8337405675909331</v>
      </c>
    </row>
    <row r="610" spans="1:35" x14ac:dyDescent="0.25">
      <c r="A610" s="4" t="str">
        <f>IF(pushover!A610="","",pushover!A610)</f>
        <v/>
      </c>
      <c r="B610" s="112" t="str">
        <f>IF(A610="","",IF(MAX(pushover!B610:B1605)&gt;0,pushover!B610*100,-pushover!B610*100))</f>
        <v/>
      </c>
      <c r="C610" s="113" t="str">
        <f>IF(A610="","",pushover!C610)</f>
        <v/>
      </c>
      <c r="D610" s="4" t="str">
        <f>IF(A610="","",pushover!D610)</f>
        <v/>
      </c>
      <c r="E610" s="4" t="str">
        <f>IF(A610="","",pushover!E610)</f>
        <v/>
      </c>
      <c r="F610" s="4" t="str">
        <f>IF(A610="","",pushover!I610)</f>
        <v/>
      </c>
      <c r="G610" s="4" t="str">
        <f>IF(A610="","",pushover!J610)</f>
        <v/>
      </c>
      <c r="H610" s="4" t="str">
        <f>IF(A610="","",pushover!K610)</f>
        <v/>
      </c>
      <c r="I610" s="60" t="str">
        <f t="shared" si="61"/>
        <v/>
      </c>
      <c r="J610" s="60" t="str">
        <f t="shared" si="62"/>
        <v/>
      </c>
      <c r="K610" s="59" t="str">
        <f>IF(AND(F610&gt;0,F609=0),aux!$B$2,IF(AND(G610&gt;0,G609=0,H610&lt;1),aux!$B$3,IF(AND(J610=MAX($J$4:$J$999),J609&lt;J610),aux!$B$4,"")))</f>
        <v/>
      </c>
      <c r="L610" s="114" t="str">
        <f>IF(OR(K609=aux!$B$3,L609=""),"",B610/$B$1)</f>
        <v/>
      </c>
      <c r="M610" s="114" t="str">
        <f t="shared" si="65"/>
        <v/>
      </c>
      <c r="N610" s="11" t="str">
        <f t="shared" si="66"/>
        <v/>
      </c>
      <c r="O610" s="60" t="str">
        <f>IF(AND(L609&lt;$V$20,L610&gt;$V$20),aux!$B$5,"")</f>
        <v/>
      </c>
      <c r="AA610" s="108">
        <f>IF(L610="",$V$6,B610)</f>
        <v>45.800000000000004</v>
      </c>
      <c r="AB610" s="109">
        <f>IF(L610="",$W$6,C610)</f>
        <v>3585.1179999999999</v>
      </c>
      <c r="AC610" s="108">
        <f>IF(B610="",AC609,IF(L610="",B610,$V$6))</f>
        <v>80</v>
      </c>
      <c r="AD610" s="109">
        <f>IF(B610="",AD609,IF(L610="",C610,$W$6))</f>
        <v>3604.0729999999999</v>
      </c>
      <c r="AF610" s="110">
        <f t="shared" si="63"/>
        <v>33.676470588235297</v>
      </c>
      <c r="AG610" s="110">
        <f t="shared" si="64"/>
        <v>0.24973721682891176</v>
      </c>
      <c r="AI610" s="111">
        <f>SUM($N$4:N610)</f>
        <v>6.8337405675909331</v>
      </c>
    </row>
    <row r="611" spans="1:35" x14ac:dyDescent="0.25">
      <c r="A611" s="4" t="str">
        <f>IF(pushover!A611="","",pushover!A611)</f>
        <v/>
      </c>
      <c r="B611" s="112" t="str">
        <f>IF(A611="","",IF(MAX(pushover!B611:B1606)&gt;0,pushover!B611*100,-pushover!B611*100))</f>
        <v/>
      </c>
      <c r="C611" s="113" t="str">
        <f>IF(A611="","",pushover!C611)</f>
        <v/>
      </c>
      <c r="D611" s="4" t="str">
        <f>IF(A611="","",pushover!D611)</f>
        <v/>
      </c>
      <c r="E611" s="4" t="str">
        <f>IF(A611="","",pushover!E611)</f>
        <v/>
      </c>
      <c r="F611" s="4" t="str">
        <f>IF(A611="","",pushover!I611)</f>
        <v/>
      </c>
      <c r="G611" s="4" t="str">
        <f>IF(A611="","",pushover!J611)</f>
        <v/>
      </c>
      <c r="H611" s="4" t="str">
        <f>IF(A611="","",pushover!K611)</f>
        <v/>
      </c>
      <c r="I611" s="60" t="str">
        <f t="shared" si="61"/>
        <v/>
      </c>
      <c r="J611" s="60" t="str">
        <f t="shared" si="62"/>
        <v/>
      </c>
      <c r="K611" s="59" t="str">
        <f>IF(AND(F611&gt;0,F610=0),aux!$B$2,IF(AND(G611&gt;0,G610=0,H611&lt;1),aux!$B$3,IF(AND(J611=MAX($J$4:$J$999),J610&lt;J611),aux!$B$4,"")))</f>
        <v/>
      </c>
      <c r="L611" s="114" t="str">
        <f>IF(OR(K610=aux!$B$3,L610=""),"",B611/$B$1)</f>
        <v/>
      </c>
      <c r="M611" s="114" t="str">
        <f t="shared" si="65"/>
        <v/>
      </c>
      <c r="N611" s="11" t="str">
        <f t="shared" si="66"/>
        <v/>
      </c>
      <c r="O611" s="60" t="str">
        <f>IF(AND(L610&lt;$V$20,L611&gt;$V$20),aux!$B$5,"")</f>
        <v/>
      </c>
      <c r="AA611" s="108">
        <f>IF(L611="",$V$6,B611)</f>
        <v>45.800000000000004</v>
      </c>
      <c r="AB611" s="109">
        <f>IF(L611="",$W$6,C611)</f>
        <v>3585.1179999999999</v>
      </c>
      <c r="AC611" s="108">
        <f>IF(B611="",AC610,IF(L611="",B611,$V$6))</f>
        <v>80</v>
      </c>
      <c r="AD611" s="109">
        <f>IF(B611="",AD610,IF(L611="",C611,$W$6))</f>
        <v>3604.0729999999999</v>
      </c>
      <c r="AF611" s="110">
        <f t="shared" si="63"/>
        <v>33.676470588235297</v>
      </c>
      <c r="AG611" s="110">
        <f t="shared" si="64"/>
        <v>0.24973721682891176</v>
      </c>
      <c r="AI611" s="111">
        <f>SUM($N$4:N611)</f>
        <v>6.8337405675909331</v>
      </c>
    </row>
    <row r="612" spans="1:35" x14ac:dyDescent="0.25">
      <c r="A612" s="4" t="str">
        <f>IF(pushover!A612="","",pushover!A612)</f>
        <v/>
      </c>
      <c r="B612" s="112" t="str">
        <f>IF(A612="","",IF(MAX(pushover!B612:B1607)&gt;0,pushover!B612*100,-pushover!B612*100))</f>
        <v/>
      </c>
      <c r="C612" s="113" t="str">
        <f>IF(A612="","",pushover!C612)</f>
        <v/>
      </c>
      <c r="D612" s="4" t="str">
        <f>IF(A612="","",pushover!D612)</f>
        <v/>
      </c>
      <c r="E612" s="4" t="str">
        <f>IF(A612="","",pushover!E612)</f>
        <v/>
      </c>
      <c r="F612" s="4" t="str">
        <f>IF(A612="","",pushover!I612)</f>
        <v/>
      </c>
      <c r="G612" s="4" t="str">
        <f>IF(A612="","",pushover!J612)</f>
        <v/>
      </c>
      <c r="H612" s="4" t="str">
        <f>IF(A612="","",pushover!K612)</f>
        <v/>
      </c>
      <c r="I612" s="60" t="str">
        <f t="shared" si="61"/>
        <v/>
      </c>
      <c r="J612" s="60" t="str">
        <f t="shared" si="62"/>
        <v/>
      </c>
      <c r="K612" s="59" t="str">
        <f>IF(AND(F612&gt;0,F611=0),aux!$B$2,IF(AND(G612&gt;0,G611=0,H612&lt;1),aux!$B$3,IF(AND(J612=MAX($J$4:$J$999),J611&lt;J612),aux!$B$4,"")))</f>
        <v/>
      </c>
      <c r="L612" s="114" t="str">
        <f>IF(OR(K611=aux!$B$3,L611=""),"",B612/$B$1)</f>
        <v/>
      </c>
      <c r="M612" s="114" t="str">
        <f t="shared" si="65"/>
        <v/>
      </c>
      <c r="N612" s="11" t="str">
        <f t="shared" si="66"/>
        <v/>
      </c>
      <c r="O612" s="60" t="str">
        <f>IF(AND(L611&lt;$V$20,L612&gt;$V$20),aux!$B$5,"")</f>
        <v/>
      </c>
      <c r="AA612" s="108">
        <f>IF(L612="",$V$6,B612)</f>
        <v>45.800000000000004</v>
      </c>
      <c r="AB612" s="109">
        <f>IF(L612="",$W$6,C612)</f>
        <v>3585.1179999999999</v>
      </c>
      <c r="AC612" s="108">
        <f>IF(B612="",AC611,IF(L612="",B612,$V$6))</f>
        <v>80</v>
      </c>
      <c r="AD612" s="109">
        <f>IF(B612="",AD611,IF(L612="",C612,$W$6))</f>
        <v>3604.0729999999999</v>
      </c>
      <c r="AF612" s="110">
        <f t="shared" si="63"/>
        <v>33.676470588235297</v>
      </c>
      <c r="AG612" s="110">
        <f t="shared" si="64"/>
        <v>0.24973721682891176</v>
      </c>
      <c r="AI612" s="111">
        <f>SUM($N$4:N612)</f>
        <v>6.8337405675909331</v>
      </c>
    </row>
    <row r="613" spans="1:35" x14ac:dyDescent="0.25">
      <c r="A613" s="4" t="str">
        <f>IF(pushover!A613="","",pushover!A613)</f>
        <v/>
      </c>
      <c r="B613" s="112" t="str">
        <f>IF(A613="","",IF(MAX(pushover!B613:B1608)&gt;0,pushover!B613*100,-pushover!B613*100))</f>
        <v/>
      </c>
      <c r="C613" s="113" t="str">
        <f>IF(A613="","",pushover!C613)</f>
        <v/>
      </c>
      <c r="D613" s="4" t="str">
        <f>IF(A613="","",pushover!D613)</f>
        <v/>
      </c>
      <c r="E613" s="4" t="str">
        <f>IF(A613="","",pushover!E613)</f>
        <v/>
      </c>
      <c r="F613" s="4" t="str">
        <f>IF(A613="","",pushover!I613)</f>
        <v/>
      </c>
      <c r="G613" s="4" t="str">
        <f>IF(A613="","",pushover!J613)</f>
        <v/>
      </c>
      <c r="H613" s="4" t="str">
        <f>IF(A613="","",pushover!K613)</f>
        <v/>
      </c>
      <c r="I613" s="60" t="str">
        <f t="shared" si="61"/>
        <v/>
      </c>
      <c r="J613" s="60" t="str">
        <f t="shared" si="62"/>
        <v/>
      </c>
      <c r="K613" s="59" t="str">
        <f>IF(AND(F613&gt;0,F612=0),aux!$B$2,IF(AND(G613&gt;0,G612=0,H613&lt;1),aux!$B$3,IF(AND(J613=MAX($J$4:$J$999),J612&lt;J613),aux!$B$4,"")))</f>
        <v/>
      </c>
      <c r="L613" s="114" t="str">
        <f>IF(OR(K612=aux!$B$3,L612=""),"",B613/$B$1)</f>
        <v/>
      </c>
      <c r="M613" s="114" t="str">
        <f t="shared" si="65"/>
        <v/>
      </c>
      <c r="N613" s="11" t="str">
        <f t="shared" si="66"/>
        <v/>
      </c>
      <c r="O613" s="60" t="str">
        <f>IF(AND(L612&lt;$V$20,L613&gt;$V$20),aux!$B$5,"")</f>
        <v/>
      </c>
      <c r="AA613" s="108">
        <f>IF(L613="",$V$6,B613)</f>
        <v>45.800000000000004</v>
      </c>
      <c r="AB613" s="109">
        <f>IF(L613="",$W$6,C613)</f>
        <v>3585.1179999999999</v>
      </c>
      <c r="AC613" s="108">
        <f>IF(B613="",AC612,IF(L613="",B613,$V$6))</f>
        <v>80</v>
      </c>
      <c r="AD613" s="109">
        <f>IF(B613="",AD612,IF(L613="",C613,$W$6))</f>
        <v>3604.0729999999999</v>
      </c>
      <c r="AF613" s="110">
        <f t="shared" si="63"/>
        <v>33.676470588235297</v>
      </c>
      <c r="AG613" s="110">
        <f t="shared" si="64"/>
        <v>0.24973721682891176</v>
      </c>
      <c r="AI613" s="111">
        <f>SUM($N$4:N613)</f>
        <v>6.8337405675909331</v>
      </c>
    </row>
    <row r="614" spans="1:35" x14ac:dyDescent="0.25">
      <c r="A614" s="4" t="str">
        <f>IF(pushover!A614="","",pushover!A614)</f>
        <v/>
      </c>
      <c r="B614" s="112" t="str">
        <f>IF(A614="","",IF(MAX(pushover!B614:B1609)&gt;0,pushover!B614*100,-pushover!B614*100))</f>
        <v/>
      </c>
      <c r="C614" s="113" t="str">
        <f>IF(A614="","",pushover!C614)</f>
        <v/>
      </c>
      <c r="D614" s="4" t="str">
        <f>IF(A614="","",pushover!D614)</f>
        <v/>
      </c>
      <c r="E614" s="4" t="str">
        <f>IF(A614="","",pushover!E614)</f>
        <v/>
      </c>
      <c r="F614" s="4" t="str">
        <f>IF(A614="","",pushover!I614)</f>
        <v/>
      </c>
      <c r="G614" s="4" t="str">
        <f>IF(A614="","",pushover!J614)</f>
        <v/>
      </c>
      <c r="H614" s="4" t="str">
        <f>IF(A614="","",pushover!K614)</f>
        <v/>
      </c>
      <c r="I614" s="60" t="str">
        <f t="shared" si="61"/>
        <v/>
      </c>
      <c r="J614" s="60" t="str">
        <f t="shared" si="62"/>
        <v/>
      </c>
      <c r="K614" s="59" t="str">
        <f>IF(AND(F614&gt;0,F613=0),aux!$B$2,IF(AND(G614&gt;0,G613=0,H614&lt;1),aux!$B$3,IF(AND(J614=MAX($J$4:$J$999),J613&lt;J614),aux!$B$4,"")))</f>
        <v/>
      </c>
      <c r="L614" s="114" t="str">
        <f>IF(OR(K613=aux!$B$3,L613=""),"",B614/$B$1)</f>
        <v/>
      </c>
      <c r="M614" s="114" t="str">
        <f t="shared" si="65"/>
        <v/>
      </c>
      <c r="N614" s="11" t="str">
        <f t="shared" si="66"/>
        <v/>
      </c>
      <c r="O614" s="60" t="str">
        <f>IF(AND(L613&lt;$V$20,L614&gt;$V$20),aux!$B$5,"")</f>
        <v/>
      </c>
      <c r="AA614" s="108">
        <f>IF(L614="",$V$6,B614)</f>
        <v>45.800000000000004</v>
      </c>
      <c r="AB614" s="109">
        <f>IF(L614="",$W$6,C614)</f>
        <v>3585.1179999999999</v>
      </c>
      <c r="AC614" s="108">
        <f>IF(B614="",AC613,IF(L614="",B614,$V$6))</f>
        <v>80</v>
      </c>
      <c r="AD614" s="109">
        <f>IF(B614="",AD613,IF(L614="",C614,$W$6))</f>
        <v>3604.0729999999999</v>
      </c>
      <c r="AF614" s="110">
        <f t="shared" si="63"/>
        <v>33.676470588235297</v>
      </c>
      <c r="AG614" s="110">
        <f t="shared" si="64"/>
        <v>0.24973721682891176</v>
      </c>
      <c r="AI614" s="111">
        <f>SUM($N$4:N614)</f>
        <v>6.8337405675909331</v>
      </c>
    </row>
    <row r="615" spans="1:35" x14ac:dyDescent="0.25">
      <c r="A615" s="4" t="str">
        <f>IF(pushover!A615="","",pushover!A615)</f>
        <v/>
      </c>
      <c r="B615" s="112" t="str">
        <f>IF(A615="","",IF(MAX(pushover!B615:B1610)&gt;0,pushover!B615*100,-pushover!B615*100))</f>
        <v/>
      </c>
      <c r="C615" s="113" t="str">
        <f>IF(A615="","",pushover!C615)</f>
        <v/>
      </c>
      <c r="D615" s="4" t="str">
        <f>IF(A615="","",pushover!D615)</f>
        <v/>
      </c>
      <c r="E615" s="4" t="str">
        <f>IF(A615="","",pushover!E615)</f>
        <v/>
      </c>
      <c r="F615" s="4" t="str">
        <f>IF(A615="","",pushover!I615)</f>
        <v/>
      </c>
      <c r="G615" s="4" t="str">
        <f>IF(A615="","",pushover!J615)</f>
        <v/>
      </c>
      <c r="H615" s="4" t="str">
        <f>IF(A615="","",pushover!K615)</f>
        <v/>
      </c>
      <c r="I615" s="60" t="str">
        <f t="shared" si="61"/>
        <v/>
      </c>
      <c r="J615" s="60" t="str">
        <f t="shared" si="62"/>
        <v/>
      </c>
      <c r="K615" s="59" t="str">
        <f>IF(AND(F615&gt;0,F614=0),aux!$B$2,IF(AND(G615&gt;0,G614=0,H615&lt;1),aux!$B$3,IF(AND(J615=MAX($J$4:$J$999),J614&lt;J615),aux!$B$4,"")))</f>
        <v/>
      </c>
      <c r="L615" s="114" t="str">
        <f>IF(OR(K614=aux!$B$3,L614=""),"",B615/$B$1)</f>
        <v/>
      </c>
      <c r="M615" s="114" t="str">
        <f t="shared" si="65"/>
        <v/>
      </c>
      <c r="N615" s="11" t="str">
        <f t="shared" si="66"/>
        <v/>
      </c>
      <c r="O615" s="60" t="str">
        <f>IF(AND(L614&lt;$V$20,L615&gt;$V$20),aux!$B$5,"")</f>
        <v/>
      </c>
      <c r="AA615" s="108">
        <f>IF(L615="",$V$6,B615)</f>
        <v>45.800000000000004</v>
      </c>
      <c r="AB615" s="109">
        <f>IF(L615="",$W$6,C615)</f>
        <v>3585.1179999999999</v>
      </c>
      <c r="AC615" s="108">
        <f>IF(B615="",AC614,IF(L615="",B615,$V$6))</f>
        <v>80</v>
      </c>
      <c r="AD615" s="109">
        <f>IF(B615="",AD614,IF(L615="",C615,$W$6))</f>
        <v>3604.0729999999999</v>
      </c>
      <c r="AF615" s="110">
        <f t="shared" si="63"/>
        <v>33.676470588235297</v>
      </c>
      <c r="AG615" s="110">
        <f t="shared" si="64"/>
        <v>0.24973721682891176</v>
      </c>
      <c r="AI615" s="111">
        <f>SUM($N$4:N615)</f>
        <v>6.8337405675909331</v>
      </c>
    </row>
    <row r="616" spans="1:35" x14ac:dyDescent="0.25">
      <c r="A616" s="4" t="str">
        <f>IF(pushover!A616="","",pushover!A616)</f>
        <v/>
      </c>
      <c r="B616" s="112" t="str">
        <f>IF(A616="","",IF(MAX(pushover!B616:B1611)&gt;0,pushover!B616*100,-pushover!B616*100))</f>
        <v/>
      </c>
      <c r="C616" s="113" t="str">
        <f>IF(A616="","",pushover!C616)</f>
        <v/>
      </c>
      <c r="D616" s="4" t="str">
        <f>IF(A616="","",pushover!D616)</f>
        <v/>
      </c>
      <c r="E616" s="4" t="str">
        <f>IF(A616="","",pushover!E616)</f>
        <v/>
      </c>
      <c r="F616" s="4" t="str">
        <f>IF(A616="","",pushover!I616)</f>
        <v/>
      </c>
      <c r="G616" s="4" t="str">
        <f>IF(A616="","",pushover!J616)</f>
        <v/>
      </c>
      <c r="H616" s="4" t="str">
        <f>IF(A616="","",pushover!K616)</f>
        <v/>
      </c>
      <c r="I616" s="60" t="str">
        <f t="shared" si="61"/>
        <v/>
      </c>
      <c r="J616" s="60" t="str">
        <f t="shared" si="62"/>
        <v/>
      </c>
      <c r="K616" s="59" t="str">
        <f>IF(AND(F616&gt;0,F615=0),aux!$B$2,IF(AND(G616&gt;0,G615=0,H616&lt;1),aux!$B$3,IF(AND(J616=MAX($J$4:$J$999),J615&lt;J616),aux!$B$4,"")))</f>
        <v/>
      </c>
      <c r="L616" s="114" t="str">
        <f>IF(OR(K615=aux!$B$3,L615=""),"",B616/$B$1)</f>
        <v/>
      </c>
      <c r="M616" s="114" t="str">
        <f t="shared" si="65"/>
        <v/>
      </c>
      <c r="N616" s="11" t="str">
        <f t="shared" si="66"/>
        <v/>
      </c>
      <c r="O616" s="60" t="str">
        <f>IF(AND(L615&lt;$V$20,L616&gt;$V$20),aux!$B$5,"")</f>
        <v/>
      </c>
      <c r="AA616" s="108">
        <f>IF(L616="",$V$6,B616)</f>
        <v>45.800000000000004</v>
      </c>
      <c r="AB616" s="109">
        <f>IF(L616="",$W$6,C616)</f>
        <v>3585.1179999999999</v>
      </c>
      <c r="AC616" s="108">
        <f>IF(B616="",AC615,IF(L616="",B616,$V$6))</f>
        <v>80</v>
      </c>
      <c r="AD616" s="109">
        <f>IF(B616="",AD615,IF(L616="",C616,$W$6))</f>
        <v>3604.0729999999999</v>
      </c>
      <c r="AF616" s="110">
        <f t="shared" si="63"/>
        <v>33.676470588235297</v>
      </c>
      <c r="AG616" s="110">
        <f t="shared" si="64"/>
        <v>0.24973721682891176</v>
      </c>
      <c r="AI616" s="111">
        <f>SUM($N$4:N616)</f>
        <v>6.8337405675909331</v>
      </c>
    </row>
    <row r="617" spans="1:35" x14ac:dyDescent="0.25">
      <c r="A617" s="4" t="str">
        <f>IF(pushover!A617="","",pushover!A617)</f>
        <v/>
      </c>
      <c r="B617" s="112" t="str">
        <f>IF(A617="","",IF(MAX(pushover!B617:B1612)&gt;0,pushover!B617*100,-pushover!B617*100))</f>
        <v/>
      </c>
      <c r="C617" s="113" t="str">
        <f>IF(A617="","",pushover!C617)</f>
        <v/>
      </c>
      <c r="D617" s="4" t="str">
        <f>IF(A617="","",pushover!D617)</f>
        <v/>
      </c>
      <c r="E617" s="4" t="str">
        <f>IF(A617="","",pushover!E617)</f>
        <v/>
      </c>
      <c r="F617" s="4" t="str">
        <f>IF(A617="","",pushover!I617)</f>
        <v/>
      </c>
      <c r="G617" s="4" t="str">
        <f>IF(A617="","",pushover!J617)</f>
        <v/>
      </c>
      <c r="H617" s="4" t="str">
        <f>IF(A617="","",pushover!K617)</f>
        <v/>
      </c>
      <c r="I617" s="60" t="str">
        <f t="shared" si="61"/>
        <v/>
      </c>
      <c r="J617" s="60" t="str">
        <f t="shared" si="62"/>
        <v/>
      </c>
      <c r="K617" s="59" t="str">
        <f>IF(AND(F617&gt;0,F616=0),aux!$B$2,IF(AND(G617&gt;0,G616=0,H617&lt;1),aux!$B$3,IF(AND(J617=MAX($J$4:$J$999),J616&lt;J617),aux!$B$4,"")))</f>
        <v/>
      </c>
      <c r="L617" s="114" t="str">
        <f>IF(OR(K616=aux!$B$3,L616=""),"",B617/$B$1)</f>
        <v/>
      </c>
      <c r="M617" s="114" t="str">
        <f t="shared" si="65"/>
        <v/>
      </c>
      <c r="N617" s="11" t="str">
        <f t="shared" si="66"/>
        <v/>
      </c>
      <c r="O617" s="60" t="str">
        <f>IF(AND(L616&lt;$V$20,L617&gt;$V$20),aux!$B$5,"")</f>
        <v/>
      </c>
      <c r="AA617" s="108">
        <f>IF(L617="",$V$6,B617)</f>
        <v>45.800000000000004</v>
      </c>
      <c r="AB617" s="109">
        <f>IF(L617="",$W$6,C617)</f>
        <v>3585.1179999999999</v>
      </c>
      <c r="AC617" s="108">
        <f>IF(B617="",AC616,IF(L617="",B617,$V$6))</f>
        <v>80</v>
      </c>
      <c r="AD617" s="109">
        <f>IF(B617="",AD616,IF(L617="",C617,$W$6))</f>
        <v>3604.0729999999999</v>
      </c>
      <c r="AF617" s="110">
        <f t="shared" si="63"/>
        <v>33.676470588235297</v>
      </c>
      <c r="AG617" s="110">
        <f t="shared" si="64"/>
        <v>0.24973721682891176</v>
      </c>
      <c r="AI617" s="111">
        <f>SUM($N$4:N617)</f>
        <v>6.8337405675909331</v>
      </c>
    </row>
    <row r="618" spans="1:35" x14ac:dyDescent="0.25">
      <c r="A618" s="4" t="str">
        <f>IF(pushover!A618="","",pushover!A618)</f>
        <v/>
      </c>
      <c r="B618" s="112" t="str">
        <f>IF(A618="","",IF(MAX(pushover!B618:B1613)&gt;0,pushover!B618*100,-pushover!B618*100))</f>
        <v/>
      </c>
      <c r="C618" s="113" t="str">
        <f>IF(A618="","",pushover!C618)</f>
        <v/>
      </c>
      <c r="D618" s="4" t="str">
        <f>IF(A618="","",pushover!D618)</f>
        <v/>
      </c>
      <c r="E618" s="4" t="str">
        <f>IF(A618="","",pushover!E618)</f>
        <v/>
      </c>
      <c r="F618" s="4" t="str">
        <f>IF(A618="","",pushover!I618)</f>
        <v/>
      </c>
      <c r="G618" s="4" t="str">
        <f>IF(A618="","",pushover!J618)</f>
        <v/>
      </c>
      <c r="H618" s="4" t="str">
        <f>IF(A618="","",pushover!K618)</f>
        <v/>
      </c>
      <c r="I618" s="60" t="str">
        <f t="shared" si="61"/>
        <v/>
      </c>
      <c r="J618" s="60" t="str">
        <f t="shared" si="62"/>
        <v/>
      </c>
      <c r="K618" s="59" t="str">
        <f>IF(AND(F618&gt;0,F617=0),aux!$B$2,IF(AND(G618&gt;0,G617=0,H618&lt;1),aux!$B$3,IF(AND(J618=MAX($J$4:$J$999),J617&lt;J618),aux!$B$4,"")))</f>
        <v/>
      </c>
      <c r="L618" s="114" t="str">
        <f>IF(OR(K617=aux!$B$3,L617=""),"",B618/$B$1)</f>
        <v/>
      </c>
      <c r="M618" s="114" t="str">
        <f t="shared" si="65"/>
        <v/>
      </c>
      <c r="N618" s="11" t="str">
        <f t="shared" si="66"/>
        <v/>
      </c>
      <c r="O618" s="60" t="str">
        <f>IF(AND(L617&lt;$V$20,L618&gt;$V$20),aux!$B$5,"")</f>
        <v/>
      </c>
      <c r="AA618" s="108">
        <f>IF(L618="",$V$6,B618)</f>
        <v>45.800000000000004</v>
      </c>
      <c r="AB618" s="109">
        <f>IF(L618="",$W$6,C618)</f>
        <v>3585.1179999999999</v>
      </c>
      <c r="AC618" s="108">
        <f>IF(B618="",AC617,IF(L618="",B618,$V$6))</f>
        <v>80</v>
      </c>
      <c r="AD618" s="109">
        <f>IF(B618="",AD617,IF(L618="",C618,$W$6))</f>
        <v>3604.0729999999999</v>
      </c>
      <c r="AF618" s="110">
        <f t="shared" si="63"/>
        <v>33.676470588235297</v>
      </c>
      <c r="AG618" s="110">
        <f t="shared" si="64"/>
        <v>0.24973721682891176</v>
      </c>
      <c r="AI618" s="111">
        <f>SUM($N$4:N618)</f>
        <v>6.8337405675909331</v>
      </c>
    </row>
    <row r="619" spans="1:35" x14ac:dyDescent="0.25">
      <c r="A619" s="4" t="str">
        <f>IF(pushover!A619="","",pushover!A619)</f>
        <v/>
      </c>
      <c r="B619" s="112" t="str">
        <f>IF(A619="","",IF(MAX(pushover!B619:B1614)&gt;0,pushover!B619*100,-pushover!B619*100))</f>
        <v/>
      </c>
      <c r="C619" s="113" t="str">
        <f>IF(A619="","",pushover!C619)</f>
        <v/>
      </c>
      <c r="D619" s="4" t="str">
        <f>IF(A619="","",pushover!D619)</f>
        <v/>
      </c>
      <c r="E619" s="4" t="str">
        <f>IF(A619="","",pushover!E619)</f>
        <v/>
      </c>
      <c r="F619" s="4" t="str">
        <f>IF(A619="","",pushover!I619)</f>
        <v/>
      </c>
      <c r="G619" s="4" t="str">
        <f>IF(A619="","",pushover!J619)</f>
        <v/>
      </c>
      <c r="H619" s="4" t="str">
        <f>IF(A619="","",pushover!K619)</f>
        <v/>
      </c>
      <c r="I619" s="60" t="str">
        <f t="shared" si="61"/>
        <v/>
      </c>
      <c r="J619" s="60" t="str">
        <f t="shared" si="62"/>
        <v/>
      </c>
      <c r="K619" s="59" t="str">
        <f>IF(AND(F619&gt;0,F618=0),aux!$B$2,IF(AND(G619&gt;0,G618=0,H619&lt;1),aux!$B$3,IF(AND(J619=MAX($J$4:$J$999),J618&lt;J619),aux!$B$4,"")))</f>
        <v/>
      </c>
      <c r="L619" s="114" t="str">
        <f>IF(OR(K618=aux!$B$3,L618=""),"",B619/$B$1)</f>
        <v/>
      </c>
      <c r="M619" s="114" t="str">
        <f t="shared" si="65"/>
        <v/>
      </c>
      <c r="N619" s="11" t="str">
        <f t="shared" si="66"/>
        <v/>
      </c>
      <c r="O619" s="60" t="str">
        <f>IF(AND(L618&lt;$V$20,L619&gt;$V$20),aux!$B$5,"")</f>
        <v/>
      </c>
      <c r="AA619" s="108">
        <f>IF(L619="",$V$6,B619)</f>
        <v>45.800000000000004</v>
      </c>
      <c r="AB619" s="109">
        <f>IF(L619="",$W$6,C619)</f>
        <v>3585.1179999999999</v>
      </c>
      <c r="AC619" s="108">
        <f>IF(B619="",AC618,IF(L619="",B619,$V$6))</f>
        <v>80</v>
      </c>
      <c r="AD619" s="109">
        <f>IF(B619="",AD618,IF(L619="",C619,$W$6))</f>
        <v>3604.0729999999999</v>
      </c>
      <c r="AF619" s="110">
        <f t="shared" si="63"/>
        <v>33.676470588235297</v>
      </c>
      <c r="AG619" s="110">
        <f t="shared" si="64"/>
        <v>0.24973721682891176</v>
      </c>
      <c r="AI619" s="111">
        <f>SUM($N$4:N619)</f>
        <v>6.8337405675909331</v>
      </c>
    </row>
    <row r="620" spans="1:35" x14ac:dyDescent="0.25">
      <c r="A620" s="4" t="str">
        <f>IF(pushover!A620="","",pushover!A620)</f>
        <v/>
      </c>
      <c r="B620" s="112" t="str">
        <f>IF(A620="","",IF(MAX(pushover!B620:B1615)&gt;0,pushover!B620*100,-pushover!B620*100))</f>
        <v/>
      </c>
      <c r="C620" s="113" t="str">
        <f>IF(A620="","",pushover!C620)</f>
        <v/>
      </c>
      <c r="D620" s="4" t="str">
        <f>IF(A620="","",pushover!D620)</f>
        <v/>
      </c>
      <c r="E620" s="4" t="str">
        <f>IF(A620="","",pushover!E620)</f>
        <v/>
      </c>
      <c r="F620" s="4" t="str">
        <f>IF(A620="","",pushover!I620)</f>
        <v/>
      </c>
      <c r="G620" s="4" t="str">
        <f>IF(A620="","",pushover!J620)</f>
        <v/>
      </c>
      <c r="H620" s="4" t="str">
        <f>IF(A620="","",pushover!K620)</f>
        <v/>
      </c>
      <c r="I620" s="60" t="str">
        <f t="shared" si="61"/>
        <v/>
      </c>
      <c r="J620" s="60" t="str">
        <f t="shared" si="62"/>
        <v/>
      </c>
      <c r="K620" s="59" t="str">
        <f>IF(AND(F620&gt;0,F619=0),aux!$B$2,IF(AND(G620&gt;0,G619=0,H620&lt;1),aux!$B$3,IF(AND(J620=MAX($J$4:$J$999),J619&lt;J620),aux!$B$4,"")))</f>
        <v/>
      </c>
      <c r="L620" s="114" t="str">
        <f>IF(OR(K619=aux!$B$3,L619=""),"",B620/$B$1)</f>
        <v/>
      </c>
      <c r="M620" s="114" t="str">
        <f t="shared" si="65"/>
        <v/>
      </c>
      <c r="N620" s="11" t="str">
        <f t="shared" si="66"/>
        <v/>
      </c>
      <c r="O620" s="60" t="str">
        <f>IF(AND(L619&lt;$V$20,L620&gt;$V$20),aux!$B$5,"")</f>
        <v/>
      </c>
      <c r="AA620" s="108">
        <f>IF(L620="",$V$6,B620)</f>
        <v>45.800000000000004</v>
      </c>
      <c r="AB620" s="109">
        <f>IF(L620="",$W$6,C620)</f>
        <v>3585.1179999999999</v>
      </c>
      <c r="AC620" s="108">
        <f>IF(B620="",AC619,IF(L620="",B620,$V$6))</f>
        <v>80</v>
      </c>
      <c r="AD620" s="109">
        <f>IF(B620="",AD619,IF(L620="",C620,$W$6))</f>
        <v>3604.0729999999999</v>
      </c>
      <c r="AF620" s="110">
        <f t="shared" si="63"/>
        <v>33.676470588235297</v>
      </c>
      <c r="AG620" s="110">
        <f t="shared" si="64"/>
        <v>0.24973721682891176</v>
      </c>
      <c r="AI620" s="111">
        <f>SUM($N$4:N620)</f>
        <v>6.8337405675909331</v>
      </c>
    </row>
    <row r="621" spans="1:35" x14ac:dyDescent="0.25">
      <c r="A621" s="4" t="str">
        <f>IF(pushover!A621="","",pushover!A621)</f>
        <v/>
      </c>
      <c r="B621" s="112" t="str">
        <f>IF(A621="","",IF(MAX(pushover!B621:B1616)&gt;0,pushover!B621*100,-pushover!B621*100))</f>
        <v/>
      </c>
      <c r="C621" s="113" t="str">
        <f>IF(A621="","",pushover!C621)</f>
        <v/>
      </c>
      <c r="D621" s="4" t="str">
        <f>IF(A621="","",pushover!D621)</f>
        <v/>
      </c>
      <c r="E621" s="4" t="str">
        <f>IF(A621="","",pushover!E621)</f>
        <v/>
      </c>
      <c r="F621" s="4" t="str">
        <f>IF(A621="","",pushover!I621)</f>
        <v/>
      </c>
      <c r="G621" s="4" t="str">
        <f>IF(A621="","",pushover!J621)</f>
        <v/>
      </c>
      <c r="H621" s="4" t="str">
        <f>IF(A621="","",pushover!K621)</f>
        <v/>
      </c>
      <c r="I621" s="60" t="str">
        <f t="shared" si="61"/>
        <v/>
      </c>
      <c r="J621" s="60" t="str">
        <f t="shared" si="62"/>
        <v/>
      </c>
      <c r="K621" s="59" t="str">
        <f>IF(AND(F621&gt;0,F620=0),aux!$B$2,IF(AND(G621&gt;0,G620=0,H621&lt;1),aux!$B$3,IF(AND(J621=MAX($J$4:$J$999),J620&lt;J621),aux!$B$4,"")))</f>
        <v/>
      </c>
      <c r="L621" s="114" t="str">
        <f>IF(OR(K620=aux!$B$3,L620=""),"",B621/$B$1)</f>
        <v/>
      </c>
      <c r="M621" s="114" t="str">
        <f t="shared" si="65"/>
        <v/>
      </c>
      <c r="N621" s="11" t="str">
        <f t="shared" si="66"/>
        <v/>
      </c>
      <c r="O621" s="60" t="str">
        <f>IF(AND(L620&lt;$V$20,L621&gt;$V$20),aux!$B$5,"")</f>
        <v/>
      </c>
      <c r="AA621" s="108">
        <f>IF(L621="",$V$6,B621)</f>
        <v>45.800000000000004</v>
      </c>
      <c r="AB621" s="109">
        <f>IF(L621="",$W$6,C621)</f>
        <v>3585.1179999999999</v>
      </c>
      <c r="AC621" s="108">
        <f>IF(B621="",AC620,IF(L621="",B621,$V$6))</f>
        <v>80</v>
      </c>
      <c r="AD621" s="109">
        <f>IF(B621="",AD620,IF(L621="",C621,$W$6))</f>
        <v>3604.0729999999999</v>
      </c>
      <c r="AF621" s="110">
        <f t="shared" si="63"/>
        <v>33.676470588235297</v>
      </c>
      <c r="AG621" s="110">
        <f t="shared" si="64"/>
        <v>0.24973721682891176</v>
      </c>
      <c r="AI621" s="111">
        <f>SUM($N$4:N621)</f>
        <v>6.8337405675909331</v>
      </c>
    </row>
    <row r="622" spans="1:35" x14ac:dyDescent="0.25">
      <c r="A622" s="4" t="str">
        <f>IF(pushover!A622="","",pushover!A622)</f>
        <v/>
      </c>
      <c r="B622" s="112" t="str">
        <f>IF(A622="","",IF(MAX(pushover!B622:B1617)&gt;0,pushover!B622*100,-pushover!B622*100))</f>
        <v/>
      </c>
      <c r="C622" s="113" t="str">
        <f>IF(A622="","",pushover!C622)</f>
        <v/>
      </c>
      <c r="D622" s="4" t="str">
        <f>IF(A622="","",pushover!D622)</f>
        <v/>
      </c>
      <c r="E622" s="4" t="str">
        <f>IF(A622="","",pushover!E622)</f>
        <v/>
      </c>
      <c r="F622" s="4" t="str">
        <f>IF(A622="","",pushover!I622)</f>
        <v/>
      </c>
      <c r="G622" s="4" t="str">
        <f>IF(A622="","",pushover!J622)</f>
        <v/>
      </c>
      <c r="H622" s="4" t="str">
        <f>IF(A622="","",pushover!K622)</f>
        <v/>
      </c>
      <c r="I622" s="60" t="str">
        <f t="shared" si="61"/>
        <v/>
      </c>
      <c r="J622" s="60" t="str">
        <f t="shared" si="62"/>
        <v/>
      </c>
      <c r="K622" s="59" t="str">
        <f>IF(AND(F622&gt;0,F621=0),aux!$B$2,IF(AND(G622&gt;0,G621=0,H622&lt;1),aux!$B$3,IF(AND(J622=MAX($J$4:$J$999),J621&lt;J622),aux!$B$4,"")))</f>
        <v/>
      </c>
      <c r="L622" s="114" t="str">
        <f>IF(OR(K621=aux!$B$3,L621=""),"",B622/$B$1)</f>
        <v/>
      </c>
      <c r="M622" s="114" t="str">
        <f t="shared" si="65"/>
        <v/>
      </c>
      <c r="N622" s="11" t="str">
        <f t="shared" si="66"/>
        <v/>
      </c>
      <c r="O622" s="60" t="str">
        <f>IF(AND(L621&lt;$V$20,L622&gt;$V$20),aux!$B$5,"")</f>
        <v/>
      </c>
      <c r="AA622" s="108">
        <f>IF(L622="",$V$6,B622)</f>
        <v>45.800000000000004</v>
      </c>
      <c r="AB622" s="109">
        <f>IF(L622="",$W$6,C622)</f>
        <v>3585.1179999999999</v>
      </c>
      <c r="AC622" s="108">
        <f>IF(B622="",AC621,IF(L622="",B622,$V$6))</f>
        <v>80</v>
      </c>
      <c r="AD622" s="109">
        <f>IF(B622="",AD621,IF(L622="",C622,$W$6))</f>
        <v>3604.0729999999999</v>
      </c>
      <c r="AF622" s="110">
        <f t="shared" si="63"/>
        <v>33.676470588235297</v>
      </c>
      <c r="AG622" s="110">
        <f t="shared" si="64"/>
        <v>0.24973721682891176</v>
      </c>
      <c r="AI622" s="111">
        <f>SUM($N$4:N622)</f>
        <v>6.8337405675909331</v>
      </c>
    </row>
    <row r="623" spans="1:35" x14ac:dyDescent="0.25">
      <c r="A623" s="4" t="str">
        <f>IF(pushover!A623="","",pushover!A623)</f>
        <v/>
      </c>
      <c r="B623" s="112" t="str">
        <f>IF(A623="","",IF(MAX(pushover!B623:B1618)&gt;0,pushover!B623*100,-pushover!B623*100))</f>
        <v/>
      </c>
      <c r="C623" s="113" t="str">
        <f>IF(A623="","",pushover!C623)</f>
        <v/>
      </c>
      <c r="D623" s="4" t="str">
        <f>IF(A623="","",pushover!D623)</f>
        <v/>
      </c>
      <c r="E623" s="4" t="str">
        <f>IF(A623="","",pushover!E623)</f>
        <v/>
      </c>
      <c r="F623" s="4" t="str">
        <f>IF(A623="","",pushover!I623)</f>
        <v/>
      </c>
      <c r="G623" s="4" t="str">
        <f>IF(A623="","",pushover!J623)</f>
        <v/>
      </c>
      <c r="H623" s="4" t="str">
        <f>IF(A623="","",pushover!K623)</f>
        <v/>
      </c>
      <c r="I623" s="60" t="str">
        <f t="shared" si="61"/>
        <v/>
      </c>
      <c r="J623" s="60" t="str">
        <f t="shared" si="62"/>
        <v/>
      </c>
      <c r="K623" s="59" t="str">
        <f>IF(AND(F623&gt;0,F622=0),aux!$B$2,IF(AND(G623&gt;0,G622=0,H623&lt;1),aux!$B$3,IF(AND(J623=MAX($J$4:$J$999),J622&lt;J623),aux!$B$4,"")))</f>
        <v/>
      </c>
      <c r="L623" s="114" t="str">
        <f>IF(OR(K622=aux!$B$3,L622=""),"",B623/$B$1)</f>
        <v/>
      </c>
      <c r="M623" s="114" t="str">
        <f t="shared" si="65"/>
        <v/>
      </c>
      <c r="N623" s="11" t="str">
        <f t="shared" si="66"/>
        <v/>
      </c>
      <c r="O623" s="60" t="str">
        <f>IF(AND(L622&lt;$V$20,L623&gt;$V$20),aux!$B$5,"")</f>
        <v/>
      </c>
      <c r="AA623" s="108">
        <f>IF(L623="",$V$6,B623)</f>
        <v>45.800000000000004</v>
      </c>
      <c r="AB623" s="109">
        <f>IF(L623="",$W$6,C623)</f>
        <v>3585.1179999999999</v>
      </c>
      <c r="AC623" s="108">
        <f>IF(B623="",AC622,IF(L623="",B623,$V$6))</f>
        <v>80</v>
      </c>
      <c r="AD623" s="109">
        <f>IF(B623="",AD622,IF(L623="",C623,$W$6))</f>
        <v>3604.0729999999999</v>
      </c>
      <c r="AF623" s="110">
        <f t="shared" si="63"/>
        <v>33.676470588235297</v>
      </c>
      <c r="AG623" s="110">
        <f t="shared" si="64"/>
        <v>0.24973721682891176</v>
      </c>
      <c r="AI623" s="111">
        <f>SUM($N$4:N623)</f>
        <v>6.8337405675909331</v>
      </c>
    </row>
    <row r="624" spans="1:35" x14ac:dyDescent="0.25">
      <c r="A624" s="4" t="str">
        <f>IF(pushover!A624="","",pushover!A624)</f>
        <v/>
      </c>
      <c r="B624" s="112" t="str">
        <f>IF(A624="","",IF(MAX(pushover!B624:B1619)&gt;0,pushover!B624*100,-pushover!B624*100))</f>
        <v/>
      </c>
      <c r="C624" s="113" t="str">
        <f>IF(A624="","",pushover!C624)</f>
        <v/>
      </c>
      <c r="D624" s="4" t="str">
        <f>IF(A624="","",pushover!D624)</f>
        <v/>
      </c>
      <c r="E624" s="4" t="str">
        <f>IF(A624="","",pushover!E624)</f>
        <v/>
      </c>
      <c r="F624" s="4" t="str">
        <f>IF(A624="","",pushover!I624)</f>
        <v/>
      </c>
      <c r="G624" s="4" t="str">
        <f>IF(A624="","",pushover!J624)</f>
        <v/>
      </c>
      <c r="H624" s="4" t="str">
        <f>IF(A624="","",pushover!K624)</f>
        <v/>
      </c>
      <c r="I624" s="60" t="str">
        <f t="shared" si="61"/>
        <v/>
      </c>
      <c r="J624" s="60" t="str">
        <f t="shared" si="62"/>
        <v/>
      </c>
      <c r="K624" s="59" t="str">
        <f>IF(AND(F624&gt;0,F623=0),aux!$B$2,IF(AND(G624&gt;0,G623=0,H624&lt;1),aux!$B$3,IF(AND(J624=MAX($J$4:$J$999),J623&lt;J624),aux!$B$4,"")))</f>
        <v/>
      </c>
      <c r="L624" s="114" t="str">
        <f>IF(OR(K623=aux!$B$3,L623=""),"",B624/$B$1)</f>
        <v/>
      </c>
      <c r="M624" s="114" t="str">
        <f t="shared" si="65"/>
        <v/>
      </c>
      <c r="N624" s="11" t="str">
        <f t="shared" si="66"/>
        <v/>
      </c>
      <c r="O624" s="60" t="str">
        <f>IF(AND(L623&lt;$V$20,L624&gt;$V$20),aux!$B$5,"")</f>
        <v/>
      </c>
      <c r="AA624" s="108">
        <f>IF(L624="",$V$6,B624)</f>
        <v>45.800000000000004</v>
      </c>
      <c r="AB624" s="109">
        <f>IF(L624="",$W$6,C624)</f>
        <v>3585.1179999999999</v>
      </c>
      <c r="AC624" s="108">
        <f>IF(B624="",AC623,IF(L624="",B624,$V$6))</f>
        <v>80</v>
      </c>
      <c r="AD624" s="109">
        <f>IF(B624="",AD623,IF(L624="",C624,$W$6))</f>
        <v>3604.0729999999999</v>
      </c>
      <c r="AF624" s="110">
        <f t="shared" si="63"/>
        <v>33.676470588235297</v>
      </c>
      <c r="AG624" s="110">
        <f t="shared" si="64"/>
        <v>0.24973721682891176</v>
      </c>
      <c r="AI624" s="111">
        <f>SUM($N$4:N624)</f>
        <v>6.8337405675909331</v>
      </c>
    </row>
    <row r="625" spans="1:35" x14ac:dyDescent="0.25">
      <c r="A625" s="4" t="str">
        <f>IF(pushover!A625="","",pushover!A625)</f>
        <v/>
      </c>
      <c r="B625" s="112" t="str">
        <f>IF(A625="","",IF(MAX(pushover!B625:B1620)&gt;0,pushover!B625*100,-pushover!B625*100))</f>
        <v/>
      </c>
      <c r="C625" s="113" t="str">
        <f>IF(A625="","",pushover!C625)</f>
        <v/>
      </c>
      <c r="D625" s="4" t="str">
        <f>IF(A625="","",pushover!D625)</f>
        <v/>
      </c>
      <c r="E625" s="4" t="str">
        <f>IF(A625="","",pushover!E625)</f>
        <v/>
      </c>
      <c r="F625" s="4" t="str">
        <f>IF(A625="","",pushover!I625)</f>
        <v/>
      </c>
      <c r="G625" s="4" t="str">
        <f>IF(A625="","",pushover!J625)</f>
        <v/>
      </c>
      <c r="H625" s="4" t="str">
        <f>IF(A625="","",pushover!K625)</f>
        <v/>
      </c>
      <c r="I625" s="60" t="str">
        <f t="shared" si="61"/>
        <v/>
      </c>
      <c r="J625" s="60" t="str">
        <f t="shared" si="62"/>
        <v/>
      </c>
      <c r="K625" s="59" t="str">
        <f>IF(AND(F625&gt;0,F624=0),aux!$B$2,IF(AND(G625&gt;0,G624=0,H625&lt;1),aux!$B$3,IF(AND(J625=MAX($J$4:$J$999),J624&lt;J625),aux!$B$4,"")))</f>
        <v/>
      </c>
      <c r="L625" s="114" t="str">
        <f>IF(OR(K624=aux!$B$3,L624=""),"",B625/$B$1)</f>
        <v/>
      </c>
      <c r="M625" s="114" t="str">
        <f t="shared" si="65"/>
        <v/>
      </c>
      <c r="N625" s="11" t="str">
        <f t="shared" si="66"/>
        <v/>
      </c>
      <c r="O625" s="60" t="str">
        <f>IF(AND(L624&lt;$V$20,L625&gt;$V$20),aux!$B$5,"")</f>
        <v/>
      </c>
      <c r="AA625" s="108">
        <f>IF(L625="",$V$6,B625)</f>
        <v>45.800000000000004</v>
      </c>
      <c r="AB625" s="109">
        <f>IF(L625="",$W$6,C625)</f>
        <v>3585.1179999999999</v>
      </c>
      <c r="AC625" s="108">
        <f>IF(B625="",AC624,IF(L625="",B625,$V$6))</f>
        <v>80</v>
      </c>
      <c r="AD625" s="109">
        <f>IF(B625="",AD624,IF(L625="",C625,$W$6))</f>
        <v>3604.0729999999999</v>
      </c>
      <c r="AF625" s="110">
        <f t="shared" si="63"/>
        <v>33.676470588235297</v>
      </c>
      <c r="AG625" s="110">
        <f t="shared" si="64"/>
        <v>0.24973721682891176</v>
      </c>
      <c r="AI625" s="111">
        <f>SUM($N$4:N625)</f>
        <v>6.8337405675909331</v>
      </c>
    </row>
    <row r="626" spans="1:35" x14ac:dyDescent="0.25">
      <c r="A626" s="4" t="str">
        <f>IF(pushover!A626="","",pushover!A626)</f>
        <v/>
      </c>
      <c r="B626" s="112" t="str">
        <f>IF(A626="","",IF(MAX(pushover!B626:B1621)&gt;0,pushover!B626*100,-pushover!B626*100))</f>
        <v/>
      </c>
      <c r="C626" s="113" t="str">
        <f>IF(A626="","",pushover!C626)</f>
        <v/>
      </c>
      <c r="D626" s="4" t="str">
        <f>IF(A626="","",pushover!D626)</f>
        <v/>
      </c>
      <c r="E626" s="4" t="str">
        <f>IF(A626="","",pushover!E626)</f>
        <v/>
      </c>
      <c r="F626" s="4" t="str">
        <f>IF(A626="","",pushover!I626)</f>
        <v/>
      </c>
      <c r="G626" s="4" t="str">
        <f>IF(A626="","",pushover!J626)</f>
        <v/>
      </c>
      <c r="H626" s="4" t="str">
        <f>IF(A626="","",pushover!K626)</f>
        <v/>
      </c>
      <c r="I626" s="60" t="str">
        <f t="shared" si="61"/>
        <v/>
      </c>
      <c r="J626" s="60" t="str">
        <f t="shared" si="62"/>
        <v/>
      </c>
      <c r="K626" s="59" t="str">
        <f>IF(AND(F626&gt;0,F625=0),aux!$B$2,IF(AND(G626&gt;0,G625=0,H626&lt;1),aux!$B$3,IF(AND(J626=MAX($J$4:$J$999),J625&lt;J626),aux!$B$4,"")))</f>
        <v/>
      </c>
      <c r="L626" s="114" t="str">
        <f>IF(OR(K625=aux!$B$3,L625=""),"",B626/$B$1)</f>
        <v/>
      </c>
      <c r="M626" s="114" t="str">
        <f t="shared" si="65"/>
        <v/>
      </c>
      <c r="N626" s="11" t="str">
        <f t="shared" si="66"/>
        <v/>
      </c>
      <c r="O626" s="60" t="str">
        <f>IF(AND(L625&lt;$V$20,L626&gt;$V$20),aux!$B$5,"")</f>
        <v/>
      </c>
      <c r="AA626" s="108">
        <f>IF(L626="",$V$6,B626)</f>
        <v>45.800000000000004</v>
      </c>
      <c r="AB626" s="109">
        <f>IF(L626="",$W$6,C626)</f>
        <v>3585.1179999999999</v>
      </c>
      <c r="AC626" s="108">
        <f>IF(B626="",AC625,IF(L626="",B626,$V$6))</f>
        <v>80</v>
      </c>
      <c r="AD626" s="109">
        <f>IF(B626="",AD625,IF(L626="",C626,$W$6))</f>
        <v>3604.0729999999999</v>
      </c>
      <c r="AF626" s="110">
        <f t="shared" si="63"/>
        <v>33.676470588235297</v>
      </c>
      <c r="AG626" s="110">
        <f t="shared" si="64"/>
        <v>0.24973721682891176</v>
      </c>
      <c r="AI626" s="111">
        <f>SUM($N$4:N626)</f>
        <v>6.8337405675909331</v>
      </c>
    </row>
    <row r="627" spans="1:35" x14ac:dyDescent="0.25">
      <c r="A627" s="4" t="str">
        <f>IF(pushover!A627="","",pushover!A627)</f>
        <v/>
      </c>
      <c r="B627" s="112" t="str">
        <f>IF(A627="","",IF(MAX(pushover!B627:B1622)&gt;0,pushover!B627*100,-pushover!B627*100))</f>
        <v/>
      </c>
      <c r="C627" s="113" t="str">
        <f>IF(A627="","",pushover!C627)</f>
        <v/>
      </c>
      <c r="D627" s="4" t="str">
        <f>IF(A627="","",pushover!D627)</f>
        <v/>
      </c>
      <c r="E627" s="4" t="str">
        <f>IF(A627="","",pushover!E627)</f>
        <v/>
      </c>
      <c r="F627" s="4" t="str">
        <f>IF(A627="","",pushover!I627)</f>
        <v/>
      </c>
      <c r="G627" s="4" t="str">
        <f>IF(A627="","",pushover!J627)</f>
        <v/>
      </c>
      <c r="H627" s="4" t="str">
        <f>IF(A627="","",pushover!K627)</f>
        <v/>
      </c>
      <c r="I627" s="60" t="str">
        <f t="shared" si="61"/>
        <v/>
      </c>
      <c r="J627" s="60" t="str">
        <f t="shared" si="62"/>
        <v/>
      </c>
      <c r="K627" s="59" t="str">
        <f>IF(AND(F627&gt;0,F626=0),aux!$B$2,IF(AND(G627&gt;0,G626=0,H627&lt;1),aux!$B$3,IF(AND(J627=MAX($J$4:$J$999),J626&lt;J627),aux!$B$4,"")))</f>
        <v/>
      </c>
      <c r="L627" s="114" t="str">
        <f>IF(OR(K626=aux!$B$3,L626=""),"",B627/$B$1)</f>
        <v/>
      </c>
      <c r="M627" s="114" t="str">
        <f t="shared" si="65"/>
        <v/>
      </c>
      <c r="N627" s="11" t="str">
        <f t="shared" si="66"/>
        <v/>
      </c>
      <c r="O627" s="60" t="str">
        <f>IF(AND(L626&lt;$V$20,L627&gt;$V$20),aux!$B$5,"")</f>
        <v/>
      </c>
      <c r="AA627" s="108">
        <f>IF(L627="",$V$6,B627)</f>
        <v>45.800000000000004</v>
      </c>
      <c r="AB627" s="109">
        <f>IF(L627="",$W$6,C627)</f>
        <v>3585.1179999999999</v>
      </c>
      <c r="AC627" s="108">
        <f>IF(B627="",AC626,IF(L627="",B627,$V$6))</f>
        <v>80</v>
      </c>
      <c r="AD627" s="109">
        <f>IF(B627="",AD626,IF(L627="",C627,$W$6))</f>
        <v>3604.0729999999999</v>
      </c>
      <c r="AF627" s="110">
        <f t="shared" si="63"/>
        <v>33.676470588235297</v>
      </c>
      <c r="AG627" s="110">
        <f t="shared" si="64"/>
        <v>0.24973721682891176</v>
      </c>
      <c r="AI627" s="111">
        <f>SUM($N$4:N627)</f>
        <v>6.8337405675909331</v>
      </c>
    </row>
    <row r="628" spans="1:35" x14ac:dyDescent="0.25">
      <c r="A628" s="4" t="str">
        <f>IF(pushover!A628="","",pushover!A628)</f>
        <v/>
      </c>
      <c r="B628" s="112" t="str">
        <f>IF(A628="","",IF(MAX(pushover!B628:B1623)&gt;0,pushover!B628*100,-pushover!B628*100))</f>
        <v/>
      </c>
      <c r="C628" s="113" t="str">
        <f>IF(A628="","",pushover!C628)</f>
        <v/>
      </c>
      <c r="D628" s="4" t="str">
        <f>IF(A628="","",pushover!D628)</f>
        <v/>
      </c>
      <c r="E628" s="4" t="str">
        <f>IF(A628="","",pushover!E628)</f>
        <v/>
      </c>
      <c r="F628" s="4" t="str">
        <f>IF(A628="","",pushover!I628)</f>
        <v/>
      </c>
      <c r="G628" s="4" t="str">
        <f>IF(A628="","",pushover!J628)</f>
        <v/>
      </c>
      <c r="H628" s="4" t="str">
        <f>IF(A628="","",pushover!K628)</f>
        <v/>
      </c>
      <c r="I628" s="60" t="str">
        <f t="shared" si="61"/>
        <v/>
      </c>
      <c r="J628" s="60" t="str">
        <f t="shared" si="62"/>
        <v/>
      </c>
      <c r="K628" s="59" t="str">
        <f>IF(AND(F628&gt;0,F627=0),aux!$B$2,IF(AND(G628&gt;0,G627=0,H628&lt;1),aux!$B$3,IF(AND(J628=MAX($J$4:$J$999),J627&lt;J628),aux!$B$4,"")))</f>
        <v/>
      </c>
      <c r="L628" s="114" t="str">
        <f>IF(OR(K627=aux!$B$3,L627=""),"",B628/$B$1)</f>
        <v/>
      </c>
      <c r="M628" s="114" t="str">
        <f t="shared" si="65"/>
        <v/>
      </c>
      <c r="N628" s="11" t="str">
        <f t="shared" si="66"/>
        <v/>
      </c>
      <c r="O628" s="60" t="str">
        <f>IF(AND(L627&lt;$V$20,L628&gt;$V$20),aux!$B$5,"")</f>
        <v/>
      </c>
      <c r="AA628" s="108">
        <f>IF(L628="",$V$6,B628)</f>
        <v>45.800000000000004</v>
      </c>
      <c r="AB628" s="109">
        <f>IF(L628="",$W$6,C628)</f>
        <v>3585.1179999999999</v>
      </c>
      <c r="AC628" s="108">
        <f>IF(B628="",AC627,IF(L628="",B628,$V$6))</f>
        <v>80</v>
      </c>
      <c r="AD628" s="109">
        <f>IF(B628="",AD627,IF(L628="",C628,$W$6))</f>
        <v>3604.0729999999999</v>
      </c>
      <c r="AF628" s="110">
        <f t="shared" si="63"/>
        <v>33.676470588235297</v>
      </c>
      <c r="AG628" s="110">
        <f t="shared" si="64"/>
        <v>0.24973721682891176</v>
      </c>
      <c r="AI628" s="111">
        <f>SUM($N$4:N628)</f>
        <v>6.8337405675909331</v>
      </c>
    </row>
    <row r="629" spans="1:35" x14ac:dyDescent="0.25">
      <c r="A629" s="4" t="str">
        <f>IF(pushover!A629="","",pushover!A629)</f>
        <v/>
      </c>
      <c r="B629" s="112" t="str">
        <f>IF(A629="","",IF(MAX(pushover!B629:B1624)&gt;0,pushover!B629*100,-pushover!B629*100))</f>
        <v/>
      </c>
      <c r="C629" s="113" t="str">
        <f>IF(A629="","",pushover!C629)</f>
        <v/>
      </c>
      <c r="D629" s="4" t="str">
        <f>IF(A629="","",pushover!D629)</f>
        <v/>
      </c>
      <c r="E629" s="4" t="str">
        <f>IF(A629="","",pushover!E629)</f>
        <v/>
      </c>
      <c r="F629" s="4" t="str">
        <f>IF(A629="","",pushover!I629)</f>
        <v/>
      </c>
      <c r="G629" s="4" t="str">
        <f>IF(A629="","",pushover!J629)</f>
        <v/>
      </c>
      <c r="H629" s="4" t="str">
        <f>IF(A629="","",pushover!K629)</f>
        <v/>
      </c>
      <c r="I629" s="60" t="str">
        <f t="shared" si="61"/>
        <v/>
      </c>
      <c r="J629" s="60" t="str">
        <f t="shared" si="62"/>
        <v/>
      </c>
      <c r="K629" s="59" t="str">
        <f>IF(AND(F629&gt;0,F628=0),aux!$B$2,IF(AND(G629&gt;0,G628=0,H629&lt;1),aux!$B$3,IF(AND(J629=MAX($J$4:$J$999),J628&lt;J629),aux!$B$4,"")))</f>
        <v/>
      </c>
      <c r="L629" s="114" t="str">
        <f>IF(OR(K628=aux!$B$3,L628=""),"",B629/$B$1)</f>
        <v/>
      </c>
      <c r="M629" s="114" t="str">
        <f t="shared" si="65"/>
        <v/>
      </c>
      <c r="N629" s="11" t="str">
        <f t="shared" si="66"/>
        <v/>
      </c>
      <c r="O629" s="60" t="str">
        <f>IF(AND(L628&lt;$V$20,L629&gt;$V$20),aux!$B$5,"")</f>
        <v/>
      </c>
      <c r="AA629" s="108">
        <f>IF(L629="",$V$6,B629)</f>
        <v>45.800000000000004</v>
      </c>
      <c r="AB629" s="109">
        <f>IF(L629="",$W$6,C629)</f>
        <v>3585.1179999999999</v>
      </c>
      <c r="AC629" s="108">
        <f>IF(B629="",AC628,IF(L629="",B629,$V$6))</f>
        <v>80</v>
      </c>
      <c r="AD629" s="109">
        <f>IF(B629="",AD628,IF(L629="",C629,$W$6))</f>
        <v>3604.0729999999999</v>
      </c>
      <c r="AF629" s="110">
        <f t="shared" si="63"/>
        <v>33.676470588235297</v>
      </c>
      <c r="AG629" s="110">
        <f t="shared" si="64"/>
        <v>0.24973721682891176</v>
      </c>
      <c r="AI629" s="111">
        <f>SUM($N$4:N629)</f>
        <v>6.8337405675909331</v>
      </c>
    </row>
    <row r="630" spans="1:35" x14ac:dyDescent="0.25">
      <c r="A630" s="4" t="str">
        <f>IF(pushover!A630="","",pushover!A630)</f>
        <v/>
      </c>
      <c r="B630" s="112" t="str">
        <f>IF(A630="","",IF(MAX(pushover!B630:B1625)&gt;0,pushover!B630*100,-pushover!B630*100))</f>
        <v/>
      </c>
      <c r="C630" s="113" t="str">
        <f>IF(A630="","",pushover!C630)</f>
        <v/>
      </c>
      <c r="D630" s="4" t="str">
        <f>IF(A630="","",pushover!D630)</f>
        <v/>
      </c>
      <c r="E630" s="4" t="str">
        <f>IF(A630="","",pushover!E630)</f>
        <v/>
      </c>
      <c r="F630" s="4" t="str">
        <f>IF(A630="","",pushover!I630)</f>
        <v/>
      </c>
      <c r="G630" s="4" t="str">
        <f>IF(A630="","",pushover!J630)</f>
        <v/>
      </c>
      <c r="H630" s="4" t="str">
        <f>IF(A630="","",pushover!K630)</f>
        <v/>
      </c>
      <c r="I630" s="60" t="str">
        <f t="shared" si="61"/>
        <v/>
      </c>
      <c r="J630" s="60" t="str">
        <f t="shared" si="62"/>
        <v/>
      </c>
      <c r="K630" s="59" t="str">
        <f>IF(AND(F630&gt;0,F629=0),aux!$B$2,IF(AND(G630&gt;0,G629=0,H630&lt;1),aux!$B$3,IF(AND(J630=MAX($J$4:$J$999),J629&lt;J630),aux!$B$4,"")))</f>
        <v/>
      </c>
      <c r="L630" s="114" t="str">
        <f>IF(OR(K629=aux!$B$3,L629=""),"",B630/$B$1)</f>
        <v/>
      </c>
      <c r="M630" s="114" t="str">
        <f t="shared" si="65"/>
        <v/>
      </c>
      <c r="N630" s="11" t="str">
        <f t="shared" si="66"/>
        <v/>
      </c>
      <c r="O630" s="60" t="str">
        <f>IF(AND(L629&lt;$V$20,L630&gt;$V$20),aux!$B$5,"")</f>
        <v/>
      </c>
      <c r="AA630" s="108">
        <f>IF(L630="",$V$6,B630)</f>
        <v>45.800000000000004</v>
      </c>
      <c r="AB630" s="109">
        <f>IF(L630="",$W$6,C630)</f>
        <v>3585.1179999999999</v>
      </c>
      <c r="AC630" s="108">
        <f>IF(B630="",AC629,IF(L630="",B630,$V$6))</f>
        <v>80</v>
      </c>
      <c r="AD630" s="109">
        <f>IF(B630="",AD629,IF(L630="",C630,$W$6))</f>
        <v>3604.0729999999999</v>
      </c>
      <c r="AF630" s="110">
        <f t="shared" si="63"/>
        <v>33.676470588235297</v>
      </c>
      <c r="AG630" s="110">
        <f t="shared" si="64"/>
        <v>0.24973721682891176</v>
      </c>
      <c r="AI630" s="111">
        <f>SUM($N$4:N630)</f>
        <v>6.8337405675909331</v>
      </c>
    </row>
    <row r="631" spans="1:35" x14ac:dyDescent="0.25">
      <c r="A631" s="4" t="str">
        <f>IF(pushover!A631="","",pushover!A631)</f>
        <v/>
      </c>
      <c r="B631" s="112" t="str">
        <f>IF(A631="","",IF(MAX(pushover!B631:B1626)&gt;0,pushover!B631*100,-pushover!B631*100))</f>
        <v/>
      </c>
      <c r="C631" s="113" t="str">
        <f>IF(A631="","",pushover!C631)</f>
        <v/>
      </c>
      <c r="D631" s="4" t="str">
        <f>IF(A631="","",pushover!D631)</f>
        <v/>
      </c>
      <c r="E631" s="4" t="str">
        <f>IF(A631="","",pushover!E631)</f>
        <v/>
      </c>
      <c r="F631" s="4" t="str">
        <f>IF(A631="","",pushover!I631)</f>
        <v/>
      </c>
      <c r="G631" s="4" t="str">
        <f>IF(A631="","",pushover!J631)</f>
        <v/>
      </c>
      <c r="H631" s="4" t="str">
        <f>IF(A631="","",pushover!K631)</f>
        <v/>
      </c>
      <c r="I631" s="60" t="str">
        <f t="shared" si="61"/>
        <v/>
      </c>
      <c r="J631" s="60" t="str">
        <f t="shared" si="62"/>
        <v/>
      </c>
      <c r="K631" s="59" t="str">
        <f>IF(AND(F631&gt;0,F630=0),aux!$B$2,IF(AND(G631&gt;0,G630=0,H631&lt;1),aux!$B$3,IF(AND(J631=MAX($J$4:$J$999),J630&lt;J631),aux!$B$4,"")))</f>
        <v/>
      </c>
      <c r="L631" s="114" t="str">
        <f>IF(OR(K630=aux!$B$3,L630=""),"",B631/$B$1)</f>
        <v/>
      </c>
      <c r="M631" s="114" t="str">
        <f t="shared" si="65"/>
        <v/>
      </c>
      <c r="N631" s="11" t="str">
        <f t="shared" si="66"/>
        <v/>
      </c>
      <c r="O631" s="60" t="str">
        <f>IF(AND(L630&lt;$V$20,L631&gt;$V$20),aux!$B$5,"")</f>
        <v/>
      </c>
      <c r="AA631" s="108">
        <f>IF(L631="",$V$6,B631)</f>
        <v>45.800000000000004</v>
      </c>
      <c r="AB631" s="109">
        <f>IF(L631="",$W$6,C631)</f>
        <v>3585.1179999999999</v>
      </c>
      <c r="AC631" s="108">
        <f>IF(B631="",AC630,IF(L631="",B631,$V$6))</f>
        <v>80</v>
      </c>
      <c r="AD631" s="109">
        <f>IF(B631="",AD630,IF(L631="",C631,$W$6))</f>
        <v>3604.0729999999999</v>
      </c>
      <c r="AF631" s="110">
        <f t="shared" si="63"/>
        <v>33.676470588235297</v>
      </c>
      <c r="AG631" s="110">
        <f t="shared" si="64"/>
        <v>0.24973721682891176</v>
      </c>
      <c r="AI631" s="111">
        <f>SUM($N$4:N631)</f>
        <v>6.8337405675909331</v>
      </c>
    </row>
    <row r="632" spans="1:35" x14ac:dyDescent="0.25">
      <c r="A632" s="4" t="str">
        <f>IF(pushover!A632="","",pushover!A632)</f>
        <v/>
      </c>
      <c r="B632" s="112" t="str">
        <f>IF(A632="","",IF(MAX(pushover!B632:B1627)&gt;0,pushover!B632*100,-pushover!B632*100))</f>
        <v/>
      </c>
      <c r="C632" s="113" t="str">
        <f>IF(A632="","",pushover!C632)</f>
        <v/>
      </c>
      <c r="D632" s="4" t="str">
        <f>IF(A632="","",pushover!D632)</f>
        <v/>
      </c>
      <c r="E632" s="4" t="str">
        <f>IF(A632="","",pushover!E632)</f>
        <v/>
      </c>
      <c r="F632" s="4" t="str">
        <f>IF(A632="","",pushover!I632)</f>
        <v/>
      </c>
      <c r="G632" s="4" t="str">
        <f>IF(A632="","",pushover!J632)</f>
        <v/>
      </c>
      <c r="H632" s="4" t="str">
        <f>IF(A632="","",pushover!K632)</f>
        <v/>
      </c>
      <c r="I632" s="60" t="str">
        <f t="shared" si="61"/>
        <v/>
      </c>
      <c r="J632" s="60" t="str">
        <f t="shared" si="62"/>
        <v/>
      </c>
      <c r="K632" s="59" t="str">
        <f>IF(AND(F632&gt;0,F631=0),aux!$B$2,IF(AND(G632&gt;0,G631=0,H632&lt;1),aux!$B$3,IF(AND(J632=MAX($J$4:$J$999),J631&lt;J632),aux!$B$4,"")))</f>
        <v/>
      </c>
      <c r="L632" s="114" t="str">
        <f>IF(OR(K631=aux!$B$3,L631=""),"",B632/$B$1)</f>
        <v/>
      </c>
      <c r="M632" s="114" t="str">
        <f t="shared" si="65"/>
        <v/>
      </c>
      <c r="N632" s="11" t="str">
        <f t="shared" si="66"/>
        <v/>
      </c>
      <c r="O632" s="60" t="str">
        <f>IF(AND(L631&lt;$V$20,L632&gt;$V$20),aux!$B$5,"")</f>
        <v/>
      </c>
      <c r="AA632" s="108">
        <f>IF(L632="",$V$6,B632)</f>
        <v>45.800000000000004</v>
      </c>
      <c r="AB632" s="109">
        <f>IF(L632="",$W$6,C632)</f>
        <v>3585.1179999999999</v>
      </c>
      <c r="AC632" s="108">
        <f>IF(B632="",AC631,IF(L632="",B632,$V$6))</f>
        <v>80</v>
      </c>
      <c r="AD632" s="109">
        <f>IF(B632="",AD631,IF(L632="",C632,$W$6))</f>
        <v>3604.0729999999999</v>
      </c>
      <c r="AF632" s="110">
        <f t="shared" si="63"/>
        <v>33.676470588235297</v>
      </c>
      <c r="AG632" s="110">
        <f t="shared" si="64"/>
        <v>0.24973721682891176</v>
      </c>
      <c r="AI632" s="111">
        <f>SUM($N$4:N632)</f>
        <v>6.8337405675909331</v>
      </c>
    </row>
    <row r="633" spans="1:35" x14ac:dyDescent="0.25">
      <c r="A633" s="4" t="str">
        <f>IF(pushover!A633="","",pushover!A633)</f>
        <v/>
      </c>
      <c r="B633" s="112" t="str">
        <f>IF(A633="","",IF(MAX(pushover!B633:B1628)&gt;0,pushover!B633*100,-pushover!B633*100))</f>
        <v/>
      </c>
      <c r="C633" s="113" t="str">
        <f>IF(A633="","",pushover!C633)</f>
        <v/>
      </c>
      <c r="D633" s="4" t="str">
        <f>IF(A633="","",pushover!D633)</f>
        <v/>
      </c>
      <c r="E633" s="4" t="str">
        <f>IF(A633="","",pushover!E633)</f>
        <v/>
      </c>
      <c r="F633" s="4" t="str">
        <f>IF(A633="","",pushover!I633)</f>
        <v/>
      </c>
      <c r="G633" s="4" t="str">
        <f>IF(A633="","",pushover!J633)</f>
        <v/>
      </c>
      <c r="H633" s="4" t="str">
        <f>IF(A633="","",pushover!K633)</f>
        <v/>
      </c>
      <c r="I633" s="60" t="str">
        <f t="shared" si="61"/>
        <v/>
      </c>
      <c r="J633" s="60" t="str">
        <f t="shared" si="62"/>
        <v/>
      </c>
      <c r="K633" s="59" t="str">
        <f>IF(AND(F633&gt;0,F632=0),aux!$B$2,IF(AND(G633&gt;0,G632=0,H633&lt;1),aux!$B$3,IF(AND(J633=MAX($J$4:$J$999),J632&lt;J633),aux!$B$4,"")))</f>
        <v/>
      </c>
      <c r="L633" s="114" t="str">
        <f>IF(OR(K632=aux!$B$3,L632=""),"",B633/$B$1)</f>
        <v/>
      </c>
      <c r="M633" s="114" t="str">
        <f t="shared" si="65"/>
        <v/>
      </c>
      <c r="N633" s="11" t="str">
        <f t="shared" si="66"/>
        <v/>
      </c>
      <c r="O633" s="60" t="str">
        <f>IF(AND(L632&lt;$V$20,L633&gt;$V$20),aux!$B$5,"")</f>
        <v/>
      </c>
      <c r="AA633" s="108">
        <f>IF(L633="",$V$6,B633)</f>
        <v>45.800000000000004</v>
      </c>
      <c r="AB633" s="109">
        <f>IF(L633="",$W$6,C633)</f>
        <v>3585.1179999999999</v>
      </c>
      <c r="AC633" s="108">
        <f>IF(B633="",AC632,IF(L633="",B633,$V$6))</f>
        <v>80</v>
      </c>
      <c r="AD633" s="109">
        <f>IF(B633="",AD632,IF(L633="",C633,$W$6))</f>
        <v>3604.0729999999999</v>
      </c>
      <c r="AF633" s="110">
        <f t="shared" si="63"/>
        <v>33.676470588235297</v>
      </c>
      <c r="AG633" s="110">
        <f t="shared" si="64"/>
        <v>0.24973721682891176</v>
      </c>
      <c r="AI633" s="111">
        <f>SUM($N$4:N633)</f>
        <v>6.8337405675909331</v>
      </c>
    </row>
    <row r="634" spans="1:35" x14ac:dyDescent="0.25">
      <c r="A634" s="4" t="str">
        <f>IF(pushover!A634="","",pushover!A634)</f>
        <v/>
      </c>
      <c r="B634" s="112" t="str">
        <f>IF(A634="","",IF(MAX(pushover!B634:B1629)&gt;0,pushover!B634*100,-pushover!B634*100))</f>
        <v/>
      </c>
      <c r="C634" s="113" t="str">
        <f>IF(A634="","",pushover!C634)</f>
        <v/>
      </c>
      <c r="D634" s="4" t="str">
        <f>IF(A634="","",pushover!D634)</f>
        <v/>
      </c>
      <c r="E634" s="4" t="str">
        <f>IF(A634="","",pushover!E634)</f>
        <v/>
      </c>
      <c r="F634" s="4" t="str">
        <f>IF(A634="","",pushover!I634)</f>
        <v/>
      </c>
      <c r="G634" s="4" t="str">
        <f>IF(A634="","",pushover!J634)</f>
        <v/>
      </c>
      <c r="H634" s="4" t="str">
        <f>IF(A634="","",pushover!K634)</f>
        <v/>
      </c>
      <c r="I634" s="60" t="str">
        <f t="shared" si="61"/>
        <v/>
      </c>
      <c r="J634" s="60" t="str">
        <f t="shared" si="62"/>
        <v/>
      </c>
      <c r="K634" s="59" t="str">
        <f>IF(AND(F634&gt;0,F633=0),aux!$B$2,IF(AND(G634&gt;0,G633=0,H634&lt;1),aux!$B$3,IF(AND(J634=MAX($J$4:$J$999),J633&lt;J634),aux!$B$4,"")))</f>
        <v/>
      </c>
      <c r="L634" s="114" t="str">
        <f>IF(OR(K633=aux!$B$3,L633=""),"",B634/$B$1)</f>
        <v/>
      </c>
      <c r="M634" s="114" t="str">
        <f t="shared" si="65"/>
        <v/>
      </c>
      <c r="N634" s="11" t="str">
        <f t="shared" si="66"/>
        <v/>
      </c>
      <c r="O634" s="60" t="str">
        <f>IF(AND(L633&lt;$V$20,L634&gt;$V$20),aux!$B$5,"")</f>
        <v/>
      </c>
      <c r="AA634" s="108">
        <f>IF(L634="",$V$6,B634)</f>
        <v>45.800000000000004</v>
      </c>
      <c r="AB634" s="109">
        <f>IF(L634="",$W$6,C634)</f>
        <v>3585.1179999999999</v>
      </c>
      <c r="AC634" s="108">
        <f>IF(B634="",AC633,IF(L634="",B634,$V$6))</f>
        <v>80</v>
      </c>
      <c r="AD634" s="109">
        <f>IF(B634="",AD633,IF(L634="",C634,$W$6))</f>
        <v>3604.0729999999999</v>
      </c>
      <c r="AF634" s="110">
        <f t="shared" si="63"/>
        <v>33.676470588235297</v>
      </c>
      <c r="AG634" s="110">
        <f t="shared" si="64"/>
        <v>0.24973721682891176</v>
      </c>
      <c r="AI634" s="111">
        <f>SUM($N$4:N634)</f>
        <v>6.8337405675909331</v>
      </c>
    </row>
    <row r="635" spans="1:35" x14ac:dyDescent="0.25">
      <c r="A635" s="4" t="str">
        <f>IF(pushover!A635="","",pushover!A635)</f>
        <v/>
      </c>
      <c r="B635" s="112" t="str">
        <f>IF(A635="","",IF(MAX(pushover!B635:B1630)&gt;0,pushover!B635*100,-pushover!B635*100))</f>
        <v/>
      </c>
      <c r="C635" s="113" t="str">
        <f>IF(A635="","",pushover!C635)</f>
        <v/>
      </c>
      <c r="D635" s="4" t="str">
        <f>IF(A635="","",pushover!D635)</f>
        <v/>
      </c>
      <c r="E635" s="4" t="str">
        <f>IF(A635="","",pushover!E635)</f>
        <v/>
      </c>
      <c r="F635" s="4" t="str">
        <f>IF(A635="","",pushover!I635)</f>
        <v/>
      </c>
      <c r="G635" s="4" t="str">
        <f>IF(A635="","",pushover!J635)</f>
        <v/>
      </c>
      <c r="H635" s="4" t="str">
        <f>IF(A635="","",pushover!K635)</f>
        <v/>
      </c>
      <c r="I635" s="60" t="str">
        <f t="shared" si="61"/>
        <v/>
      </c>
      <c r="J635" s="60" t="str">
        <f t="shared" si="62"/>
        <v/>
      </c>
      <c r="K635" s="59" t="str">
        <f>IF(AND(F635&gt;0,F634=0),aux!$B$2,IF(AND(G635&gt;0,G634=0,H635&lt;1),aux!$B$3,IF(AND(J635=MAX($J$4:$J$999),J634&lt;J635),aux!$B$4,"")))</f>
        <v/>
      </c>
      <c r="L635" s="114" t="str">
        <f>IF(OR(K634=aux!$B$3,L634=""),"",B635/$B$1)</f>
        <v/>
      </c>
      <c r="M635" s="114" t="str">
        <f t="shared" si="65"/>
        <v/>
      </c>
      <c r="N635" s="11" t="str">
        <f t="shared" si="66"/>
        <v/>
      </c>
      <c r="O635" s="60" t="str">
        <f>IF(AND(L634&lt;$V$20,L635&gt;$V$20),aux!$B$5,"")</f>
        <v/>
      </c>
      <c r="AA635" s="108">
        <f>IF(L635="",$V$6,B635)</f>
        <v>45.800000000000004</v>
      </c>
      <c r="AB635" s="109">
        <f>IF(L635="",$W$6,C635)</f>
        <v>3585.1179999999999</v>
      </c>
      <c r="AC635" s="108">
        <f>IF(B635="",AC634,IF(L635="",B635,$V$6))</f>
        <v>80</v>
      </c>
      <c r="AD635" s="109">
        <f>IF(B635="",AD634,IF(L635="",C635,$W$6))</f>
        <v>3604.0729999999999</v>
      </c>
      <c r="AF635" s="110">
        <f t="shared" si="63"/>
        <v>33.676470588235297</v>
      </c>
      <c r="AG635" s="110">
        <f t="shared" si="64"/>
        <v>0.24973721682891176</v>
      </c>
      <c r="AI635" s="111">
        <f>SUM($N$4:N635)</f>
        <v>6.8337405675909331</v>
      </c>
    </row>
    <row r="636" spans="1:35" x14ac:dyDescent="0.25">
      <c r="A636" s="4" t="str">
        <f>IF(pushover!A636="","",pushover!A636)</f>
        <v/>
      </c>
      <c r="B636" s="112" t="str">
        <f>IF(A636="","",IF(MAX(pushover!B636:B1631)&gt;0,pushover!B636*100,-pushover!B636*100))</f>
        <v/>
      </c>
      <c r="C636" s="113" t="str">
        <f>IF(A636="","",pushover!C636)</f>
        <v/>
      </c>
      <c r="D636" s="4" t="str">
        <f>IF(A636="","",pushover!D636)</f>
        <v/>
      </c>
      <c r="E636" s="4" t="str">
        <f>IF(A636="","",pushover!E636)</f>
        <v/>
      </c>
      <c r="F636" s="4" t="str">
        <f>IF(A636="","",pushover!I636)</f>
        <v/>
      </c>
      <c r="G636" s="4" t="str">
        <f>IF(A636="","",pushover!J636)</f>
        <v/>
      </c>
      <c r="H636" s="4" t="str">
        <f>IF(A636="","",pushover!K636)</f>
        <v/>
      </c>
      <c r="I636" s="60" t="str">
        <f t="shared" si="61"/>
        <v/>
      </c>
      <c r="J636" s="60" t="str">
        <f t="shared" si="62"/>
        <v/>
      </c>
      <c r="K636" s="59" t="str">
        <f>IF(AND(F636&gt;0,F635=0),aux!$B$2,IF(AND(G636&gt;0,G635=0,H636&lt;1),aux!$B$3,IF(AND(J636=MAX($J$4:$J$999),J635&lt;J636),aux!$B$4,"")))</f>
        <v/>
      </c>
      <c r="L636" s="114" t="str">
        <f>IF(OR(K635=aux!$B$3,L635=""),"",B636/$B$1)</f>
        <v/>
      </c>
      <c r="M636" s="114" t="str">
        <f t="shared" si="65"/>
        <v/>
      </c>
      <c r="N636" s="11" t="str">
        <f t="shared" si="66"/>
        <v/>
      </c>
      <c r="O636" s="60" t="str">
        <f>IF(AND(L635&lt;$V$20,L636&gt;$V$20),aux!$B$5,"")</f>
        <v/>
      </c>
      <c r="AA636" s="108">
        <f>IF(L636="",$V$6,B636)</f>
        <v>45.800000000000004</v>
      </c>
      <c r="AB636" s="109">
        <f>IF(L636="",$W$6,C636)</f>
        <v>3585.1179999999999</v>
      </c>
      <c r="AC636" s="108">
        <f>IF(B636="",AC635,IF(L636="",B636,$V$6))</f>
        <v>80</v>
      </c>
      <c r="AD636" s="109">
        <f>IF(B636="",AD635,IF(L636="",C636,$W$6))</f>
        <v>3604.0729999999999</v>
      </c>
      <c r="AF636" s="110">
        <f t="shared" si="63"/>
        <v>33.676470588235297</v>
      </c>
      <c r="AG636" s="110">
        <f t="shared" si="64"/>
        <v>0.24973721682891176</v>
      </c>
      <c r="AI636" s="111">
        <f>SUM($N$4:N636)</f>
        <v>6.8337405675909331</v>
      </c>
    </row>
    <row r="637" spans="1:35" x14ac:dyDescent="0.25">
      <c r="A637" s="4" t="str">
        <f>IF(pushover!A637="","",pushover!A637)</f>
        <v/>
      </c>
      <c r="B637" s="112" t="str">
        <f>IF(A637="","",IF(MAX(pushover!B637:B1632)&gt;0,pushover!B637*100,-pushover!B637*100))</f>
        <v/>
      </c>
      <c r="C637" s="113" t="str">
        <f>IF(A637="","",pushover!C637)</f>
        <v/>
      </c>
      <c r="D637" s="4" t="str">
        <f>IF(A637="","",pushover!D637)</f>
        <v/>
      </c>
      <c r="E637" s="4" t="str">
        <f>IF(A637="","",pushover!E637)</f>
        <v/>
      </c>
      <c r="F637" s="4" t="str">
        <f>IF(A637="","",pushover!I637)</f>
        <v/>
      </c>
      <c r="G637" s="4" t="str">
        <f>IF(A637="","",pushover!J637)</f>
        <v/>
      </c>
      <c r="H637" s="4" t="str">
        <f>IF(A637="","",pushover!K637)</f>
        <v/>
      </c>
      <c r="I637" s="60" t="str">
        <f t="shared" ref="I637:I700" si="67">IF(A637="","",D637+E637)</f>
        <v/>
      </c>
      <c r="J637" s="60" t="str">
        <f t="shared" ref="J637:J700" si="68">IF(A637="","",F637+G637+H637)</f>
        <v/>
      </c>
      <c r="K637" s="59" t="str">
        <f>IF(AND(F637&gt;0,F636=0),aux!$B$2,IF(AND(G637&gt;0,G636=0,H637&lt;1),aux!$B$3,IF(AND(J637=MAX($J$4:$J$999),J636&lt;J637),aux!$B$4,"")))</f>
        <v/>
      </c>
      <c r="L637" s="114" t="str">
        <f>IF(OR(K636=aux!$B$3,L636=""),"",B637/$B$1)</f>
        <v/>
      </c>
      <c r="M637" s="114" t="str">
        <f t="shared" si="65"/>
        <v/>
      </c>
      <c r="N637" s="11" t="str">
        <f t="shared" si="66"/>
        <v/>
      </c>
      <c r="O637" s="60" t="str">
        <f>IF(AND(L636&lt;$V$20,L637&gt;$V$20),aux!$B$5,"")</f>
        <v/>
      </c>
      <c r="AA637" s="108">
        <f>IF(L637="",$V$6,B637)</f>
        <v>45.800000000000004</v>
      </c>
      <c r="AB637" s="109">
        <f>IF(L637="",$W$6,C637)</f>
        <v>3585.1179999999999</v>
      </c>
      <c r="AC637" s="108">
        <f>IF(B637="",AC636,IF(L637="",B637,$V$6))</f>
        <v>80</v>
      </c>
      <c r="AD637" s="109">
        <f>IF(B637="",AD636,IF(L637="",C637,$W$6))</f>
        <v>3604.0729999999999</v>
      </c>
      <c r="AF637" s="110">
        <f t="shared" ref="AF637:AF700" si="69">IF(L637="",AF636,L637)</f>
        <v>33.676470588235297</v>
      </c>
      <c r="AG637" s="110">
        <f t="shared" ref="AG637:AG700" si="70">IF(M637="",AG636,M637)</f>
        <v>0.24973721682891176</v>
      </c>
      <c r="AI637" s="111">
        <f>SUM($N$4:N637)</f>
        <v>6.8337405675909331</v>
      </c>
    </row>
    <row r="638" spans="1:35" x14ac:dyDescent="0.25">
      <c r="A638" s="4" t="str">
        <f>IF(pushover!A638="","",pushover!A638)</f>
        <v/>
      </c>
      <c r="B638" s="112" t="str">
        <f>IF(A638="","",IF(MAX(pushover!B638:B1633)&gt;0,pushover!B638*100,-pushover!B638*100))</f>
        <v/>
      </c>
      <c r="C638" s="113" t="str">
        <f>IF(A638="","",pushover!C638)</f>
        <v/>
      </c>
      <c r="D638" s="4" t="str">
        <f>IF(A638="","",pushover!D638)</f>
        <v/>
      </c>
      <c r="E638" s="4" t="str">
        <f>IF(A638="","",pushover!E638)</f>
        <v/>
      </c>
      <c r="F638" s="4" t="str">
        <f>IF(A638="","",pushover!I638)</f>
        <v/>
      </c>
      <c r="G638" s="4" t="str">
        <f>IF(A638="","",pushover!J638)</f>
        <v/>
      </c>
      <c r="H638" s="4" t="str">
        <f>IF(A638="","",pushover!K638)</f>
        <v/>
      </c>
      <c r="I638" s="60" t="str">
        <f t="shared" si="67"/>
        <v/>
      </c>
      <c r="J638" s="60" t="str">
        <f t="shared" si="68"/>
        <v/>
      </c>
      <c r="K638" s="59" t="str">
        <f>IF(AND(F638&gt;0,F637=0),aux!$B$2,IF(AND(G638&gt;0,G637=0,H638&lt;1),aux!$B$3,IF(AND(J638=MAX($J$4:$J$999),J637&lt;J638),aux!$B$4,"")))</f>
        <v/>
      </c>
      <c r="L638" s="114" t="str">
        <f>IF(OR(K637=aux!$B$3,L637=""),"",B638/$B$1)</f>
        <v/>
      </c>
      <c r="M638" s="114" t="str">
        <f t="shared" si="65"/>
        <v/>
      </c>
      <c r="N638" s="11" t="str">
        <f t="shared" si="66"/>
        <v/>
      </c>
      <c r="O638" s="60" t="str">
        <f>IF(AND(L637&lt;$V$20,L638&gt;$V$20),aux!$B$5,"")</f>
        <v/>
      </c>
      <c r="AA638" s="108">
        <f>IF(L638="",$V$6,B638)</f>
        <v>45.800000000000004</v>
      </c>
      <c r="AB638" s="109">
        <f>IF(L638="",$W$6,C638)</f>
        <v>3585.1179999999999</v>
      </c>
      <c r="AC638" s="108">
        <f>IF(B638="",AC637,IF(L638="",B638,$V$6))</f>
        <v>80</v>
      </c>
      <c r="AD638" s="109">
        <f>IF(B638="",AD637,IF(L638="",C638,$W$6))</f>
        <v>3604.0729999999999</v>
      </c>
      <c r="AF638" s="110">
        <f t="shared" si="69"/>
        <v>33.676470588235297</v>
      </c>
      <c r="AG638" s="110">
        <f t="shared" si="70"/>
        <v>0.24973721682891176</v>
      </c>
      <c r="AI638" s="111">
        <f>SUM($N$4:N638)</f>
        <v>6.8337405675909331</v>
      </c>
    </row>
    <row r="639" spans="1:35" x14ac:dyDescent="0.25">
      <c r="A639" s="4" t="str">
        <f>IF(pushover!A639="","",pushover!A639)</f>
        <v/>
      </c>
      <c r="B639" s="112" t="str">
        <f>IF(A639="","",IF(MAX(pushover!B639:B1634)&gt;0,pushover!B639*100,-pushover!B639*100))</f>
        <v/>
      </c>
      <c r="C639" s="113" t="str">
        <f>IF(A639="","",pushover!C639)</f>
        <v/>
      </c>
      <c r="D639" s="4" t="str">
        <f>IF(A639="","",pushover!D639)</f>
        <v/>
      </c>
      <c r="E639" s="4" t="str">
        <f>IF(A639="","",pushover!E639)</f>
        <v/>
      </c>
      <c r="F639" s="4" t="str">
        <f>IF(A639="","",pushover!I639)</f>
        <v/>
      </c>
      <c r="G639" s="4" t="str">
        <f>IF(A639="","",pushover!J639)</f>
        <v/>
      </c>
      <c r="H639" s="4" t="str">
        <f>IF(A639="","",pushover!K639)</f>
        <v/>
      </c>
      <c r="I639" s="60" t="str">
        <f t="shared" si="67"/>
        <v/>
      </c>
      <c r="J639" s="60" t="str">
        <f t="shared" si="68"/>
        <v/>
      </c>
      <c r="K639" s="59" t="str">
        <f>IF(AND(F639&gt;0,F638=0),aux!$B$2,IF(AND(G639&gt;0,G638=0,H639&lt;1),aux!$B$3,IF(AND(J639=MAX($J$4:$J$999),J638&lt;J639),aux!$B$4,"")))</f>
        <v/>
      </c>
      <c r="L639" s="114" t="str">
        <f>IF(OR(K638=aux!$B$3,L638=""),"",B639/$B$1)</f>
        <v/>
      </c>
      <c r="M639" s="114" t="str">
        <f t="shared" si="65"/>
        <v/>
      </c>
      <c r="N639" s="11" t="str">
        <f t="shared" si="66"/>
        <v/>
      </c>
      <c r="O639" s="60" t="str">
        <f>IF(AND(L638&lt;$V$20,L639&gt;$V$20),aux!$B$5,"")</f>
        <v/>
      </c>
      <c r="AA639" s="108">
        <f>IF(L639="",$V$6,B639)</f>
        <v>45.800000000000004</v>
      </c>
      <c r="AB639" s="109">
        <f>IF(L639="",$W$6,C639)</f>
        <v>3585.1179999999999</v>
      </c>
      <c r="AC639" s="108">
        <f>IF(B639="",AC638,IF(L639="",B639,$V$6))</f>
        <v>80</v>
      </c>
      <c r="AD639" s="109">
        <f>IF(B639="",AD638,IF(L639="",C639,$W$6))</f>
        <v>3604.0729999999999</v>
      </c>
      <c r="AF639" s="110">
        <f t="shared" si="69"/>
        <v>33.676470588235297</v>
      </c>
      <c r="AG639" s="110">
        <f t="shared" si="70"/>
        <v>0.24973721682891176</v>
      </c>
      <c r="AI639" s="111">
        <f>SUM($N$4:N639)</f>
        <v>6.8337405675909331</v>
      </c>
    </row>
    <row r="640" spans="1:35" x14ac:dyDescent="0.25">
      <c r="A640" s="4" t="str">
        <f>IF(pushover!A640="","",pushover!A640)</f>
        <v/>
      </c>
      <c r="B640" s="112" t="str">
        <f>IF(A640="","",IF(MAX(pushover!B640:B1635)&gt;0,pushover!B640*100,-pushover!B640*100))</f>
        <v/>
      </c>
      <c r="C640" s="113" t="str">
        <f>IF(A640="","",pushover!C640)</f>
        <v/>
      </c>
      <c r="D640" s="4" t="str">
        <f>IF(A640="","",pushover!D640)</f>
        <v/>
      </c>
      <c r="E640" s="4" t="str">
        <f>IF(A640="","",pushover!E640)</f>
        <v/>
      </c>
      <c r="F640" s="4" t="str">
        <f>IF(A640="","",pushover!I640)</f>
        <v/>
      </c>
      <c r="G640" s="4" t="str">
        <f>IF(A640="","",pushover!J640)</f>
        <v/>
      </c>
      <c r="H640" s="4" t="str">
        <f>IF(A640="","",pushover!K640)</f>
        <v/>
      </c>
      <c r="I640" s="60" t="str">
        <f t="shared" si="67"/>
        <v/>
      </c>
      <c r="J640" s="60" t="str">
        <f t="shared" si="68"/>
        <v/>
      </c>
      <c r="K640" s="59" t="str">
        <f>IF(AND(F640&gt;0,F639=0),aux!$B$2,IF(AND(G640&gt;0,G639=0,H640&lt;1),aux!$B$3,IF(AND(J640=MAX($J$4:$J$999),J639&lt;J640),aux!$B$4,"")))</f>
        <v/>
      </c>
      <c r="L640" s="114" t="str">
        <f>IF(OR(K639=aux!$B$3,L639=""),"",B640/$B$1)</f>
        <v/>
      </c>
      <c r="M640" s="114" t="str">
        <f t="shared" si="65"/>
        <v/>
      </c>
      <c r="N640" s="11" t="str">
        <f t="shared" si="66"/>
        <v/>
      </c>
      <c r="O640" s="60" t="str">
        <f>IF(AND(L639&lt;$V$20,L640&gt;$V$20),aux!$B$5,"")</f>
        <v/>
      </c>
      <c r="AA640" s="108">
        <f>IF(L640="",$V$6,B640)</f>
        <v>45.800000000000004</v>
      </c>
      <c r="AB640" s="109">
        <f>IF(L640="",$W$6,C640)</f>
        <v>3585.1179999999999</v>
      </c>
      <c r="AC640" s="108">
        <f>IF(B640="",AC639,IF(L640="",B640,$V$6))</f>
        <v>80</v>
      </c>
      <c r="AD640" s="109">
        <f>IF(B640="",AD639,IF(L640="",C640,$W$6))</f>
        <v>3604.0729999999999</v>
      </c>
      <c r="AF640" s="110">
        <f t="shared" si="69"/>
        <v>33.676470588235297</v>
      </c>
      <c r="AG640" s="110">
        <f t="shared" si="70"/>
        <v>0.24973721682891176</v>
      </c>
      <c r="AI640" s="111">
        <f>SUM($N$4:N640)</f>
        <v>6.8337405675909331</v>
      </c>
    </row>
    <row r="641" spans="1:35" x14ac:dyDescent="0.25">
      <c r="A641" s="4" t="str">
        <f>IF(pushover!A641="","",pushover!A641)</f>
        <v/>
      </c>
      <c r="B641" s="112" t="str">
        <f>IF(A641="","",IF(MAX(pushover!B641:B1636)&gt;0,pushover!B641*100,-pushover!B641*100))</f>
        <v/>
      </c>
      <c r="C641" s="113" t="str">
        <f>IF(A641="","",pushover!C641)</f>
        <v/>
      </c>
      <c r="D641" s="4" t="str">
        <f>IF(A641="","",pushover!D641)</f>
        <v/>
      </c>
      <c r="E641" s="4" t="str">
        <f>IF(A641="","",pushover!E641)</f>
        <v/>
      </c>
      <c r="F641" s="4" t="str">
        <f>IF(A641="","",pushover!I641)</f>
        <v/>
      </c>
      <c r="G641" s="4" t="str">
        <f>IF(A641="","",pushover!J641)</f>
        <v/>
      </c>
      <c r="H641" s="4" t="str">
        <f>IF(A641="","",pushover!K641)</f>
        <v/>
      </c>
      <c r="I641" s="60" t="str">
        <f t="shared" si="67"/>
        <v/>
      </c>
      <c r="J641" s="60" t="str">
        <f t="shared" si="68"/>
        <v/>
      </c>
      <c r="K641" s="59" t="str">
        <f>IF(AND(F641&gt;0,F640=0),aux!$B$2,IF(AND(G641&gt;0,G640=0,H641&lt;1),aux!$B$3,IF(AND(J641=MAX($J$4:$J$999),J640&lt;J641),aux!$B$4,"")))</f>
        <v/>
      </c>
      <c r="L641" s="114" t="str">
        <f>IF(OR(K640=aux!$B$3,L640=""),"",B641/$B$1)</f>
        <v/>
      </c>
      <c r="M641" s="114" t="str">
        <f t="shared" si="65"/>
        <v/>
      </c>
      <c r="N641" s="11" t="str">
        <f t="shared" si="66"/>
        <v/>
      </c>
      <c r="O641" s="60" t="str">
        <f>IF(AND(L640&lt;$V$20,L641&gt;$V$20),aux!$B$5,"")</f>
        <v/>
      </c>
      <c r="AA641" s="108">
        <f>IF(L641="",$V$6,B641)</f>
        <v>45.800000000000004</v>
      </c>
      <c r="AB641" s="109">
        <f>IF(L641="",$W$6,C641)</f>
        <v>3585.1179999999999</v>
      </c>
      <c r="AC641" s="108">
        <f>IF(B641="",AC640,IF(L641="",B641,$V$6))</f>
        <v>80</v>
      </c>
      <c r="AD641" s="109">
        <f>IF(B641="",AD640,IF(L641="",C641,$W$6))</f>
        <v>3604.0729999999999</v>
      </c>
      <c r="AF641" s="110">
        <f t="shared" si="69"/>
        <v>33.676470588235297</v>
      </c>
      <c r="AG641" s="110">
        <f t="shared" si="70"/>
        <v>0.24973721682891176</v>
      </c>
      <c r="AI641" s="111">
        <f>SUM($N$4:N641)</f>
        <v>6.8337405675909331</v>
      </c>
    </row>
    <row r="642" spans="1:35" x14ac:dyDescent="0.25">
      <c r="A642" s="4" t="str">
        <f>IF(pushover!A642="","",pushover!A642)</f>
        <v/>
      </c>
      <c r="B642" s="112" t="str">
        <f>IF(A642="","",IF(MAX(pushover!B642:B1637)&gt;0,pushover!B642*100,-pushover!B642*100))</f>
        <v/>
      </c>
      <c r="C642" s="113" t="str">
        <f>IF(A642="","",pushover!C642)</f>
        <v/>
      </c>
      <c r="D642" s="4" t="str">
        <f>IF(A642="","",pushover!D642)</f>
        <v/>
      </c>
      <c r="E642" s="4" t="str">
        <f>IF(A642="","",pushover!E642)</f>
        <v/>
      </c>
      <c r="F642" s="4" t="str">
        <f>IF(A642="","",pushover!I642)</f>
        <v/>
      </c>
      <c r="G642" s="4" t="str">
        <f>IF(A642="","",pushover!J642)</f>
        <v/>
      </c>
      <c r="H642" s="4" t="str">
        <f>IF(A642="","",pushover!K642)</f>
        <v/>
      </c>
      <c r="I642" s="60" t="str">
        <f t="shared" si="67"/>
        <v/>
      </c>
      <c r="J642" s="60" t="str">
        <f t="shared" si="68"/>
        <v/>
      </c>
      <c r="K642" s="59" t="str">
        <f>IF(AND(F642&gt;0,F641=0),aux!$B$2,IF(AND(G642&gt;0,G641=0,H642&lt;1),aux!$B$3,IF(AND(J642=MAX($J$4:$J$999),J641&lt;J642),aux!$B$4,"")))</f>
        <v/>
      </c>
      <c r="L642" s="114" t="str">
        <f>IF(OR(K641=aux!$B$3,L641=""),"",B642/$B$1)</f>
        <v/>
      </c>
      <c r="M642" s="114" t="str">
        <f t="shared" si="65"/>
        <v/>
      </c>
      <c r="N642" s="11" t="str">
        <f t="shared" si="66"/>
        <v/>
      </c>
      <c r="O642" s="60" t="str">
        <f>IF(AND(L641&lt;$V$20,L642&gt;$V$20),aux!$B$5,"")</f>
        <v/>
      </c>
      <c r="AA642" s="108">
        <f>IF(L642="",$V$6,B642)</f>
        <v>45.800000000000004</v>
      </c>
      <c r="AB642" s="109">
        <f>IF(L642="",$W$6,C642)</f>
        <v>3585.1179999999999</v>
      </c>
      <c r="AC642" s="108">
        <f>IF(B642="",AC641,IF(L642="",B642,$V$6))</f>
        <v>80</v>
      </c>
      <c r="AD642" s="109">
        <f>IF(B642="",AD641,IF(L642="",C642,$W$6))</f>
        <v>3604.0729999999999</v>
      </c>
      <c r="AF642" s="110">
        <f t="shared" si="69"/>
        <v>33.676470588235297</v>
      </c>
      <c r="AG642" s="110">
        <f t="shared" si="70"/>
        <v>0.24973721682891176</v>
      </c>
      <c r="AI642" s="111">
        <f>SUM($N$4:N642)</f>
        <v>6.8337405675909331</v>
      </c>
    </row>
    <row r="643" spans="1:35" x14ac:dyDescent="0.25">
      <c r="A643" s="4" t="str">
        <f>IF(pushover!A643="","",pushover!A643)</f>
        <v/>
      </c>
      <c r="B643" s="112" t="str">
        <f>IF(A643="","",IF(MAX(pushover!B643:B1638)&gt;0,pushover!B643*100,-pushover!B643*100))</f>
        <v/>
      </c>
      <c r="C643" s="113" t="str">
        <f>IF(A643="","",pushover!C643)</f>
        <v/>
      </c>
      <c r="D643" s="4" t="str">
        <f>IF(A643="","",pushover!D643)</f>
        <v/>
      </c>
      <c r="E643" s="4" t="str">
        <f>IF(A643="","",pushover!E643)</f>
        <v/>
      </c>
      <c r="F643" s="4" t="str">
        <f>IF(A643="","",pushover!I643)</f>
        <v/>
      </c>
      <c r="G643" s="4" t="str">
        <f>IF(A643="","",pushover!J643)</f>
        <v/>
      </c>
      <c r="H643" s="4" t="str">
        <f>IF(A643="","",pushover!K643)</f>
        <v/>
      </c>
      <c r="I643" s="60" t="str">
        <f t="shared" si="67"/>
        <v/>
      </c>
      <c r="J643" s="60" t="str">
        <f t="shared" si="68"/>
        <v/>
      </c>
      <c r="K643" s="59" t="str">
        <f>IF(AND(F643&gt;0,F642=0),aux!$B$2,IF(AND(G643&gt;0,G642=0,H643&lt;1),aux!$B$3,IF(AND(J643=MAX($J$4:$J$999),J642&lt;J643),aux!$B$4,"")))</f>
        <v/>
      </c>
      <c r="L643" s="114" t="str">
        <f>IF(OR(K642=aux!$B$3,L642=""),"",B643/$B$1)</f>
        <v/>
      </c>
      <c r="M643" s="114" t="str">
        <f t="shared" si="65"/>
        <v/>
      </c>
      <c r="N643" s="11" t="str">
        <f t="shared" si="66"/>
        <v/>
      </c>
      <c r="O643" s="60" t="str">
        <f>IF(AND(L642&lt;$V$20,L643&gt;$V$20),aux!$B$5,"")</f>
        <v/>
      </c>
      <c r="AA643" s="108">
        <f>IF(L643="",$V$6,B643)</f>
        <v>45.800000000000004</v>
      </c>
      <c r="AB643" s="109">
        <f>IF(L643="",$W$6,C643)</f>
        <v>3585.1179999999999</v>
      </c>
      <c r="AC643" s="108">
        <f>IF(B643="",AC642,IF(L643="",B643,$V$6))</f>
        <v>80</v>
      </c>
      <c r="AD643" s="109">
        <f>IF(B643="",AD642,IF(L643="",C643,$W$6))</f>
        <v>3604.0729999999999</v>
      </c>
      <c r="AF643" s="110">
        <f t="shared" si="69"/>
        <v>33.676470588235297</v>
      </c>
      <c r="AG643" s="110">
        <f t="shared" si="70"/>
        <v>0.24973721682891176</v>
      </c>
      <c r="AI643" s="111">
        <f>SUM($N$4:N643)</f>
        <v>6.8337405675909331</v>
      </c>
    </row>
    <row r="644" spans="1:35" x14ac:dyDescent="0.25">
      <c r="A644" s="4" t="str">
        <f>IF(pushover!A644="","",pushover!A644)</f>
        <v/>
      </c>
      <c r="B644" s="112" t="str">
        <f>IF(A644="","",IF(MAX(pushover!B644:B1639)&gt;0,pushover!B644*100,-pushover!B644*100))</f>
        <v/>
      </c>
      <c r="C644" s="113" t="str">
        <f>IF(A644="","",pushover!C644)</f>
        <v/>
      </c>
      <c r="D644" s="4" t="str">
        <f>IF(A644="","",pushover!D644)</f>
        <v/>
      </c>
      <c r="E644" s="4" t="str">
        <f>IF(A644="","",pushover!E644)</f>
        <v/>
      </c>
      <c r="F644" s="4" t="str">
        <f>IF(A644="","",pushover!I644)</f>
        <v/>
      </c>
      <c r="G644" s="4" t="str">
        <f>IF(A644="","",pushover!J644)</f>
        <v/>
      </c>
      <c r="H644" s="4" t="str">
        <f>IF(A644="","",pushover!K644)</f>
        <v/>
      </c>
      <c r="I644" s="60" t="str">
        <f t="shared" si="67"/>
        <v/>
      </c>
      <c r="J644" s="60" t="str">
        <f t="shared" si="68"/>
        <v/>
      </c>
      <c r="K644" s="59" t="str">
        <f>IF(AND(F644&gt;0,F643=0),aux!$B$2,IF(AND(G644&gt;0,G643=0,H644&lt;1),aux!$B$3,IF(AND(J644=MAX($J$4:$J$999),J643&lt;J644),aux!$B$4,"")))</f>
        <v/>
      </c>
      <c r="L644" s="114" t="str">
        <f>IF(OR(K643=aux!$B$3,L643=""),"",B644/$B$1)</f>
        <v/>
      </c>
      <c r="M644" s="114" t="str">
        <f t="shared" si="65"/>
        <v/>
      </c>
      <c r="N644" s="11" t="str">
        <f t="shared" si="66"/>
        <v/>
      </c>
      <c r="O644" s="60" t="str">
        <f>IF(AND(L643&lt;$V$20,L644&gt;$V$20),aux!$B$5,"")</f>
        <v/>
      </c>
      <c r="AA644" s="108">
        <f>IF(L644="",$V$6,B644)</f>
        <v>45.800000000000004</v>
      </c>
      <c r="AB644" s="109">
        <f>IF(L644="",$W$6,C644)</f>
        <v>3585.1179999999999</v>
      </c>
      <c r="AC644" s="108">
        <f>IF(B644="",AC643,IF(L644="",B644,$V$6))</f>
        <v>80</v>
      </c>
      <c r="AD644" s="109">
        <f>IF(B644="",AD643,IF(L644="",C644,$W$6))</f>
        <v>3604.0729999999999</v>
      </c>
      <c r="AF644" s="110">
        <f t="shared" si="69"/>
        <v>33.676470588235297</v>
      </c>
      <c r="AG644" s="110">
        <f t="shared" si="70"/>
        <v>0.24973721682891176</v>
      </c>
      <c r="AI644" s="111">
        <f>SUM($N$4:N644)</f>
        <v>6.8337405675909331</v>
      </c>
    </row>
    <row r="645" spans="1:35" x14ac:dyDescent="0.25">
      <c r="A645" s="4" t="str">
        <f>IF(pushover!A645="","",pushover!A645)</f>
        <v/>
      </c>
      <c r="B645" s="112" t="str">
        <f>IF(A645="","",IF(MAX(pushover!B645:B1640)&gt;0,pushover!B645*100,-pushover!B645*100))</f>
        <v/>
      </c>
      <c r="C645" s="113" t="str">
        <f>IF(A645="","",pushover!C645)</f>
        <v/>
      </c>
      <c r="D645" s="4" t="str">
        <f>IF(A645="","",pushover!D645)</f>
        <v/>
      </c>
      <c r="E645" s="4" t="str">
        <f>IF(A645="","",pushover!E645)</f>
        <v/>
      </c>
      <c r="F645" s="4" t="str">
        <f>IF(A645="","",pushover!I645)</f>
        <v/>
      </c>
      <c r="G645" s="4" t="str">
        <f>IF(A645="","",pushover!J645)</f>
        <v/>
      </c>
      <c r="H645" s="4" t="str">
        <f>IF(A645="","",pushover!K645)</f>
        <v/>
      </c>
      <c r="I645" s="60" t="str">
        <f t="shared" si="67"/>
        <v/>
      </c>
      <c r="J645" s="60" t="str">
        <f t="shared" si="68"/>
        <v/>
      </c>
      <c r="K645" s="59" t="str">
        <f>IF(AND(F645&gt;0,F644=0),aux!$B$2,IF(AND(G645&gt;0,G644=0,H645&lt;1),aux!$B$3,IF(AND(J645=MAX($J$4:$J$999),J644&lt;J645),aux!$B$4,"")))</f>
        <v/>
      </c>
      <c r="L645" s="114" t="str">
        <f>IF(OR(K644=aux!$B$3,L644=""),"",B645/$B$1)</f>
        <v/>
      </c>
      <c r="M645" s="114" t="str">
        <f t="shared" si="65"/>
        <v/>
      </c>
      <c r="N645" s="11" t="str">
        <f t="shared" si="66"/>
        <v/>
      </c>
      <c r="O645" s="60" t="str">
        <f>IF(AND(L644&lt;$V$20,L645&gt;$V$20),aux!$B$5,"")</f>
        <v/>
      </c>
      <c r="AA645" s="108">
        <f>IF(L645="",$V$6,B645)</f>
        <v>45.800000000000004</v>
      </c>
      <c r="AB645" s="109">
        <f>IF(L645="",$W$6,C645)</f>
        <v>3585.1179999999999</v>
      </c>
      <c r="AC645" s="108">
        <f>IF(B645="",AC644,IF(L645="",B645,$V$6))</f>
        <v>80</v>
      </c>
      <c r="AD645" s="109">
        <f>IF(B645="",AD644,IF(L645="",C645,$W$6))</f>
        <v>3604.0729999999999</v>
      </c>
      <c r="AF645" s="110">
        <f t="shared" si="69"/>
        <v>33.676470588235297</v>
      </c>
      <c r="AG645" s="110">
        <f t="shared" si="70"/>
        <v>0.24973721682891176</v>
      </c>
      <c r="AI645" s="111">
        <f>SUM($N$4:N645)</f>
        <v>6.8337405675909331</v>
      </c>
    </row>
    <row r="646" spans="1:35" x14ac:dyDescent="0.25">
      <c r="A646" s="4" t="str">
        <f>IF(pushover!A646="","",pushover!A646)</f>
        <v/>
      </c>
      <c r="B646" s="112" t="str">
        <f>IF(A646="","",IF(MAX(pushover!B646:B1641)&gt;0,pushover!B646*100,-pushover!B646*100))</f>
        <v/>
      </c>
      <c r="C646" s="113" t="str">
        <f>IF(A646="","",pushover!C646)</f>
        <v/>
      </c>
      <c r="D646" s="4" t="str">
        <f>IF(A646="","",pushover!D646)</f>
        <v/>
      </c>
      <c r="E646" s="4" t="str">
        <f>IF(A646="","",pushover!E646)</f>
        <v/>
      </c>
      <c r="F646" s="4" t="str">
        <f>IF(A646="","",pushover!I646)</f>
        <v/>
      </c>
      <c r="G646" s="4" t="str">
        <f>IF(A646="","",pushover!J646)</f>
        <v/>
      </c>
      <c r="H646" s="4" t="str">
        <f>IF(A646="","",pushover!K646)</f>
        <v/>
      </c>
      <c r="I646" s="60" t="str">
        <f t="shared" si="67"/>
        <v/>
      </c>
      <c r="J646" s="60" t="str">
        <f t="shared" si="68"/>
        <v/>
      </c>
      <c r="K646" s="59" t="str">
        <f>IF(AND(F646&gt;0,F645=0),aux!$B$2,IF(AND(G646&gt;0,G645=0,H646&lt;1),aux!$B$3,IF(AND(J646=MAX($J$4:$J$999),J645&lt;J646),aux!$B$4,"")))</f>
        <v/>
      </c>
      <c r="L646" s="114" t="str">
        <f>IF(OR(K645=aux!$B$3,L645=""),"",B646/$B$1)</f>
        <v/>
      </c>
      <c r="M646" s="114" t="str">
        <f t="shared" si="65"/>
        <v/>
      </c>
      <c r="N646" s="11" t="str">
        <f t="shared" si="66"/>
        <v/>
      </c>
      <c r="O646" s="60" t="str">
        <f>IF(AND(L645&lt;$V$20,L646&gt;$V$20),aux!$B$5,"")</f>
        <v/>
      </c>
      <c r="AA646" s="108">
        <f>IF(L646="",$V$6,B646)</f>
        <v>45.800000000000004</v>
      </c>
      <c r="AB646" s="109">
        <f>IF(L646="",$W$6,C646)</f>
        <v>3585.1179999999999</v>
      </c>
      <c r="AC646" s="108">
        <f>IF(B646="",AC645,IF(L646="",B646,$V$6))</f>
        <v>80</v>
      </c>
      <c r="AD646" s="109">
        <f>IF(B646="",AD645,IF(L646="",C646,$W$6))</f>
        <v>3604.0729999999999</v>
      </c>
      <c r="AF646" s="110">
        <f t="shared" si="69"/>
        <v>33.676470588235297</v>
      </c>
      <c r="AG646" s="110">
        <f t="shared" si="70"/>
        <v>0.24973721682891176</v>
      </c>
      <c r="AI646" s="111">
        <f>SUM($N$4:N646)</f>
        <v>6.8337405675909331</v>
      </c>
    </row>
    <row r="647" spans="1:35" x14ac:dyDescent="0.25">
      <c r="A647" s="4" t="str">
        <f>IF(pushover!A647="","",pushover!A647)</f>
        <v/>
      </c>
      <c r="B647" s="112" t="str">
        <f>IF(A647="","",IF(MAX(pushover!B647:B1642)&gt;0,pushover!B647*100,-pushover!B647*100))</f>
        <v/>
      </c>
      <c r="C647" s="113" t="str">
        <f>IF(A647="","",pushover!C647)</f>
        <v/>
      </c>
      <c r="D647" s="4" t="str">
        <f>IF(A647="","",pushover!D647)</f>
        <v/>
      </c>
      <c r="E647" s="4" t="str">
        <f>IF(A647="","",pushover!E647)</f>
        <v/>
      </c>
      <c r="F647" s="4" t="str">
        <f>IF(A647="","",pushover!I647)</f>
        <v/>
      </c>
      <c r="G647" s="4" t="str">
        <f>IF(A647="","",pushover!J647)</f>
        <v/>
      </c>
      <c r="H647" s="4" t="str">
        <f>IF(A647="","",pushover!K647)</f>
        <v/>
      </c>
      <c r="I647" s="60" t="str">
        <f t="shared" si="67"/>
        <v/>
      </c>
      <c r="J647" s="60" t="str">
        <f t="shared" si="68"/>
        <v/>
      </c>
      <c r="K647" s="59" t="str">
        <f>IF(AND(F647&gt;0,F646=0),aux!$B$2,IF(AND(G647&gt;0,G646=0,H647&lt;1),aux!$B$3,IF(AND(J647=MAX($J$4:$J$999),J646&lt;J647),aux!$B$4,"")))</f>
        <v/>
      </c>
      <c r="L647" s="114" t="str">
        <f>IF(OR(K646=aux!$B$3,L646=""),"",B647/$B$1)</f>
        <v/>
      </c>
      <c r="M647" s="114" t="str">
        <f t="shared" si="65"/>
        <v/>
      </c>
      <c r="N647" s="11" t="str">
        <f t="shared" si="66"/>
        <v/>
      </c>
      <c r="O647" s="60" t="str">
        <f>IF(AND(L646&lt;$V$20,L647&gt;$V$20),aux!$B$5,"")</f>
        <v/>
      </c>
      <c r="AA647" s="108">
        <f>IF(L647="",$V$6,B647)</f>
        <v>45.800000000000004</v>
      </c>
      <c r="AB647" s="109">
        <f>IF(L647="",$W$6,C647)</f>
        <v>3585.1179999999999</v>
      </c>
      <c r="AC647" s="108">
        <f>IF(B647="",AC646,IF(L647="",B647,$V$6))</f>
        <v>80</v>
      </c>
      <c r="AD647" s="109">
        <f>IF(B647="",AD646,IF(L647="",C647,$W$6))</f>
        <v>3604.0729999999999</v>
      </c>
      <c r="AF647" s="110">
        <f t="shared" si="69"/>
        <v>33.676470588235297</v>
      </c>
      <c r="AG647" s="110">
        <f t="shared" si="70"/>
        <v>0.24973721682891176</v>
      </c>
      <c r="AI647" s="111">
        <f>SUM($N$4:N647)</f>
        <v>6.8337405675909331</v>
      </c>
    </row>
    <row r="648" spans="1:35" x14ac:dyDescent="0.25">
      <c r="A648" s="4" t="str">
        <f>IF(pushover!A648="","",pushover!A648)</f>
        <v/>
      </c>
      <c r="B648" s="112" t="str">
        <f>IF(A648="","",IF(MAX(pushover!B648:B1643)&gt;0,pushover!B648*100,-pushover!B648*100))</f>
        <v/>
      </c>
      <c r="C648" s="113" t="str">
        <f>IF(A648="","",pushover!C648)</f>
        <v/>
      </c>
      <c r="D648" s="4" t="str">
        <f>IF(A648="","",pushover!D648)</f>
        <v/>
      </c>
      <c r="E648" s="4" t="str">
        <f>IF(A648="","",pushover!E648)</f>
        <v/>
      </c>
      <c r="F648" s="4" t="str">
        <f>IF(A648="","",pushover!I648)</f>
        <v/>
      </c>
      <c r="G648" s="4" t="str">
        <f>IF(A648="","",pushover!J648)</f>
        <v/>
      </c>
      <c r="H648" s="4" t="str">
        <f>IF(A648="","",pushover!K648)</f>
        <v/>
      </c>
      <c r="I648" s="60" t="str">
        <f t="shared" si="67"/>
        <v/>
      </c>
      <c r="J648" s="60" t="str">
        <f t="shared" si="68"/>
        <v/>
      </c>
      <c r="K648" s="59" t="str">
        <f>IF(AND(F648&gt;0,F647=0),aux!$B$2,IF(AND(G648&gt;0,G647=0,H648&lt;1),aux!$B$3,IF(AND(J648=MAX($J$4:$J$999),J647&lt;J648),aux!$B$4,"")))</f>
        <v/>
      </c>
      <c r="L648" s="114" t="str">
        <f>IF(OR(K647=aux!$B$3,L647=""),"",B648/$B$1)</f>
        <v/>
      </c>
      <c r="M648" s="114" t="str">
        <f t="shared" si="65"/>
        <v/>
      </c>
      <c r="N648" s="11" t="str">
        <f t="shared" si="66"/>
        <v/>
      </c>
      <c r="O648" s="60" t="str">
        <f>IF(AND(L647&lt;$V$20,L648&gt;$V$20),aux!$B$5,"")</f>
        <v/>
      </c>
      <c r="AA648" s="108">
        <f>IF(L648="",$V$6,B648)</f>
        <v>45.800000000000004</v>
      </c>
      <c r="AB648" s="109">
        <f>IF(L648="",$W$6,C648)</f>
        <v>3585.1179999999999</v>
      </c>
      <c r="AC648" s="108">
        <f>IF(B648="",AC647,IF(L648="",B648,$V$6))</f>
        <v>80</v>
      </c>
      <c r="AD648" s="109">
        <f>IF(B648="",AD647,IF(L648="",C648,$W$6))</f>
        <v>3604.0729999999999</v>
      </c>
      <c r="AF648" s="110">
        <f t="shared" si="69"/>
        <v>33.676470588235297</v>
      </c>
      <c r="AG648" s="110">
        <f t="shared" si="70"/>
        <v>0.24973721682891176</v>
      </c>
      <c r="AI648" s="111">
        <f>SUM($N$4:N648)</f>
        <v>6.8337405675909331</v>
      </c>
    </row>
    <row r="649" spans="1:35" x14ac:dyDescent="0.25">
      <c r="A649" s="4" t="str">
        <f>IF(pushover!A649="","",pushover!A649)</f>
        <v/>
      </c>
      <c r="B649" s="112" t="str">
        <f>IF(A649="","",IF(MAX(pushover!B649:B1644)&gt;0,pushover!B649*100,-pushover!B649*100))</f>
        <v/>
      </c>
      <c r="C649" s="113" t="str">
        <f>IF(A649="","",pushover!C649)</f>
        <v/>
      </c>
      <c r="D649" s="4" t="str">
        <f>IF(A649="","",pushover!D649)</f>
        <v/>
      </c>
      <c r="E649" s="4" t="str">
        <f>IF(A649="","",pushover!E649)</f>
        <v/>
      </c>
      <c r="F649" s="4" t="str">
        <f>IF(A649="","",pushover!I649)</f>
        <v/>
      </c>
      <c r="G649" s="4" t="str">
        <f>IF(A649="","",pushover!J649)</f>
        <v/>
      </c>
      <c r="H649" s="4" t="str">
        <f>IF(A649="","",pushover!K649)</f>
        <v/>
      </c>
      <c r="I649" s="60" t="str">
        <f t="shared" si="67"/>
        <v/>
      </c>
      <c r="J649" s="60" t="str">
        <f t="shared" si="68"/>
        <v/>
      </c>
      <c r="K649" s="59" t="str">
        <f>IF(AND(F649&gt;0,F648=0),aux!$B$2,IF(AND(G649&gt;0,G648=0,H649&lt;1),aux!$B$3,IF(AND(J649=MAX($J$4:$J$999),J648&lt;J649),aux!$B$4,"")))</f>
        <v/>
      </c>
      <c r="L649" s="114" t="str">
        <f>IF(OR(K648=aux!$B$3,L648=""),"",B649/$B$1)</f>
        <v/>
      </c>
      <c r="M649" s="114" t="str">
        <f t="shared" si="65"/>
        <v/>
      </c>
      <c r="N649" s="11" t="str">
        <f t="shared" si="66"/>
        <v/>
      </c>
      <c r="O649" s="60" t="str">
        <f>IF(AND(L648&lt;$V$20,L649&gt;$V$20),aux!$B$5,"")</f>
        <v/>
      </c>
      <c r="AA649" s="108">
        <f>IF(L649="",$V$6,B649)</f>
        <v>45.800000000000004</v>
      </c>
      <c r="AB649" s="109">
        <f>IF(L649="",$W$6,C649)</f>
        <v>3585.1179999999999</v>
      </c>
      <c r="AC649" s="108">
        <f>IF(B649="",AC648,IF(L649="",B649,$V$6))</f>
        <v>80</v>
      </c>
      <c r="AD649" s="109">
        <f>IF(B649="",AD648,IF(L649="",C649,$W$6))</f>
        <v>3604.0729999999999</v>
      </c>
      <c r="AF649" s="110">
        <f t="shared" si="69"/>
        <v>33.676470588235297</v>
      </c>
      <c r="AG649" s="110">
        <f t="shared" si="70"/>
        <v>0.24973721682891176</v>
      </c>
      <c r="AI649" s="111">
        <f>SUM($N$4:N649)</f>
        <v>6.8337405675909331</v>
      </c>
    </row>
    <row r="650" spans="1:35" x14ac:dyDescent="0.25">
      <c r="A650" s="4" t="str">
        <f>IF(pushover!A650="","",pushover!A650)</f>
        <v/>
      </c>
      <c r="B650" s="112" t="str">
        <f>IF(A650="","",IF(MAX(pushover!B650:B1645)&gt;0,pushover!B650*100,-pushover!B650*100))</f>
        <v/>
      </c>
      <c r="C650" s="113" t="str">
        <f>IF(A650="","",pushover!C650)</f>
        <v/>
      </c>
      <c r="D650" s="4" t="str">
        <f>IF(A650="","",pushover!D650)</f>
        <v/>
      </c>
      <c r="E650" s="4" t="str">
        <f>IF(A650="","",pushover!E650)</f>
        <v/>
      </c>
      <c r="F650" s="4" t="str">
        <f>IF(A650="","",pushover!I650)</f>
        <v/>
      </c>
      <c r="G650" s="4" t="str">
        <f>IF(A650="","",pushover!J650)</f>
        <v/>
      </c>
      <c r="H650" s="4" t="str">
        <f>IF(A650="","",pushover!K650)</f>
        <v/>
      </c>
      <c r="I650" s="60" t="str">
        <f t="shared" si="67"/>
        <v/>
      </c>
      <c r="J650" s="60" t="str">
        <f t="shared" si="68"/>
        <v/>
      </c>
      <c r="K650" s="59" t="str">
        <f>IF(AND(F650&gt;0,F649=0),aux!$B$2,IF(AND(G650&gt;0,G649=0,H650&lt;1),aux!$B$3,IF(AND(J650=MAX($J$4:$J$999),J649&lt;J650),aux!$B$4,"")))</f>
        <v/>
      </c>
      <c r="L650" s="114" t="str">
        <f>IF(OR(K649=aux!$B$3,L649=""),"",B650/$B$1)</f>
        <v/>
      </c>
      <c r="M650" s="114" t="str">
        <f t="shared" si="65"/>
        <v/>
      </c>
      <c r="N650" s="11" t="str">
        <f t="shared" si="66"/>
        <v/>
      </c>
      <c r="O650" s="60" t="str">
        <f>IF(AND(L649&lt;$V$20,L650&gt;$V$20),aux!$B$5,"")</f>
        <v/>
      </c>
      <c r="AA650" s="108">
        <f>IF(L650="",$V$6,B650)</f>
        <v>45.800000000000004</v>
      </c>
      <c r="AB650" s="109">
        <f>IF(L650="",$W$6,C650)</f>
        <v>3585.1179999999999</v>
      </c>
      <c r="AC650" s="108">
        <f>IF(B650="",AC649,IF(L650="",B650,$V$6))</f>
        <v>80</v>
      </c>
      <c r="AD650" s="109">
        <f>IF(B650="",AD649,IF(L650="",C650,$W$6))</f>
        <v>3604.0729999999999</v>
      </c>
      <c r="AF650" s="110">
        <f t="shared" si="69"/>
        <v>33.676470588235297</v>
      </c>
      <c r="AG650" s="110">
        <f t="shared" si="70"/>
        <v>0.24973721682891176</v>
      </c>
      <c r="AI650" s="111">
        <f>SUM($N$4:N650)</f>
        <v>6.8337405675909331</v>
      </c>
    </row>
    <row r="651" spans="1:35" x14ac:dyDescent="0.25">
      <c r="A651" s="4" t="str">
        <f>IF(pushover!A651="","",pushover!A651)</f>
        <v/>
      </c>
      <c r="B651" s="112" t="str">
        <f>IF(A651="","",IF(MAX(pushover!B651:B1646)&gt;0,pushover!B651*100,-pushover!B651*100))</f>
        <v/>
      </c>
      <c r="C651" s="113" t="str">
        <f>IF(A651="","",pushover!C651)</f>
        <v/>
      </c>
      <c r="D651" s="4" t="str">
        <f>IF(A651="","",pushover!D651)</f>
        <v/>
      </c>
      <c r="E651" s="4" t="str">
        <f>IF(A651="","",pushover!E651)</f>
        <v/>
      </c>
      <c r="F651" s="4" t="str">
        <f>IF(A651="","",pushover!I651)</f>
        <v/>
      </c>
      <c r="G651" s="4" t="str">
        <f>IF(A651="","",pushover!J651)</f>
        <v/>
      </c>
      <c r="H651" s="4" t="str">
        <f>IF(A651="","",pushover!K651)</f>
        <v/>
      </c>
      <c r="I651" s="60" t="str">
        <f t="shared" si="67"/>
        <v/>
      </c>
      <c r="J651" s="60" t="str">
        <f t="shared" si="68"/>
        <v/>
      </c>
      <c r="K651" s="59" t="str">
        <f>IF(AND(F651&gt;0,F650=0),aux!$B$2,IF(AND(G651&gt;0,G650=0,H651&lt;1),aux!$B$3,IF(AND(J651=MAX($J$4:$J$999),J650&lt;J651),aux!$B$4,"")))</f>
        <v/>
      </c>
      <c r="L651" s="114" t="str">
        <f>IF(OR(K650=aux!$B$3,L650=""),"",B651/$B$1)</f>
        <v/>
      </c>
      <c r="M651" s="114" t="str">
        <f t="shared" si="65"/>
        <v/>
      </c>
      <c r="N651" s="11" t="str">
        <f t="shared" si="66"/>
        <v/>
      </c>
      <c r="O651" s="60" t="str">
        <f>IF(AND(L650&lt;$V$20,L651&gt;$V$20),aux!$B$5,"")</f>
        <v/>
      </c>
      <c r="AA651" s="108">
        <f>IF(L651="",$V$6,B651)</f>
        <v>45.800000000000004</v>
      </c>
      <c r="AB651" s="109">
        <f>IF(L651="",$W$6,C651)</f>
        <v>3585.1179999999999</v>
      </c>
      <c r="AC651" s="108">
        <f>IF(B651="",AC650,IF(L651="",B651,$V$6))</f>
        <v>80</v>
      </c>
      <c r="AD651" s="109">
        <f>IF(B651="",AD650,IF(L651="",C651,$W$6))</f>
        <v>3604.0729999999999</v>
      </c>
      <c r="AF651" s="110">
        <f t="shared" si="69"/>
        <v>33.676470588235297</v>
      </c>
      <c r="AG651" s="110">
        <f t="shared" si="70"/>
        <v>0.24973721682891176</v>
      </c>
      <c r="AI651" s="111">
        <f>SUM($N$4:N651)</f>
        <v>6.8337405675909331</v>
      </c>
    </row>
    <row r="652" spans="1:35" x14ac:dyDescent="0.25">
      <c r="A652" s="4" t="str">
        <f>IF(pushover!A652="","",pushover!A652)</f>
        <v/>
      </c>
      <c r="B652" s="112" t="str">
        <f>IF(A652="","",IF(MAX(pushover!B652:B1647)&gt;0,pushover!B652*100,-pushover!B652*100))</f>
        <v/>
      </c>
      <c r="C652" s="113" t="str">
        <f>IF(A652="","",pushover!C652)</f>
        <v/>
      </c>
      <c r="D652" s="4" t="str">
        <f>IF(A652="","",pushover!D652)</f>
        <v/>
      </c>
      <c r="E652" s="4" t="str">
        <f>IF(A652="","",pushover!E652)</f>
        <v/>
      </c>
      <c r="F652" s="4" t="str">
        <f>IF(A652="","",pushover!I652)</f>
        <v/>
      </c>
      <c r="G652" s="4" t="str">
        <f>IF(A652="","",pushover!J652)</f>
        <v/>
      </c>
      <c r="H652" s="4" t="str">
        <f>IF(A652="","",pushover!K652)</f>
        <v/>
      </c>
      <c r="I652" s="60" t="str">
        <f t="shared" si="67"/>
        <v/>
      </c>
      <c r="J652" s="60" t="str">
        <f t="shared" si="68"/>
        <v/>
      </c>
      <c r="K652" s="59" t="str">
        <f>IF(AND(F652&gt;0,F651=0),aux!$B$2,IF(AND(G652&gt;0,G651=0,H652&lt;1),aux!$B$3,IF(AND(J652=MAX($J$4:$J$999),J651&lt;J652),aux!$B$4,"")))</f>
        <v/>
      </c>
      <c r="L652" s="114" t="str">
        <f>IF(OR(K651=aux!$B$3,L651=""),"",B652/$B$1)</f>
        <v/>
      </c>
      <c r="M652" s="114" t="str">
        <f t="shared" si="65"/>
        <v/>
      </c>
      <c r="N652" s="11" t="str">
        <f t="shared" si="66"/>
        <v/>
      </c>
      <c r="O652" s="60" t="str">
        <f>IF(AND(L651&lt;$V$20,L652&gt;$V$20),aux!$B$5,"")</f>
        <v/>
      </c>
      <c r="AA652" s="108">
        <f>IF(L652="",$V$6,B652)</f>
        <v>45.800000000000004</v>
      </c>
      <c r="AB652" s="109">
        <f>IF(L652="",$W$6,C652)</f>
        <v>3585.1179999999999</v>
      </c>
      <c r="AC652" s="108">
        <f>IF(B652="",AC651,IF(L652="",B652,$V$6))</f>
        <v>80</v>
      </c>
      <c r="AD652" s="109">
        <f>IF(B652="",AD651,IF(L652="",C652,$W$6))</f>
        <v>3604.0729999999999</v>
      </c>
      <c r="AF652" s="110">
        <f t="shared" si="69"/>
        <v>33.676470588235297</v>
      </c>
      <c r="AG652" s="110">
        <f t="shared" si="70"/>
        <v>0.24973721682891176</v>
      </c>
      <c r="AI652" s="111">
        <f>SUM($N$4:N652)</f>
        <v>6.8337405675909331</v>
      </c>
    </row>
    <row r="653" spans="1:35" x14ac:dyDescent="0.25">
      <c r="A653" s="4" t="str">
        <f>IF(pushover!A653="","",pushover!A653)</f>
        <v/>
      </c>
      <c r="B653" s="112" t="str">
        <f>IF(A653="","",IF(MAX(pushover!B653:B1648)&gt;0,pushover!B653*100,-pushover!B653*100))</f>
        <v/>
      </c>
      <c r="C653" s="113" t="str">
        <f>IF(A653="","",pushover!C653)</f>
        <v/>
      </c>
      <c r="D653" s="4" t="str">
        <f>IF(A653="","",pushover!D653)</f>
        <v/>
      </c>
      <c r="E653" s="4" t="str">
        <f>IF(A653="","",pushover!E653)</f>
        <v/>
      </c>
      <c r="F653" s="4" t="str">
        <f>IF(A653="","",pushover!I653)</f>
        <v/>
      </c>
      <c r="G653" s="4" t="str">
        <f>IF(A653="","",pushover!J653)</f>
        <v/>
      </c>
      <c r="H653" s="4" t="str">
        <f>IF(A653="","",pushover!K653)</f>
        <v/>
      </c>
      <c r="I653" s="60" t="str">
        <f t="shared" si="67"/>
        <v/>
      </c>
      <c r="J653" s="60" t="str">
        <f t="shared" si="68"/>
        <v/>
      </c>
      <c r="K653" s="59" t="str">
        <f>IF(AND(F653&gt;0,F652=0),aux!$B$2,IF(AND(G653&gt;0,G652=0,H653&lt;1),aux!$B$3,IF(AND(J653=MAX($J$4:$J$999),J652&lt;J653),aux!$B$4,"")))</f>
        <v/>
      </c>
      <c r="L653" s="114" t="str">
        <f>IF(OR(K652=aux!$B$3,L652=""),"",B653/$B$1)</f>
        <v/>
      </c>
      <c r="M653" s="114" t="str">
        <f t="shared" si="65"/>
        <v/>
      </c>
      <c r="N653" s="11" t="str">
        <f t="shared" si="66"/>
        <v/>
      </c>
      <c r="O653" s="60" t="str">
        <f>IF(AND(L652&lt;$V$20,L653&gt;$V$20),aux!$B$5,"")</f>
        <v/>
      </c>
      <c r="AA653" s="108">
        <f>IF(L653="",$V$6,B653)</f>
        <v>45.800000000000004</v>
      </c>
      <c r="AB653" s="109">
        <f>IF(L653="",$W$6,C653)</f>
        <v>3585.1179999999999</v>
      </c>
      <c r="AC653" s="108">
        <f>IF(B653="",AC652,IF(L653="",B653,$V$6))</f>
        <v>80</v>
      </c>
      <c r="AD653" s="109">
        <f>IF(B653="",AD652,IF(L653="",C653,$W$6))</f>
        <v>3604.0729999999999</v>
      </c>
      <c r="AF653" s="110">
        <f t="shared" si="69"/>
        <v>33.676470588235297</v>
      </c>
      <c r="AG653" s="110">
        <f t="shared" si="70"/>
        <v>0.24973721682891176</v>
      </c>
      <c r="AI653" s="111">
        <f>SUM($N$4:N653)</f>
        <v>6.8337405675909331</v>
      </c>
    </row>
    <row r="654" spans="1:35" x14ac:dyDescent="0.25">
      <c r="A654" s="4" t="str">
        <f>IF(pushover!A654="","",pushover!A654)</f>
        <v/>
      </c>
      <c r="B654" s="112" t="str">
        <f>IF(A654="","",IF(MAX(pushover!B654:B1649)&gt;0,pushover!B654*100,-pushover!B654*100))</f>
        <v/>
      </c>
      <c r="C654" s="113" t="str">
        <f>IF(A654="","",pushover!C654)</f>
        <v/>
      </c>
      <c r="D654" s="4" t="str">
        <f>IF(A654="","",pushover!D654)</f>
        <v/>
      </c>
      <c r="E654" s="4" t="str">
        <f>IF(A654="","",pushover!E654)</f>
        <v/>
      </c>
      <c r="F654" s="4" t="str">
        <f>IF(A654="","",pushover!I654)</f>
        <v/>
      </c>
      <c r="G654" s="4" t="str">
        <f>IF(A654="","",pushover!J654)</f>
        <v/>
      </c>
      <c r="H654" s="4" t="str">
        <f>IF(A654="","",pushover!K654)</f>
        <v/>
      </c>
      <c r="I654" s="60" t="str">
        <f t="shared" si="67"/>
        <v/>
      </c>
      <c r="J654" s="60" t="str">
        <f t="shared" si="68"/>
        <v/>
      </c>
      <c r="K654" s="59" t="str">
        <f>IF(AND(F654&gt;0,F653=0),aux!$B$2,IF(AND(G654&gt;0,G653=0,H654&lt;1),aux!$B$3,IF(AND(J654=MAX($J$4:$J$999),J653&lt;J654),aux!$B$4,"")))</f>
        <v/>
      </c>
      <c r="L654" s="114" t="str">
        <f>IF(OR(K653=aux!$B$3,L653=""),"",B654/$B$1)</f>
        <v/>
      </c>
      <c r="M654" s="114" t="str">
        <f t="shared" si="65"/>
        <v/>
      </c>
      <c r="N654" s="11" t="str">
        <f t="shared" si="66"/>
        <v/>
      </c>
      <c r="O654" s="60" t="str">
        <f>IF(AND(L653&lt;$V$20,L654&gt;$V$20),aux!$B$5,"")</f>
        <v/>
      </c>
      <c r="AA654" s="108">
        <f>IF(L654="",$V$6,B654)</f>
        <v>45.800000000000004</v>
      </c>
      <c r="AB654" s="109">
        <f>IF(L654="",$W$6,C654)</f>
        <v>3585.1179999999999</v>
      </c>
      <c r="AC654" s="108">
        <f>IF(B654="",AC653,IF(L654="",B654,$V$6))</f>
        <v>80</v>
      </c>
      <c r="AD654" s="109">
        <f>IF(B654="",AD653,IF(L654="",C654,$W$6))</f>
        <v>3604.0729999999999</v>
      </c>
      <c r="AF654" s="110">
        <f t="shared" si="69"/>
        <v>33.676470588235297</v>
      </c>
      <c r="AG654" s="110">
        <f t="shared" si="70"/>
        <v>0.24973721682891176</v>
      </c>
      <c r="AI654" s="111">
        <f>SUM($N$4:N654)</f>
        <v>6.8337405675909331</v>
      </c>
    </row>
    <row r="655" spans="1:35" x14ac:dyDescent="0.25">
      <c r="A655" s="4" t="str">
        <f>IF(pushover!A655="","",pushover!A655)</f>
        <v/>
      </c>
      <c r="B655" s="112" t="str">
        <f>IF(A655="","",IF(MAX(pushover!B655:B1650)&gt;0,pushover!B655*100,-pushover!B655*100))</f>
        <v/>
      </c>
      <c r="C655" s="113" t="str">
        <f>IF(A655="","",pushover!C655)</f>
        <v/>
      </c>
      <c r="D655" s="4" t="str">
        <f>IF(A655="","",pushover!D655)</f>
        <v/>
      </c>
      <c r="E655" s="4" t="str">
        <f>IF(A655="","",pushover!E655)</f>
        <v/>
      </c>
      <c r="F655" s="4" t="str">
        <f>IF(A655="","",pushover!I655)</f>
        <v/>
      </c>
      <c r="G655" s="4" t="str">
        <f>IF(A655="","",pushover!J655)</f>
        <v/>
      </c>
      <c r="H655" s="4" t="str">
        <f>IF(A655="","",pushover!K655)</f>
        <v/>
      </c>
      <c r="I655" s="60" t="str">
        <f t="shared" si="67"/>
        <v/>
      </c>
      <c r="J655" s="60" t="str">
        <f t="shared" si="68"/>
        <v/>
      </c>
      <c r="K655" s="59" t="str">
        <f>IF(AND(F655&gt;0,F654=0),aux!$B$2,IF(AND(G655&gt;0,G654=0,H655&lt;1),aux!$B$3,IF(AND(J655=MAX($J$4:$J$999),J654&lt;J655),aux!$B$4,"")))</f>
        <v/>
      </c>
      <c r="L655" s="114" t="str">
        <f>IF(OR(K654=aux!$B$3,L654=""),"",B655/$B$1)</f>
        <v/>
      </c>
      <c r="M655" s="114" t="str">
        <f t="shared" si="65"/>
        <v/>
      </c>
      <c r="N655" s="11" t="str">
        <f t="shared" si="66"/>
        <v/>
      </c>
      <c r="O655" s="60" t="str">
        <f>IF(AND(L654&lt;$V$20,L655&gt;$V$20),aux!$B$5,"")</f>
        <v/>
      </c>
      <c r="AA655" s="108">
        <f>IF(L655="",$V$6,B655)</f>
        <v>45.800000000000004</v>
      </c>
      <c r="AB655" s="109">
        <f>IF(L655="",$W$6,C655)</f>
        <v>3585.1179999999999</v>
      </c>
      <c r="AC655" s="108">
        <f>IF(B655="",AC654,IF(L655="",B655,$V$6))</f>
        <v>80</v>
      </c>
      <c r="AD655" s="109">
        <f>IF(B655="",AD654,IF(L655="",C655,$W$6))</f>
        <v>3604.0729999999999</v>
      </c>
      <c r="AF655" s="110">
        <f t="shared" si="69"/>
        <v>33.676470588235297</v>
      </c>
      <c r="AG655" s="110">
        <f t="shared" si="70"/>
        <v>0.24973721682891176</v>
      </c>
      <c r="AI655" s="111">
        <f>SUM($N$4:N655)</f>
        <v>6.8337405675909331</v>
      </c>
    </row>
    <row r="656" spans="1:35" x14ac:dyDescent="0.25">
      <c r="A656" s="4" t="str">
        <f>IF(pushover!A656="","",pushover!A656)</f>
        <v/>
      </c>
      <c r="B656" s="112" t="str">
        <f>IF(A656="","",IF(MAX(pushover!B656:B1651)&gt;0,pushover!B656*100,-pushover!B656*100))</f>
        <v/>
      </c>
      <c r="C656" s="113" t="str">
        <f>IF(A656="","",pushover!C656)</f>
        <v/>
      </c>
      <c r="D656" s="4" t="str">
        <f>IF(A656="","",pushover!D656)</f>
        <v/>
      </c>
      <c r="E656" s="4" t="str">
        <f>IF(A656="","",pushover!E656)</f>
        <v/>
      </c>
      <c r="F656" s="4" t="str">
        <f>IF(A656="","",pushover!I656)</f>
        <v/>
      </c>
      <c r="G656" s="4" t="str">
        <f>IF(A656="","",pushover!J656)</f>
        <v/>
      </c>
      <c r="H656" s="4" t="str">
        <f>IF(A656="","",pushover!K656)</f>
        <v/>
      </c>
      <c r="I656" s="60" t="str">
        <f t="shared" si="67"/>
        <v/>
      </c>
      <c r="J656" s="60" t="str">
        <f t="shared" si="68"/>
        <v/>
      </c>
      <c r="K656" s="59" t="str">
        <f>IF(AND(F656&gt;0,F655=0),aux!$B$2,IF(AND(G656&gt;0,G655=0,H656&lt;1),aux!$B$3,IF(AND(J656=MAX($J$4:$J$999),J655&lt;J656),aux!$B$4,"")))</f>
        <v/>
      </c>
      <c r="L656" s="114" t="str">
        <f>IF(OR(K655=aux!$B$3,L655=""),"",B656/$B$1)</f>
        <v/>
      </c>
      <c r="M656" s="114" t="str">
        <f t="shared" si="65"/>
        <v/>
      </c>
      <c r="N656" s="11" t="str">
        <f t="shared" si="66"/>
        <v/>
      </c>
      <c r="O656" s="60" t="str">
        <f>IF(AND(L655&lt;$V$20,L656&gt;$V$20),aux!$B$5,"")</f>
        <v/>
      </c>
      <c r="AA656" s="108">
        <f>IF(L656="",$V$6,B656)</f>
        <v>45.800000000000004</v>
      </c>
      <c r="AB656" s="109">
        <f>IF(L656="",$W$6,C656)</f>
        <v>3585.1179999999999</v>
      </c>
      <c r="AC656" s="108">
        <f>IF(B656="",AC655,IF(L656="",B656,$V$6))</f>
        <v>80</v>
      </c>
      <c r="AD656" s="109">
        <f>IF(B656="",AD655,IF(L656="",C656,$W$6))</f>
        <v>3604.0729999999999</v>
      </c>
      <c r="AF656" s="110">
        <f t="shared" si="69"/>
        <v>33.676470588235297</v>
      </c>
      <c r="AG656" s="110">
        <f t="shared" si="70"/>
        <v>0.24973721682891176</v>
      </c>
      <c r="AI656" s="111">
        <f>SUM($N$4:N656)</f>
        <v>6.8337405675909331</v>
      </c>
    </row>
    <row r="657" spans="1:35" x14ac:dyDescent="0.25">
      <c r="A657" s="4" t="str">
        <f>IF(pushover!A657="","",pushover!A657)</f>
        <v/>
      </c>
      <c r="B657" s="112" t="str">
        <f>IF(A657="","",IF(MAX(pushover!B657:B1652)&gt;0,pushover!B657*100,-pushover!B657*100))</f>
        <v/>
      </c>
      <c r="C657" s="113" t="str">
        <f>IF(A657="","",pushover!C657)</f>
        <v/>
      </c>
      <c r="D657" s="4" t="str">
        <f>IF(A657="","",pushover!D657)</f>
        <v/>
      </c>
      <c r="E657" s="4" t="str">
        <f>IF(A657="","",pushover!E657)</f>
        <v/>
      </c>
      <c r="F657" s="4" t="str">
        <f>IF(A657="","",pushover!I657)</f>
        <v/>
      </c>
      <c r="G657" s="4" t="str">
        <f>IF(A657="","",pushover!J657)</f>
        <v/>
      </c>
      <c r="H657" s="4" t="str">
        <f>IF(A657="","",pushover!K657)</f>
        <v/>
      </c>
      <c r="I657" s="60" t="str">
        <f t="shared" si="67"/>
        <v/>
      </c>
      <c r="J657" s="60" t="str">
        <f t="shared" si="68"/>
        <v/>
      </c>
      <c r="K657" s="59" t="str">
        <f>IF(AND(F657&gt;0,F656=0),aux!$B$2,IF(AND(G657&gt;0,G656=0,H657&lt;1),aux!$B$3,IF(AND(J657=MAX($J$4:$J$999),J656&lt;J657),aux!$B$4,"")))</f>
        <v/>
      </c>
      <c r="L657" s="114" t="str">
        <f>IF(OR(K656=aux!$B$3,L656=""),"",B657/$B$1)</f>
        <v/>
      </c>
      <c r="M657" s="114" t="str">
        <f t="shared" si="65"/>
        <v/>
      </c>
      <c r="N657" s="11" t="str">
        <f t="shared" si="66"/>
        <v/>
      </c>
      <c r="O657" s="60" t="str">
        <f>IF(AND(L656&lt;$V$20,L657&gt;$V$20),aux!$B$5,"")</f>
        <v/>
      </c>
      <c r="AA657" s="108">
        <f>IF(L657="",$V$6,B657)</f>
        <v>45.800000000000004</v>
      </c>
      <c r="AB657" s="109">
        <f>IF(L657="",$W$6,C657)</f>
        <v>3585.1179999999999</v>
      </c>
      <c r="AC657" s="108">
        <f>IF(B657="",AC656,IF(L657="",B657,$V$6))</f>
        <v>80</v>
      </c>
      <c r="AD657" s="109">
        <f>IF(B657="",AD656,IF(L657="",C657,$W$6))</f>
        <v>3604.0729999999999</v>
      </c>
      <c r="AF657" s="110">
        <f t="shared" si="69"/>
        <v>33.676470588235297</v>
      </c>
      <c r="AG657" s="110">
        <f t="shared" si="70"/>
        <v>0.24973721682891176</v>
      </c>
      <c r="AI657" s="111">
        <f>SUM($N$4:N657)</f>
        <v>6.8337405675909331</v>
      </c>
    </row>
    <row r="658" spans="1:35" x14ac:dyDescent="0.25">
      <c r="A658" s="4" t="str">
        <f>IF(pushover!A658="","",pushover!A658)</f>
        <v/>
      </c>
      <c r="B658" s="112" t="str">
        <f>IF(A658="","",IF(MAX(pushover!B658:B1653)&gt;0,pushover!B658*100,-pushover!B658*100))</f>
        <v/>
      </c>
      <c r="C658" s="113" t="str">
        <f>IF(A658="","",pushover!C658)</f>
        <v/>
      </c>
      <c r="D658" s="4" t="str">
        <f>IF(A658="","",pushover!D658)</f>
        <v/>
      </c>
      <c r="E658" s="4" t="str">
        <f>IF(A658="","",pushover!E658)</f>
        <v/>
      </c>
      <c r="F658" s="4" t="str">
        <f>IF(A658="","",pushover!I658)</f>
        <v/>
      </c>
      <c r="G658" s="4" t="str">
        <f>IF(A658="","",pushover!J658)</f>
        <v/>
      </c>
      <c r="H658" s="4" t="str">
        <f>IF(A658="","",pushover!K658)</f>
        <v/>
      </c>
      <c r="I658" s="60" t="str">
        <f t="shared" si="67"/>
        <v/>
      </c>
      <c r="J658" s="60" t="str">
        <f t="shared" si="68"/>
        <v/>
      </c>
      <c r="K658" s="59" t="str">
        <f>IF(AND(F658&gt;0,F657=0),aux!$B$2,IF(AND(G658&gt;0,G657=0,H658&lt;1),aux!$B$3,IF(AND(J658=MAX($J$4:$J$999),J657&lt;J658),aux!$B$4,"")))</f>
        <v/>
      </c>
      <c r="L658" s="114" t="str">
        <f>IF(OR(K657=aux!$B$3,L657=""),"",B658/$B$1)</f>
        <v/>
      </c>
      <c r="M658" s="114" t="str">
        <f t="shared" si="65"/>
        <v/>
      </c>
      <c r="N658" s="11" t="str">
        <f t="shared" si="66"/>
        <v/>
      </c>
      <c r="O658" s="60" t="str">
        <f>IF(AND(L657&lt;$V$20,L658&gt;$V$20),aux!$B$5,"")</f>
        <v/>
      </c>
      <c r="AA658" s="108">
        <f>IF(L658="",$V$6,B658)</f>
        <v>45.800000000000004</v>
      </c>
      <c r="AB658" s="109">
        <f>IF(L658="",$W$6,C658)</f>
        <v>3585.1179999999999</v>
      </c>
      <c r="AC658" s="108">
        <f>IF(B658="",AC657,IF(L658="",B658,$V$6))</f>
        <v>80</v>
      </c>
      <c r="AD658" s="109">
        <f>IF(B658="",AD657,IF(L658="",C658,$W$6))</f>
        <v>3604.0729999999999</v>
      </c>
      <c r="AF658" s="110">
        <f t="shared" si="69"/>
        <v>33.676470588235297</v>
      </c>
      <c r="AG658" s="110">
        <f t="shared" si="70"/>
        <v>0.24973721682891176</v>
      </c>
      <c r="AI658" s="111">
        <f>SUM($N$4:N658)</f>
        <v>6.8337405675909331</v>
      </c>
    </row>
    <row r="659" spans="1:35" x14ac:dyDescent="0.25">
      <c r="A659" s="4" t="str">
        <f>IF(pushover!A659="","",pushover!A659)</f>
        <v/>
      </c>
      <c r="B659" s="112" t="str">
        <f>IF(A659="","",IF(MAX(pushover!B659:B1654)&gt;0,pushover!B659*100,-pushover!B659*100))</f>
        <v/>
      </c>
      <c r="C659" s="113" t="str">
        <f>IF(A659="","",pushover!C659)</f>
        <v/>
      </c>
      <c r="D659" s="4" t="str">
        <f>IF(A659="","",pushover!D659)</f>
        <v/>
      </c>
      <c r="E659" s="4" t="str">
        <f>IF(A659="","",pushover!E659)</f>
        <v/>
      </c>
      <c r="F659" s="4" t="str">
        <f>IF(A659="","",pushover!I659)</f>
        <v/>
      </c>
      <c r="G659" s="4" t="str">
        <f>IF(A659="","",pushover!J659)</f>
        <v/>
      </c>
      <c r="H659" s="4" t="str">
        <f>IF(A659="","",pushover!K659)</f>
        <v/>
      </c>
      <c r="I659" s="60" t="str">
        <f t="shared" si="67"/>
        <v/>
      </c>
      <c r="J659" s="60" t="str">
        <f t="shared" si="68"/>
        <v/>
      </c>
      <c r="K659" s="59" t="str">
        <f>IF(AND(F659&gt;0,F658=0),aux!$B$2,IF(AND(G659&gt;0,G658=0,H659&lt;1),aux!$B$3,IF(AND(J659=MAX($J$4:$J$999),J658&lt;J659),aux!$B$4,"")))</f>
        <v/>
      </c>
      <c r="L659" s="114" t="str">
        <f>IF(OR(K658=aux!$B$3,L658=""),"",B659/$B$1)</f>
        <v/>
      </c>
      <c r="M659" s="114" t="str">
        <f t="shared" si="65"/>
        <v/>
      </c>
      <c r="N659" s="11" t="str">
        <f t="shared" si="66"/>
        <v/>
      </c>
      <c r="O659" s="60" t="str">
        <f>IF(AND(L658&lt;$V$20,L659&gt;$V$20),aux!$B$5,"")</f>
        <v/>
      </c>
      <c r="AA659" s="108">
        <f>IF(L659="",$V$6,B659)</f>
        <v>45.800000000000004</v>
      </c>
      <c r="AB659" s="109">
        <f>IF(L659="",$W$6,C659)</f>
        <v>3585.1179999999999</v>
      </c>
      <c r="AC659" s="108">
        <f>IF(B659="",AC658,IF(L659="",B659,$V$6))</f>
        <v>80</v>
      </c>
      <c r="AD659" s="109">
        <f>IF(B659="",AD658,IF(L659="",C659,$W$6))</f>
        <v>3604.0729999999999</v>
      </c>
      <c r="AF659" s="110">
        <f t="shared" si="69"/>
        <v>33.676470588235297</v>
      </c>
      <c r="AG659" s="110">
        <f t="shared" si="70"/>
        <v>0.24973721682891176</v>
      </c>
      <c r="AI659" s="111">
        <f>SUM($N$4:N659)</f>
        <v>6.8337405675909331</v>
      </c>
    </row>
    <row r="660" spans="1:35" x14ac:dyDescent="0.25">
      <c r="A660" s="4" t="str">
        <f>IF(pushover!A660="","",pushover!A660)</f>
        <v/>
      </c>
      <c r="B660" s="112" t="str">
        <f>IF(A660="","",IF(MAX(pushover!B660:B1655)&gt;0,pushover!B660*100,-pushover!B660*100))</f>
        <v/>
      </c>
      <c r="C660" s="113" t="str">
        <f>IF(A660="","",pushover!C660)</f>
        <v/>
      </c>
      <c r="D660" s="4" t="str">
        <f>IF(A660="","",pushover!D660)</f>
        <v/>
      </c>
      <c r="E660" s="4" t="str">
        <f>IF(A660="","",pushover!E660)</f>
        <v/>
      </c>
      <c r="F660" s="4" t="str">
        <f>IF(A660="","",pushover!I660)</f>
        <v/>
      </c>
      <c r="G660" s="4" t="str">
        <f>IF(A660="","",pushover!J660)</f>
        <v/>
      </c>
      <c r="H660" s="4" t="str">
        <f>IF(A660="","",pushover!K660)</f>
        <v/>
      </c>
      <c r="I660" s="60" t="str">
        <f t="shared" si="67"/>
        <v/>
      </c>
      <c r="J660" s="60" t="str">
        <f t="shared" si="68"/>
        <v/>
      </c>
      <c r="K660" s="59" t="str">
        <f>IF(AND(F660&gt;0,F659=0),aux!$B$2,IF(AND(G660&gt;0,G659=0,H660&lt;1),aux!$B$3,IF(AND(J660=MAX($J$4:$J$999),J659&lt;J660),aux!$B$4,"")))</f>
        <v/>
      </c>
      <c r="L660" s="114" t="str">
        <f>IF(OR(K659=aux!$B$3,L659=""),"",B660/$B$1)</f>
        <v/>
      </c>
      <c r="M660" s="114" t="str">
        <f t="shared" si="65"/>
        <v/>
      </c>
      <c r="N660" s="11" t="str">
        <f t="shared" si="66"/>
        <v/>
      </c>
      <c r="O660" s="60" t="str">
        <f>IF(AND(L659&lt;$V$20,L660&gt;$V$20),aux!$B$5,"")</f>
        <v/>
      </c>
      <c r="AA660" s="108">
        <f>IF(L660="",$V$6,B660)</f>
        <v>45.800000000000004</v>
      </c>
      <c r="AB660" s="109">
        <f>IF(L660="",$W$6,C660)</f>
        <v>3585.1179999999999</v>
      </c>
      <c r="AC660" s="108">
        <f>IF(B660="",AC659,IF(L660="",B660,$V$6))</f>
        <v>80</v>
      </c>
      <c r="AD660" s="109">
        <f>IF(B660="",AD659,IF(L660="",C660,$W$6))</f>
        <v>3604.0729999999999</v>
      </c>
      <c r="AF660" s="110">
        <f t="shared" si="69"/>
        <v>33.676470588235297</v>
      </c>
      <c r="AG660" s="110">
        <f t="shared" si="70"/>
        <v>0.24973721682891176</v>
      </c>
      <c r="AI660" s="111">
        <f>SUM($N$4:N660)</f>
        <v>6.8337405675909331</v>
      </c>
    </row>
    <row r="661" spans="1:35" x14ac:dyDescent="0.25">
      <c r="A661" s="4" t="str">
        <f>IF(pushover!A661="","",pushover!A661)</f>
        <v/>
      </c>
      <c r="B661" s="112" t="str">
        <f>IF(A661="","",IF(MAX(pushover!B661:B1656)&gt;0,pushover!B661*100,-pushover!B661*100))</f>
        <v/>
      </c>
      <c r="C661" s="113" t="str">
        <f>IF(A661="","",pushover!C661)</f>
        <v/>
      </c>
      <c r="D661" s="4" t="str">
        <f>IF(A661="","",pushover!D661)</f>
        <v/>
      </c>
      <c r="E661" s="4" t="str">
        <f>IF(A661="","",pushover!E661)</f>
        <v/>
      </c>
      <c r="F661" s="4" t="str">
        <f>IF(A661="","",pushover!I661)</f>
        <v/>
      </c>
      <c r="G661" s="4" t="str">
        <f>IF(A661="","",pushover!J661)</f>
        <v/>
      </c>
      <c r="H661" s="4" t="str">
        <f>IF(A661="","",pushover!K661)</f>
        <v/>
      </c>
      <c r="I661" s="60" t="str">
        <f t="shared" si="67"/>
        <v/>
      </c>
      <c r="J661" s="60" t="str">
        <f t="shared" si="68"/>
        <v/>
      </c>
      <c r="K661" s="59" t="str">
        <f>IF(AND(F661&gt;0,F660=0),aux!$B$2,IF(AND(G661&gt;0,G660=0,H661&lt;1),aux!$B$3,IF(AND(J661=MAX($J$4:$J$999),J660&lt;J661),aux!$B$4,"")))</f>
        <v/>
      </c>
      <c r="L661" s="114" t="str">
        <f>IF(OR(K660=aux!$B$3,L660=""),"",B661/$B$1)</f>
        <v/>
      </c>
      <c r="M661" s="114" t="str">
        <f t="shared" ref="M661:M724" si="71">IF(L661="","",C661/($B$1*$D$1*9.81))</f>
        <v/>
      </c>
      <c r="N661" s="11" t="str">
        <f t="shared" ref="N661:N724" si="72">IF(L661="","",IF(L660="[cm]",0,(L661-L660)*(M661+M660)/2))</f>
        <v/>
      </c>
      <c r="O661" s="60" t="str">
        <f>IF(AND(L660&lt;$V$20,L661&gt;$V$20),aux!$B$5,"")</f>
        <v/>
      </c>
      <c r="AA661" s="108">
        <f>IF(L661="",$V$6,B661)</f>
        <v>45.800000000000004</v>
      </c>
      <c r="AB661" s="109">
        <f>IF(L661="",$W$6,C661)</f>
        <v>3585.1179999999999</v>
      </c>
      <c r="AC661" s="108">
        <f>IF(B661="",AC660,IF(L661="",B661,$V$6))</f>
        <v>80</v>
      </c>
      <c r="AD661" s="109">
        <f>IF(B661="",AD660,IF(L661="",C661,$W$6))</f>
        <v>3604.0729999999999</v>
      </c>
      <c r="AF661" s="110">
        <f t="shared" si="69"/>
        <v>33.676470588235297</v>
      </c>
      <c r="AG661" s="110">
        <f t="shared" si="70"/>
        <v>0.24973721682891176</v>
      </c>
      <c r="AI661" s="111">
        <f>SUM($N$4:N661)</f>
        <v>6.8337405675909331</v>
      </c>
    </row>
    <row r="662" spans="1:35" x14ac:dyDescent="0.25">
      <c r="A662" s="4" t="str">
        <f>IF(pushover!A662="","",pushover!A662)</f>
        <v/>
      </c>
      <c r="B662" s="112" t="str">
        <f>IF(A662="","",IF(MAX(pushover!B662:B1657)&gt;0,pushover!B662*100,-pushover!B662*100))</f>
        <v/>
      </c>
      <c r="C662" s="113" t="str">
        <f>IF(A662="","",pushover!C662)</f>
        <v/>
      </c>
      <c r="D662" s="4" t="str">
        <f>IF(A662="","",pushover!D662)</f>
        <v/>
      </c>
      <c r="E662" s="4" t="str">
        <f>IF(A662="","",pushover!E662)</f>
        <v/>
      </c>
      <c r="F662" s="4" t="str">
        <f>IF(A662="","",pushover!I662)</f>
        <v/>
      </c>
      <c r="G662" s="4" t="str">
        <f>IF(A662="","",pushover!J662)</f>
        <v/>
      </c>
      <c r="H662" s="4" t="str">
        <f>IF(A662="","",pushover!K662)</f>
        <v/>
      </c>
      <c r="I662" s="60" t="str">
        <f t="shared" si="67"/>
        <v/>
      </c>
      <c r="J662" s="60" t="str">
        <f t="shared" si="68"/>
        <v/>
      </c>
      <c r="K662" s="59" t="str">
        <f>IF(AND(F662&gt;0,F661=0),aux!$B$2,IF(AND(G662&gt;0,G661=0,H662&lt;1),aux!$B$3,IF(AND(J662=MAX($J$4:$J$999),J661&lt;J662),aux!$B$4,"")))</f>
        <v/>
      </c>
      <c r="L662" s="114" t="str">
        <f>IF(OR(K661=aux!$B$3,L661=""),"",B662/$B$1)</f>
        <v/>
      </c>
      <c r="M662" s="114" t="str">
        <f t="shared" si="71"/>
        <v/>
      </c>
      <c r="N662" s="11" t="str">
        <f t="shared" si="72"/>
        <v/>
      </c>
      <c r="O662" s="60" t="str">
        <f>IF(AND(L661&lt;$V$20,L662&gt;$V$20),aux!$B$5,"")</f>
        <v/>
      </c>
      <c r="AA662" s="108">
        <f>IF(L662="",$V$6,B662)</f>
        <v>45.800000000000004</v>
      </c>
      <c r="AB662" s="109">
        <f>IF(L662="",$W$6,C662)</f>
        <v>3585.1179999999999</v>
      </c>
      <c r="AC662" s="108">
        <f>IF(B662="",AC661,IF(L662="",B662,$V$6))</f>
        <v>80</v>
      </c>
      <c r="AD662" s="109">
        <f>IF(B662="",AD661,IF(L662="",C662,$W$6))</f>
        <v>3604.0729999999999</v>
      </c>
      <c r="AF662" s="110">
        <f t="shared" si="69"/>
        <v>33.676470588235297</v>
      </c>
      <c r="AG662" s="110">
        <f t="shared" si="70"/>
        <v>0.24973721682891176</v>
      </c>
      <c r="AI662" s="111">
        <f>SUM($N$4:N662)</f>
        <v>6.8337405675909331</v>
      </c>
    </row>
    <row r="663" spans="1:35" x14ac:dyDescent="0.25">
      <c r="A663" s="4" t="str">
        <f>IF(pushover!A663="","",pushover!A663)</f>
        <v/>
      </c>
      <c r="B663" s="112" t="str">
        <f>IF(A663="","",IF(MAX(pushover!B663:B1658)&gt;0,pushover!B663*100,-pushover!B663*100))</f>
        <v/>
      </c>
      <c r="C663" s="113" t="str">
        <f>IF(A663="","",pushover!C663)</f>
        <v/>
      </c>
      <c r="D663" s="4" t="str">
        <f>IF(A663="","",pushover!D663)</f>
        <v/>
      </c>
      <c r="E663" s="4" t="str">
        <f>IF(A663="","",pushover!E663)</f>
        <v/>
      </c>
      <c r="F663" s="4" t="str">
        <f>IF(A663="","",pushover!I663)</f>
        <v/>
      </c>
      <c r="G663" s="4" t="str">
        <f>IF(A663="","",pushover!J663)</f>
        <v/>
      </c>
      <c r="H663" s="4" t="str">
        <f>IF(A663="","",pushover!K663)</f>
        <v/>
      </c>
      <c r="I663" s="60" t="str">
        <f t="shared" si="67"/>
        <v/>
      </c>
      <c r="J663" s="60" t="str">
        <f t="shared" si="68"/>
        <v/>
      </c>
      <c r="K663" s="59" t="str">
        <f>IF(AND(F663&gt;0,F662=0),aux!$B$2,IF(AND(G663&gt;0,G662=0,H663&lt;1),aux!$B$3,IF(AND(J663=MAX($J$4:$J$999),J662&lt;J663),aux!$B$4,"")))</f>
        <v/>
      </c>
      <c r="L663" s="114" t="str">
        <f>IF(OR(K662=aux!$B$3,L662=""),"",B663/$B$1)</f>
        <v/>
      </c>
      <c r="M663" s="114" t="str">
        <f t="shared" si="71"/>
        <v/>
      </c>
      <c r="N663" s="11" t="str">
        <f t="shared" si="72"/>
        <v/>
      </c>
      <c r="O663" s="60" t="str">
        <f>IF(AND(L662&lt;$V$20,L663&gt;$V$20),aux!$B$5,"")</f>
        <v/>
      </c>
      <c r="AA663" s="108">
        <f>IF(L663="",$V$6,B663)</f>
        <v>45.800000000000004</v>
      </c>
      <c r="AB663" s="109">
        <f>IF(L663="",$W$6,C663)</f>
        <v>3585.1179999999999</v>
      </c>
      <c r="AC663" s="108">
        <f>IF(B663="",AC662,IF(L663="",B663,$V$6))</f>
        <v>80</v>
      </c>
      <c r="AD663" s="109">
        <f>IF(B663="",AD662,IF(L663="",C663,$W$6))</f>
        <v>3604.0729999999999</v>
      </c>
      <c r="AF663" s="110">
        <f t="shared" si="69"/>
        <v>33.676470588235297</v>
      </c>
      <c r="AG663" s="110">
        <f t="shared" si="70"/>
        <v>0.24973721682891176</v>
      </c>
      <c r="AI663" s="111">
        <f>SUM($N$4:N663)</f>
        <v>6.8337405675909331</v>
      </c>
    </row>
    <row r="664" spans="1:35" x14ac:dyDescent="0.25">
      <c r="A664" s="4" t="str">
        <f>IF(pushover!A664="","",pushover!A664)</f>
        <v/>
      </c>
      <c r="B664" s="112" t="str">
        <f>IF(A664="","",IF(MAX(pushover!B664:B1659)&gt;0,pushover!B664*100,-pushover!B664*100))</f>
        <v/>
      </c>
      <c r="C664" s="113" t="str">
        <f>IF(A664="","",pushover!C664)</f>
        <v/>
      </c>
      <c r="D664" s="4" t="str">
        <f>IF(A664="","",pushover!D664)</f>
        <v/>
      </c>
      <c r="E664" s="4" t="str">
        <f>IF(A664="","",pushover!E664)</f>
        <v/>
      </c>
      <c r="F664" s="4" t="str">
        <f>IF(A664="","",pushover!I664)</f>
        <v/>
      </c>
      <c r="G664" s="4" t="str">
        <f>IF(A664="","",pushover!J664)</f>
        <v/>
      </c>
      <c r="H664" s="4" t="str">
        <f>IF(A664="","",pushover!K664)</f>
        <v/>
      </c>
      <c r="I664" s="60" t="str">
        <f t="shared" si="67"/>
        <v/>
      </c>
      <c r="J664" s="60" t="str">
        <f t="shared" si="68"/>
        <v/>
      </c>
      <c r="K664" s="59" t="str">
        <f>IF(AND(F664&gt;0,F663=0),aux!$B$2,IF(AND(G664&gt;0,G663=0,H664&lt;1),aux!$B$3,IF(AND(J664=MAX($J$4:$J$999),J663&lt;J664),aux!$B$4,"")))</f>
        <v/>
      </c>
      <c r="L664" s="114" t="str">
        <f>IF(OR(K663=aux!$B$3,L663=""),"",B664/$B$1)</f>
        <v/>
      </c>
      <c r="M664" s="114" t="str">
        <f t="shared" si="71"/>
        <v/>
      </c>
      <c r="N664" s="11" t="str">
        <f t="shared" si="72"/>
        <v/>
      </c>
      <c r="O664" s="60" t="str">
        <f>IF(AND(L663&lt;$V$20,L664&gt;$V$20),aux!$B$5,"")</f>
        <v/>
      </c>
      <c r="AA664" s="108">
        <f>IF(L664="",$V$6,B664)</f>
        <v>45.800000000000004</v>
      </c>
      <c r="AB664" s="109">
        <f>IF(L664="",$W$6,C664)</f>
        <v>3585.1179999999999</v>
      </c>
      <c r="AC664" s="108">
        <f>IF(B664="",AC663,IF(L664="",B664,$V$6))</f>
        <v>80</v>
      </c>
      <c r="AD664" s="109">
        <f>IF(B664="",AD663,IF(L664="",C664,$W$6))</f>
        <v>3604.0729999999999</v>
      </c>
      <c r="AF664" s="110">
        <f t="shared" si="69"/>
        <v>33.676470588235297</v>
      </c>
      <c r="AG664" s="110">
        <f t="shared" si="70"/>
        <v>0.24973721682891176</v>
      </c>
      <c r="AI664" s="111">
        <f>SUM($N$4:N664)</f>
        <v>6.8337405675909331</v>
      </c>
    </row>
    <row r="665" spans="1:35" x14ac:dyDescent="0.25">
      <c r="A665" s="4" t="str">
        <f>IF(pushover!A665="","",pushover!A665)</f>
        <v/>
      </c>
      <c r="B665" s="112" t="str">
        <f>IF(A665="","",IF(MAX(pushover!B665:B1660)&gt;0,pushover!B665*100,-pushover!B665*100))</f>
        <v/>
      </c>
      <c r="C665" s="113" t="str">
        <f>IF(A665="","",pushover!C665)</f>
        <v/>
      </c>
      <c r="D665" s="4" t="str">
        <f>IF(A665="","",pushover!D665)</f>
        <v/>
      </c>
      <c r="E665" s="4" t="str">
        <f>IF(A665="","",pushover!E665)</f>
        <v/>
      </c>
      <c r="F665" s="4" t="str">
        <f>IF(A665="","",pushover!I665)</f>
        <v/>
      </c>
      <c r="G665" s="4" t="str">
        <f>IF(A665="","",pushover!J665)</f>
        <v/>
      </c>
      <c r="H665" s="4" t="str">
        <f>IF(A665="","",pushover!K665)</f>
        <v/>
      </c>
      <c r="I665" s="60" t="str">
        <f t="shared" si="67"/>
        <v/>
      </c>
      <c r="J665" s="60" t="str">
        <f t="shared" si="68"/>
        <v/>
      </c>
      <c r="K665" s="59" t="str">
        <f>IF(AND(F665&gt;0,F664=0),aux!$B$2,IF(AND(G665&gt;0,G664=0,H665&lt;1),aux!$B$3,IF(AND(J665=MAX($J$4:$J$999),J664&lt;J665),aux!$B$4,"")))</f>
        <v/>
      </c>
      <c r="L665" s="114" t="str">
        <f>IF(OR(K664=aux!$B$3,L664=""),"",B665/$B$1)</f>
        <v/>
      </c>
      <c r="M665" s="114" t="str">
        <f t="shared" si="71"/>
        <v/>
      </c>
      <c r="N665" s="11" t="str">
        <f t="shared" si="72"/>
        <v/>
      </c>
      <c r="O665" s="60" t="str">
        <f>IF(AND(L664&lt;$V$20,L665&gt;$V$20),aux!$B$5,"")</f>
        <v/>
      </c>
      <c r="AA665" s="108">
        <f>IF(L665="",$V$6,B665)</f>
        <v>45.800000000000004</v>
      </c>
      <c r="AB665" s="109">
        <f>IF(L665="",$W$6,C665)</f>
        <v>3585.1179999999999</v>
      </c>
      <c r="AC665" s="108">
        <f>IF(B665="",AC664,IF(L665="",B665,$V$6))</f>
        <v>80</v>
      </c>
      <c r="AD665" s="109">
        <f>IF(B665="",AD664,IF(L665="",C665,$W$6))</f>
        <v>3604.0729999999999</v>
      </c>
      <c r="AF665" s="110">
        <f t="shared" si="69"/>
        <v>33.676470588235297</v>
      </c>
      <c r="AG665" s="110">
        <f t="shared" si="70"/>
        <v>0.24973721682891176</v>
      </c>
      <c r="AI665" s="111">
        <f>SUM($N$4:N665)</f>
        <v>6.8337405675909331</v>
      </c>
    </row>
    <row r="666" spans="1:35" x14ac:dyDescent="0.25">
      <c r="A666" s="4" t="str">
        <f>IF(pushover!A666="","",pushover!A666)</f>
        <v/>
      </c>
      <c r="B666" s="112" t="str">
        <f>IF(A666="","",IF(MAX(pushover!B666:B1661)&gt;0,pushover!B666*100,-pushover!B666*100))</f>
        <v/>
      </c>
      <c r="C666" s="113" t="str">
        <f>IF(A666="","",pushover!C666)</f>
        <v/>
      </c>
      <c r="D666" s="4" t="str">
        <f>IF(A666="","",pushover!D666)</f>
        <v/>
      </c>
      <c r="E666" s="4" t="str">
        <f>IF(A666="","",pushover!E666)</f>
        <v/>
      </c>
      <c r="F666" s="4" t="str">
        <f>IF(A666="","",pushover!I666)</f>
        <v/>
      </c>
      <c r="G666" s="4" t="str">
        <f>IF(A666="","",pushover!J666)</f>
        <v/>
      </c>
      <c r="H666" s="4" t="str">
        <f>IF(A666="","",pushover!K666)</f>
        <v/>
      </c>
      <c r="I666" s="60" t="str">
        <f t="shared" si="67"/>
        <v/>
      </c>
      <c r="J666" s="60" t="str">
        <f t="shared" si="68"/>
        <v/>
      </c>
      <c r="K666" s="59" t="str">
        <f>IF(AND(F666&gt;0,F665=0),aux!$B$2,IF(AND(G666&gt;0,G665=0,H666&lt;1),aux!$B$3,IF(AND(J666=MAX($J$4:$J$999),J665&lt;J666),aux!$B$4,"")))</f>
        <v/>
      </c>
      <c r="L666" s="114" t="str">
        <f>IF(OR(K665=aux!$B$3,L665=""),"",B666/$B$1)</f>
        <v/>
      </c>
      <c r="M666" s="114" t="str">
        <f t="shared" si="71"/>
        <v/>
      </c>
      <c r="N666" s="11" t="str">
        <f t="shared" si="72"/>
        <v/>
      </c>
      <c r="O666" s="60" t="str">
        <f>IF(AND(L665&lt;$V$20,L666&gt;$V$20),aux!$B$5,"")</f>
        <v/>
      </c>
      <c r="AA666" s="108">
        <f>IF(L666="",$V$6,B666)</f>
        <v>45.800000000000004</v>
      </c>
      <c r="AB666" s="109">
        <f>IF(L666="",$W$6,C666)</f>
        <v>3585.1179999999999</v>
      </c>
      <c r="AC666" s="108">
        <f>IF(B666="",AC665,IF(L666="",B666,$V$6))</f>
        <v>80</v>
      </c>
      <c r="AD666" s="109">
        <f>IF(B666="",AD665,IF(L666="",C666,$W$6))</f>
        <v>3604.0729999999999</v>
      </c>
      <c r="AF666" s="110">
        <f t="shared" si="69"/>
        <v>33.676470588235297</v>
      </c>
      <c r="AG666" s="110">
        <f t="shared" si="70"/>
        <v>0.24973721682891176</v>
      </c>
      <c r="AI666" s="111">
        <f>SUM($N$4:N666)</f>
        <v>6.8337405675909331</v>
      </c>
    </row>
    <row r="667" spans="1:35" x14ac:dyDescent="0.25">
      <c r="A667" s="4" t="str">
        <f>IF(pushover!A667="","",pushover!A667)</f>
        <v/>
      </c>
      <c r="B667" s="112" t="str">
        <f>IF(A667="","",IF(MAX(pushover!B667:B1662)&gt;0,pushover!B667*100,-pushover!B667*100))</f>
        <v/>
      </c>
      <c r="C667" s="113" t="str">
        <f>IF(A667="","",pushover!C667)</f>
        <v/>
      </c>
      <c r="D667" s="4" t="str">
        <f>IF(A667="","",pushover!D667)</f>
        <v/>
      </c>
      <c r="E667" s="4" t="str">
        <f>IF(A667="","",pushover!E667)</f>
        <v/>
      </c>
      <c r="F667" s="4" t="str">
        <f>IF(A667="","",pushover!I667)</f>
        <v/>
      </c>
      <c r="G667" s="4" t="str">
        <f>IF(A667="","",pushover!J667)</f>
        <v/>
      </c>
      <c r="H667" s="4" t="str">
        <f>IF(A667="","",pushover!K667)</f>
        <v/>
      </c>
      <c r="I667" s="60" t="str">
        <f t="shared" si="67"/>
        <v/>
      </c>
      <c r="J667" s="60" t="str">
        <f t="shared" si="68"/>
        <v/>
      </c>
      <c r="K667" s="59" t="str">
        <f>IF(AND(F667&gt;0,F666=0),aux!$B$2,IF(AND(G667&gt;0,G666=0,H667&lt;1),aux!$B$3,IF(AND(J667=MAX($J$4:$J$999),J666&lt;J667),aux!$B$4,"")))</f>
        <v/>
      </c>
      <c r="L667" s="114" t="str">
        <f>IF(OR(K666=aux!$B$3,L666=""),"",B667/$B$1)</f>
        <v/>
      </c>
      <c r="M667" s="114" t="str">
        <f t="shared" si="71"/>
        <v/>
      </c>
      <c r="N667" s="11" t="str">
        <f t="shared" si="72"/>
        <v/>
      </c>
      <c r="O667" s="60" t="str">
        <f>IF(AND(L666&lt;$V$20,L667&gt;$V$20),aux!$B$5,"")</f>
        <v/>
      </c>
      <c r="AA667" s="108">
        <f>IF(L667="",$V$6,B667)</f>
        <v>45.800000000000004</v>
      </c>
      <c r="AB667" s="109">
        <f>IF(L667="",$W$6,C667)</f>
        <v>3585.1179999999999</v>
      </c>
      <c r="AC667" s="108">
        <f>IF(B667="",AC666,IF(L667="",B667,$V$6))</f>
        <v>80</v>
      </c>
      <c r="AD667" s="109">
        <f>IF(B667="",AD666,IF(L667="",C667,$W$6))</f>
        <v>3604.0729999999999</v>
      </c>
      <c r="AF667" s="110">
        <f t="shared" si="69"/>
        <v>33.676470588235297</v>
      </c>
      <c r="AG667" s="110">
        <f t="shared" si="70"/>
        <v>0.24973721682891176</v>
      </c>
      <c r="AI667" s="111">
        <f>SUM($N$4:N667)</f>
        <v>6.8337405675909331</v>
      </c>
    </row>
    <row r="668" spans="1:35" x14ac:dyDescent="0.25">
      <c r="A668" s="4" t="str">
        <f>IF(pushover!A668="","",pushover!A668)</f>
        <v/>
      </c>
      <c r="B668" s="112" t="str">
        <f>IF(A668="","",IF(MAX(pushover!B668:B1663)&gt;0,pushover!B668*100,-pushover!B668*100))</f>
        <v/>
      </c>
      <c r="C668" s="113" t="str">
        <f>IF(A668="","",pushover!C668)</f>
        <v/>
      </c>
      <c r="D668" s="4" t="str">
        <f>IF(A668="","",pushover!D668)</f>
        <v/>
      </c>
      <c r="E668" s="4" t="str">
        <f>IF(A668="","",pushover!E668)</f>
        <v/>
      </c>
      <c r="F668" s="4" t="str">
        <f>IF(A668="","",pushover!I668)</f>
        <v/>
      </c>
      <c r="G668" s="4" t="str">
        <f>IF(A668="","",pushover!J668)</f>
        <v/>
      </c>
      <c r="H668" s="4" t="str">
        <f>IF(A668="","",pushover!K668)</f>
        <v/>
      </c>
      <c r="I668" s="60" t="str">
        <f t="shared" si="67"/>
        <v/>
      </c>
      <c r="J668" s="60" t="str">
        <f t="shared" si="68"/>
        <v/>
      </c>
      <c r="K668" s="59" t="str">
        <f>IF(AND(F668&gt;0,F667=0),aux!$B$2,IF(AND(G668&gt;0,G667=0,H668&lt;1),aux!$B$3,IF(AND(J668=MAX($J$4:$J$999),J667&lt;J668),aux!$B$4,"")))</f>
        <v/>
      </c>
      <c r="L668" s="114" t="str">
        <f>IF(OR(K667=aux!$B$3,L667=""),"",B668/$B$1)</f>
        <v/>
      </c>
      <c r="M668" s="114" t="str">
        <f t="shared" si="71"/>
        <v/>
      </c>
      <c r="N668" s="11" t="str">
        <f t="shared" si="72"/>
        <v/>
      </c>
      <c r="O668" s="60" t="str">
        <f>IF(AND(L667&lt;$V$20,L668&gt;$V$20),aux!$B$5,"")</f>
        <v/>
      </c>
      <c r="AA668" s="108">
        <f>IF(L668="",$V$6,B668)</f>
        <v>45.800000000000004</v>
      </c>
      <c r="AB668" s="109">
        <f>IF(L668="",$W$6,C668)</f>
        <v>3585.1179999999999</v>
      </c>
      <c r="AC668" s="108">
        <f>IF(B668="",AC667,IF(L668="",B668,$V$6))</f>
        <v>80</v>
      </c>
      <c r="AD668" s="109">
        <f>IF(B668="",AD667,IF(L668="",C668,$W$6))</f>
        <v>3604.0729999999999</v>
      </c>
      <c r="AF668" s="110">
        <f t="shared" si="69"/>
        <v>33.676470588235297</v>
      </c>
      <c r="AG668" s="110">
        <f t="shared" si="70"/>
        <v>0.24973721682891176</v>
      </c>
      <c r="AI668" s="111">
        <f>SUM($N$4:N668)</f>
        <v>6.8337405675909331</v>
      </c>
    </row>
    <row r="669" spans="1:35" x14ac:dyDescent="0.25">
      <c r="A669" s="4" t="str">
        <f>IF(pushover!A669="","",pushover!A669)</f>
        <v/>
      </c>
      <c r="B669" s="112" t="str">
        <f>IF(A669="","",IF(MAX(pushover!B669:B1664)&gt;0,pushover!B669*100,-pushover!B669*100))</f>
        <v/>
      </c>
      <c r="C669" s="113" t="str">
        <f>IF(A669="","",pushover!C669)</f>
        <v/>
      </c>
      <c r="D669" s="4" t="str">
        <f>IF(A669="","",pushover!D669)</f>
        <v/>
      </c>
      <c r="E669" s="4" t="str">
        <f>IF(A669="","",pushover!E669)</f>
        <v/>
      </c>
      <c r="F669" s="4" t="str">
        <f>IF(A669="","",pushover!I669)</f>
        <v/>
      </c>
      <c r="G669" s="4" t="str">
        <f>IF(A669="","",pushover!J669)</f>
        <v/>
      </c>
      <c r="H669" s="4" t="str">
        <f>IF(A669="","",pushover!K669)</f>
        <v/>
      </c>
      <c r="I669" s="60" t="str">
        <f t="shared" si="67"/>
        <v/>
      </c>
      <c r="J669" s="60" t="str">
        <f t="shared" si="68"/>
        <v/>
      </c>
      <c r="K669" s="59" t="str">
        <f>IF(AND(F669&gt;0,F668=0),aux!$B$2,IF(AND(G669&gt;0,G668=0,H669&lt;1),aux!$B$3,IF(AND(J669=MAX($J$4:$J$999),J668&lt;J669),aux!$B$4,"")))</f>
        <v/>
      </c>
      <c r="L669" s="114" t="str">
        <f>IF(OR(K668=aux!$B$3,L668=""),"",B669/$B$1)</f>
        <v/>
      </c>
      <c r="M669" s="114" t="str">
        <f t="shared" si="71"/>
        <v/>
      </c>
      <c r="N669" s="11" t="str">
        <f t="shared" si="72"/>
        <v/>
      </c>
      <c r="O669" s="60" t="str">
        <f>IF(AND(L668&lt;$V$20,L669&gt;$V$20),aux!$B$5,"")</f>
        <v/>
      </c>
      <c r="AA669" s="108">
        <f>IF(L669="",$V$6,B669)</f>
        <v>45.800000000000004</v>
      </c>
      <c r="AB669" s="109">
        <f>IF(L669="",$W$6,C669)</f>
        <v>3585.1179999999999</v>
      </c>
      <c r="AC669" s="108">
        <f>IF(B669="",AC668,IF(L669="",B669,$V$6))</f>
        <v>80</v>
      </c>
      <c r="AD669" s="109">
        <f>IF(B669="",AD668,IF(L669="",C669,$W$6))</f>
        <v>3604.0729999999999</v>
      </c>
      <c r="AF669" s="110">
        <f t="shared" si="69"/>
        <v>33.676470588235297</v>
      </c>
      <c r="AG669" s="110">
        <f t="shared" si="70"/>
        <v>0.24973721682891176</v>
      </c>
      <c r="AI669" s="111">
        <f>SUM($N$4:N669)</f>
        <v>6.8337405675909331</v>
      </c>
    </row>
    <row r="670" spans="1:35" x14ac:dyDescent="0.25">
      <c r="A670" s="4" t="str">
        <f>IF(pushover!A670="","",pushover!A670)</f>
        <v/>
      </c>
      <c r="B670" s="112" t="str">
        <f>IF(A670="","",IF(MAX(pushover!B670:B1665)&gt;0,pushover!B670*100,-pushover!B670*100))</f>
        <v/>
      </c>
      <c r="C670" s="113" t="str">
        <f>IF(A670="","",pushover!C670)</f>
        <v/>
      </c>
      <c r="D670" s="4" t="str">
        <f>IF(A670="","",pushover!D670)</f>
        <v/>
      </c>
      <c r="E670" s="4" t="str">
        <f>IF(A670="","",pushover!E670)</f>
        <v/>
      </c>
      <c r="F670" s="4" t="str">
        <f>IF(A670="","",pushover!I670)</f>
        <v/>
      </c>
      <c r="G670" s="4" t="str">
        <f>IF(A670="","",pushover!J670)</f>
        <v/>
      </c>
      <c r="H670" s="4" t="str">
        <f>IF(A670="","",pushover!K670)</f>
        <v/>
      </c>
      <c r="I670" s="60" t="str">
        <f t="shared" si="67"/>
        <v/>
      </c>
      <c r="J670" s="60" t="str">
        <f t="shared" si="68"/>
        <v/>
      </c>
      <c r="K670" s="59" t="str">
        <f>IF(AND(F670&gt;0,F669=0),aux!$B$2,IF(AND(G670&gt;0,G669=0,H670&lt;1),aux!$B$3,IF(AND(J670=MAX($J$4:$J$999),J669&lt;J670),aux!$B$4,"")))</f>
        <v/>
      </c>
      <c r="L670" s="114" t="str">
        <f>IF(OR(K669=aux!$B$3,L669=""),"",B670/$B$1)</f>
        <v/>
      </c>
      <c r="M670" s="114" t="str">
        <f t="shared" si="71"/>
        <v/>
      </c>
      <c r="N670" s="11" t="str">
        <f t="shared" si="72"/>
        <v/>
      </c>
      <c r="O670" s="60" t="str">
        <f>IF(AND(L669&lt;$V$20,L670&gt;$V$20),aux!$B$5,"")</f>
        <v/>
      </c>
      <c r="AA670" s="108">
        <f>IF(L670="",$V$6,B670)</f>
        <v>45.800000000000004</v>
      </c>
      <c r="AB670" s="109">
        <f>IF(L670="",$W$6,C670)</f>
        <v>3585.1179999999999</v>
      </c>
      <c r="AC670" s="108">
        <f>IF(B670="",AC669,IF(L670="",B670,$V$6))</f>
        <v>80</v>
      </c>
      <c r="AD670" s="109">
        <f>IF(B670="",AD669,IF(L670="",C670,$W$6))</f>
        <v>3604.0729999999999</v>
      </c>
      <c r="AF670" s="110">
        <f t="shared" si="69"/>
        <v>33.676470588235297</v>
      </c>
      <c r="AG670" s="110">
        <f t="shared" si="70"/>
        <v>0.24973721682891176</v>
      </c>
      <c r="AI670" s="111">
        <f>SUM($N$4:N670)</f>
        <v>6.8337405675909331</v>
      </c>
    </row>
    <row r="671" spans="1:35" x14ac:dyDescent="0.25">
      <c r="A671" s="4" t="str">
        <f>IF(pushover!A671="","",pushover!A671)</f>
        <v/>
      </c>
      <c r="B671" s="112" t="str">
        <f>IF(A671="","",IF(MAX(pushover!B671:B1666)&gt;0,pushover!B671*100,-pushover!B671*100))</f>
        <v/>
      </c>
      <c r="C671" s="113" t="str">
        <f>IF(A671="","",pushover!C671)</f>
        <v/>
      </c>
      <c r="D671" s="4" t="str">
        <f>IF(A671="","",pushover!D671)</f>
        <v/>
      </c>
      <c r="E671" s="4" t="str">
        <f>IF(A671="","",pushover!E671)</f>
        <v/>
      </c>
      <c r="F671" s="4" t="str">
        <f>IF(A671="","",pushover!I671)</f>
        <v/>
      </c>
      <c r="G671" s="4" t="str">
        <f>IF(A671="","",pushover!J671)</f>
        <v/>
      </c>
      <c r="H671" s="4" t="str">
        <f>IF(A671="","",pushover!K671)</f>
        <v/>
      </c>
      <c r="I671" s="60" t="str">
        <f t="shared" si="67"/>
        <v/>
      </c>
      <c r="J671" s="60" t="str">
        <f t="shared" si="68"/>
        <v/>
      </c>
      <c r="K671" s="59" t="str">
        <f>IF(AND(F671&gt;0,F670=0),aux!$B$2,IF(AND(G671&gt;0,G670=0,H671&lt;1),aux!$B$3,IF(AND(J671=MAX($J$4:$J$999),J670&lt;J671),aux!$B$4,"")))</f>
        <v/>
      </c>
      <c r="L671" s="114" t="str">
        <f>IF(OR(K670=aux!$B$3,L670=""),"",B671/$B$1)</f>
        <v/>
      </c>
      <c r="M671" s="114" t="str">
        <f t="shared" si="71"/>
        <v/>
      </c>
      <c r="N671" s="11" t="str">
        <f t="shared" si="72"/>
        <v/>
      </c>
      <c r="O671" s="60" t="str">
        <f>IF(AND(L670&lt;$V$20,L671&gt;$V$20),aux!$B$5,"")</f>
        <v/>
      </c>
      <c r="AA671" s="108">
        <f>IF(L671="",$V$6,B671)</f>
        <v>45.800000000000004</v>
      </c>
      <c r="AB671" s="109">
        <f>IF(L671="",$W$6,C671)</f>
        <v>3585.1179999999999</v>
      </c>
      <c r="AC671" s="108">
        <f>IF(B671="",AC670,IF(L671="",B671,$V$6))</f>
        <v>80</v>
      </c>
      <c r="AD671" s="109">
        <f>IF(B671="",AD670,IF(L671="",C671,$W$6))</f>
        <v>3604.0729999999999</v>
      </c>
      <c r="AF671" s="110">
        <f t="shared" si="69"/>
        <v>33.676470588235297</v>
      </c>
      <c r="AG671" s="110">
        <f t="shared" si="70"/>
        <v>0.24973721682891176</v>
      </c>
      <c r="AI671" s="111">
        <f>SUM($N$4:N671)</f>
        <v>6.8337405675909331</v>
      </c>
    </row>
    <row r="672" spans="1:35" x14ac:dyDescent="0.25">
      <c r="A672" s="4" t="str">
        <f>IF(pushover!A672="","",pushover!A672)</f>
        <v/>
      </c>
      <c r="B672" s="112" t="str">
        <f>IF(A672="","",IF(MAX(pushover!B672:B1667)&gt;0,pushover!B672*100,-pushover!B672*100))</f>
        <v/>
      </c>
      <c r="C672" s="113" t="str">
        <f>IF(A672="","",pushover!C672)</f>
        <v/>
      </c>
      <c r="D672" s="4" t="str">
        <f>IF(A672="","",pushover!D672)</f>
        <v/>
      </c>
      <c r="E672" s="4" t="str">
        <f>IF(A672="","",pushover!E672)</f>
        <v/>
      </c>
      <c r="F672" s="4" t="str">
        <f>IF(A672="","",pushover!I672)</f>
        <v/>
      </c>
      <c r="G672" s="4" t="str">
        <f>IF(A672="","",pushover!J672)</f>
        <v/>
      </c>
      <c r="H672" s="4" t="str">
        <f>IF(A672="","",pushover!K672)</f>
        <v/>
      </c>
      <c r="I672" s="60" t="str">
        <f t="shared" si="67"/>
        <v/>
      </c>
      <c r="J672" s="60" t="str">
        <f t="shared" si="68"/>
        <v/>
      </c>
      <c r="K672" s="59" t="str">
        <f>IF(AND(F672&gt;0,F671=0),aux!$B$2,IF(AND(G672&gt;0,G671=0,H672&lt;1),aux!$B$3,IF(AND(J672=MAX($J$4:$J$999),J671&lt;J672),aux!$B$4,"")))</f>
        <v/>
      </c>
      <c r="L672" s="114" t="str">
        <f>IF(OR(K671=aux!$B$3,L671=""),"",B672/$B$1)</f>
        <v/>
      </c>
      <c r="M672" s="114" t="str">
        <f t="shared" si="71"/>
        <v/>
      </c>
      <c r="N672" s="11" t="str">
        <f t="shared" si="72"/>
        <v/>
      </c>
      <c r="O672" s="60" t="str">
        <f>IF(AND(L671&lt;$V$20,L672&gt;$V$20),aux!$B$5,"")</f>
        <v/>
      </c>
      <c r="AA672" s="108">
        <f>IF(L672="",$V$6,B672)</f>
        <v>45.800000000000004</v>
      </c>
      <c r="AB672" s="109">
        <f>IF(L672="",$W$6,C672)</f>
        <v>3585.1179999999999</v>
      </c>
      <c r="AC672" s="108">
        <f>IF(B672="",AC671,IF(L672="",B672,$V$6))</f>
        <v>80</v>
      </c>
      <c r="AD672" s="109">
        <f>IF(B672="",AD671,IF(L672="",C672,$W$6))</f>
        <v>3604.0729999999999</v>
      </c>
      <c r="AF672" s="110">
        <f t="shared" si="69"/>
        <v>33.676470588235297</v>
      </c>
      <c r="AG672" s="110">
        <f t="shared" si="70"/>
        <v>0.24973721682891176</v>
      </c>
      <c r="AI672" s="111">
        <f>SUM($N$4:N672)</f>
        <v>6.8337405675909331</v>
      </c>
    </row>
    <row r="673" spans="1:35" x14ac:dyDescent="0.25">
      <c r="A673" s="4" t="str">
        <f>IF(pushover!A673="","",pushover!A673)</f>
        <v/>
      </c>
      <c r="B673" s="112" t="str">
        <f>IF(A673="","",IF(MAX(pushover!B673:B1668)&gt;0,pushover!B673*100,-pushover!B673*100))</f>
        <v/>
      </c>
      <c r="C673" s="113" t="str">
        <f>IF(A673="","",pushover!C673)</f>
        <v/>
      </c>
      <c r="D673" s="4" t="str">
        <f>IF(A673="","",pushover!D673)</f>
        <v/>
      </c>
      <c r="E673" s="4" t="str">
        <f>IF(A673="","",pushover!E673)</f>
        <v/>
      </c>
      <c r="F673" s="4" t="str">
        <f>IF(A673="","",pushover!I673)</f>
        <v/>
      </c>
      <c r="G673" s="4" t="str">
        <f>IF(A673="","",pushover!J673)</f>
        <v/>
      </c>
      <c r="H673" s="4" t="str">
        <f>IF(A673="","",pushover!K673)</f>
        <v/>
      </c>
      <c r="I673" s="60" t="str">
        <f t="shared" si="67"/>
        <v/>
      </c>
      <c r="J673" s="60" t="str">
        <f t="shared" si="68"/>
        <v/>
      </c>
      <c r="K673" s="59" t="str">
        <f>IF(AND(F673&gt;0,F672=0),aux!$B$2,IF(AND(G673&gt;0,G672=0,H673&lt;1),aux!$B$3,IF(AND(J673=MAX($J$4:$J$999),J672&lt;J673),aux!$B$4,"")))</f>
        <v/>
      </c>
      <c r="L673" s="114" t="str">
        <f>IF(OR(K672=aux!$B$3,L672=""),"",B673/$B$1)</f>
        <v/>
      </c>
      <c r="M673" s="114" t="str">
        <f t="shared" si="71"/>
        <v/>
      </c>
      <c r="N673" s="11" t="str">
        <f t="shared" si="72"/>
        <v/>
      </c>
      <c r="O673" s="60" t="str">
        <f>IF(AND(L672&lt;$V$20,L673&gt;$V$20),aux!$B$5,"")</f>
        <v/>
      </c>
      <c r="AA673" s="108">
        <f>IF(L673="",$V$6,B673)</f>
        <v>45.800000000000004</v>
      </c>
      <c r="AB673" s="109">
        <f>IF(L673="",$W$6,C673)</f>
        <v>3585.1179999999999</v>
      </c>
      <c r="AC673" s="108">
        <f>IF(B673="",AC672,IF(L673="",B673,$V$6))</f>
        <v>80</v>
      </c>
      <c r="AD673" s="109">
        <f>IF(B673="",AD672,IF(L673="",C673,$W$6))</f>
        <v>3604.0729999999999</v>
      </c>
      <c r="AF673" s="110">
        <f t="shared" si="69"/>
        <v>33.676470588235297</v>
      </c>
      <c r="AG673" s="110">
        <f t="shared" si="70"/>
        <v>0.24973721682891176</v>
      </c>
      <c r="AI673" s="111">
        <f>SUM($N$4:N673)</f>
        <v>6.8337405675909331</v>
      </c>
    </row>
    <row r="674" spans="1:35" x14ac:dyDescent="0.25">
      <c r="A674" s="4" t="str">
        <f>IF(pushover!A674="","",pushover!A674)</f>
        <v/>
      </c>
      <c r="B674" s="112" t="str">
        <f>IF(A674="","",IF(MAX(pushover!B674:B1669)&gt;0,pushover!B674*100,-pushover!B674*100))</f>
        <v/>
      </c>
      <c r="C674" s="113" t="str">
        <f>IF(A674="","",pushover!C674)</f>
        <v/>
      </c>
      <c r="D674" s="4" t="str">
        <f>IF(A674="","",pushover!D674)</f>
        <v/>
      </c>
      <c r="E674" s="4" t="str">
        <f>IF(A674="","",pushover!E674)</f>
        <v/>
      </c>
      <c r="F674" s="4" t="str">
        <f>IF(A674="","",pushover!I674)</f>
        <v/>
      </c>
      <c r="G674" s="4" t="str">
        <f>IF(A674="","",pushover!J674)</f>
        <v/>
      </c>
      <c r="H674" s="4" t="str">
        <f>IF(A674="","",pushover!K674)</f>
        <v/>
      </c>
      <c r="I674" s="60" t="str">
        <f t="shared" si="67"/>
        <v/>
      </c>
      <c r="J674" s="60" t="str">
        <f t="shared" si="68"/>
        <v/>
      </c>
      <c r="K674" s="59" t="str">
        <f>IF(AND(F674&gt;0,F673=0),aux!$B$2,IF(AND(G674&gt;0,G673=0,H674&lt;1),aux!$B$3,IF(AND(J674=MAX($J$4:$J$999),J673&lt;J674),aux!$B$4,"")))</f>
        <v/>
      </c>
      <c r="L674" s="114" t="str">
        <f>IF(OR(K673=aux!$B$3,L673=""),"",B674/$B$1)</f>
        <v/>
      </c>
      <c r="M674" s="114" t="str">
        <f t="shared" si="71"/>
        <v/>
      </c>
      <c r="N674" s="11" t="str">
        <f t="shared" si="72"/>
        <v/>
      </c>
      <c r="O674" s="60" t="str">
        <f>IF(AND(L673&lt;$V$20,L674&gt;$V$20),aux!$B$5,"")</f>
        <v/>
      </c>
      <c r="AA674" s="108">
        <f>IF(L674="",$V$6,B674)</f>
        <v>45.800000000000004</v>
      </c>
      <c r="AB674" s="109">
        <f>IF(L674="",$W$6,C674)</f>
        <v>3585.1179999999999</v>
      </c>
      <c r="AC674" s="108">
        <f>IF(B674="",AC673,IF(L674="",B674,$V$6))</f>
        <v>80</v>
      </c>
      <c r="AD674" s="109">
        <f>IF(B674="",AD673,IF(L674="",C674,$W$6))</f>
        <v>3604.0729999999999</v>
      </c>
      <c r="AF674" s="110">
        <f t="shared" si="69"/>
        <v>33.676470588235297</v>
      </c>
      <c r="AG674" s="110">
        <f t="shared" si="70"/>
        <v>0.24973721682891176</v>
      </c>
      <c r="AI674" s="111">
        <f>SUM($N$4:N674)</f>
        <v>6.8337405675909331</v>
      </c>
    </row>
    <row r="675" spans="1:35" x14ac:dyDescent="0.25">
      <c r="A675" s="4" t="str">
        <f>IF(pushover!A675="","",pushover!A675)</f>
        <v/>
      </c>
      <c r="B675" s="112" t="str">
        <f>IF(A675="","",IF(MAX(pushover!B675:B1670)&gt;0,pushover!B675*100,-pushover!B675*100))</f>
        <v/>
      </c>
      <c r="C675" s="113" t="str">
        <f>IF(A675="","",pushover!C675)</f>
        <v/>
      </c>
      <c r="D675" s="4" t="str">
        <f>IF(A675="","",pushover!D675)</f>
        <v/>
      </c>
      <c r="E675" s="4" t="str">
        <f>IF(A675="","",pushover!E675)</f>
        <v/>
      </c>
      <c r="F675" s="4" t="str">
        <f>IF(A675="","",pushover!I675)</f>
        <v/>
      </c>
      <c r="G675" s="4" t="str">
        <f>IF(A675="","",pushover!J675)</f>
        <v/>
      </c>
      <c r="H675" s="4" t="str">
        <f>IF(A675="","",pushover!K675)</f>
        <v/>
      </c>
      <c r="I675" s="60" t="str">
        <f t="shared" si="67"/>
        <v/>
      </c>
      <c r="J675" s="60" t="str">
        <f t="shared" si="68"/>
        <v/>
      </c>
      <c r="K675" s="59" t="str">
        <f>IF(AND(F675&gt;0,F674=0),aux!$B$2,IF(AND(G675&gt;0,G674=0,H675&lt;1),aux!$B$3,IF(AND(J675=MAX($J$4:$J$999),J674&lt;J675),aux!$B$4,"")))</f>
        <v/>
      </c>
      <c r="L675" s="114" t="str">
        <f>IF(OR(K674=aux!$B$3,L674=""),"",B675/$B$1)</f>
        <v/>
      </c>
      <c r="M675" s="114" t="str">
        <f t="shared" si="71"/>
        <v/>
      </c>
      <c r="N675" s="11" t="str">
        <f t="shared" si="72"/>
        <v/>
      </c>
      <c r="O675" s="60" t="str">
        <f>IF(AND(L674&lt;$V$20,L675&gt;$V$20),aux!$B$5,"")</f>
        <v/>
      </c>
      <c r="AA675" s="108">
        <f>IF(L675="",$V$6,B675)</f>
        <v>45.800000000000004</v>
      </c>
      <c r="AB675" s="109">
        <f>IF(L675="",$W$6,C675)</f>
        <v>3585.1179999999999</v>
      </c>
      <c r="AC675" s="108">
        <f>IF(B675="",AC674,IF(L675="",B675,$V$6))</f>
        <v>80</v>
      </c>
      <c r="AD675" s="109">
        <f>IF(B675="",AD674,IF(L675="",C675,$W$6))</f>
        <v>3604.0729999999999</v>
      </c>
      <c r="AF675" s="110">
        <f t="shared" si="69"/>
        <v>33.676470588235297</v>
      </c>
      <c r="AG675" s="110">
        <f t="shared" si="70"/>
        <v>0.24973721682891176</v>
      </c>
      <c r="AI675" s="111">
        <f>SUM($N$4:N675)</f>
        <v>6.8337405675909331</v>
      </c>
    </row>
    <row r="676" spans="1:35" x14ac:dyDescent="0.25">
      <c r="A676" s="4" t="str">
        <f>IF(pushover!A676="","",pushover!A676)</f>
        <v/>
      </c>
      <c r="B676" s="112" t="str">
        <f>IF(A676="","",IF(MAX(pushover!B676:B1671)&gt;0,pushover!B676*100,-pushover!B676*100))</f>
        <v/>
      </c>
      <c r="C676" s="113" t="str">
        <f>IF(A676="","",pushover!C676)</f>
        <v/>
      </c>
      <c r="D676" s="4" t="str">
        <f>IF(A676="","",pushover!D676)</f>
        <v/>
      </c>
      <c r="E676" s="4" t="str">
        <f>IF(A676="","",pushover!E676)</f>
        <v/>
      </c>
      <c r="F676" s="4" t="str">
        <f>IF(A676="","",pushover!I676)</f>
        <v/>
      </c>
      <c r="G676" s="4" t="str">
        <f>IF(A676="","",pushover!J676)</f>
        <v/>
      </c>
      <c r="H676" s="4" t="str">
        <f>IF(A676="","",pushover!K676)</f>
        <v/>
      </c>
      <c r="I676" s="60" t="str">
        <f t="shared" si="67"/>
        <v/>
      </c>
      <c r="J676" s="60" t="str">
        <f t="shared" si="68"/>
        <v/>
      </c>
      <c r="K676" s="59" t="str">
        <f>IF(AND(F676&gt;0,F675=0),aux!$B$2,IF(AND(G676&gt;0,G675=0,H676&lt;1),aux!$B$3,IF(AND(J676=MAX($J$4:$J$999),J675&lt;J676),aux!$B$4,"")))</f>
        <v/>
      </c>
      <c r="L676" s="114" t="str">
        <f>IF(OR(K675=aux!$B$3,L675=""),"",B676/$B$1)</f>
        <v/>
      </c>
      <c r="M676" s="114" t="str">
        <f t="shared" si="71"/>
        <v/>
      </c>
      <c r="N676" s="11" t="str">
        <f t="shared" si="72"/>
        <v/>
      </c>
      <c r="O676" s="60" t="str">
        <f>IF(AND(L675&lt;$V$20,L676&gt;$V$20),aux!$B$5,"")</f>
        <v/>
      </c>
      <c r="AA676" s="108">
        <f>IF(L676="",$V$6,B676)</f>
        <v>45.800000000000004</v>
      </c>
      <c r="AB676" s="109">
        <f>IF(L676="",$W$6,C676)</f>
        <v>3585.1179999999999</v>
      </c>
      <c r="AC676" s="108">
        <f>IF(B676="",AC675,IF(L676="",B676,$V$6))</f>
        <v>80</v>
      </c>
      <c r="AD676" s="109">
        <f>IF(B676="",AD675,IF(L676="",C676,$W$6))</f>
        <v>3604.0729999999999</v>
      </c>
      <c r="AF676" s="110">
        <f t="shared" si="69"/>
        <v>33.676470588235297</v>
      </c>
      <c r="AG676" s="110">
        <f t="shared" si="70"/>
        <v>0.24973721682891176</v>
      </c>
      <c r="AI676" s="111">
        <f>SUM($N$4:N676)</f>
        <v>6.8337405675909331</v>
      </c>
    </row>
    <row r="677" spans="1:35" x14ac:dyDescent="0.25">
      <c r="A677" s="4" t="str">
        <f>IF(pushover!A677="","",pushover!A677)</f>
        <v/>
      </c>
      <c r="B677" s="112" t="str">
        <f>IF(A677="","",IF(MAX(pushover!B677:B1672)&gt;0,pushover!B677*100,-pushover!B677*100))</f>
        <v/>
      </c>
      <c r="C677" s="113" t="str">
        <f>IF(A677="","",pushover!C677)</f>
        <v/>
      </c>
      <c r="D677" s="4" t="str">
        <f>IF(A677="","",pushover!D677)</f>
        <v/>
      </c>
      <c r="E677" s="4" t="str">
        <f>IF(A677="","",pushover!E677)</f>
        <v/>
      </c>
      <c r="F677" s="4" t="str">
        <f>IF(A677="","",pushover!I677)</f>
        <v/>
      </c>
      <c r="G677" s="4" t="str">
        <f>IF(A677="","",pushover!J677)</f>
        <v/>
      </c>
      <c r="H677" s="4" t="str">
        <f>IF(A677="","",pushover!K677)</f>
        <v/>
      </c>
      <c r="I677" s="60" t="str">
        <f t="shared" si="67"/>
        <v/>
      </c>
      <c r="J677" s="60" t="str">
        <f t="shared" si="68"/>
        <v/>
      </c>
      <c r="K677" s="59" t="str">
        <f>IF(AND(F677&gt;0,F676=0),aux!$B$2,IF(AND(G677&gt;0,G676=0,H677&lt;1),aux!$B$3,IF(AND(J677=MAX($J$4:$J$999),J676&lt;J677),aux!$B$4,"")))</f>
        <v/>
      </c>
      <c r="L677" s="114" t="str">
        <f>IF(OR(K676=aux!$B$3,L676=""),"",B677/$B$1)</f>
        <v/>
      </c>
      <c r="M677" s="114" t="str">
        <f t="shared" si="71"/>
        <v/>
      </c>
      <c r="N677" s="11" t="str">
        <f t="shared" si="72"/>
        <v/>
      </c>
      <c r="O677" s="60" t="str">
        <f>IF(AND(L676&lt;$V$20,L677&gt;$V$20),aux!$B$5,"")</f>
        <v/>
      </c>
      <c r="AA677" s="108">
        <f>IF(L677="",$V$6,B677)</f>
        <v>45.800000000000004</v>
      </c>
      <c r="AB677" s="109">
        <f>IF(L677="",$W$6,C677)</f>
        <v>3585.1179999999999</v>
      </c>
      <c r="AC677" s="108">
        <f>IF(B677="",AC676,IF(L677="",B677,$V$6))</f>
        <v>80</v>
      </c>
      <c r="AD677" s="109">
        <f>IF(B677="",AD676,IF(L677="",C677,$W$6))</f>
        <v>3604.0729999999999</v>
      </c>
      <c r="AF677" s="110">
        <f t="shared" si="69"/>
        <v>33.676470588235297</v>
      </c>
      <c r="AG677" s="110">
        <f t="shared" si="70"/>
        <v>0.24973721682891176</v>
      </c>
      <c r="AI677" s="111">
        <f>SUM($N$4:N677)</f>
        <v>6.8337405675909331</v>
      </c>
    </row>
    <row r="678" spans="1:35" x14ac:dyDescent="0.25">
      <c r="A678" s="4" t="str">
        <f>IF(pushover!A678="","",pushover!A678)</f>
        <v/>
      </c>
      <c r="B678" s="112" t="str">
        <f>IF(A678="","",IF(MAX(pushover!B678:B1673)&gt;0,pushover!B678*100,-pushover!B678*100))</f>
        <v/>
      </c>
      <c r="C678" s="113" t="str">
        <f>IF(A678="","",pushover!C678)</f>
        <v/>
      </c>
      <c r="D678" s="4" t="str">
        <f>IF(A678="","",pushover!D678)</f>
        <v/>
      </c>
      <c r="E678" s="4" t="str">
        <f>IF(A678="","",pushover!E678)</f>
        <v/>
      </c>
      <c r="F678" s="4" t="str">
        <f>IF(A678="","",pushover!I678)</f>
        <v/>
      </c>
      <c r="G678" s="4" t="str">
        <f>IF(A678="","",pushover!J678)</f>
        <v/>
      </c>
      <c r="H678" s="4" t="str">
        <f>IF(A678="","",pushover!K678)</f>
        <v/>
      </c>
      <c r="I678" s="60" t="str">
        <f t="shared" si="67"/>
        <v/>
      </c>
      <c r="J678" s="60" t="str">
        <f t="shared" si="68"/>
        <v/>
      </c>
      <c r="K678" s="59" t="str">
        <f>IF(AND(F678&gt;0,F677=0),aux!$B$2,IF(AND(G678&gt;0,G677=0,H678&lt;1),aux!$B$3,IF(AND(J678=MAX($J$4:$J$999),J677&lt;J678),aux!$B$4,"")))</f>
        <v/>
      </c>
      <c r="L678" s="114" t="str">
        <f>IF(OR(K677=aux!$B$3,L677=""),"",B678/$B$1)</f>
        <v/>
      </c>
      <c r="M678" s="114" t="str">
        <f t="shared" si="71"/>
        <v/>
      </c>
      <c r="N678" s="11" t="str">
        <f t="shared" si="72"/>
        <v/>
      </c>
      <c r="O678" s="60" t="str">
        <f>IF(AND(L677&lt;$V$20,L678&gt;$V$20),aux!$B$5,"")</f>
        <v/>
      </c>
      <c r="AA678" s="108">
        <f>IF(L678="",$V$6,B678)</f>
        <v>45.800000000000004</v>
      </c>
      <c r="AB678" s="109">
        <f>IF(L678="",$W$6,C678)</f>
        <v>3585.1179999999999</v>
      </c>
      <c r="AC678" s="108">
        <f>IF(B678="",AC677,IF(L678="",B678,$V$6))</f>
        <v>80</v>
      </c>
      <c r="AD678" s="109">
        <f>IF(B678="",AD677,IF(L678="",C678,$W$6))</f>
        <v>3604.0729999999999</v>
      </c>
      <c r="AF678" s="110">
        <f t="shared" si="69"/>
        <v>33.676470588235297</v>
      </c>
      <c r="AG678" s="110">
        <f t="shared" si="70"/>
        <v>0.24973721682891176</v>
      </c>
      <c r="AI678" s="111">
        <f>SUM($N$4:N678)</f>
        <v>6.8337405675909331</v>
      </c>
    </row>
    <row r="679" spans="1:35" x14ac:dyDescent="0.25">
      <c r="A679" s="4" t="str">
        <f>IF(pushover!A679="","",pushover!A679)</f>
        <v/>
      </c>
      <c r="B679" s="112" t="str">
        <f>IF(A679="","",IF(MAX(pushover!B679:B1674)&gt;0,pushover!B679*100,-pushover!B679*100))</f>
        <v/>
      </c>
      <c r="C679" s="113" t="str">
        <f>IF(A679="","",pushover!C679)</f>
        <v/>
      </c>
      <c r="D679" s="4" t="str">
        <f>IF(A679="","",pushover!D679)</f>
        <v/>
      </c>
      <c r="E679" s="4" t="str">
        <f>IF(A679="","",pushover!E679)</f>
        <v/>
      </c>
      <c r="F679" s="4" t="str">
        <f>IF(A679="","",pushover!I679)</f>
        <v/>
      </c>
      <c r="G679" s="4" t="str">
        <f>IF(A679="","",pushover!J679)</f>
        <v/>
      </c>
      <c r="H679" s="4" t="str">
        <f>IF(A679="","",pushover!K679)</f>
        <v/>
      </c>
      <c r="I679" s="60" t="str">
        <f t="shared" si="67"/>
        <v/>
      </c>
      <c r="J679" s="60" t="str">
        <f t="shared" si="68"/>
        <v/>
      </c>
      <c r="K679" s="59" t="str">
        <f>IF(AND(F679&gt;0,F678=0),aux!$B$2,IF(AND(G679&gt;0,G678=0,H679&lt;1),aux!$B$3,IF(AND(J679=MAX($J$4:$J$999),J678&lt;J679),aux!$B$4,"")))</f>
        <v/>
      </c>
      <c r="L679" s="114" t="str">
        <f>IF(OR(K678=aux!$B$3,L678=""),"",B679/$B$1)</f>
        <v/>
      </c>
      <c r="M679" s="114" t="str">
        <f t="shared" si="71"/>
        <v/>
      </c>
      <c r="N679" s="11" t="str">
        <f t="shared" si="72"/>
        <v/>
      </c>
      <c r="O679" s="60" t="str">
        <f>IF(AND(L678&lt;$V$20,L679&gt;$V$20),aux!$B$5,"")</f>
        <v/>
      </c>
      <c r="AA679" s="108">
        <f>IF(L679="",$V$6,B679)</f>
        <v>45.800000000000004</v>
      </c>
      <c r="AB679" s="109">
        <f>IF(L679="",$W$6,C679)</f>
        <v>3585.1179999999999</v>
      </c>
      <c r="AC679" s="108">
        <f>IF(B679="",AC678,IF(L679="",B679,$V$6))</f>
        <v>80</v>
      </c>
      <c r="AD679" s="109">
        <f>IF(B679="",AD678,IF(L679="",C679,$W$6))</f>
        <v>3604.0729999999999</v>
      </c>
      <c r="AF679" s="110">
        <f t="shared" si="69"/>
        <v>33.676470588235297</v>
      </c>
      <c r="AG679" s="110">
        <f t="shared" si="70"/>
        <v>0.24973721682891176</v>
      </c>
      <c r="AI679" s="111">
        <f>SUM($N$4:N679)</f>
        <v>6.8337405675909331</v>
      </c>
    </row>
    <row r="680" spans="1:35" x14ac:dyDescent="0.25">
      <c r="A680" s="4" t="str">
        <f>IF(pushover!A680="","",pushover!A680)</f>
        <v/>
      </c>
      <c r="B680" s="112" t="str">
        <f>IF(A680="","",IF(MAX(pushover!B680:B1675)&gt;0,pushover!B680*100,-pushover!B680*100))</f>
        <v/>
      </c>
      <c r="C680" s="113" t="str">
        <f>IF(A680="","",pushover!C680)</f>
        <v/>
      </c>
      <c r="D680" s="4" t="str">
        <f>IF(A680="","",pushover!D680)</f>
        <v/>
      </c>
      <c r="E680" s="4" t="str">
        <f>IF(A680="","",pushover!E680)</f>
        <v/>
      </c>
      <c r="F680" s="4" t="str">
        <f>IF(A680="","",pushover!I680)</f>
        <v/>
      </c>
      <c r="G680" s="4" t="str">
        <f>IF(A680="","",pushover!J680)</f>
        <v/>
      </c>
      <c r="H680" s="4" t="str">
        <f>IF(A680="","",pushover!K680)</f>
        <v/>
      </c>
      <c r="I680" s="60" t="str">
        <f t="shared" si="67"/>
        <v/>
      </c>
      <c r="J680" s="60" t="str">
        <f t="shared" si="68"/>
        <v/>
      </c>
      <c r="K680" s="59" t="str">
        <f>IF(AND(F680&gt;0,F679=0),aux!$B$2,IF(AND(G680&gt;0,G679=0,H680&lt;1),aux!$B$3,IF(AND(J680=MAX($J$4:$J$999),J679&lt;J680),aux!$B$4,"")))</f>
        <v/>
      </c>
      <c r="L680" s="114" t="str">
        <f>IF(OR(K679=aux!$B$3,L679=""),"",B680/$B$1)</f>
        <v/>
      </c>
      <c r="M680" s="114" t="str">
        <f t="shared" si="71"/>
        <v/>
      </c>
      <c r="N680" s="11" t="str">
        <f t="shared" si="72"/>
        <v/>
      </c>
      <c r="O680" s="60" t="str">
        <f>IF(AND(L679&lt;$V$20,L680&gt;$V$20),aux!$B$5,"")</f>
        <v/>
      </c>
      <c r="AA680" s="108">
        <f>IF(L680="",$V$6,B680)</f>
        <v>45.800000000000004</v>
      </c>
      <c r="AB680" s="109">
        <f>IF(L680="",$W$6,C680)</f>
        <v>3585.1179999999999</v>
      </c>
      <c r="AC680" s="108">
        <f>IF(B680="",AC679,IF(L680="",B680,$V$6))</f>
        <v>80</v>
      </c>
      <c r="AD680" s="109">
        <f>IF(B680="",AD679,IF(L680="",C680,$W$6))</f>
        <v>3604.0729999999999</v>
      </c>
      <c r="AF680" s="110">
        <f t="shared" si="69"/>
        <v>33.676470588235297</v>
      </c>
      <c r="AG680" s="110">
        <f t="shared" si="70"/>
        <v>0.24973721682891176</v>
      </c>
      <c r="AI680" s="111">
        <f>SUM($N$4:N680)</f>
        <v>6.8337405675909331</v>
      </c>
    </row>
    <row r="681" spans="1:35" x14ac:dyDescent="0.25">
      <c r="A681" s="4" t="str">
        <f>IF(pushover!A681="","",pushover!A681)</f>
        <v/>
      </c>
      <c r="B681" s="112" t="str">
        <f>IF(A681="","",IF(MAX(pushover!B681:B1676)&gt;0,pushover!B681*100,-pushover!B681*100))</f>
        <v/>
      </c>
      <c r="C681" s="113" t="str">
        <f>IF(A681="","",pushover!C681)</f>
        <v/>
      </c>
      <c r="D681" s="4" t="str">
        <f>IF(A681="","",pushover!D681)</f>
        <v/>
      </c>
      <c r="E681" s="4" t="str">
        <f>IF(A681="","",pushover!E681)</f>
        <v/>
      </c>
      <c r="F681" s="4" t="str">
        <f>IF(A681="","",pushover!I681)</f>
        <v/>
      </c>
      <c r="G681" s="4" t="str">
        <f>IF(A681="","",pushover!J681)</f>
        <v/>
      </c>
      <c r="H681" s="4" t="str">
        <f>IF(A681="","",pushover!K681)</f>
        <v/>
      </c>
      <c r="I681" s="60" t="str">
        <f t="shared" si="67"/>
        <v/>
      </c>
      <c r="J681" s="60" t="str">
        <f t="shared" si="68"/>
        <v/>
      </c>
      <c r="K681" s="59" t="str">
        <f>IF(AND(F681&gt;0,F680=0),aux!$B$2,IF(AND(G681&gt;0,G680=0,H681&lt;1),aux!$B$3,IF(AND(J681=MAX($J$4:$J$999),J680&lt;J681),aux!$B$4,"")))</f>
        <v/>
      </c>
      <c r="L681" s="114" t="str">
        <f>IF(OR(K680=aux!$B$3,L680=""),"",B681/$B$1)</f>
        <v/>
      </c>
      <c r="M681" s="114" t="str">
        <f t="shared" si="71"/>
        <v/>
      </c>
      <c r="N681" s="11" t="str">
        <f t="shared" si="72"/>
        <v/>
      </c>
      <c r="O681" s="60" t="str">
        <f>IF(AND(L680&lt;$V$20,L681&gt;$V$20),aux!$B$5,"")</f>
        <v/>
      </c>
      <c r="AA681" s="108">
        <f>IF(L681="",$V$6,B681)</f>
        <v>45.800000000000004</v>
      </c>
      <c r="AB681" s="109">
        <f>IF(L681="",$W$6,C681)</f>
        <v>3585.1179999999999</v>
      </c>
      <c r="AC681" s="108">
        <f>IF(B681="",AC680,IF(L681="",B681,$V$6))</f>
        <v>80</v>
      </c>
      <c r="AD681" s="109">
        <f>IF(B681="",AD680,IF(L681="",C681,$W$6))</f>
        <v>3604.0729999999999</v>
      </c>
      <c r="AF681" s="110">
        <f t="shared" si="69"/>
        <v>33.676470588235297</v>
      </c>
      <c r="AG681" s="110">
        <f t="shared" si="70"/>
        <v>0.24973721682891176</v>
      </c>
      <c r="AI681" s="111">
        <f>SUM($N$4:N681)</f>
        <v>6.8337405675909331</v>
      </c>
    </row>
    <row r="682" spans="1:35" x14ac:dyDescent="0.25">
      <c r="A682" s="4" t="str">
        <f>IF(pushover!A682="","",pushover!A682)</f>
        <v/>
      </c>
      <c r="B682" s="112" t="str">
        <f>IF(A682="","",IF(MAX(pushover!B682:B1677)&gt;0,pushover!B682*100,-pushover!B682*100))</f>
        <v/>
      </c>
      <c r="C682" s="113" t="str">
        <f>IF(A682="","",pushover!C682)</f>
        <v/>
      </c>
      <c r="D682" s="4" t="str">
        <f>IF(A682="","",pushover!D682)</f>
        <v/>
      </c>
      <c r="E682" s="4" t="str">
        <f>IF(A682="","",pushover!E682)</f>
        <v/>
      </c>
      <c r="F682" s="4" t="str">
        <f>IF(A682="","",pushover!I682)</f>
        <v/>
      </c>
      <c r="G682" s="4" t="str">
        <f>IF(A682="","",pushover!J682)</f>
        <v/>
      </c>
      <c r="H682" s="4" t="str">
        <f>IF(A682="","",pushover!K682)</f>
        <v/>
      </c>
      <c r="I682" s="60" t="str">
        <f t="shared" si="67"/>
        <v/>
      </c>
      <c r="J682" s="60" t="str">
        <f t="shared" si="68"/>
        <v/>
      </c>
      <c r="K682" s="59" t="str">
        <f>IF(AND(F682&gt;0,F681=0),aux!$B$2,IF(AND(G682&gt;0,G681=0,H682&lt;1),aux!$B$3,IF(AND(J682=MAX($J$4:$J$999),J681&lt;J682),aux!$B$4,"")))</f>
        <v/>
      </c>
      <c r="L682" s="114" t="str">
        <f>IF(OR(K681=aux!$B$3,L681=""),"",B682/$B$1)</f>
        <v/>
      </c>
      <c r="M682" s="114" t="str">
        <f t="shared" si="71"/>
        <v/>
      </c>
      <c r="N682" s="11" t="str">
        <f t="shared" si="72"/>
        <v/>
      </c>
      <c r="O682" s="60" t="str">
        <f>IF(AND(L681&lt;$V$20,L682&gt;$V$20),aux!$B$5,"")</f>
        <v/>
      </c>
      <c r="AA682" s="108">
        <f>IF(L682="",$V$6,B682)</f>
        <v>45.800000000000004</v>
      </c>
      <c r="AB682" s="109">
        <f>IF(L682="",$W$6,C682)</f>
        <v>3585.1179999999999</v>
      </c>
      <c r="AC682" s="108">
        <f>IF(B682="",AC681,IF(L682="",B682,$V$6))</f>
        <v>80</v>
      </c>
      <c r="AD682" s="109">
        <f>IF(B682="",AD681,IF(L682="",C682,$W$6))</f>
        <v>3604.0729999999999</v>
      </c>
      <c r="AF682" s="110">
        <f t="shared" si="69"/>
        <v>33.676470588235297</v>
      </c>
      <c r="AG682" s="110">
        <f t="shared" si="70"/>
        <v>0.24973721682891176</v>
      </c>
      <c r="AI682" s="111">
        <f>SUM($N$4:N682)</f>
        <v>6.8337405675909331</v>
      </c>
    </row>
    <row r="683" spans="1:35" x14ac:dyDescent="0.25">
      <c r="A683" s="4" t="str">
        <f>IF(pushover!A683="","",pushover!A683)</f>
        <v/>
      </c>
      <c r="B683" s="112" t="str">
        <f>IF(A683="","",IF(MAX(pushover!B683:B1678)&gt;0,pushover!B683*100,-pushover!B683*100))</f>
        <v/>
      </c>
      <c r="C683" s="113" t="str">
        <f>IF(A683="","",pushover!C683)</f>
        <v/>
      </c>
      <c r="D683" s="4" t="str">
        <f>IF(A683="","",pushover!D683)</f>
        <v/>
      </c>
      <c r="E683" s="4" t="str">
        <f>IF(A683="","",pushover!E683)</f>
        <v/>
      </c>
      <c r="F683" s="4" t="str">
        <f>IF(A683="","",pushover!I683)</f>
        <v/>
      </c>
      <c r="G683" s="4" t="str">
        <f>IF(A683="","",pushover!J683)</f>
        <v/>
      </c>
      <c r="H683" s="4" t="str">
        <f>IF(A683="","",pushover!K683)</f>
        <v/>
      </c>
      <c r="I683" s="60" t="str">
        <f t="shared" si="67"/>
        <v/>
      </c>
      <c r="J683" s="60" t="str">
        <f t="shared" si="68"/>
        <v/>
      </c>
      <c r="K683" s="59" t="str">
        <f>IF(AND(F683&gt;0,F682=0),aux!$B$2,IF(AND(G683&gt;0,G682=0,H683&lt;1),aux!$B$3,IF(AND(J683=MAX($J$4:$J$999),J682&lt;J683),aux!$B$4,"")))</f>
        <v/>
      </c>
      <c r="L683" s="114" t="str">
        <f>IF(OR(K682=aux!$B$3,L682=""),"",B683/$B$1)</f>
        <v/>
      </c>
      <c r="M683" s="114" t="str">
        <f t="shared" si="71"/>
        <v/>
      </c>
      <c r="N683" s="11" t="str">
        <f t="shared" si="72"/>
        <v/>
      </c>
      <c r="O683" s="60" t="str">
        <f>IF(AND(L682&lt;$V$20,L683&gt;$V$20),aux!$B$5,"")</f>
        <v/>
      </c>
      <c r="AA683" s="108">
        <f>IF(L683="",$V$6,B683)</f>
        <v>45.800000000000004</v>
      </c>
      <c r="AB683" s="109">
        <f>IF(L683="",$W$6,C683)</f>
        <v>3585.1179999999999</v>
      </c>
      <c r="AC683" s="108">
        <f>IF(B683="",AC682,IF(L683="",B683,$V$6))</f>
        <v>80</v>
      </c>
      <c r="AD683" s="109">
        <f>IF(B683="",AD682,IF(L683="",C683,$W$6))</f>
        <v>3604.0729999999999</v>
      </c>
      <c r="AF683" s="110">
        <f t="shared" si="69"/>
        <v>33.676470588235297</v>
      </c>
      <c r="AG683" s="110">
        <f t="shared" si="70"/>
        <v>0.24973721682891176</v>
      </c>
      <c r="AI683" s="111">
        <f>SUM($N$4:N683)</f>
        <v>6.8337405675909331</v>
      </c>
    </row>
    <row r="684" spans="1:35" x14ac:dyDescent="0.25">
      <c r="A684" s="4" t="str">
        <f>IF(pushover!A684="","",pushover!A684)</f>
        <v/>
      </c>
      <c r="B684" s="112" t="str">
        <f>IF(A684="","",IF(MAX(pushover!B684:B1679)&gt;0,pushover!B684*100,-pushover!B684*100))</f>
        <v/>
      </c>
      <c r="C684" s="113" t="str">
        <f>IF(A684="","",pushover!C684)</f>
        <v/>
      </c>
      <c r="D684" s="4" t="str">
        <f>IF(A684="","",pushover!D684)</f>
        <v/>
      </c>
      <c r="E684" s="4" t="str">
        <f>IF(A684="","",pushover!E684)</f>
        <v/>
      </c>
      <c r="F684" s="4" t="str">
        <f>IF(A684="","",pushover!I684)</f>
        <v/>
      </c>
      <c r="G684" s="4" t="str">
        <f>IF(A684="","",pushover!J684)</f>
        <v/>
      </c>
      <c r="H684" s="4" t="str">
        <f>IF(A684="","",pushover!K684)</f>
        <v/>
      </c>
      <c r="I684" s="60" t="str">
        <f t="shared" si="67"/>
        <v/>
      </c>
      <c r="J684" s="60" t="str">
        <f t="shared" si="68"/>
        <v/>
      </c>
      <c r="K684" s="59" t="str">
        <f>IF(AND(F684&gt;0,F683=0),aux!$B$2,IF(AND(G684&gt;0,G683=0,H684&lt;1),aux!$B$3,IF(AND(J684=MAX($J$4:$J$999),J683&lt;J684),aux!$B$4,"")))</f>
        <v/>
      </c>
      <c r="L684" s="114" t="str">
        <f>IF(OR(K683=aux!$B$3,L683=""),"",B684/$B$1)</f>
        <v/>
      </c>
      <c r="M684" s="114" t="str">
        <f t="shared" si="71"/>
        <v/>
      </c>
      <c r="N684" s="11" t="str">
        <f t="shared" si="72"/>
        <v/>
      </c>
      <c r="O684" s="60" t="str">
        <f>IF(AND(L683&lt;$V$20,L684&gt;$V$20),aux!$B$5,"")</f>
        <v/>
      </c>
      <c r="AA684" s="108">
        <f>IF(L684="",$V$6,B684)</f>
        <v>45.800000000000004</v>
      </c>
      <c r="AB684" s="109">
        <f>IF(L684="",$W$6,C684)</f>
        <v>3585.1179999999999</v>
      </c>
      <c r="AC684" s="108">
        <f>IF(B684="",AC683,IF(L684="",B684,$V$6))</f>
        <v>80</v>
      </c>
      <c r="AD684" s="109">
        <f>IF(B684="",AD683,IF(L684="",C684,$W$6))</f>
        <v>3604.0729999999999</v>
      </c>
      <c r="AF684" s="110">
        <f t="shared" si="69"/>
        <v>33.676470588235297</v>
      </c>
      <c r="AG684" s="110">
        <f t="shared" si="70"/>
        <v>0.24973721682891176</v>
      </c>
      <c r="AI684" s="111">
        <f>SUM($N$4:N684)</f>
        <v>6.8337405675909331</v>
      </c>
    </row>
    <row r="685" spans="1:35" x14ac:dyDescent="0.25">
      <c r="A685" s="4" t="str">
        <f>IF(pushover!A685="","",pushover!A685)</f>
        <v/>
      </c>
      <c r="B685" s="112" t="str">
        <f>IF(A685="","",IF(MAX(pushover!B685:B1680)&gt;0,pushover!B685*100,-pushover!B685*100))</f>
        <v/>
      </c>
      <c r="C685" s="113" t="str">
        <f>IF(A685="","",pushover!C685)</f>
        <v/>
      </c>
      <c r="D685" s="4" t="str">
        <f>IF(A685="","",pushover!D685)</f>
        <v/>
      </c>
      <c r="E685" s="4" t="str">
        <f>IF(A685="","",pushover!E685)</f>
        <v/>
      </c>
      <c r="F685" s="4" t="str">
        <f>IF(A685="","",pushover!I685)</f>
        <v/>
      </c>
      <c r="G685" s="4" t="str">
        <f>IF(A685="","",pushover!J685)</f>
        <v/>
      </c>
      <c r="H685" s="4" t="str">
        <f>IF(A685="","",pushover!K685)</f>
        <v/>
      </c>
      <c r="I685" s="60" t="str">
        <f t="shared" si="67"/>
        <v/>
      </c>
      <c r="J685" s="60" t="str">
        <f t="shared" si="68"/>
        <v/>
      </c>
      <c r="K685" s="59" t="str">
        <f>IF(AND(F685&gt;0,F684=0),aux!$B$2,IF(AND(G685&gt;0,G684=0,H685&lt;1),aux!$B$3,IF(AND(J685=MAX($J$4:$J$999),J684&lt;J685),aux!$B$4,"")))</f>
        <v/>
      </c>
      <c r="L685" s="114" t="str">
        <f>IF(OR(K684=aux!$B$3,L684=""),"",B685/$B$1)</f>
        <v/>
      </c>
      <c r="M685" s="114" t="str">
        <f t="shared" si="71"/>
        <v/>
      </c>
      <c r="N685" s="11" t="str">
        <f t="shared" si="72"/>
        <v/>
      </c>
      <c r="O685" s="60" t="str">
        <f>IF(AND(L684&lt;$V$20,L685&gt;$V$20),aux!$B$5,"")</f>
        <v/>
      </c>
      <c r="AA685" s="108">
        <f>IF(L685="",$V$6,B685)</f>
        <v>45.800000000000004</v>
      </c>
      <c r="AB685" s="109">
        <f>IF(L685="",$W$6,C685)</f>
        <v>3585.1179999999999</v>
      </c>
      <c r="AC685" s="108">
        <f>IF(B685="",AC684,IF(L685="",B685,$V$6))</f>
        <v>80</v>
      </c>
      <c r="AD685" s="109">
        <f>IF(B685="",AD684,IF(L685="",C685,$W$6))</f>
        <v>3604.0729999999999</v>
      </c>
      <c r="AF685" s="110">
        <f t="shared" si="69"/>
        <v>33.676470588235297</v>
      </c>
      <c r="AG685" s="110">
        <f t="shared" si="70"/>
        <v>0.24973721682891176</v>
      </c>
      <c r="AI685" s="111">
        <f>SUM($N$4:N685)</f>
        <v>6.8337405675909331</v>
      </c>
    </row>
    <row r="686" spans="1:35" x14ac:dyDescent="0.25">
      <c r="A686" s="4" t="str">
        <f>IF(pushover!A686="","",pushover!A686)</f>
        <v/>
      </c>
      <c r="B686" s="112" t="str">
        <f>IF(A686="","",IF(MAX(pushover!B686:B1681)&gt;0,pushover!B686*100,-pushover!B686*100))</f>
        <v/>
      </c>
      <c r="C686" s="113" t="str">
        <f>IF(A686="","",pushover!C686)</f>
        <v/>
      </c>
      <c r="D686" s="4" t="str">
        <f>IF(A686="","",pushover!D686)</f>
        <v/>
      </c>
      <c r="E686" s="4" t="str">
        <f>IF(A686="","",pushover!E686)</f>
        <v/>
      </c>
      <c r="F686" s="4" t="str">
        <f>IF(A686="","",pushover!I686)</f>
        <v/>
      </c>
      <c r="G686" s="4" t="str">
        <f>IF(A686="","",pushover!J686)</f>
        <v/>
      </c>
      <c r="H686" s="4" t="str">
        <f>IF(A686="","",pushover!K686)</f>
        <v/>
      </c>
      <c r="I686" s="60" t="str">
        <f t="shared" si="67"/>
        <v/>
      </c>
      <c r="J686" s="60" t="str">
        <f t="shared" si="68"/>
        <v/>
      </c>
      <c r="K686" s="59" t="str">
        <f>IF(AND(F686&gt;0,F685=0),aux!$B$2,IF(AND(G686&gt;0,G685=0,H686&lt;1),aux!$B$3,IF(AND(J686=MAX($J$4:$J$999),J685&lt;J686),aux!$B$4,"")))</f>
        <v/>
      </c>
      <c r="L686" s="114" t="str">
        <f>IF(OR(K685=aux!$B$3,L685=""),"",B686/$B$1)</f>
        <v/>
      </c>
      <c r="M686" s="114" t="str">
        <f t="shared" si="71"/>
        <v/>
      </c>
      <c r="N686" s="11" t="str">
        <f t="shared" si="72"/>
        <v/>
      </c>
      <c r="O686" s="60" t="str">
        <f>IF(AND(L685&lt;$V$20,L686&gt;$V$20),aux!$B$5,"")</f>
        <v/>
      </c>
      <c r="AA686" s="108">
        <f>IF(L686="",$V$6,B686)</f>
        <v>45.800000000000004</v>
      </c>
      <c r="AB686" s="109">
        <f>IF(L686="",$W$6,C686)</f>
        <v>3585.1179999999999</v>
      </c>
      <c r="AC686" s="108">
        <f>IF(B686="",AC685,IF(L686="",B686,$V$6))</f>
        <v>80</v>
      </c>
      <c r="AD686" s="109">
        <f>IF(B686="",AD685,IF(L686="",C686,$W$6))</f>
        <v>3604.0729999999999</v>
      </c>
      <c r="AF686" s="110">
        <f t="shared" si="69"/>
        <v>33.676470588235297</v>
      </c>
      <c r="AG686" s="110">
        <f t="shared" si="70"/>
        <v>0.24973721682891176</v>
      </c>
      <c r="AI686" s="111">
        <f>SUM($N$4:N686)</f>
        <v>6.8337405675909331</v>
      </c>
    </row>
    <row r="687" spans="1:35" x14ac:dyDescent="0.25">
      <c r="A687" s="4" t="str">
        <f>IF(pushover!A687="","",pushover!A687)</f>
        <v/>
      </c>
      <c r="B687" s="112" t="str">
        <f>IF(A687="","",IF(MAX(pushover!B687:B1682)&gt;0,pushover!B687*100,-pushover!B687*100))</f>
        <v/>
      </c>
      <c r="C687" s="113" t="str">
        <f>IF(A687="","",pushover!C687)</f>
        <v/>
      </c>
      <c r="D687" s="4" t="str">
        <f>IF(A687="","",pushover!D687)</f>
        <v/>
      </c>
      <c r="E687" s="4" t="str">
        <f>IF(A687="","",pushover!E687)</f>
        <v/>
      </c>
      <c r="F687" s="4" t="str">
        <f>IF(A687="","",pushover!I687)</f>
        <v/>
      </c>
      <c r="G687" s="4" t="str">
        <f>IF(A687="","",pushover!J687)</f>
        <v/>
      </c>
      <c r="H687" s="4" t="str">
        <f>IF(A687="","",pushover!K687)</f>
        <v/>
      </c>
      <c r="I687" s="60" t="str">
        <f t="shared" si="67"/>
        <v/>
      </c>
      <c r="J687" s="60" t="str">
        <f t="shared" si="68"/>
        <v/>
      </c>
      <c r="K687" s="59" t="str">
        <f>IF(AND(F687&gt;0,F686=0),aux!$B$2,IF(AND(G687&gt;0,G686=0,H687&lt;1),aux!$B$3,IF(AND(J687=MAX($J$4:$J$999),J686&lt;J687),aux!$B$4,"")))</f>
        <v/>
      </c>
      <c r="L687" s="114" t="str">
        <f>IF(OR(K686=aux!$B$3,L686=""),"",B687/$B$1)</f>
        <v/>
      </c>
      <c r="M687" s="114" t="str">
        <f t="shared" si="71"/>
        <v/>
      </c>
      <c r="N687" s="11" t="str">
        <f t="shared" si="72"/>
        <v/>
      </c>
      <c r="O687" s="60" t="str">
        <f>IF(AND(L686&lt;$V$20,L687&gt;$V$20),aux!$B$5,"")</f>
        <v/>
      </c>
      <c r="AA687" s="108">
        <f>IF(L687="",$V$6,B687)</f>
        <v>45.800000000000004</v>
      </c>
      <c r="AB687" s="109">
        <f>IF(L687="",$W$6,C687)</f>
        <v>3585.1179999999999</v>
      </c>
      <c r="AC687" s="108">
        <f>IF(B687="",AC686,IF(L687="",B687,$V$6))</f>
        <v>80</v>
      </c>
      <c r="AD687" s="109">
        <f>IF(B687="",AD686,IF(L687="",C687,$W$6))</f>
        <v>3604.0729999999999</v>
      </c>
      <c r="AF687" s="110">
        <f t="shared" si="69"/>
        <v>33.676470588235297</v>
      </c>
      <c r="AG687" s="110">
        <f t="shared" si="70"/>
        <v>0.24973721682891176</v>
      </c>
      <c r="AI687" s="111">
        <f>SUM($N$4:N687)</f>
        <v>6.8337405675909331</v>
      </c>
    </row>
    <row r="688" spans="1:35" x14ac:dyDescent="0.25">
      <c r="A688" s="4" t="str">
        <f>IF(pushover!A688="","",pushover!A688)</f>
        <v/>
      </c>
      <c r="B688" s="112" t="str">
        <f>IF(A688="","",IF(MAX(pushover!B688:B1683)&gt;0,pushover!B688*100,-pushover!B688*100))</f>
        <v/>
      </c>
      <c r="C688" s="113" t="str">
        <f>IF(A688="","",pushover!C688)</f>
        <v/>
      </c>
      <c r="D688" s="4" t="str">
        <f>IF(A688="","",pushover!D688)</f>
        <v/>
      </c>
      <c r="E688" s="4" t="str">
        <f>IF(A688="","",pushover!E688)</f>
        <v/>
      </c>
      <c r="F688" s="4" t="str">
        <f>IF(A688="","",pushover!I688)</f>
        <v/>
      </c>
      <c r="G688" s="4" t="str">
        <f>IF(A688="","",pushover!J688)</f>
        <v/>
      </c>
      <c r="H688" s="4" t="str">
        <f>IF(A688="","",pushover!K688)</f>
        <v/>
      </c>
      <c r="I688" s="60" t="str">
        <f t="shared" si="67"/>
        <v/>
      </c>
      <c r="J688" s="60" t="str">
        <f t="shared" si="68"/>
        <v/>
      </c>
      <c r="K688" s="59" t="str">
        <f>IF(AND(F688&gt;0,F687=0),aux!$B$2,IF(AND(G688&gt;0,G687=0,H688&lt;1),aux!$B$3,IF(AND(J688=MAX($J$4:$J$999),J687&lt;J688),aux!$B$4,"")))</f>
        <v/>
      </c>
      <c r="L688" s="114" t="str">
        <f>IF(OR(K687=aux!$B$3,L687=""),"",B688/$B$1)</f>
        <v/>
      </c>
      <c r="M688" s="114" t="str">
        <f t="shared" si="71"/>
        <v/>
      </c>
      <c r="N688" s="11" t="str">
        <f t="shared" si="72"/>
        <v/>
      </c>
      <c r="O688" s="60" t="str">
        <f>IF(AND(L687&lt;$V$20,L688&gt;$V$20),aux!$B$5,"")</f>
        <v/>
      </c>
      <c r="AA688" s="108">
        <f>IF(L688="",$V$6,B688)</f>
        <v>45.800000000000004</v>
      </c>
      <c r="AB688" s="109">
        <f>IF(L688="",$W$6,C688)</f>
        <v>3585.1179999999999</v>
      </c>
      <c r="AC688" s="108">
        <f>IF(B688="",AC687,IF(L688="",B688,$V$6))</f>
        <v>80</v>
      </c>
      <c r="AD688" s="109">
        <f>IF(B688="",AD687,IF(L688="",C688,$W$6))</f>
        <v>3604.0729999999999</v>
      </c>
      <c r="AF688" s="110">
        <f t="shared" si="69"/>
        <v>33.676470588235297</v>
      </c>
      <c r="AG688" s="110">
        <f t="shared" si="70"/>
        <v>0.24973721682891176</v>
      </c>
      <c r="AI688" s="111">
        <f>SUM($N$4:N688)</f>
        <v>6.8337405675909331</v>
      </c>
    </row>
    <row r="689" spans="1:35" x14ac:dyDescent="0.25">
      <c r="A689" s="4" t="str">
        <f>IF(pushover!A689="","",pushover!A689)</f>
        <v/>
      </c>
      <c r="B689" s="112" t="str">
        <f>IF(A689="","",IF(MAX(pushover!B689:B1684)&gt;0,pushover!B689*100,-pushover!B689*100))</f>
        <v/>
      </c>
      <c r="C689" s="113" t="str">
        <f>IF(A689="","",pushover!C689)</f>
        <v/>
      </c>
      <c r="D689" s="4" t="str">
        <f>IF(A689="","",pushover!D689)</f>
        <v/>
      </c>
      <c r="E689" s="4" t="str">
        <f>IF(A689="","",pushover!E689)</f>
        <v/>
      </c>
      <c r="F689" s="4" t="str">
        <f>IF(A689="","",pushover!I689)</f>
        <v/>
      </c>
      <c r="G689" s="4" t="str">
        <f>IF(A689="","",pushover!J689)</f>
        <v/>
      </c>
      <c r="H689" s="4" t="str">
        <f>IF(A689="","",pushover!K689)</f>
        <v/>
      </c>
      <c r="I689" s="60" t="str">
        <f t="shared" si="67"/>
        <v/>
      </c>
      <c r="J689" s="60" t="str">
        <f t="shared" si="68"/>
        <v/>
      </c>
      <c r="K689" s="59" t="str">
        <f>IF(AND(F689&gt;0,F688=0),aux!$B$2,IF(AND(G689&gt;0,G688=0,H689&lt;1),aux!$B$3,IF(AND(J689=MAX($J$4:$J$999),J688&lt;J689),aux!$B$4,"")))</f>
        <v/>
      </c>
      <c r="L689" s="114" t="str">
        <f>IF(OR(K688=aux!$B$3,L688=""),"",B689/$B$1)</f>
        <v/>
      </c>
      <c r="M689" s="114" t="str">
        <f t="shared" si="71"/>
        <v/>
      </c>
      <c r="N689" s="11" t="str">
        <f t="shared" si="72"/>
        <v/>
      </c>
      <c r="O689" s="60" t="str">
        <f>IF(AND(L688&lt;$V$20,L689&gt;$V$20),aux!$B$5,"")</f>
        <v/>
      </c>
      <c r="AA689" s="108">
        <f>IF(L689="",$V$6,B689)</f>
        <v>45.800000000000004</v>
      </c>
      <c r="AB689" s="109">
        <f>IF(L689="",$W$6,C689)</f>
        <v>3585.1179999999999</v>
      </c>
      <c r="AC689" s="108">
        <f>IF(B689="",AC688,IF(L689="",B689,$V$6))</f>
        <v>80</v>
      </c>
      <c r="AD689" s="109">
        <f>IF(B689="",AD688,IF(L689="",C689,$W$6))</f>
        <v>3604.0729999999999</v>
      </c>
      <c r="AF689" s="110">
        <f t="shared" si="69"/>
        <v>33.676470588235297</v>
      </c>
      <c r="AG689" s="110">
        <f t="shared" si="70"/>
        <v>0.24973721682891176</v>
      </c>
      <c r="AI689" s="111">
        <f>SUM($N$4:N689)</f>
        <v>6.8337405675909331</v>
      </c>
    </row>
    <row r="690" spans="1:35" x14ac:dyDescent="0.25">
      <c r="A690" s="4" t="str">
        <f>IF(pushover!A690="","",pushover!A690)</f>
        <v/>
      </c>
      <c r="B690" s="112" t="str">
        <f>IF(A690="","",IF(MAX(pushover!B690:B1685)&gt;0,pushover!B690*100,-pushover!B690*100))</f>
        <v/>
      </c>
      <c r="C690" s="113" t="str">
        <f>IF(A690="","",pushover!C690)</f>
        <v/>
      </c>
      <c r="D690" s="4" t="str">
        <f>IF(A690="","",pushover!D690)</f>
        <v/>
      </c>
      <c r="E690" s="4" t="str">
        <f>IF(A690="","",pushover!E690)</f>
        <v/>
      </c>
      <c r="F690" s="4" t="str">
        <f>IF(A690="","",pushover!I690)</f>
        <v/>
      </c>
      <c r="G690" s="4" t="str">
        <f>IF(A690="","",pushover!J690)</f>
        <v/>
      </c>
      <c r="H690" s="4" t="str">
        <f>IF(A690="","",pushover!K690)</f>
        <v/>
      </c>
      <c r="I690" s="60" t="str">
        <f t="shared" si="67"/>
        <v/>
      </c>
      <c r="J690" s="60" t="str">
        <f t="shared" si="68"/>
        <v/>
      </c>
      <c r="K690" s="59" t="str">
        <f>IF(AND(F690&gt;0,F689=0),aux!$B$2,IF(AND(G690&gt;0,G689=0,H690&lt;1),aux!$B$3,IF(AND(J690=MAX($J$4:$J$999),J689&lt;J690),aux!$B$4,"")))</f>
        <v/>
      </c>
      <c r="L690" s="114" t="str">
        <f>IF(OR(K689=aux!$B$3,L689=""),"",B690/$B$1)</f>
        <v/>
      </c>
      <c r="M690" s="114" t="str">
        <f t="shared" si="71"/>
        <v/>
      </c>
      <c r="N690" s="11" t="str">
        <f t="shared" si="72"/>
        <v/>
      </c>
      <c r="O690" s="60" t="str">
        <f>IF(AND(L689&lt;$V$20,L690&gt;$V$20),aux!$B$5,"")</f>
        <v/>
      </c>
      <c r="AA690" s="108">
        <f>IF(L690="",$V$6,B690)</f>
        <v>45.800000000000004</v>
      </c>
      <c r="AB690" s="109">
        <f>IF(L690="",$W$6,C690)</f>
        <v>3585.1179999999999</v>
      </c>
      <c r="AC690" s="108">
        <f>IF(B690="",AC689,IF(L690="",B690,$V$6))</f>
        <v>80</v>
      </c>
      <c r="AD690" s="109">
        <f>IF(B690="",AD689,IF(L690="",C690,$W$6))</f>
        <v>3604.0729999999999</v>
      </c>
      <c r="AF690" s="110">
        <f t="shared" si="69"/>
        <v>33.676470588235297</v>
      </c>
      <c r="AG690" s="110">
        <f t="shared" si="70"/>
        <v>0.24973721682891176</v>
      </c>
      <c r="AI690" s="111">
        <f>SUM($N$4:N690)</f>
        <v>6.8337405675909331</v>
      </c>
    </row>
    <row r="691" spans="1:35" x14ac:dyDescent="0.25">
      <c r="A691" s="4" t="str">
        <f>IF(pushover!A691="","",pushover!A691)</f>
        <v/>
      </c>
      <c r="B691" s="112" t="str">
        <f>IF(A691="","",IF(MAX(pushover!B691:B1686)&gt;0,pushover!B691*100,-pushover!B691*100))</f>
        <v/>
      </c>
      <c r="C691" s="113" t="str">
        <f>IF(A691="","",pushover!C691)</f>
        <v/>
      </c>
      <c r="D691" s="4" t="str">
        <f>IF(A691="","",pushover!D691)</f>
        <v/>
      </c>
      <c r="E691" s="4" t="str">
        <f>IF(A691="","",pushover!E691)</f>
        <v/>
      </c>
      <c r="F691" s="4" t="str">
        <f>IF(A691="","",pushover!I691)</f>
        <v/>
      </c>
      <c r="G691" s="4" t="str">
        <f>IF(A691="","",pushover!J691)</f>
        <v/>
      </c>
      <c r="H691" s="4" t="str">
        <f>IF(A691="","",pushover!K691)</f>
        <v/>
      </c>
      <c r="I691" s="60" t="str">
        <f t="shared" si="67"/>
        <v/>
      </c>
      <c r="J691" s="60" t="str">
        <f t="shared" si="68"/>
        <v/>
      </c>
      <c r="K691" s="59" t="str">
        <f>IF(AND(F691&gt;0,F690=0),aux!$B$2,IF(AND(G691&gt;0,G690=0,H691&lt;1),aux!$B$3,IF(AND(J691=MAX($J$4:$J$999),J690&lt;J691),aux!$B$4,"")))</f>
        <v/>
      </c>
      <c r="L691" s="114" t="str">
        <f>IF(OR(K690=aux!$B$3,L690=""),"",B691/$B$1)</f>
        <v/>
      </c>
      <c r="M691" s="114" t="str">
        <f t="shared" si="71"/>
        <v/>
      </c>
      <c r="N691" s="11" t="str">
        <f t="shared" si="72"/>
        <v/>
      </c>
      <c r="O691" s="60" t="str">
        <f>IF(AND(L690&lt;$V$20,L691&gt;$V$20),aux!$B$5,"")</f>
        <v/>
      </c>
      <c r="AA691" s="108">
        <f>IF(L691="",$V$6,B691)</f>
        <v>45.800000000000004</v>
      </c>
      <c r="AB691" s="109">
        <f>IF(L691="",$W$6,C691)</f>
        <v>3585.1179999999999</v>
      </c>
      <c r="AC691" s="108">
        <f>IF(B691="",AC690,IF(L691="",B691,$V$6))</f>
        <v>80</v>
      </c>
      <c r="AD691" s="109">
        <f>IF(B691="",AD690,IF(L691="",C691,$W$6))</f>
        <v>3604.0729999999999</v>
      </c>
      <c r="AF691" s="110">
        <f t="shared" si="69"/>
        <v>33.676470588235297</v>
      </c>
      <c r="AG691" s="110">
        <f t="shared" si="70"/>
        <v>0.24973721682891176</v>
      </c>
      <c r="AI691" s="111">
        <f>SUM($N$4:N691)</f>
        <v>6.8337405675909331</v>
      </c>
    </row>
    <row r="692" spans="1:35" x14ac:dyDescent="0.25">
      <c r="A692" s="4" t="str">
        <f>IF(pushover!A692="","",pushover!A692)</f>
        <v/>
      </c>
      <c r="B692" s="112" t="str">
        <f>IF(A692="","",IF(MAX(pushover!B692:B1687)&gt;0,pushover!B692*100,-pushover!B692*100))</f>
        <v/>
      </c>
      <c r="C692" s="113" t="str">
        <f>IF(A692="","",pushover!C692)</f>
        <v/>
      </c>
      <c r="D692" s="4" t="str">
        <f>IF(A692="","",pushover!D692)</f>
        <v/>
      </c>
      <c r="E692" s="4" t="str">
        <f>IF(A692="","",pushover!E692)</f>
        <v/>
      </c>
      <c r="F692" s="4" t="str">
        <f>IF(A692="","",pushover!I692)</f>
        <v/>
      </c>
      <c r="G692" s="4" t="str">
        <f>IF(A692="","",pushover!J692)</f>
        <v/>
      </c>
      <c r="H692" s="4" t="str">
        <f>IF(A692="","",pushover!K692)</f>
        <v/>
      </c>
      <c r="I692" s="60" t="str">
        <f t="shared" si="67"/>
        <v/>
      </c>
      <c r="J692" s="60" t="str">
        <f t="shared" si="68"/>
        <v/>
      </c>
      <c r="K692" s="59" t="str">
        <f>IF(AND(F692&gt;0,F691=0),aux!$B$2,IF(AND(G692&gt;0,G691=0,H692&lt;1),aux!$B$3,IF(AND(J692=MAX($J$4:$J$999),J691&lt;J692),aux!$B$4,"")))</f>
        <v/>
      </c>
      <c r="L692" s="114" t="str">
        <f>IF(OR(K691=aux!$B$3,L691=""),"",B692/$B$1)</f>
        <v/>
      </c>
      <c r="M692" s="114" t="str">
        <f t="shared" si="71"/>
        <v/>
      </c>
      <c r="N692" s="11" t="str">
        <f t="shared" si="72"/>
        <v/>
      </c>
      <c r="O692" s="60" t="str">
        <f>IF(AND(L691&lt;$V$20,L692&gt;$V$20),aux!$B$5,"")</f>
        <v/>
      </c>
      <c r="AA692" s="108">
        <f>IF(L692="",$V$6,B692)</f>
        <v>45.800000000000004</v>
      </c>
      <c r="AB692" s="109">
        <f>IF(L692="",$W$6,C692)</f>
        <v>3585.1179999999999</v>
      </c>
      <c r="AC692" s="108">
        <f>IF(B692="",AC691,IF(L692="",B692,$V$6))</f>
        <v>80</v>
      </c>
      <c r="AD692" s="109">
        <f>IF(B692="",AD691,IF(L692="",C692,$W$6))</f>
        <v>3604.0729999999999</v>
      </c>
      <c r="AF692" s="110">
        <f t="shared" si="69"/>
        <v>33.676470588235297</v>
      </c>
      <c r="AG692" s="110">
        <f t="shared" si="70"/>
        <v>0.24973721682891176</v>
      </c>
      <c r="AI692" s="111">
        <f>SUM($N$4:N692)</f>
        <v>6.8337405675909331</v>
      </c>
    </row>
    <row r="693" spans="1:35" x14ac:dyDescent="0.25">
      <c r="A693" s="4" t="str">
        <f>IF(pushover!A693="","",pushover!A693)</f>
        <v/>
      </c>
      <c r="B693" s="112" t="str">
        <f>IF(A693="","",IF(MAX(pushover!B693:B1688)&gt;0,pushover!B693*100,-pushover!B693*100))</f>
        <v/>
      </c>
      <c r="C693" s="113" t="str">
        <f>IF(A693="","",pushover!C693)</f>
        <v/>
      </c>
      <c r="D693" s="4" t="str">
        <f>IF(A693="","",pushover!D693)</f>
        <v/>
      </c>
      <c r="E693" s="4" t="str">
        <f>IF(A693="","",pushover!E693)</f>
        <v/>
      </c>
      <c r="F693" s="4" t="str">
        <f>IF(A693="","",pushover!I693)</f>
        <v/>
      </c>
      <c r="G693" s="4" t="str">
        <f>IF(A693="","",pushover!J693)</f>
        <v/>
      </c>
      <c r="H693" s="4" t="str">
        <f>IF(A693="","",pushover!K693)</f>
        <v/>
      </c>
      <c r="I693" s="60" t="str">
        <f t="shared" si="67"/>
        <v/>
      </c>
      <c r="J693" s="60" t="str">
        <f t="shared" si="68"/>
        <v/>
      </c>
      <c r="K693" s="59" t="str">
        <f>IF(AND(F693&gt;0,F692=0),aux!$B$2,IF(AND(G693&gt;0,G692=0,H693&lt;1),aux!$B$3,IF(AND(J693=MAX($J$4:$J$999),J692&lt;J693),aux!$B$4,"")))</f>
        <v/>
      </c>
      <c r="L693" s="114" t="str">
        <f>IF(OR(K692=aux!$B$3,L692=""),"",B693/$B$1)</f>
        <v/>
      </c>
      <c r="M693" s="114" t="str">
        <f t="shared" si="71"/>
        <v/>
      </c>
      <c r="N693" s="11" t="str">
        <f t="shared" si="72"/>
        <v/>
      </c>
      <c r="O693" s="60" t="str">
        <f>IF(AND(L692&lt;$V$20,L693&gt;$V$20),aux!$B$5,"")</f>
        <v/>
      </c>
      <c r="AA693" s="108">
        <f>IF(L693="",$V$6,B693)</f>
        <v>45.800000000000004</v>
      </c>
      <c r="AB693" s="109">
        <f>IF(L693="",$W$6,C693)</f>
        <v>3585.1179999999999</v>
      </c>
      <c r="AC693" s="108">
        <f>IF(B693="",AC692,IF(L693="",B693,$V$6))</f>
        <v>80</v>
      </c>
      <c r="AD693" s="109">
        <f>IF(B693="",AD692,IF(L693="",C693,$W$6))</f>
        <v>3604.0729999999999</v>
      </c>
      <c r="AF693" s="110">
        <f t="shared" si="69"/>
        <v>33.676470588235297</v>
      </c>
      <c r="AG693" s="110">
        <f t="shared" si="70"/>
        <v>0.24973721682891176</v>
      </c>
      <c r="AI693" s="111">
        <f>SUM($N$4:N693)</f>
        <v>6.8337405675909331</v>
      </c>
    </row>
    <row r="694" spans="1:35" x14ac:dyDescent="0.25">
      <c r="A694" s="4" t="str">
        <f>IF(pushover!A694="","",pushover!A694)</f>
        <v/>
      </c>
      <c r="B694" s="112" t="str">
        <f>IF(A694="","",IF(MAX(pushover!B694:B1689)&gt;0,pushover!B694*100,-pushover!B694*100))</f>
        <v/>
      </c>
      <c r="C694" s="113" t="str">
        <f>IF(A694="","",pushover!C694)</f>
        <v/>
      </c>
      <c r="D694" s="4" t="str">
        <f>IF(A694="","",pushover!D694)</f>
        <v/>
      </c>
      <c r="E694" s="4" t="str">
        <f>IF(A694="","",pushover!E694)</f>
        <v/>
      </c>
      <c r="F694" s="4" t="str">
        <f>IF(A694="","",pushover!I694)</f>
        <v/>
      </c>
      <c r="G694" s="4" t="str">
        <f>IF(A694="","",pushover!J694)</f>
        <v/>
      </c>
      <c r="H694" s="4" t="str">
        <f>IF(A694="","",pushover!K694)</f>
        <v/>
      </c>
      <c r="I694" s="60" t="str">
        <f t="shared" si="67"/>
        <v/>
      </c>
      <c r="J694" s="60" t="str">
        <f t="shared" si="68"/>
        <v/>
      </c>
      <c r="K694" s="59" t="str">
        <f>IF(AND(F694&gt;0,F693=0),aux!$B$2,IF(AND(G694&gt;0,G693=0,H694&lt;1),aux!$B$3,IF(AND(J694=MAX($J$4:$J$999),J693&lt;J694),aux!$B$4,"")))</f>
        <v/>
      </c>
      <c r="L694" s="114" t="str">
        <f>IF(OR(K693=aux!$B$3,L693=""),"",B694/$B$1)</f>
        <v/>
      </c>
      <c r="M694" s="114" t="str">
        <f t="shared" si="71"/>
        <v/>
      </c>
      <c r="N694" s="11" t="str">
        <f t="shared" si="72"/>
        <v/>
      </c>
      <c r="O694" s="60" t="str">
        <f>IF(AND(L693&lt;$V$20,L694&gt;$V$20),aux!$B$5,"")</f>
        <v/>
      </c>
      <c r="AA694" s="108">
        <f>IF(L694="",$V$6,B694)</f>
        <v>45.800000000000004</v>
      </c>
      <c r="AB694" s="109">
        <f>IF(L694="",$W$6,C694)</f>
        <v>3585.1179999999999</v>
      </c>
      <c r="AC694" s="108">
        <f>IF(B694="",AC693,IF(L694="",B694,$V$6))</f>
        <v>80</v>
      </c>
      <c r="AD694" s="109">
        <f>IF(B694="",AD693,IF(L694="",C694,$W$6))</f>
        <v>3604.0729999999999</v>
      </c>
      <c r="AF694" s="110">
        <f t="shared" si="69"/>
        <v>33.676470588235297</v>
      </c>
      <c r="AG694" s="110">
        <f t="shared" si="70"/>
        <v>0.24973721682891176</v>
      </c>
      <c r="AI694" s="111">
        <f>SUM($N$4:N694)</f>
        <v>6.8337405675909331</v>
      </c>
    </row>
    <row r="695" spans="1:35" x14ac:dyDescent="0.25">
      <c r="A695" s="4" t="str">
        <f>IF(pushover!A695="","",pushover!A695)</f>
        <v/>
      </c>
      <c r="B695" s="112" t="str">
        <f>IF(A695="","",IF(MAX(pushover!B695:B1690)&gt;0,pushover!B695*100,-pushover!B695*100))</f>
        <v/>
      </c>
      <c r="C695" s="113" t="str">
        <f>IF(A695="","",pushover!C695)</f>
        <v/>
      </c>
      <c r="D695" s="4" t="str">
        <f>IF(A695="","",pushover!D695)</f>
        <v/>
      </c>
      <c r="E695" s="4" t="str">
        <f>IF(A695="","",pushover!E695)</f>
        <v/>
      </c>
      <c r="F695" s="4" t="str">
        <f>IF(A695="","",pushover!I695)</f>
        <v/>
      </c>
      <c r="G695" s="4" t="str">
        <f>IF(A695="","",pushover!J695)</f>
        <v/>
      </c>
      <c r="H695" s="4" t="str">
        <f>IF(A695="","",pushover!K695)</f>
        <v/>
      </c>
      <c r="I695" s="60" t="str">
        <f t="shared" si="67"/>
        <v/>
      </c>
      <c r="J695" s="60" t="str">
        <f t="shared" si="68"/>
        <v/>
      </c>
      <c r="K695" s="59" t="str">
        <f>IF(AND(F695&gt;0,F694=0),aux!$B$2,IF(AND(G695&gt;0,G694=0,H695&lt;1),aux!$B$3,IF(AND(J695=MAX($J$4:$J$999),J694&lt;J695),aux!$B$4,"")))</f>
        <v/>
      </c>
      <c r="L695" s="114" t="str">
        <f>IF(OR(K694=aux!$B$3,L694=""),"",B695/$B$1)</f>
        <v/>
      </c>
      <c r="M695" s="114" t="str">
        <f t="shared" si="71"/>
        <v/>
      </c>
      <c r="N695" s="11" t="str">
        <f t="shared" si="72"/>
        <v/>
      </c>
      <c r="O695" s="60" t="str">
        <f>IF(AND(L694&lt;$V$20,L695&gt;$V$20),aux!$B$5,"")</f>
        <v/>
      </c>
      <c r="AA695" s="108">
        <f>IF(L695="",$V$6,B695)</f>
        <v>45.800000000000004</v>
      </c>
      <c r="AB695" s="109">
        <f>IF(L695="",$W$6,C695)</f>
        <v>3585.1179999999999</v>
      </c>
      <c r="AC695" s="108">
        <f>IF(B695="",AC694,IF(L695="",B695,$V$6))</f>
        <v>80</v>
      </c>
      <c r="AD695" s="109">
        <f>IF(B695="",AD694,IF(L695="",C695,$W$6))</f>
        <v>3604.0729999999999</v>
      </c>
      <c r="AF695" s="110">
        <f t="shared" si="69"/>
        <v>33.676470588235297</v>
      </c>
      <c r="AG695" s="110">
        <f t="shared" si="70"/>
        <v>0.24973721682891176</v>
      </c>
      <c r="AI695" s="111">
        <f>SUM($N$4:N695)</f>
        <v>6.8337405675909331</v>
      </c>
    </row>
    <row r="696" spans="1:35" x14ac:dyDescent="0.25">
      <c r="A696" s="4" t="str">
        <f>IF(pushover!A696="","",pushover!A696)</f>
        <v/>
      </c>
      <c r="B696" s="112" t="str">
        <f>IF(A696="","",IF(MAX(pushover!B696:B1691)&gt;0,pushover!B696*100,-pushover!B696*100))</f>
        <v/>
      </c>
      <c r="C696" s="113" t="str">
        <f>IF(A696="","",pushover!C696)</f>
        <v/>
      </c>
      <c r="D696" s="4" t="str">
        <f>IF(A696="","",pushover!D696)</f>
        <v/>
      </c>
      <c r="E696" s="4" t="str">
        <f>IF(A696="","",pushover!E696)</f>
        <v/>
      </c>
      <c r="F696" s="4" t="str">
        <f>IF(A696="","",pushover!I696)</f>
        <v/>
      </c>
      <c r="G696" s="4" t="str">
        <f>IF(A696="","",pushover!J696)</f>
        <v/>
      </c>
      <c r="H696" s="4" t="str">
        <f>IF(A696="","",pushover!K696)</f>
        <v/>
      </c>
      <c r="I696" s="60" t="str">
        <f t="shared" si="67"/>
        <v/>
      </c>
      <c r="J696" s="60" t="str">
        <f t="shared" si="68"/>
        <v/>
      </c>
      <c r="K696" s="59" t="str">
        <f>IF(AND(F696&gt;0,F695=0),aux!$B$2,IF(AND(G696&gt;0,G695=0,H696&lt;1),aux!$B$3,IF(AND(J696=MAX($J$4:$J$999),J695&lt;J696),aux!$B$4,"")))</f>
        <v/>
      </c>
      <c r="L696" s="114" t="str">
        <f>IF(OR(K695=aux!$B$3,L695=""),"",B696/$B$1)</f>
        <v/>
      </c>
      <c r="M696" s="114" t="str">
        <f t="shared" si="71"/>
        <v/>
      </c>
      <c r="N696" s="11" t="str">
        <f t="shared" si="72"/>
        <v/>
      </c>
      <c r="O696" s="60" t="str">
        <f>IF(AND(L695&lt;$V$20,L696&gt;$V$20),aux!$B$5,"")</f>
        <v/>
      </c>
      <c r="AA696" s="108">
        <f>IF(L696="",$V$6,B696)</f>
        <v>45.800000000000004</v>
      </c>
      <c r="AB696" s="109">
        <f>IF(L696="",$W$6,C696)</f>
        <v>3585.1179999999999</v>
      </c>
      <c r="AC696" s="108">
        <f>IF(B696="",AC695,IF(L696="",B696,$V$6))</f>
        <v>80</v>
      </c>
      <c r="AD696" s="109">
        <f>IF(B696="",AD695,IF(L696="",C696,$W$6))</f>
        <v>3604.0729999999999</v>
      </c>
      <c r="AF696" s="110">
        <f t="shared" si="69"/>
        <v>33.676470588235297</v>
      </c>
      <c r="AG696" s="110">
        <f t="shared" si="70"/>
        <v>0.24973721682891176</v>
      </c>
      <c r="AI696" s="111">
        <f>SUM($N$4:N696)</f>
        <v>6.8337405675909331</v>
      </c>
    </row>
    <row r="697" spans="1:35" x14ac:dyDescent="0.25">
      <c r="A697" s="4" t="str">
        <f>IF(pushover!A697="","",pushover!A697)</f>
        <v/>
      </c>
      <c r="B697" s="112" t="str">
        <f>IF(A697="","",IF(MAX(pushover!B697:B1692)&gt;0,pushover!B697*100,-pushover!B697*100))</f>
        <v/>
      </c>
      <c r="C697" s="113" t="str">
        <f>IF(A697="","",pushover!C697)</f>
        <v/>
      </c>
      <c r="D697" s="4" t="str">
        <f>IF(A697="","",pushover!D697)</f>
        <v/>
      </c>
      <c r="E697" s="4" t="str">
        <f>IF(A697="","",pushover!E697)</f>
        <v/>
      </c>
      <c r="F697" s="4" t="str">
        <f>IF(A697="","",pushover!I697)</f>
        <v/>
      </c>
      <c r="G697" s="4" t="str">
        <f>IF(A697="","",pushover!J697)</f>
        <v/>
      </c>
      <c r="H697" s="4" t="str">
        <f>IF(A697="","",pushover!K697)</f>
        <v/>
      </c>
      <c r="I697" s="60" t="str">
        <f t="shared" si="67"/>
        <v/>
      </c>
      <c r="J697" s="60" t="str">
        <f t="shared" si="68"/>
        <v/>
      </c>
      <c r="K697" s="59" t="str">
        <f>IF(AND(F697&gt;0,F696=0),aux!$B$2,IF(AND(G697&gt;0,G696=0,H697&lt;1),aux!$B$3,IF(AND(J697=MAX($J$4:$J$999),J696&lt;J697),aux!$B$4,"")))</f>
        <v/>
      </c>
      <c r="L697" s="114" t="str">
        <f>IF(OR(K696=aux!$B$3,L696=""),"",B697/$B$1)</f>
        <v/>
      </c>
      <c r="M697" s="114" t="str">
        <f t="shared" si="71"/>
        <v/>
      </c>
      <c r="N697" s="11" t="str">
        <f t="shared" si="72"/>
        <v/>
      </c>
      <c r="O697" s="60" t="str">
        <f>IF(AND(L696&lt;$V$20,L697&gt;$V$20),aux!$B$5,"")</f>
        <v/>
      </c>
      <c r="AA697" s="108">
        <f>IF(L697="",$V$6,B697)</f>
        <v>45.800000000000004</v>
      </c>
      <c r="AB697" s="109">
        <f>IF(L697="",$W$6,C697)</f>
        <v>3585.1179999999999</v>
      </c>
      <c r="AC697" s="108">
        <f>IF(B697="",AC696,IF(L697="",B697,$V$6))</f>
        <v>80</v>
      </c>
      <c r="AD697" s="109">
        <f>IF(B697="",AD696,IF(L697="",C697,$W$6))</f>
        <v>3604.0729999999999</v>
      </c>
      <c r="AF697" s="110">
        <f t="shared" si="69"/>
        <v>33.676470588235297</v>
      </c>
      <c r="AG697" s="110">
        <f t="shared" si="70"/>
        <v>0.24973721682891176</v>
      </c>
      <c r="AI697" s="111">
        <f>SUM($N$4:N697)</f>
        <v>6.8337405675909331</v>
      </c>
    </row>
    <row r="698" spans="1:35" x14ac:dyDescent="0.25">
      <c r="A698" s="4" t="str">
        <f>IF(pushover!A698="","",pushover!A698)</f>
        <v/>
      </c>
      <c r="B698" s="112" t="str">
        <f>IF(A698="","",IF(MAX(pushover!B698:B1693)&gt;0,pushover!B698*100,-pushover!B698*100))</f>
        <v/>
      </c>
      <c r="C698" s="113" t="str">
        <f>IF(A698="","",pushover!C698)</f>
        <v/>
      </c>
      <c r="D698" s="4" t="str">
        <f>IF(A698="","",pushover!D698)</f>
        <v/>
      </c>
      <c r="E698" s="4" t="str">
        <f>IF(A698="","",pushover!E698)</f>
        <v/>
      </c>
      <c r="F698" s="4" t="str">
        <f>IF(A698="","",pushover!I698)</f>
        <v/>
      </c>
      <c r="G698" s="4" t="str">
        <f>IF(A698="","",pushover!J698)</f>
        <v/>
      </c>
      <c r="H698" s="4" t="str">
        <f>IF(A698="","",pushover!K698)</f>
        <v/>
      </c>
      <c r="I698" s="60" t="str">
        <f t="shared" si="67"/>
        <v/>
      </c>
      <c r="J698" s="60" t="str">
        <f t="shared" si="68"/>
        <v/>
      </c>
      <c r="K698" s="59" t="str">
        <f>IF(AND(F698&gt;0,F697=0),aux!$B$2,IF(AND(G698&gt;0,G697=0,H698&lt;1),aux!$B$3,IF(AND(J698=MAX($J$4:$J$999),J697&lt;J698),aux!$B$4,"")))</f>
        <v/>
      </c>
      <c r="L698" s="114" t="str">
        <f>IF(OR(K697=aux!$B$3,L697=""),"",B698/$B$1)</f>
        <v/>
      </c>
      <c r="M698" s="114" t="str">
        <f t="shared" si="71"/>
        <v/>
      </c>
      <c r="N698" s="11" t="str">
        <f t="shared" si="72"/>
        <v/>
      </c>
      <c r="O698" s="60" t="str">
        <f>IF(AND(L697&lt;$V$20,L698&gt;$V$20),aux!$B$5,"")</f>
        <v/>
      </c>
      <c r="AA698" s="108">
        <f>IF(L698="",$V$6,B698)</f>
        <v>45.800000000000004</v>
      </c>
      <c r="AB698" s="109">
        <f>IF(L698="",$W$6,C698)</f>
        <v>3585.1179999999999</v>
      </c>
      <c r="AC698" s="108">
        <f>IF(B698="",AC697,IF(L698="",B698,$V$6))</f>
        <v>80</v>
      </c>
      <c r="AD698" s="109">
        <f>IF(B698="",AD697,IF(L698="",C698,$W$6))</f>
        <v>3604.0729999999999</v>
      </c>
      <c r="AF698" s="110">
        <f t="shared" si="69"/>
        <v>33.676470588235297</v>
      </c>
      <c r="AG698" s="110">
        <f t="shared" si="70"/>
        <v>0.24973721682891176</v>
      </c>
      <c r="AI698" s="111">
        <f>SUM($N$4:N698)</f>
        <v>6.8337405675909331</v>
      </c>
    </row>
    <row r="699" spans="1:35" x14ac:dyDescent="0.25">
      <c r="A699" s="4" t="str">
        <f>IF(pushover!A699="","",pushover!A699)</f>
        <v/>
      </c>
      <c r="B699" s="112" t="str">
        <f>IF(A699="","",IF(MAX(pushover!B699:B1694)&gt;0,pushover!B699*100,-pushover!B699*100))</f>
        <v/>
      </c>
      <c r="C699" s="113" t="str">
        <f>IF(A699="","",pushover!C699)</f>
        <v/>
      </c>
      <c r="D699" s="4" t="str">
        <f>IF(A699="","",pushover!D699)</f>
        <v/>
      </c>
      <c r="E699" s="4" t="str">
        <f>IF(A699="","",pushover!E699)</f>
        <v/>
      </c>
      <c r="F699" s="4" t="str">
        <f>IF(A699="","",pushover!I699)</f>
        <v/>
      </c>
      <c r="G699" s="4" t="str">
        <f>IF(A699="","",pushover!J699)</f>
        <v/>
      </c>
      <c r="H699" s="4" t="str">
        <f>IF(A699="","",pushover!K699)</f>
        <v/>
      </c>
      <c r="I699" s="60" t="str">
        <f t="shared" si="67"/>
        <v/>
      </c>
      <c r="J699" s="60" t="str">
        <f t="shared" si="68"/>
        <v/>
      </c>
      <c r="K699" s="59" t="str">
        <f>IF(AND(F699&gt;0,F698=0),aux!$B$2,IF(AND(G699&gt;0,G698=0,H699&lt;1),aux!$B$3,IF(AND(J699=MAX($J$4:$J$999),J698&lt;J699),aux!$B$4,"")))</f>
        <v/>
      </c>
      <c r="L699" s="114" t="str">
        <f>IF(OR(K698=aux!$B$3,L698=""),"",B699/$B$1)</f>
        <v/>
      </c>
      <c r="M699" s="114" t="str">
        <f t="shared" si="71"/>
        <v/>
      </c>
      <c r="N699" s="11" t="str">
        <f t="shared" si="72"/>
        <v/>
      </c>
      <c r="O699" s="60" t="str">
        <f>IF(AND(L698&lt;$V$20,L699&gt;$V$20),aux!$B$5,"")</f>
        <v/>
      </c>
      <c r="AA699" s="108">
        <f>IF(L699="",$V$6,B699)</f>
        <v>45.800000000000004</v>
      </c>
      <c r="AB699" s="109">
        <f>IF(L699="",$W$6,C699)</f>
        <v>3585.1179999999999</v>
      </c>
      <c r="AC699" s="108">
        <f>IF(B699="",AC698,IF(L699="",B699,$V$6))</f>
        <v>80</v>
      </c>
      <c r="AD699" s="109">
        <f>IF(B699="",AD698,IF(L699="",C699,$W$6))</f>
        <v>3604.0729999999999</v>
      </c>
      <c r="AF699" s="110">
        <f t="shared" si="69"/>
        <v>33.676470588235297</v>
      </c>
      <c r="AG699" s="110">
        <f t="shared" si="70"/>
        <v>0.24973721682891176</v>
      </c>
      <c r="AI699" s="111">
        <f>SUM($N$4:N699)</f>
        <v>6.8337405675909331</v>
      </c>
    </row>
    <row r="700" spans="1:35" x14ac:dyDescent="0.25">
      <c r="A700" s="4" t="str">
        <f>IF(pushover!A700="","",pushover!A700)</f>
        <v/>
      </c>
      <c r="B700" s="112" t="str">
        <f>IF(A700="","",IF(MAX(pushover!B700:B1695)&gt;0,pushover!B700*100,-pushover!B700*100))</f>
        <v/>
      </c>
      <c r="C700" s="113" t="str">
        <f>IF(A700="","",pushover!C700)</f>
        <v/>
      </c>
      <c r="D700" s="4" t="str">
        <f>IF(A700="","",pushover!D700)</f>
        <v/>
      </c>
      <c r="E700" s="4" t="str">
        <f>IF(A700="","",pushover!E700)</f>
        <v/>
      </c>
      <c r="F700" s="4" t="str">
        <f>IF(A700="","",pushover!I700)</f>
        <v/>
      </c>
      <c r="G700" s="4" t="str">
        <f>IF(A700="","",pushover!J700)</f>
        <v/>
      </c>
      <c r="H700" s="4" t="str">
        <f>IF(A700="","",pushover!K700)</f>
        <v/>
      </c>
      <c r="I700" s="60" t="str">
        <f t="shared" si="67"/>
        <v/>
      </c>
      <c r="J700" s="60" t="str">
        <f t="shared" si="68"/>
        <v/>
      </c>
      <c r="K700" s="59" t="str">
        <f>IF(AND(F700&gt;0,F699=0),aux!$B$2,IF(AND(G700&gt;0,G699=0,H700&lt;1),aux!$B$3,IF(AND(J700=MAX($J$4:$J$999),J699&lt;J700),aux!$B$4,"")))</f>
        <v/>
      </c>
      <c r="L700" s="114" t="str">
        <f>IF(OR(K699=aux!$B$3,L699=""),"",B700/$B$1)</f>
        <v/>
      </c>
      <c r="M700" s="114" t="str">
        <f t="shared" si="71"/>
        <v/>
      </c>
      <c r="N700" s="11" t="str">
        <f t="shared" si="72"/>
        <v/>
      </c>
      <c r="O700" s="60" t="str">
        <f>IF(AND(L699&lt;$V$20,L700&gt;$V$20),aux!$B$5,"")</f>
        <v/>
      </c>
      <c r="AA700" s="108">
        <f>IF(L700="",$V$6,B700)</f>
        <v>45.800000000000004</v>
      </c>
      <c r="AB700" s="109">
        <f>IF(L700="",$W$6,C700)</f>
        <v>3585.1179999999999</v>
      </c>
      <c r="AC700" s="108">
        <f>IF(B700="",AC699,IF(L700="",B700,$V$6))</f>
        <v>80</v>
      </c>
      <c r="AD700" s="109">
        <f>IF(B700="",AD699,IF(L700="",C700,$W$6))</f>
        <v>3604.0729999999999</v>
      </c>
      <c r="AF700" s="110">
        <f t="shared" si="69"/>
        <v>33.676470588235297</v>
      </c>
      <c r="AG700" s="110">
        <f t="shared" si="70"/>
        <v>0.24973721682891176</v>
      </c>
      <c r="AI700" s="111">
        <f>SUM($N$4:N700)</f>
        <v>6.8337405675909331</v>
      </c>
    </row>
    <row r="701" spans="1:35" x14ac:dyDescent="0.25">
      <c r="A701" s="4" t="str">
        <f>IF(pushover!A701="","",pushover!A701)</f>
        <v/>
      </c>
      <c r="B701" s="112" t="str">
        <f>IF(A701="","",IF(MAX(pushover!B701:B1696)&gt;0,pushover!B701*100,-pushover!B701*100))</f>
        <v/>
      </c>
      <c r="C701" s="113" t="str">
        <f>IF(A701="","",pushover!C701)</f>
        <v/>
      </c>
      <c r="D701" s="4" t="str">
        <f>IF(A701="","",pushover!D701)</f>
        <v/>
      </c>
      <c r="E701" s="4" t="str">
        <f>IF(A701="","",pushover!E701)</f>
        <v/>
      </c>
      <c r="F701" s="4" t="str">
        <f>IF(A701="","",pushover!I701)</f>
        <v/>
      </c>
      <c r="G701" s="4" t="str">
        <f>IF(A701="","",pushover!J701)</f>
        <v/>
      </c>
      <c r="H701" s="4" t="str">
        <f>IF(A701="","",pushover!K701)</f>
        <v/>
      </c>
      <c r="I701" s="60" t="str">
        <f t="shared" ref="I701:I764" si="73">IF(A701="","",D701+E701)</f>
        <v/>
      </c>
      <c r="J701" s="60" t="str">
        <f t="shared" ref="J701:J764" si="74">IF(A701="","",F701+G701+H701)</f>
        <v/>
      </c>
      <c r="K701" s="59" t="str">
        <f>IF(AND(F701&gt;0,F700=0),aux!$B$2,IF(AND(G701&gt;0,G700=0,H701&lt;1),aux!$B$3,IF(AND(J701=MAX($J$4:$J$999),J700&lt;J701),aux!$B$4,"")))</f>
        <v/>
      </c>
      <c r="L701" s="114" t="str">
        <f>IF(OR(K700=aux!$B$3,L700=""),"",B701/$B$1)</f>
        <v/>
      </c>
      <c r="M701" s="114" t="str">
        <f t="shared" si="71"/>
        <v/>
      </c>
      <c r="N701" s="11" t="str">
        <f t="shared" si="72"/>
        <v/>
      </c>
      <c r="O701" s="60" t="str">
        <f>IF(AND(L700&lt;$V$20,L701&gt;$V$20),aux!$B$5,"")</f>
        <v/>
      </c>
      <c r="AA701" s="108">
        <f>IF(L701="",$V$6,B701)</f>
        <v>45.800000000000004</v>
      </c>
      <c r="AB701" s="109">
        <f>IF(L701="",$W$6,C701)</f>
        <v>3585.1179999999999</v>
      </c>
      <c r="AC701" s="108">
        <f>IF(B701="",AC700,IF(L701="",B701,$V$6))</f>
        <v>80</v>
      </c>
      <c r="AD701" s="109">
        <f>IF(B701="",AD700,IF(L701="",C701,$W$6))</f>
        <v>3604.0729999999999</v>
      </c>
      <c r="AF701" s="110">
        <f t="shared" ref="AF701:AF764" si="75">IF(L701="",AF700,L701)</f>
        <v>33.676470588235297</v>
      </c>
      <c r="AG701" s="110">
        <f t="shared" ref="AG701:AG764" si="76">IF(M701="",AG700,M701)</f>
        <v>0.24973721682891176</v>
      </c>
      <c r="AI701" s="111">
        <f>SUM($N$4:N701)</f>
        <v>6.8337405675909331</v>
      </c>
    </row>
    <row r="702" spans="1:35" x14ac:dyDescent="0.25">
      <c r="A702" s="4" t="str">
        <f>IF(pushover!A702="","",pushover!A702)</f>
        <v/>
      </c>
      <c r="B702" s="112" t="str">
        <f>IF(A702="","",IF(MAX(pushover!B702:B1697)&gt;0,pushover!B702*100,-pushover!B702*100))</f>
        <v/>
      </c>
      <c r="C702" s="113" t="str">
        <f>IF(A702="","",pushover!C702)</f>
        <v/>
      </c>
      <c r="D702" s="4" t="str">
        <f>IF(A702="","",pushover!D702)</f>
        <v/>
      </c>
      <c r="E702" s="4" t="str">
        <f>IF(A702="","",pushover!E702)</f>
        <v/>
      </c>
      <c r="F702" s="4" t="str">
        <f>IF(A702="","",pushover!I702)</f>
        <v/>
      </c>
      <c r="G702" s="4" t="str">
        <f>IF(A702="","",pushover!J702)</f>
        <v/>
      </c>
      <c r="H702" s="4" t="str">
        <f>IF(A702="","",pushover!K702)</f>
        <v/>
      </c>
      <c r="I702" s="60" t="str">
        <f t="shared" si="73"/>
        <v/>
      </c>
      <c r="J702" s="60" t="str">
        <f t="shared" si="74"/>
        <v/>
      </c>
      <c r="K702" s="59" t="str">
        <f>IF(AND(F702&gt;0,F701=0),aux!$B$2,IF(AND(G702&gt;0,G701=0,H702&lt;1),aux!$B$3,IF(AND(J702=MAX($J$4:$J$999),J701&lt;J702),aux!$B$4,"")))</f>
        <v/>
      </c>
      <c r="L702" s="114" t="str">
        <f>IF(OR(K701=aux!$B$3,L701=""),"",B702/$B$1)</f>
        <v/>
      </c>
      <c r="M702" s="114" t="str">
        <f t="shared" si="71"/>
        <v/>
      </c>
      <c r="N702" s="11" t="str">
        <f t="shared" si="72"/>
        <v/>
      </c>
      <c r="O702" s="60" t="str">
        <f>IF(AND(L701&lt;$V$20,L702&gt;$V$20),aux!$B$5,"")</f>
        <v/>
      </c>
      <c r="AA702" s="108">
        <f>IF(L702="",$V$6,B702)</f>
        <v>45.800000000000004</v>
      </c>
      <c r="AB702" s="109">
        <f>IF(L702="",$W$6,C702)</f>
        <v>3585.1179999999999</v>
      </c>
      <c r="AC702" s="108">
        <f>IF(B702="",AC701,IF(L702="",B702,$V$6))</f>
        <v>80</v>
      </c>
      <c r="AD702" s="109">
        <f>IF(B702="",AD701,IF(L702="",C702,$W$6))</f>
        <v>3604.0729999999999</v>
      </c>
      <c r="AF702" s="110">
        <f t="shared" si="75"/>
        <v>33.676470588235297</v>
      </c>
      <c r="AG702" s="110">
        <f t="shared" si="76"/>
        <v>0.24973721682891176</v>
      </c>
      <c r="AI702" s="111">
        <f>SUM($N$4:N702)</f>
        <v>6.8337405675909331</v>
      </c>
    </row>
    <row r="703" spans="1:35" x14ac:dyDescent="0.25">
      <c r="A703" s="4" t="str">
        <f>IF(pushover!A703="","",pushover!A703)</f>
        <v/>
      </c>
      <c r="B703" s="112" t="str">
        <f>IF(A703="","",IF(MAX(pushover!B703:B1698)&gt;0,pushover!B703*100,-pushover!B703*100))</f>
        <v/>
      </c>
      <c r="C703" s="113" t="str">
        <f>IF(A703="","",pushover!C703)</f>
        <v/>
      </c>
      <c r="D703" s="4" t="str">
        <f>IF(A703="","",pushover!D703)</f>
        <v/>
      </c>
      <c r="E703" s="4" t="str">
        <f>IF(A703="","",pushover!E703)</f>
        <v/>
      </c>
      <c r="F703" s="4" t="str">
        <f>IF(A703="","",pushover!I703)</f>
        <v/>
      </c>
      <c r="G703" s="4" t="str">
        <f>IF(A703="","",pushover!J703)</f>
        <v/>
      </c>
      <c r="H703" s="4" t="str">
        <f>IF(A703="","",pushover!K703)</f>
        <v/>
      </c>
      <c r="I703" s="60" t="str">
        <f t="shared" si="73"/>
        <v/>
      </c>
      <c r="J703" s="60" t="str">
        <f t="shared" si="74"/>
        <v/>
      </c>
      <c r="K703" s="59" t="str">
        <f>IF(AND(F703&gt;0,F702=0),aux!$B$2,IF(AND(G703&gt;0,G702=0,H703&lt;1),aux!$B$3,IF(AND(J703=MAX($J$4:$J$999),J702&lt;J703),aux!$B$4,"")))</f>
        <v/>
      </c>
      <c r="L703" s="114" t="str">
        <f>IF(OR(K702=aux!$B$3,L702=""),"",B703/$B$1)</f>
        <v/>
      </c>
      <c r="M703" s="114" t="str">
        <f t="shared" si="71"/>
        <v/>
      </c>
      <c r="N703" s="11" t="str">
        <f t="shared" si="72"/>
        <v/>
      </c>
      <c r="O703" s="60" t="str">
        <f>IF(AND(L702&lt;$V$20,L703&gt;$V$20),aux!$B$5,"")</f>
        <v/>
      </c>
      <c r="AA703" s="108">
        <f>IF(L703="",$V$6,B703)</f>
        <v>45.800000000000004</v>
      </c>
      <c r="AB703" s="109">
        <f>IF(L703="",$W$6,C703)</f>
        <v>3585.1179999999999</v>
      </c>
      <c r="AC703" s="108">
        <f>IF(B703="",AC702,IF(L703="",B703,$V$6))</f>
        <v>80</v>
      </c>
      <c r="AD703" s="109">
        <f>IF(B703="",AD702,IF(L703="",C703,$W$6))</f>
        <v>3604.0729999999999</v>
      </c>
      <c r="AF703" s="110">
        <f t="shared" si="75"/>
        <v>33.676470588235297</v>
      </c>
      <c r="AG703" s="110">
        <f t="shared" si="76"/>
        <v>0.24973721682891176</v>
      </c>
      <c r="AI703" s="111">
        <f>SUM($N$4:N703)</f>
        <v>6.8337405675909331</v>
      </c>
    </row>
    <row r="704" spans="1:35" x14ac:dyDescent="0.25">
      <c r="A704" s="4" t="str">
        <f>IF(pushover!A704="","",pushover!A704)</f>
        <v/>
      </c>
      <c r="B704" s="112" t="str">
        <f>IF(A704="","",IF(MAX(pushover!B704:B1699)&gt;0,pushover!B704*100,-pushover!B704*100))</f>
        <v/>
      </c>
      <c r="C704" s="113" t="str">
        <f>IF(A704="","",pushover!C704)</f>
        <v/>
      </c>
      <c r="D704" s="4" t="str">
        <f>IF(A704="","",pushover!D704)</f>
        <v/>
      </c>
      <c r="E704" s="4" t="str">
        <f>IF(A704="","",pushover!E704)</f>
        <v/>
      </c>
      <c r="F704" s="4" t="str">
        <f>IF(A704="","",pushover!I704)</f>
        <v/>
      </c>
      <c r="G704" s="4" t="str">
        <f>IF(A704="","",pushover!J704)</f>
        <v/>
      </c>
      <c r="H704" s="4" t="str">
        <f>IF(A704="","",pushover!K704)</f>
        <v/>
      </c>
      <c r="I704" s="60" t="str">
        <f t="shared" si="73"/>
        <v/>
      </c>
      <c r="J704" s="60" t="str">
        <f t="shared" si="74"/>
        <v/>
      </c>
      <c r="K704" s="59" t="str">
        <f>IF(AND(F704&gt;0,F703=0),aux!$B$2,IF(AND(G704&gt;0,G703=0,H704&lt;1),aux!$B$3,IF(AND(J704=MAX($J$4:$J$999),J703&lt;J704),aux!$B$4,"")))</f>
        <v/>
      </c>
      <c r="L704" s="114" t="str">
        <f>IF(OR(K703=aux!$B$3,L703=""),"",B704/$B$1)</f>
        <v/>
      </c>
      <c r="M704" s="114" t="str">
        <f t="shared" si="71"/>
        <v/>
      </c>
      <c r="N704" s="11" t="str">
        <f t="shared" si="72"/>
        <v/>
      </c>
      <c r="O704" s="60" t="str">
        <f>IF(AND(L703&lt;$V$20,L704&gt;$V$20),aux!$B$5,"")</f>
        <v/>
      </c>
      <c r="AA704" s="108">
        <f>IF(L704="",$V$6,B704)</f>
        <v>45.800000000000004</v>
      </c>
      <c r="AB704" s="109">
        <f>IF(L704="",$W$6,C704)</f>
        <v>3585.1179999999999</v>
      </c>
      <c r="AC704" s="108">
        <f>IF(B704="",AC703,IF(L704="",B704,$V$6))</f>
        <v>80</v>
      </c>
      <c r="AD704" s="109">
        <f>IF(B704="",AD703,IF(L704="",C704,$W$6))</f>
        <v>3604.0729999999999</v>
      </c>
      <c r="AF704" s="110">
        <f t="shared" si="75"/>
        <v>33.676470588235297</v>
      </c>
      <c r="AG704" s="110">
        <f t="shared" si="76"/>
        <v>0.24973721682891176</v>
      </c>
      <c r="AI704" s="111">
        <f>SUM($N$4:N704)</f>
        <v>6.8337405675909331</v>
      </c>
    </row>
    <row r="705" spans="1:35" x14ac:dyDescent="0.25">
      <c r="A705" s="4" t="str">
        <f>IF(pushover!A705="","",pushover!A705)</f>
        <v/>
      </c>
      <c r="B705" s="112" t="str">
        <f>IF(A705="","",IF(MAX(pushover!B705:B1700)&gt;0,pushover!B705*100,-pushover!B705*100))</f>
        <v/>
      </c>
      <c r="C705" s="113" t="str">
        <f>IF(A705="","",pushover!C705)</f>
        <v/>
      </c>
      <c r="D705" s="4" t="str">
        <f>IF(A705="","",pushover!D705)</f>
        <v/>
      </c>
      <c r="E705" s="4" t="str">
        <f>IF(A705="","",pushover!E705)</f>
        <v/>
      </c>
      <c r="F705" s="4" t="str">
        <f>IF(A705="","",pushover!I705)</f>
        <v/>
      </c>
      <c r="G705" s="4" t="str">
        <f>IF(A705="","",pushover!J705)</f>
        <v/>
      </c>
      <c r="H705" s="4" t="str">
        <f>IF(A705="","",pushover!K705)</f>
        <v/>
      </c>
      <c r="I705" s="60" t="str">
        <f t="shared" si="73"/>
        <v/>
      </c>
      <c r="J705" s="60" t="str">
        <f t="shared" si="74"/>
        <v/>
      </c>
      <c r="K705" s="59" t="str">
        <f>IF(AND(F705&gt;0,F704=0),aux!$B$2,IF(AND(G705&gt;0,G704=0,H705&lt;1),aux!$B$3,IF(AND(J705=MAX($J$4:$J$999),J704&lt;J705),aux!$B$4,"")))</f>
        <v/>
      </c>
      <c r="L705" s="114" t="str">
        <f>IF(OR(K704=aux!$B$3,L704=""),"",B705/$B$1)</f>
        <v/>
      </c>
      <c r="M705" s="114" t="str">
        <f t="shared" si="71"/>
        <v/>
      </c>
      <c r="N705" s="11" t="str">
        <f t="shared" si="72"/>
        <v/>
      </c>
      <c r="O705" s="60" t="str">
        <f>IF(AND(L704&lt;$V$20,L705&gt;$V$20),aux!$B$5,"")</f>
        <v/>
      </c>
      <c r="AA705" s="108">
        <f>IF(L705="",$V$6,B705)</f>
        <v>45.800000000000004</v>
      </c>
      <c r="AB705" s="109">
        <f>IF(L705="",$W$6,C705)</f>
        <v>3585.1179999999999</v>
      </c>
      <c r="AC705" s="108">
        <f>IF(B705="",AC704,IF(L705="",B705,$V$6))</f>
        <v>80</v>
      </c>
      <c r="AD705" s="109">
        <f>IF(B705="",AD704,IF(L705="",C705,$W$6))</f>
        <v>3604.0729999999999</v>
      </c>
      <c r="AF705" s="110">
        <f t="shared" si="75"/>
        <v>33.676470588235297</v>
      </c>
      <c r="AG705" s="110">
        <f t="shared" si="76"/>
        <v>0.24973721682891176</v>
      </c>
      <c r="AI705" s="111">
        <f>SUM($N$4:N705)</f>
        <v>6.8337405675909331</v>
      </c>
    </row>
    <row r="706" spans="1:35" x14ac:dyDescent="0.25">
      <c r="A706" s="4" t="str">
        <f>IF(pushover!A706="","",pushover!A706)</f>
        <v/>
      </c>
      <c r="B706" s="112" t="str">
        <f>IF(A706="","",IF(MAX(pushover!B706:B1701)&gt;0,pushover!B706*100,-pushover!B706*100))</f>
        <v/>
      </c>
      <c r="C706" s="113" t="str">
        <f>IF(A706="","",pushover!C706)</f>
        <v/>
      </c>
      <c r="D706" s="4" t="str">
        <f>IF(A706="","",pushover!D706)</f>
        <v/>
      </c>
      <c r="E706" s="4" t="str">
        <f>IF(A706="","",pushover!E706)</f>
        <v/>
      </c>
      <c r="F706" s="4" t="str">
        <f>IF(A706="","",pushover!I706)</f>
        <v/>
      </c>
      <c r="G706" s="4" t="str">
        <f>IF(A706="","",pushover!J706)</f>
        <v/>
      </c>
      <c r="H706" s="4" t="str">
        <f>IF(A706="","",pushover!K706)</f>
        <v/>
      </c>
      <c r="I706" s="60" t="str">
        <f t="shared" si="73"/>
        <v/>
      </c>
      <c r="J706" s="60" t="str">
        <f t="shared" si="74"/>
        <v/>
      </c>
      <c r="K706" s="59" t="str">
        <f>IF(AND(F706&gt;0,F705=0),aux!$B$2,IF(AND(G706&gt;0,G705=0,H706&lt;1),aux!$B$3,IF(AND(J706=MAX($J$4:$J$999),J705&lt;J706),aux!$B$4,"")))</f>
        <v/>
      </c>
      <c r="L706" s="114" t="str">
        <f>IF(OR(K705=aux!$B$3,L705=""),"",B706/$B$1)</f>
        <v/>
      </c>
      <c r="M706" s="114" t="str">
        <f t="shared" si="71"/>
        <v/>
      </c>
      <c r="N706" s="11" t="str">
        <f t="shared" si="72"/>
        <v/>
      </c>
      <c r="O706" s="60" t="str">
        <f>IF(AND(L705&lt;$V$20,L706&gt;$V$20),aux!$B$5,"")</f>
        <v/>
      </c>
      <c r="AA706" s="108">
        <f>IF(L706="",$V$6,B706)</f>
        <v>45.800000000000004</v>
      </c>
      <c r="AB706" s="109">
        <f>IF(L706="",$W$6,C706)</f>
        <v>3585.1179999999999</v>
      </c>
      <c r="AC706" s="108">
        <f>IF(B706="",AC705,IF(L706="",B706,$V$6))</f>
        <v>80</v>
      </c>
      <c r="AD706" s="109">
        <f>IF(B706="",AD705,IF(L706="",C706,$W$6))</f>
        <v>3604.0729999999999</v>
      </c>
      <c r="AF706" s="110">
        <f t="shared" si="75"/>
        <v>33.676470588235297</v>
      </c>
      <c r="AG706" s="110">
        <f t="shared" si="76"/>
        <v>0.24973721682891176</v>
      </c>
      <c r="AI706" s="111">
        <f>SUM($N$4:N706)</f>
        <v>6.8337405675909331</v>
      </c>
    </row>
    <row r="707" spans="1:35" x14ac:dyDescent="0.25">
      <c r="A707" s="4" t="str">
        <f>IF(pushover!A707="","",pushover!A707)</f>
        <v/>
      </c>
      <c r="B707" s="112" t="str">
        <f>IF(A707="","",IF(MAX(pushover!B707:B1702)&gt;0,pushover!B707*100,-pushover!B707*100))</f>
        <v/>
      </c>
      <c r="C707" s="113" t="str">
        <f>IF(A707="","",pushover!C707)</f>
        <v/>
      </c>
      <c r="D707" s="4" t="str">
        <f>IF(A707="","",pushover!D707)</f>
        <v/>
      </c>
      <c r="E707" s="4" t="str">
        <f>IF(A707="","",pushover!E707)</f>
        <v/>
      </c>
      <c r="F707" s="4" t="str">
        <f>IF(A707="","",pushover!I707)</f>
        <v/>
      </c>
      <c r="G707" s="4" t="str">
        <f>IF(A707="","",pushover!J707)</f>
        <v/>
      </c>
      <c r="H707" s="4" t="str">
        <f>IF(A707="","",pushover!K707)</f>
        <v/>
      </c>
      <c r="I707" s="60" t="str">
        <f t="shared" si="73"/>
        <v/>
      </c>
      <c r="J707" s="60" t="str">
        <f t="shared" si="74"/>
        <v/>
      </c>
      <c r="K707" s="59" t="str">
        <f>IF(AND(F707&gt;0,F706=0),aux!$B$2,IF(AND(G707&gt;0,G706=0,H707&lt;1),aux!$B$3,IF(AND(J707=MAX($J$4:$J$999),J706&lt;J707),aux!$B$4,"")))</f>
        <v/>
      </c>
      <c r="L707" s="114" t="str">
        <f>IF(OR(K706=aux!$B$3,L706=""),"",B707/$B$1)</f>
        <v/>
      </c>
      <c r="M707" s="114" t="str">
        <f t="shared" si="71"/>
        <v/>
      </c>
      <c r="N707" s="11" t="str">
        <f t="shared" si="72"/>
        <v/>
      </c>
      <c r="O707" s="60" t="str">
        <f>IF(AND(L706&lt;$V$20,L707&gt;$V$20),aux!$B$5,"")</f>
        <v/>
      </c>
      <c r="AA707" s="108">
        <f>IF(L707="",$V$6,B707)</f>
        <v>45.800000000000004</v>
      </c>
      <c r="AB707" s="109">
        <f>IF(L707="",$W$6,C707)</f>
        <v>3585.1179999999999</v>
      </c>
      <c r="AC707" s="108">
        <f>IF(B707="",AC706,IF(L707="",B707,$V$6))</f>
        <v>80</v>
      </c>
      <c r="AD707" s="109">
        <f>IF(B707="",AD706,IF(L707="",C707,$W$6))</f>
        <v>3604.0729999999999</v>
      </c>
      <c r="AF707" s="110">
        <f t="shared" si="75"/>
        <v>33.676470588235297</v>
      </c>
      <c r="AG707" s="110">
        <f t="shared" si="76"/>
        <v>0.24973721682891176</v>
      </c>
      <c r="AI707" s="111">
        <f>SUM($N$4:N707)</f>
        <v>6.8337405675909331</v>
      </c>
    </row>
    <row r="708" spans="1:35" x14ac:dyDescent="0.25">
      <c r="A708" s="4" t="str">
        <f>IF(pushover!A708="","",pushover!A708)</f>
        <v/>
      </c>
      <c r="B708" s="112" t="str">
        <f>IF(A708="","",IF(MAX(pushover!B708:B1703)&gt;0,pushover!B708*100,-pushover!B708*100))</f>
        <v/>
      </c>
      <c r="C708" s="113" t="str">
        <f>IF(A708="","",pushover!C708)</f>
        <v/>
      </c>
      <c r="D708" s="4" t="str">
        <f>IF(A708="","",pushover!D708)</f>
        <v/>
      </c>
      <c r="E708" s="4" t="str">
        <f>IF(A708="","",pushover!E708)</f>
        <v/>
      </c>
      <c r="F708" s="4" t="str">
        <f>IF(A708="","",pushover!I708)</f>
        <v/>
      </c>
      <c r="G708" s="4" t="str">
        <f>IF(A708="","",pushover!J708)</f>
        <v/>
      </c>
      <c r="H708" s="4" t="str">
        <f>IF(A708="","",pushover!K708)</f>
        <v/>
      </c>
      <c r="I708" s="60" t="str">
        <f t="shared" si="73"/>
        <v/>
      </c>
      <c r="J708" s="60" t="str">
        <f t="shared" si="74"/>
        <v/>
      </c>
      <c r="K708" s="59" t="str">
        <f>IF(AND(F708&gt;0,F707=0),aux!$B$2,IF(AND(G708&gt;0,G707=0,H708&lt;1),aux!$B$3,IF(AND(J708=MAX($J$4:$J$999),J707&lt;J708),aux!$B$4,"")))</f>
        <v/>
      </c>
      <c r="L708" s="114" t="str">
        <f>IF(OR(K707=aux!$B$3,L707=""),"",B708/$B$1)</f>
        <v/>
      </c>
      <c r="M708" s="114" t="str">
        <f t="shared" si="71"/>
        <v/>
      </c>
      <c r="N708" s="11" t="str">
        <f t="shared" si="72"/>
        <v/>
      </c>
      <c r="O708" s="60" t="str">
        <f>IF(AND(L707&lt;$V$20,L708&gt;$V$20),aux!$B$5,"")</f>
        <v/>
      </c>
      <c r="AA708" s="108">
        <f>IF(L708="",$V$6,B708)</f>
        <v>45.800000000000004</v>
      </c>
      <c r="AB708" s="109">
        <f>IF(L708="",$W$6,C708)</f>
        <v>3585.1179999999999</v>
      </c>
      <c r="AC708" s="108">
        <f>IF(B708="",AC707,IF(L708="",B708,$V$6))</f>
        <v>80</v>
      </c>
      <c r="AD708" s="109">
        <f>IF(B708="",AD707,IF(L708="",C708,$W$6))</f>
        <v>3604.0729999999999</v>
      </c>
      <c r="AF708" s="110">
        <f t="shared" si="75"/>
        <v>33.676470588235297</v>
      </c>
      <c r="AG708" s="110">
        <f t="shared" si="76"/>
        <v>0.24973721682891176</v>
      </c>
      <c r="AI708" s="111">
        <f>SUM($N$4:N708)</f>
        <v>6.8337405675909331</v>
      </c>
    </row>
    <row r="709" spans="1:35" x14ac:dyDescent="0.25">
      <c r="A709" s="4" t="str">
        <f>IF(pushover!A709="","",pushover!A709)</f>
        <v/>
      </c>
      <c r="B709" s="112" t="str">
        <f>IF(A709="","",IF(MAX(pushover!B709:B1704)&gt;0,pushover!B709*100,-pushover!B709*100))</f>
        <v/>
      </c>
      <c r="C709" s="113" t="str">
        <f>IF(A709="","",pushover!C709)</f>
        <v/>
      </c>
      <c r="D709" s="4" t="str">
        <f>IF(A709="","",pushover!D709)</f>
        <v/>
      </c>
      <c r="E709" s="4" t="str">
        <f>IF(A709="","",pushover!E709)</f>
        <v/>
      </c>
      <c r="F709" s="4" t="str">
        <f>IF(A709="","",pushover!I709)</f>
        <v/>
      </c>
      <c r="G709" s="4" t="str">
        <f>IF(A709="","",pushover!J709)</f>
        <v/>
      </c>
      <c r="H709" s="4" t="str">
        <f>IF(A709="","",pushover!K709)</f>
        <v/>
      </c>
      <c r="I709" s="60" t="str">
        <f t="shared" si="73"/>
        <v/>
      </c>
      <c r="J709" s="60" t="str">
        <f t="shared" si="74"/>
        <v/>
      </c>
      <c r="K709" s="59" t="str">
        <f>IF(AND(F709&gt;0,F708=0),aux!$B$2,IF(AND(G709&gt;0,G708=0,H709&lt;1),aux!$B$3,IF(AND(J709=MAX($J$4:$J$999),J708&lt;J709),aux!$B$4,"")))</f>
        <v/>
      </c>
      <c r="L709" s="114" t="str">
        <f>IF(OR(K708=aux!$B$3,L708=""),"",B709/$B$1)</f>
        <v/>
      </c>
      <c r="M709" s="114" t="str">
        <f t="shared" si="71"/>
        <v/>
      </c>
      <c r="N709" s="11" t="str">
        <f t="shared" si="72"/>
        <v/>
      </c>
      <c r="O709" s="60" t="str">
        <f>IF(AND(L708&lt;$V$20,L709&gt;$V$20),aux!$B$5,"")</f>
        <v/>
      </c>
      <c r="AA709" s="108">
        <f>IF(L709="",$V$6,B709)</f>
        <v>45.800000000000004</v>
      </c>
      <c r="AB709" s="109">
        <f>IF(L709="",$W$6,C709)</f>
        <v>3585.1179999999999</v>
      </c>
      <c r="AC709" s="108">
        <f>IF(B709="",AC708,IF(L709="",B709,$V$6))</f>
        <v>80</v>
      </c>
      <c r="AD709" s="109">
        <f>IF(B709="",AD708,IF(L709="",C709,$W$6))</f>
        <v>3604.0729999999999</v>
      </c>
      <c r="AF709" s="110">
        <f t="shared" si="75"/>
        <v>33.676470588235297</v>
      </c>
      <c r="AG709" s="110">
        <f t="shared" si="76"/>
        <v>0.24973721682891176</v>
      </c>
      <c r="AI709" s="111">
        <f>SUM($N$4:N709)</f>
        <v>6.8337405675909331</v>
      </c>
    </row>
    <row r="710" spans="1:35" x14ac:dyDescent="0.25">
      <c r="A710" s="4" t="str">
        <f>IF(pushover!A710="","",pushover!A710)</f>
        <v/>
      </c>
      <c r="B710" s="112" t="str">
        <f>IF(A710="","",IF(MAX(pushover!B710:B1705)&gt;0,pushover!B710*100,-pushover!B710*100))</f>
        <v/>
      </c>
      <c r="C710" s="113" t="str">
        <f>IF(A710="","",pushover!C710)</f>
        <v/>
      </c>
      <c r="D710" s="4" t="str">
        <f>IF(A710="","",pushover!D710)</f>
        <v/>
      </c>
      <c r="E710" s="4" t="str">
        <f>IF(A710="","",pushover!E710)</f>
        <v/>
      </c>
      <c r="F710" s="4" t="str">
        <f>IF(A710="","",pushover!I710)</f>
        <v/>
      </c>
      <c r="G710" s="4" t="str">
        <f>IF(A710="","",pushover!J710)</f>
        <v/>
      </c>
      <c r="H710" s="4" t="str">
        <f>IF(A710="","",pushover!K710)</f>
        <v/>
      </c>
      <c r="I710" s="60" t="str">
        <f t="shared" si="73"/>
        <v/>
      </c>
      <c r="J710" s="60" t="str">
        <f t="shared" si="74"/>
        <v/>
      </c>
      <c r="K710" s="59" t="str">
        <f>IF(AND(F710&gt;0,F709=0),aux!$B$2,IF(AND(G710&gt;0,G709=0,H710&lt;1),aux!$B$3,IF(AND(J710=MAX($J$4:$J$999),J709&lt;J710),aux!$B$4,"")))</f>
        <v/>
      </c>
      <c r="L710" s="114" t="str">
        <f>IF(OR(K709=aux!$B$3,L709=""),"",B710/$B$1)</f>
        <v/>
      </c>
      <c r="M710" s="114" t="str">
        <f t="shared" si="71"/>
        <v/>
      </c>
      <c r="N710" s="11" t="str">
        <f t="shared" si="72"/>
        <v/>
      </c>
      <c r="O710" s="60" t="str">
        <f>IF(AND(L709&lt;$V$20,L710&gt;$V$20),aux!$B$5,"")</f>
        <v/>
      </c>
      <c r="AA710" s="108">
        <f>IF(L710="",$V$6,B710)</f>
        <v>45.800000000000004</v>
      </c>
      <c r="AB710" s="109">
        <f>IF(L710="",$W$6,C710)</f>
        <v>3585.1179999999999</v>
      </c>
      <c r="AC710" s="108">
        <f>IF(B710="",AC709,IF(L710="",B710,$V$6))</f>
        <v>80</v>
      </c>
      <c r="AD710" s="109">
        <f>IF(B710="",AD709,IF(L710="",C710,$W$6))</f>
        <v>3604.0729999999999</v>
      </c>
      <c r="AF710" s="110">
        <f t="shared" si="75"/>
        <v>33.676470588235297</v>
      </c>
      <c r="AG710" s="110">
        <f t="shared" si="76"/>
        <v>0.24973721682891176</v>
      </c>
      <c r="AI710" s="111">
        <f>SUM($N$4:N710)</f>
        <v>6.8337405675909331</v>
      </c>
    </row>
    <row r="711" spans="1:35" x14ac:dyDescent="0.25">
      <c r="A711" s="4" t="str">
        <f>IF(pushover!A711="","",pushover!A711)</f>
        <v/>
      </c>
      <c r="B711" s="112" t="str">
        <f>IF(A711="","",IF(MAX(pushover!B711:B1706)&gt;0,pushover!B711*100,-pushover!B711*100))</f>
        <v/>
      </c>
      <c r="C711" s="113" t="str">
        <f>IF(A711="","",pushover!C711)</f>
        <v/>
      </c>
      <c r="D711" s="4" t="str">
        <f>IF(A711="","",pushover!D711)</f>
        <v/>
      </c>
      <c r="E711" s="4" t="str">
        <f>IF(A711="","",pushover!E711)</f>
        <v/>
      </c>
      <c r="F711" s="4" t="str">
        <f>IF(A711="","",pushover!I711)</f>
        <v/>
      </c>
      <c r="G711" s="4" t="str">
        <f>IF(A711="","",pushover!J711)</f>
        <v/>
      </c>
      <c r="H711" s="4" t="str">
        <f>IF(A711="","",pushover!K711)</f>
        <v/>
      </c>
      <c r="I711" s="60" t="str">
        <f t="shared" si="73"/>
        <v/>
      </c>
      <c r="J711" s="60" t="str">
        <f t="shared" si="74"/>
        <v/>
      </c>
      <c r="K711" s="59" t="str">
        <f>IF(AND(F711&gt;0,F710=0),aux!$B$2,IF(AND(G711&gt;0,G710=0,H711&lt;1),aux!$B$3,IF(AND(J711=MAX($J$4:$J$999),J710&lt;J711),aux!$B$4,"")))</f>
        <v/>
      </c>
      <c r="L711" s="114" t="str">
        <f>IF(OR(K710=aux!$B$3,L710=""),"",B711/$B$1)</f>
        <v/>
      </c>
      <c r="M711" s="114" t="str">
        <f t="shared" si="71"/>
        <v/>
      </c>
      <c r="N711" s="11" t="str">
        <f t="shared" si="72"/>
        <v/>
      </c>
      <c r="O711" s="60" t="str">
        <f>IF(AND(L710&lt;$V$20,L711&gt;$V$20),aux!$B$5,"")</f>
        <v/>
      </c>
      <c r="AA711" s="108">
        <f>IF(L711="",$V$6,B711)</f>
        <v>45.800000000000004</v>
      </c>
      <c r="AB711" s="109">
        <f>IF(L711="",$W$6,C711)</f>
        <v>3585.1179999999999</v>
      </c>
      <c r="AC711" s="108">
        <f>IF(B711="",AC710,IF(L711="",B711,$V$6))</f>
        <v>80</v>
      </c>
      <c r="AD711" s="109">
        <f>IF(B711="",AD710,IF(L711="",C711,$W$6))</f>
        <v>3604.0729999999999</v>
      </c>
      <c r="AF711" s="110">
        <f t="shared" si="75"/>
        <v>33.676470588235297</v>
      </c>
      <c r="AG711" s="110">
        <f t="shared" si="76"/>
        <v>0.24973721682891176</v>
      </c>
      <c r="AI711" s="111">
        <f>SUM($N$4:N711)</f>
        <v>6.8337405675909331</v>
      </c>
    </row>
    <row r="712" spans="1:35" x14ac:dyDescent="0.25">
      <c r="A712" s="4" t="str">
        <f>IF(pushover!A712="","",pushover!A712)</f>
        <v/>
      </c>
      <c r="B712" s="112" t="str">
        <f>IF(A712="","",IF(MAX(pushover!B712:B1707)&gt;0,pushover!B712*100,-pushover!B712*100))</f>
        <v/>
      </c>
      <c r="C712" s="113" t="str">
        <f>IF(A712="","",pushover!C712)</f>
        <v/>
      </c>
      <c r="D712" s="4" t="str">
        <f>IF(A712="","",pushover!D712)</f>
        <v/>
      </c>
      <c r="E712" s="4" t="str">
        <f>IF(A712="","",pushover!E712)</f>
        <v/>
      </c>
      <c r="F712" s="4" t="str">
        <f>IF(A712="","",pushover!I712)</f>
        <v/>
      </c>
      <c r="G712" s="4" t="str">
        <f>IF(A712="","",pushover!J712)</f>
        <v/>
      </c>
      <c r="H712" s="4" t="str">
        <f>IF(A712="","",pushover!K712)</f>
        <v/>
      </c>
      <c r="I712" s="60" t="str">
        <f t="shared" si="73"/>
        <v/>
      </c>
      <c r="J712" s="60" t="str">
        <f t="shared" si="74"/>
        <v/>
      </c>
      <c r="K712" s="59" t="str">
        <f>IF(AND(F712&gt;0,F711=0),aux!$B$2,IF(AND(G712&gt;0,G711=0,H712&lt;1),aux!$B$3,IF(AND(J712=MAX($J$4:$J$999),J711&lt;J712),aux!$B$4,"")))</f>
        <v/>
      </c>
      <c r="L712" s="114" t="str">
        <f>IF(OR(K711=aux!$B$3,L711=""),"",B712/$B$1)</f>
        <v/>
      </c>
      <c r="M712" s="114" t="str">
        <f t="shared" si="71"/>
        <v/>
      </c>
      <c r="N712" s="11" t="str">
        <f t="shared" si="72"/>
        <v/>
      </c>
      <c r="O712" s="60" t="str">
        <f>IF(AND(L711&lt;$V$20,L712&gt;$V$20),aux!$B$5,"")</f>
        <v/>
      </c>
      <c r="AA712" s="108">
        <f>IF(L712="",$V$6,B712)</f>
        <v>45.800000000000004</v>
      </c>
      <c r="AB712" s="109">
        <f>IF(L712="",$W$6,C712)</f>
        <v>3585.1179999999999</v>
      </c>
      <c r="AC712" s="108">
        <f>IF(B712="",AC711,IF(L712="",B712,$V$6))</f>
        <v>80</v>
      </c>
      <c r="AD712" s="109">
        <f>IF(B712="",AD711,IF(L712="",C712,$W$6))</f>
        <v>3604.0729999999999</v>
      </c>
      <c r="AF712" s="110">
        <f t="shared" si="75"/>
        <v>33.676470588235297</v>
      </c>
      <c r="AG712" s="110">
        <f t="shared" si="76"/>
        <v>0.24973721682891176</v>
      </c>
      <c r="AI712" s="111">
        <f>SUM($N$4:N712)</f>
        <v>6.8337405675909331</v>
      </c>
    </row>
    <row r="713" spans="1:35" x14ac:dyDescent="0.25">
      <c r="A713" s="4" t="str">
        <f>IF(pushover!A713="","",pushover!A713)</f>
        <v/>
      </c>
      <c r="B713" s="112" t="str">
        <f>IF(A713="","",IF(MAX(pushover!B713:B1708)&gt;0,pushover!B713*100,-pushover!B713*100))</f>
        <v/>
      </c>
      <c r="C713" s="113" t="str">
        <f>IF(A713="","",pushover!C713)</f>
        <v/>
      </c>
      <c r="D713" s="4" t="str">
        <f>IF(A713="","",pushover!D713)</f>
        <v/>
      </c>
      <c r="E713" s="4" t="str">
        <f>IF(A713="","",pushover!E713)</f>
        <v/>
      </c>
      <c r="F713" s="4" t="str">
        <f>IF(A713="","",pushover!I713)</f>
        <v/>
      </c>
      <c r="G713" s="4" t="str">
        <f>IF(A713="","",pushover!J713)</f>
        <v/>
      </c>
      <c r="H713" s="4" t="str">
        <f>IF(A713="","",pushover!K713)</f>
        <v/>
      </c>
      <c r="I713" s="60" t="str">
        <f t="shared" si="73"/>
        <v/>
      </c>
      <c r="J713" s="60" t="str">
        <f t="shared" si="74"/>
        <v/>
      </c>
      <c r="K713" s="59" t="str">
        <f>IF(AND(F713&gt;0,F712=0),aux!$B$2,IF(AND(G713&gt;0,G712=0,H713&lt;1),aux!$B$3,IF(AND(J713=MAX($J$4:$J$999),J712&lt;J713),aux!$B$4,"")))</f>
        <v/>
      </c>
      <c r="L713" s="114" t="str">
        <f>IF(OR(K712=aux!$B$3,L712=""),"",B713/$B$1)</f>
        <v/>
      </c>
      <c r="M713" s="114" t="str">
        <f t="shared" si="71"/>
        <v/>
      </c>
      <c r="N713" s="11" t="str">
        <f t="shared" si="72"/>
        <v/>
      </c>
      <c r="O713" s="60" t="str">
        <f>IF(AND(L712&lt;$V$20,L713&gt;$V$20),aux!$B$5,"")</f>
        <v/>
      </c>
      <c r="AA713" s="108">
        <f>IF(L713="",$V$6,B713)</f>
        <v>45.800000000000004</v>
      </c>
      <c r="AB713" s="109">
        <f>IF(L713="",$W$6,C713)</f>
        <v>3585.1179999999999</v>
      </c>
      <c r="AC713" s="108">
        <f>IF(B713="",AC712,IF(L713="",B713,$V$6))</f>
        <v>80</v>
      </c>
      <c r="AD713" s="109">
        <f>IF(B713="",AD712,IF(L713="",C713,$W$6))</f>
        <v>3604.0729999999999</v>
      </c>
      <c r="AF713" s="110">
        <f t="shared" si="75"/>
        <v>33.676470588235297</v>
      </c>
      <c r="AG713" s="110">
        <f t="shared" si="76"/>
        <v>0.24973721682891176</v>
      </c>
      <c r="AI713" s="111">
        <f>SUM($N$4:N713)</f>
        <v>6.8337405675909331</v>
      </c>
    </row>
    <row r="714" spans="1:35" x14ac:dyDescent="0.25">
      <c r="A714" s="4" t="str">
        <f>IF(pushover!A714="","",pushover!A714)</f>
        <v/>
      </c>
      <c r="B714" s="112" t="str">
        <f>IF(A714="","",IF(MAX(pushover!B714:B1709)&gt;0,pushover!B714*100,-pushover!B714*100))</f>
        <v/>
      </c>
      <c r="C714" s="113" t="str">
        <f>IF(A714="","",pushover!C714)</f>
        <v/>
      </c>
      <c r="D714" s="4" t="str">
        <f>IF(A714="","",pushover!D714)</f>
        <v/>
      </c>
      <c r="E714" s="4" t="str">
        <f>IF(A714="","",pushover!E714)</f>
        <v/>
      </c>
      <c r="F714" s="4" t="str">
        <f>IF(A714="","",pushover!I714)</f>
        <v/>
      </c>
      <c r="G714" s="4" t="str">
        <f>IF(A714="","",pushover!J714)</f>
        <v/>
      </c>
      <c r="H714" s="4" t="str">
        <f>IF(A714="","",pushover!K714)</f>
        <v/>
      </c>
      <c r="I714" s="60" t="str">
        <f t="shared" si="73"/>
        <v/>
      </c>
      <c r="J714" s="60" t="str">
        <f t="shared" si="74"/>
        <v/>
      </c>
      <c r="K714" s="59" t="str">
        <f>IF(AND(F714&gt;0,F713=0),aux!$B$2,IF(AND(G714&gt;0,G713=0,H714&lt;1),aux!$B$3,IF(AND(J714=MAX($J$4:$J$999),J713&lt;J714),aux!$B$4,"")))</f>
        <v/>
      </c>
      <c r="L714" s="114" t="str">
        <f>IF(OR(K713=aux!$B$3,L713=""),"",B714/$B$1)</f>
        <v/>
      </c>
      <c r="M714" s="114" t="str">
        <f t="shared" si="71"/>
        <v/>
      </c>
      <c r="N714" s="11" t="str">
        <f t="shared" si="72"/>
        <v/>
      </c>
      <c r="O714" s="60" t="str">
        <f>IF(AND(L713&lt;$V$20,L714&gt;$V$20),aux!$B$5,"")</f>
        <v/>
      </c>
      <c r="AA714" s="108">
        <f>IF(L714="",$V$6,B714)</f>
        <v>45.800000000000004</v>
      </c>
      <c r="AB714" s="109">
        <f>IF(L714="",$W$6,C714)</f>
        <v>3585.1179999999999</v>
      </c>
      <c r="AC714" s="108">
        <f>IF(B714="",AC713,IF(L714="",B714,$V$6))</f>
        <v>80</v>
      </c>
      <c r="AD714" s="109">
        <f>IF(B714="",AD713,IF(L714="",C714,$W$6))</f>
        <v>3604.0729999999999</v>
      </c>
      <c r="AF714" s="110">
        <f t="shared" si="75"/>
        <v>33.676470588235297</v>
      </c>
      <c r="AG714" s="110">
        <f t="shared" si="76"/>
        <v>0.24973721682891176</v>
      </c>
      <c r="AI714" s="111">
        <f>SUM($N$4:N714)</f>
        <v>6.8337405675909331</v>
      </c>
    </row>
    <row r="715" spans="1:35" x14ac:dyDescent="0.25">
      <c r="A715" s="4" t="str">
        <f>IF(pushover!A715="","",pushover!A715)</f>
        <v/>
      </c>
      <c r="B715" s="112" t="str">
        <f>IF(A715="","",IF(MAX(pushover!B715:B1710)&gt;0,pushover!B715*100,-pushover!B715*100))</f>
        <v/>
      </c>
      <c r="C715" s="113" t="str">
        <f>IF(A715="","",pushover!C715)</f>
        <v/>
      </c>
      <c r="D715" s="4" t="str">
        <f>IF(A715="","",pushover!D715)</f>
        <v/>
      </c>
      <c r="E715" s="4" t="str">
        <f>IF(A715="","",pushover!E715)</f>
        <v/>
      </c>
      <c r="F715" s="4" t="str">
        <f>IF(A715="","",pushover!I715)</f>
        <v/>
      </c>
      <c r="G715" s="4" t="str">
        <f>IF(A715="","",pushover!J715)</f>
        <v/>
      </c>
      <c r="H715" s="4" t="str">
        <f>IF(A715="","",pushover!K715)</f>
        <v/>
      </c>
      <c r="I715" s="60" t="str">
        <f t="shared" si="73"/>
        <v/>
      </c>
      <c r="J715" s="60" t="str">
        <f t="shared" si="74"/>
        <v/>
      </c>
      <c r="K715" s="59" t="str">
        <f>IF(AND(F715&gt;0,F714=0),aux!$B$2,IF(AND(G715&gt;0,G714=0,H715&lt;1),aux!$B$3,IF(AND(J715=MAX($J$4:$J$999),J714&lt;J715),aux!$B$4,"")))</f>
        <v/>
      </c>
      <c r="L715" s="114" t="str">
        <f>IF(OR(K714=aux!$B$3,L714=""),"",B715/$B$1)</f>
        <v/>
      </c>
      <c r="M715" s="114" t="str">
        <f t="shared" si="71"/>
        <v/>
      </c>
      <c r="N715" s="11" t="str">
        <f t="shared" si="72"/>
        <v/>
      </c>
      <c r="O715" s="60" t="str">
        <f>IF(AND(L714&lt;$V$20,L715&gt;$V$20),aux!$B$5,"")</f>
        <v/>
      </c>
      <c r="AA715" s="108">
        <f>IF(L715="",$V$6,B715)</f>
        <v>45.800000000000004</v>
      </c>
      <c r="AB715" s="109">
        <f>IF(L715="",$W$6,C715)</f>
        <v>3585.1179999999999</v>
      </c>
      <c r="AC715" s="108">
        <f>IF(B715="",AC714,IF(L715="",B715,$V$6))</f>
        <v>80</v>
      </c>
      <c r="AD715" s="109">
        <f>IF(B715="",AD714,IF(L715="",C715,$W$6))</f>
        <v>3604.0729999999999</v>
      </c>
      <c r="AF715" s="110">
        <f t="shared" si="75"/>
        <v>33.676470588235297</v>
      </c>
      <c r="AG715" s="110">
        <f t="shared" si="76"/>
        <v>0.24973721682891176</v>
      </c>
      <c r="AI715" s="111">
        <f>SUM($N$4:N715)</f>
        <v>6.8337405675909331</v>
      </c>
    </row>
    <row r="716" spans="1:35" x14ac:dyDescent="0.25">
      <c r="A716" s="4" t="str">
        <f>IF(pushover!A716="","",pushover!A716)</f>
        <v/>
      </c>
      <c r="B716" s="112" t="str">
        <f>IF(A716="","",IF(MAX(pushover!B716:B1711)&gt;0,pushover!B716*100,-pushover!B716*100))</f>
        <v/>
      </c>
      <c r="C716" s="113" t="str">
        <f>IF(A716="","",pushover!C716)</f>
        <v/>
      </c>
      <c r="D716" s="4" t="str">
        <f>IF(A716="","",pushover!D716)</f>
        <v/>
      </c>
      <c r="E716" s="4" t="str">
        <f>IF(A716="","",pushover!E716)</f>
        <v/>
      </c>
      <c r="F716" s="4" t="str">
        <f>IF(A716="","",pushover!I716)</f>
        <v/>
      </c>
      <c r="G716" s="4" t="str">
        <f>IF(A716="","",pushover!J716)</f>
        <v/>
      </c>
      <c r="H716" s="4" t="str">
        <f>IF(A716="","",pushover!K716)</f>
        <v/>
      </c>
      <c r="I716" s="60" t="str">
        <f t="shared" si="73"/>
        <v/>
      </c>
      <c r="J716" s="60" t="str">
        <f t="shared" si="74"/>
        <v/>
      </c>
      <c r="K716" s="59" t="str">
        <f>IF(AND(F716&gt;0,F715=0),aux!$B$2,IF(AND(G716&gt;0,G715=0,H716&lt;1),aux!$B$3,IF(AND(J716=MAX($J$4:$J$999),J715&lt;J716),aux!$B$4,"")))</f>
        <v/>
      </c>
      <c r="L716" s="114" t="str">
        <f>IF(OR(K715=aux!$B$3,L715=""),"",B716/$B$1)</f>
        <v/>
      </c>
      <c r="M716" s="114" t="str">
        <f t="shared" si="71"/>
        <v/>
      </c>
      <c r="N716" s="11" t="str">
        <f t="shared" si="72"/>
        <v/>
      </c>
      <c r="O716" s="60" t="str">
        <f>IF(AND(L715&lt;$V$20,L716&gt;$V$20),aux!$B$5,"")</f>
        <v/>
      </c>
      <c r="AA716" s="108">
        <f>IF(L716="",$V$6,B716)</f>
        <v>45.800000000000004</v>
      </c>
      <c r="AB716" s="109">
        <f>IF(L716="",$W$6,C716)</f>
        <v>3585.1179999999999</v>
      </c>
      <c r="AC716" s="108">
        <f>IF(B716="",AC715,IF(L716="",B716,$V$6))</f>
        <v>80</v>
      </c>
      <c r="AD716" s="109">
        <f>IF(B716="",AD715,IF(L716="",C716,$W$6))</f>
        <v>3604.0729999999999</v>
      </c>
      <c r="AF716" s="110">
        <f t="shared" si="75"/>
        <v>33.676470588235297</v>
      </c>
      <c r="AG716" s="110">
        <f t="shared" si="76"/>
        <v>0.24973721682891176</v>
      </c>
      <c r="AI716" s="111">
        <f>SUM($N$4:N716)</f>
        <v>6.8337405675909331</v>
      </c>
    </row>
    <row r="717" spans="1:35" x14ac:dyDescent="0.25">
      <c r="A717" s="4" t="str">
        <f>IF(pushover!A717="","",pushover!A717)</f>
        <v/>
      </c>
      <c r="B717" s="112" t="str">
        <f>IF(A717="","",IF(MAX(pushover!B717:B1712)&gt;0,pushover!B717*100,-pushover!B717*100))</f>
        <v/>
      </c>
      <c r="C717" s="113" t="str">
        <f>IF(A717="","",pushover!C717)</f>
        <v/>
      </c>
      <c r="D717" s="4" t="str">
        <f>IF(A717="","",pushover!D717)</f>
        <v/>
      </c>
      <c r="E717" s="4" t="str">
        <f>IF(A717="","",pushover!E717)</f>
        <v/>
      </c>
      <c r="F717" s="4" t="str">
        <f>IF(A717="","",pushover!I717)</f>
        <v/>
      </c>
      <c r="G717" s="4" t="str">
        <f>IF(A717="","",pushover!J717)</f>
        <v/>
      </c>
      <c r="H717" s="4" t="str">
        <f>IF(A717="","",pushover!K717)</f>
        <v/>
      </c>
      <c r="I717" s="60" t="str">
        <f t="shared" si="73"/>
        <v/>
      </c>
      <c r="J717" s="60" t="str">
        <f t="shared" si="74"/>
        <v/>
      </c>
      <c r="K717" s="59" t="str">
        <f>IF(AND(F717&gt;0,F716=0),aux!$B$2,IF(AND(G717&gt;0,G716=0,H717&lt;1),aux!$B$3,IF(AND(J717=MAX($J$4:$J$999),J716&lt;J717),aux!$B$4,"")))</f>
        <v/>
      </c>
      <c r="L717" s="114" t="str">
        <f>IF(OR(K716=aux!$B$3,L716=""),"",B717/$B$1)</f>
        <v/>
      </c>
      <c r="M717" s="114" t="str">
        <f t="shared" si="71"/>
        <v/>
      </c>
      <c r="N717" s="11" t="str">
        <f t="shared" si="72"/>
        <v/>
      </c>
      <c r="O717" s="60" t="str">
        <f>IF(AND(L716&lt;$V$20,L717&gt;$V$20),aux!$B$5,"")</f>
        <v/>
      </c>
      <c r="AA717" s="108">
        <f>IF(L717="",$V$6,B717)</f>
        <v>45.800000000000004</v>
      </c>
      <c r="AB717" s="109">
        <f>IF(L717="",$W$6,C717)</f>
        <v>3585.1179999999999</v>
      </c>
      <c r="AC717" s="108">
        <f>IF(B717="",AC716,IF(L717="",B717,$V$6))</f>
        <v>80</v>
      </c>
      <c r="AD717" s="109">
        <f>IF(B717="",AD716,IF(L717="",C717,$W$6))</f>
        <v>3604.0729999999999</v>
      </c>
      <c r="AF717" s="110">
        <f t="shared" si="75"/>
        <v>33.676470588235297</v>
      </c>
      <c r="AG717" s="110">
        <f t="shared" si="76"/>
        <v>0.24973721682891176</v>
      </c>
      <c r="AI717" s="111">
        <f>SUM($N$4:N717)</f>
        <v>6.8337405675909331</v>
      </c>
    </row>
    <row r="718" spans="1:35" x14ac:dyDescent="0.25">
      <c r="A718" s="4" t="str">
        <f>IF(pushover!A718="","",pushover!A718)</f>
        <v/>
      </c>
      <c r="B718" s="112" t="str">
        <f>IF(A718="","",IF(MAX(pushover!B718:B1713)&gt;0,pushover!B718*100,-pushover!B718*100))</f>
        <v/>
      </c>
      <c r="C718" s="113" t="str">
        <f>IF(A718="","",pushover!C718)</f>
        <v/>
      </c>
      <c r="D718" s="4" t="str">
        <f>IF(A718="","",pushover!D718)</f>
        <v/>
      </c>
      <c r="E718" s="4" t="str">
        <f>IF(A718="","",pushover!E718)</f>
        <v/>
      </c>
      <c r="F718" s="4" t="str">
        <f>IF(A718="","",pushover!I718)</f>
        <v/>
      </c>
      <c r="G718" s="4" t="str">
        <f>IF(A718="","",pushover!J718)</f>
        <v/>
      </c>
      <c r="H718" s="4" t="str">
        <f>IF(A718="","",pushover!K718)</f>
        <v/>
      </c>
      <c r="I718" s="60" t="str">
        <f t="shared" si="73"/>
        <v/>
      </c>
      <c r="J718" s="60" t="str">
        <f t="shared" si="74"/>
        <v/>
      </c>
      <c r="K718" s="59" t="str">
        <f>IF(AND(F718&gt;0,F717=0),aux!$B$2,IF(AND(G718&gt;0,G717=0,H718&lt;1),aux!$B$3,IF(AND(J718=MAX($J$4:$J$999),J717&lt;J718),aux!$B$4,"")))</f>
        <v/>
      </c>
      <c r="L718" s="114" t="str">
        <f>IF(OR(K717=aux!$B$3,L717=""),"",B718/$B$1)</f>
        <v/>
      </c>
      <c r="M718" s="114" t="str">
        <f t="shared" si="71"/>
        <v/>
      </c>
      <c r="N718" s="11" t="str">
        <f t="shared" si="72"/>
        <v/>
      </c>
      <c r="O718" s="60" t="str">
        <f>IF(AND(L717&lt;$V$20,L718&gt;$V$20),aux!$B$5,"")</f>
        <v/>
      </c>
      <c r="AA718" s="108">
        <f>IF(L718="",$V$6,B718)</f>
        <v>45.800000000000004</v>
      </c>
      <c r="AB718" s="109">
        <f>IF(L718="",$W$6,C718)</f>
        <v>3585.1179999999999</v>
      </c>
      <c r="AC718" s="108">
        <f>IF(B718="",AC717,IF(L718="",B718,$V$6))</f>
        <v>80</v>
      </c>
      <c r="AD718" s="109">
        <f>IF(B718="",AD717,IF(L718="",C718,$W$6))</f>
        <v>3604.0729999999999</v>
      </c>
      <c r="AF718" s="110">
        <f t="shared" si="75"/>
        <v>33.676470588235297</v>
      </c>
      <c r="AG718" s="110">
        <f t="shared" si="76"/>
        <v>0.24973721682891176</v>
      </c>
      <c r="AI718" s="111">
        <f>SUM($N$4:N718)</f>
        <v>6.8337405675909331</v>
      </c>
    </row>
    <row r="719" spans="1:35" x14ac:dyDescent="0.25">
      <c r="A719" s="4" t="str">
        <f>IF(pushover!A719="","",pushover!A719)</f>
        <v/>
      </c>
      <c r="B719" s="112" t="str">
        <f>IF(A719="","",IF(MAX(pushover!B719:B1714)&gt;0,pushover!B719*100,-pushover!B719*100))</f>
        <v/>
      </c>
      <c r="C719" s="113" t="str">
        <f>IF(A719="","",pushover!C719)</f>
        <v/>
      </c>
      <c r="D719" s="4" t="str">
        <f>IF(A719="","",pushover!D719)</f>
        <v/>
      </c>
      <c r="E719" s="4" t="str">
        <f>IF(A719="","",pushover!E719)</f>
        <v/>
      </c>
      <c r="F719" s="4" t="str">
        <f>IF(A719="","",pushover!I719)</f>
        <v/>
      </c>
      <c r="G719" s="4" t="str">
        <f>IF(A719="","",pushover!J719)</f>
        <v/>
      </c>
      <c r="H719" s="4" t="str">
        <f>IF(A719="","",pushover!K719)</f>
        <v/>
      </c>
      <c r="I719" s="60" t="str">
        <f t="shared" si="73"/>
        <v/>
      </c>
      <c r="J719" s="60" t="str">
        <f t="shared" si="74"/>
        <v/>
      </c>
      <c r="K719" s="59" t="str">
        <f>IF(AND(F719&gt;0,F718=0),aux!$B$2,IF(AND(G719&gt;0,G718=0,H719&lt;1),aux!$B$3,IF(AND(J719=MAX($J$4:$J$999),J718&lt;J719),aux!$B$4,"")))</f>
        <v/>
      </c>
      <c r="L719" s="114" t="str">
        <f>IF(OR(K718=aux!$B$3,L718=""),"",B719/$B$1)</f>
        <v/>
      </c>
      <c r="M719" s="114" t="str">
        <f t="shared" si="71"/>
        <v/>
      </c>
      <c r="N719" s="11" t="str">
        <f t="shared" si="72"/>
        <v/>
      </c>
      <c r="O719" s="60" t="str">
        <f>IF(AND(L718&lt;$V$20,L719&gt;$V$20),aux!$B$5,"")</f>
        <v/>
      </c>
      <c r="AA719" s="108">
        <f>IF(L719="",$V$6,B719)</f>
        <v>45.800000000000004</v>
      </c>
      <c r="AB719" s="109">
        <f>IF(L719="",$W$6,C719)</f>
        <v>3585.1179999999999</v>
      </c>
      <c r="AC719" s="108">
        <f>IF(B719="",AC718,IF(L719="",B719,$V$6))</f>
        <v>80</v>
      </c>
      <c r="AD719" s="109">
        <f>IF(B719="",AD718,IF(L719="",C719,$W$6))</f>
        <v>3604.0729999999999</v>
      </c>
      <c r="AF719" s="110">
        <f t="shared" si="75"/>
        <v>33.676470588235297</v>
      </c>
      <c r="AG719" s="110">
        <f t="shared" si="76"/>
        <v>0.24973721682891176</v>
      </c>
      <c r="AI719" s="111">
        <f>SUM($N$4:N719)</f>
        <v>6.8337405675909331</v>
      </c>
    </row>
    <row r="720" spans="1:35" x14ac:dyDescent="0.25">
      <c r="A720" s="4" t="str">
        <f>IF(pushover!A720="","",pushover!A720)</f>
        <v/>
      </c>
      <c r="B720" s="112" t="str">
        <f>IF(A720="","",IF(MAX(pushover!B720:B1715)&gt;0,pushover!B720*100,-pushover!B720*100))</f>
        <v/>
      </c>
      <c r="C720" s="113" t="str">
        <f>IF(A720="","",pushover!C720)</f>
        <v/>
      </c>
      <c r="D720" s="4" t="str">
        <f>IF(A720="","",pushover!D720)</f>
        <v/>
      </c>
      <c r="E720" s="4" t="str">
        <f>IF(A720="","",pushover!E720)</f>
        <v/>
      </c>
      <c r="F720" s="4" t="str">
        <f>IF(A720="","",pushover!I720)</f>
        <v/>
      </c>
      <c r="G720" s="4" t="str">
        <f>IF(A720="","",pushover!J720)</f>
        <v/>
      </c>
      <c r="H720" s="4" t="str">
        <f>IF(A720="","",pushover!K720)</f>
        <v/>
      </c>
      <c r="I720" s="60" t="str">
        <f t="shared" si="73"/>
        <v/>
      </c>
      <c r="J720" s="60" t="str">
        <f t="shared" si="74"/>
        <v/>
      </c>
      <c r="K720" s="59" t="str">
        <f>IF(AND(F720&gt;0,F719=0),aux!$B$2,IF(AND(G720&gt;0,G719=0,H720&lt;1),aux!$B$3,IF(AND(J720=MAX($J$4:$J$999),J719&lt;J720),aux!$B$4,"")))</f>
        <v/>
      </c>
      <c r="L720" s="114" t="str">
        <f>IF(OR(K719=aux!$B$3,L719=""),"",B720/$B$1)</f>
        <v/>
      </c>
      <c r="M720" s="114" t="str">
        <f t="shared" si="71"/>
        <v/>
      </c>
      <c r="N720" s="11" t="str">
        <f t="shared" si="72"/>
        <v/>
      </c>
      <c r="O720" s="60" t="str">
        <f>IF(AND(L719&lt;$V$20,L720&gt;$V$20),aux!$B$5,"")</f>
        <v/>
      </c>
      <c r="AA720" s="108">
        <f>IF(L720="",$V$6,B720)</f>
        <v>45.800000000000004</v>
      </c>
      <c r="AB720" s="109">
        <f>IF(L720="",$W$6,C720)</f>
        <v>3585.1179999999999</v>
      </c>
      <c r="AC720" s="108">
        <f>IF(B720="",AC719,IF(L720="",B720,$V$6))</f>
        <v>80</v>
      </c>
      <c r="AD720" s="109">
        <f>IF(B720="",AD719,IF(L720="",C720,$W$6))</f>
        <v>3604.0729999999999</v>
      </c>
      <c r="AF720" s="110">
        <f t="shared" si="75"/>
        <v>33.676470588235297</v>
      </c>
      <c r="AG720" s="110">
        <f t="shared" si="76"/>
        <v>0.24973721682891176</v>
      </c>
      <c r="AI720" s="111">
        <f>SUM($N$4:N720)</f>
        <v>6.8337405675909331</v>
      </c>
    </row>
    <row r="721" spans="1:35" x14ac:dyDescent="0.25">
      <c r="A721" s="4" t="str">
        <f>IF(pushover!A721="","",pushover!A721)</f>
        <v/>
      </c>
      <c r="B721" s="112" t="str">
        <f>IF(A721="","",IF(MAX(pushover!B721:B1716)&gt;0,pushover!B721*100,-pushover!B721*100))</f>
        <v/>
      </c>
      <c r="C721" s="113" t="str">
        <f>IF(A721="","",pushover!C721)</f>
        <v/>
      </c>
      <c r="D721" s="4" t="str">
        <f>IF(A721="","",pushover!D721)</f>
        <v/>
      </c>
      <c r="E721" s="4" t="str">
        <f>IF(A721="","",pushover!E721)</f>
        <v/>
      </c>
      <c r="F721" s="4" t="str">
        <f>IF(A721="","",pushover!I721)</f>
        <v/>
      </c>
      <c r="G721" s="4" t="str">
        <f>IF(A721="","",pushover!J721)</f>
        <v/>
      </c>
      <c r="H721" s="4" t="str">
        <f>IF(A721="","",pushover!K721)</f>
        <v/>
      </c>
      <c r="I721" s="60" t="str">
        <f t="shared" si="73"/>
        <v/>
      </c>
      <c r="J721" s="60" t="str">
        <f t="shared" si="74"/>
        <v/>
      </c>
      <c r="K721" s="59" t="str">
        <f>IF(AND(F721&gt;0,F720=0),aux!$B$2,IF(AND(G721&gt;0,G720=0,H721&lt;1),aux!$B$3,IF(AND(J721=MAX($J$4:$J$999),J720&lt;J721),aux!$B$4,"")))</f>
        <v/>
      </c>
      <c r="L721" s="114" t="str">
        <f>IF(OR(K720=aux!$B$3,L720=""),"",B721/$B$1)</f>
        <v/>
      </c>
      <c r="M721" s="114" t="str">
        <f t="shared" si="71"/>
        <v/>
      </c>
      <c r="N721" s="11" t="str">
        <f t="shared" si="72"/>
        <v/>
      </c>
      <c r="O721" s="60" t="str">
        <f>IF(AND(L720&lt;$V$20,L721&gt;$V$20),aux!$B$5,"")</f>
        <v/>
      </c>
      <c r="AA721" s="108">
        <f>IF(L721="",$V$6,B721)</f>
        <v>45.800000000000004</v>
      </c>
      <c r="AB721" s="109">
        <f>IF(L721="",$W$6,C721)</f>
        <v>3585.1179999999999</v>
      </c>
      <c r="AC721" s="108">
        <f>IF(B721="",AC720,IF(L721="",B721,$V$6))</f>
        <v>80</v>
      </c>
      <c r="AD721" s="109">
        <f>IF(B721="",AD720,IF(L721="",C721,$W$6))</f>
        <v>3604.0729999999999</v>
      </c>
      <c r="AF721" s="110">
        <f t="shared" si="75"/>
        <v>33.676470588235297</v>
      </c>
      <c r="AG721" s="110">
        <f t="shared" si="76"/>
        <v>0.24973721682891176</v>
      </c>
      <c r="AI721" s="111">
        <f>SUM($N$4:N721)</f>
        <v>6.8337405675909331</v>
      </c>
    </row>
    <row r="722" spans="1:35" x14ac:dyDescent="0.25">
      <c r="A722" s="4" t="str">
        <f>IF(pushover!A722="","",pushover!A722)</f>
        <v/>
      </c>
      <c r="B722" s="112" t="str">
        <f>IF(A722="","",IF(MAX(pushover!B722:B1717)&gt;0,pushover!B722*100,-pushover!B722*100))</f>
        <v/>
      </c>
      <c r="C722" s="113" t="str">
        <f>IF(A722="","",pushover!C722)</f>
        <v/>
      </c>
      <c r="D722" s="4" t="str">
        <f>IF(A722="","",pushover!D722)</f>
        <v/>
      </c>
      <c r="E722" s="4" t="str">
        <f>IF(A722="","",pushover!E722)</f>
        <v/>
      </c>
      <c r="F722" s="4" t="str">
        <f>IF(A722="","",pushover!I722)</f>
        <v/>
      </c>
      <c r="G722" s="4" t="str">
        <f>IF(A722="","",pushover!J722)</f>
        <v/>
      </c>
      <c r="H722" s="4" t="str">
        <f>IF(A722="","",pushover!K722)</f>
        <v/>
      </c>
      <c r="I722" s="60" t="str">
        <f t="shared" si="73"/>
        <v/>
      </c>
      <c r="J722" s="60" t="str">
        <f t="shared" si="74"/>
        <v/>
      </c>
      <c r="K722" s="59" t="str">
        <f>IF(AND(F722&gt;0,F721=0),aux!$B$2,IF(AND(G722&gt;0,G721=0,H722&lt;1),aux!$B$3,IF(AND(J722=MAX($J$4:$J$999),J721&lt;J722),aux!$B$4,"")))</f>
        <v/>
      </c>
      <c r="L722" s="114" t="str">
        <f>IF(OR(K721=aux!$B$3,L721=""),"",B722/$B$1)</f>
        <v/>
      </c>
      <c r="M722" s="114" t="str">
        <f t="shared" si="71"/>
        <v/>
      </c>
      <c r="N722" s="11" t="str">
        <f t="shared" si="72"/>
        <v/>
      </c>
      <c r="O722" s="60" t="str">
        <f>IF(AND(L721&lt;$V$20,L722&gt;$V$20),aux!$B$5,"")</f>
        <v/>
      </c>
      <c r="AA722" s="108">
        <f>IF(L722="",$V$6,B722)</f>
        <v>45.800000000000004</v>
      </c>
      <c r="AB722" s="109">
        <f>IF(L722="",$W$6,C722)</f>
        <v>3585.1179999999999</v>
      </c>
      <c r="AC722" s="108">
        <f>IF(B722="",AC721,IF(L722="",B722,$V$6))</f>
        <v>80</v>
      </c>
      <c r="AD722" s="109">
        <f>IF(B722="",AD721,IF(L722="",C722,$W$6))</f>
        <v>3604.0729999999999</v>
      </c>
      <c r="AF722" s="110">
        <f t="shared" si="75"/>
        <v>33.676470588235297</v>
      </c>
      <c r="AG722" s="110">
        <f t="shared" si="76"/>
        <v>0.24973721682891176</v>
      </c>
      <c r="AI722" s="111">
        <f>SUM($N$4:N722)</f>
        <v>6.8337405675909331</v>
      </c>
    </row>
    <row r="723" spans="1:35" x14ac:dyDescent="0.25">
      <c r="A723" s="4" t="str">
        <f>IF(pushover!A723="","",pushover!A723)</f>
        <v/>
      </c>
      <c r="B723" s="112" t="str">
        <f>IF(A723="","",IF(MAX(pushover!B723:B1718)&gt;0,pushover!B723*100,-pushover!B723*100))</f>
        <v/>
      </c>
      <c r="C723" s="113" t="str">
        <f>IF(A723="","",pushover!C723)</f>
        <v/>
      </c>
      <c r="D723" s="4" t="str">
        <f>IF(A723="","",pushover!D723)</f>
        <v/>
      </c>
      <c r="E723" s="4" t="str">
        <f>IF(A723="","",pushover!E723)</f>
        <v/>
      </c>
      <c r="F723" s="4" t="str">
        <f>IF(A723="","",pushover!I723)</f>
        <v/>
      </c>
      <c r="G723" s="4" t="str">
        <f>IF(A723="","",pushover!J723)</f>
        <v/>
      </c>
      <c r="H723" s="4" t="str">
        <f>IF(A723="","",pushover!K723)</f>
        <v/>
      </c>
      <c r="I723" s="60" t="str">
        <f t="shared" si="73"/>
        <v/>
      </c>
      <c r="J723" s="60" t="str">
        <f t="shared" si="74"/>
        <v/>
      </c>
      <c r="K723" s="59" t="str">
        <f>IF(AND(F723&gt;0,F722=0),aux!$B$2,IF(AND(G723&gt;0,G722=0,H723&lt;1),aux!$B$3,IF(AND(J723=MAX($J$4:$J$999),J722&lt;J723),aux!$B$4,"")))</f>
        <v/>
      </c>
      <c r="L723" s="114" t="str">
        <f>IF(OR(K722=aux!$B$3,L722=""),"",B723/$B$1)</f>
        <v/>
      </c>
      <c r="M723" s="114" t="str">
        <f t="shared" si="71"/>
        <v/>
      </c>
      <c r="N723" s="11" t="str">
        <f t="shared" si="72"/>
        <v/>
      </c>
      <c r="O723" s="60" t="str">
        <f>IF(AND(L722&lt;$V$20,L723&gt;$V$20),aux!$B$5,"")</f>
        <v/>
      </c>
      <c r="AA723" s="108">
        <f>IF(L723="",$V$6,B723)</f>
        <v>45.800000000000004</v>
      </c>
      <c r="AB723" s="109">
        <f>IF(L723="",$W$6,C723)</f>
        <v>3585.1179999999999</v>
      </c>
      <c r="AC723" s="108">
        <f>IF(B723="",AC722,IF(L723="",B723,$V$6))</f>
        <v>80</v>
      </c>
      <c r="AD723" s="109">
        <f>IF(B723="",AD722,IF(L723="",C723,$W$6))</f>
        <v>3604.0729999999999</v>
      </c>
      <c r="AF723" s="110">
        <f t="shared" si="75"/>
        <v>33.676470588235297</v>
      </c>
      <c r="AG723" s="110">
        <f t="shared" si="76"/>
        <v>0.24973721682891176</v>
      </c>
      <c r="AI723" s="111">
        <f>SUM($N$4:N723)</f>
        <v>6.8337405675909331</v>
      </c>
    </row>
    <row r="724" spans="1:35" x14ac:dyDescent="0.25">
      <c r="A724" s="4" t="str">
        <f>IF(pushover!A724="","",pushover!A724)</f>
        <v/>
      </c>
      <c r="B724" s="112" t="str">
        <f>IF(A724="","",IF(MAX(pushover!B724:B1719)&gt;0,pushover!B724*100,-pushover!B724*100))</f>
        <v/>
      </c>
      <c r="C724" s="113" t="str">
        <f>IF(A724="","",pushover!C724)</f>
        <v/>
      </c>
      <c r="D724" s="4" t="str">
        <f>IF(A724="","",pushover!D724)</f>
        <v/>
      </c>
      <c r="E724" s="4" t="str">
        <f>IF(A724="","",pushover!E724)</f>
        <v/>
      </c>
      <c r="F724" s="4" t="str">
        <f>IF(A724="","",pushover!I724)</f>
        <v/>
      </c>
      <c r="G724" s="4" t="str">
        <f>IF(A724="","",pushover!J724)</f>
        <v/>
      </c>
      <c r="H724" s="4" t="str">
        <f>IF(A724="","",pushover!K724)</f>
        <v/>
      </c>
      <c r="I724" s="60" t="str">
        <f t="shared" si="73"/>
        <v/>
      </c>
      <c r="J724" s="60" t="str">
        <f t="shared" si="74"/>
        <v/>
      </c>
      <c r="K724" s="59" t="str">
        <f>IF(AND(F724&gt;0,F723=0),aux!$B$2,IF(AND(G724&gt;0,G723=0,H724&lt;1),aux!$B$3,IF(AND(J724=MAX($J$4:$J$999),J723&lt;J724),aux!$B$4,"")))</f>
        <v/>
      </c>
      <c r="L724" s="114" t="str">
        <f>IF(OR(K723=aux!$B$3,L723=""),"",B724/$B$1)</f>
        <v/>
      </c>
      <c r="M724" s="114" t="str">
        <f t="shared" si="71"/>
        <v/>
      </c>
      <c r="N724" s="11" t="str">
        <f t="shared" si="72"/>
        <v/>
      </c>
      <c r="O724" s="60" t="str">
        <f>IF(AND(L723&lt;$V$20,L724&gt;$V$20),aux!$B$5,"")</f>
        <v/>
      </c>
      <c r="AA724" s="108">
        <f>IF(L724="",$V$6,B724)</f>
        <v>45.800000000000004</v>
      </c>
      <c r="AB724" s="109">
        <f>IF(L724="",$W$6,C724)</f>
        <v>3585.1179999999999</v>
      </c>
      <c r="AC724" s="108">
        <f>IF(B724="",AC723,IF(L724="",B724,$V$6))</f>
        <v>80</v>
      </c>
      <c r="AD724" s="109">
        <f>IF(B724="",AD723,IF(L724="",C724,$W$6))</f>
        <v>3604.0729999999999</v>
      </c>
      <c r="AF724" s="110">
        <f t="shared" si="75"/>
        <v>33.676470588235297</v>
      </c>
      <c r="AG724" s="110">
        <f t="shared" si="76"/>
        <v>0.24973721682891176</v>
      </c>
      <c r="AI724" s="111">
        <f>SUM($N$4:N724)</f>
        <v>6.8337405675909331</v>
      </c>
    </row>
    <row r="725" spans="1:35" x14ac:dyDescent="0.25">
      <c r="A725" s="4" t="str">
        <f>IF(pushover!A725="","",pushover!A725)</f>
        <v/>
      </c>
      <c r="B725" s="112" t="str">
        <f>IF(A725="","",IF(MAX(pushover!B725:B1720)&gt;0,pushover!B725*100,-pushover!B725*100))</f>
        <v/>
      </c>
      <c r="C725" s="113" t="str">
        <f>IF(A725="","",pushover!C725)</f>
        <v/>
      </c>
      <c r="D725" s="4" t="str">
        <f>IF(A725="","",pushover!D725)</f>
        <v/>
      </c>
      <c r="E725" s="4" t="str">
        <f>IF(A725="","",pushover!E725)</f>
        <v/>
      </c>
      <c r="F725" s="4" t="str">
        <f>IF(A725="","",pushover!I725)</f>
        <v/>
      </c>
      <c r="G725" s="4" t="str">
        <f>IF(A725="","",pushover!J725)</f>
        <v/>
      </c>
      <c r="H725" s="4" t="str">
        <f>IF(A725="","",pushover!K725)</f>
        <v/>
      </c>
      <c r="I725" s="60" t="str">
        <f t="shared" si="73"/>
        <v/>
      </c>
      <c r="J725" s="60" t="str">
        <f t="shared" si="74"/>
        <v/>
      </c>
      <c r="K725" s="59" t="str">
        <f>IF(AND(F725&gt;0,F724=0),aux!$B$2,IF(AND(G725&gt;0,G724=0,H725&lt;1),aux!$B$3,IF(AND(J725=MAX($J$4:$J$999),J724&lt;J725),aux!$B$4,"")))</f>
        <v/>
      </c>
      <c r="L725" s="114" t="str">
        <f>IF(OR(K724=aux!$B$3,L724=""),"",B725/$B$1)</f>
        <v/>
      </c>
      <c r="M725" s="114" t="str">
        <f t="shared" ref="M725:M788" si="77">IF(L725="","",C725/($B$1*$D$1*9.81))</f>
        <v/>
      </c>
      <c r="N725" s="11" t="str">
        <f t="shared" ref="N725:N788" si="78">IF(L725="","",IF(L724="[cm]",0,(L725-L724)*(M725+M724)/2))</f>
        <v/>
      </c>
      <c r="O725" s="60" t="str">
        <f>IF(AND(L724&lt;$V$20,L725&gt;$V$20),aux!$B$5,"")</f>
        <v/>
      </c>
      <c r="AA725" s="108">
        <f>IF(L725="",$V$6,B725)</f>
        <v>45.800000000000004</v>
      </c>
      <c r="AB725" s="109">
        <f>IF(L725="",$W$6,C725)</f>
        <v>3585.1179999999999</v>
      </c>
      <c r="AC725" s="108">
        <f>IF(B725="",AC724,IF(L725="",B725,$V$6))</f>
        <v>80</v>
      </c>
      <c r="AD725" s="109">
        <f>IF(B725="",AD724,IF(L725="",C725,$W$6))</f>
        <v>3604.0729999999999</v>
      </c>
      <c r="AF725" s="110">
        <f t="shared" si="75"/>
        <v>33.676470588235297</v>
      </c>
      <c r="AG725" s="110">
        <f t="shared" si="76"/>
        <v>0.24973721682891176</v>
      </c>
      <c r="AI725" s="111">
        <f>SUM($N$4:N725)</f>
        <v>6.8337405675909331</v>
      </c>
    </row>
    <row r="726" spans="1:35" x14ac:dyDescent="0.25">
      <c r="A726" s="4" t="str">
        <f>IF(pushover!A726="","",pushover!A726)</f>
        <v/>
      </c>
      <c r="B726" s="112" t="str">
        <f>IF(A726="","",IF(MAX(pushover!B726:B1721)&gt;0,pushover!B726*100,-pushover!B726*100))</f>
        <v/>
      </c>
      <c r="C726" s="113" t="str">
        <f>IF(A726="","",pushover!C726)</f>
        <v/>
      </c>
      <c r="D726" s="4" t="str">
        <f>IF(A726="","",pushover!D726)</f>
        <v/>
      </c>
      <c r="E726" s="4" t="str">
        <f>IF(A726="","",pushover!E726)</f>
        <v/>
      </c>
      <c r="F726" s="4" t="str">
        <f>IF(A726="","",pushover!I726)</f>
        <v/>
      </c>
      <c r="G726" s="4" t="str">
        <f>IF(A726="","",pushover!J726)</f>
        <v/>
      </c>
      <c r="H726" s="4" t="str">
        <f>IF(A726="","",pushover!K726)</f>
        <v/>
      </c>
      <c r="I726" s="60" t="str">
        <f t="shared" si="73"/>
        <v/>
      </c>
      <c r="J726" s="60" t="str">
        <f t="shared" si="74"/>
        <v/>
      </c>
      <c r="K726" s="59" t="str">
        <f>IF(AND(F726&gt;0,F725=0),aux!$B$2,IF(AND(G726&gt;0,G725=0,H726&lt;1),aux!$B$3,IF(AND(J726=MAX($J$4:$J$999),J725&lt;J726),aux!$B$4,"")))</f>
        <v/>
      </c>
      <c r="L726" s="114" t="str">
        <f>IF(OR(K725=aux!$B$3,L725=""),"",B726/$B$1)</f>
        <v/>
      </c>
      <c r="M726" s="114" t="str">
        <f t="shared" si="77"/>
        <v/>
      </c>
      <c r="N726" s="11" t="str">
        <f t="shared" si="78"/>
        <v/>
      </c>
      <c r="O726" s="60" t="str">
        <f>IF(AND(L725&lt;$V$20,L726&gt;$V$20),aux!$B$5,"")</f>
        <v/>
      </c>
      <c r="AA726" s="108">
        <f>IF(L726="",$V$6,B726)</f>
        <v>45.800000000000004</v>
      </c>
      <c r="AB726" s="109">
        <f>IF(L726="",$W$6,C726)</f>
        <v>3585.1179999999999</v>
      </c>
      <c r="AC726" s="108">
        <f>IF(B726="",AC725,IF(L726="",B726,$V$6))</f>
        <v>80</v>
      </c>
      <c r="AD726" s="109">
        <f>IF(B726="",AD725,IF(L726="",C726,$W$6))</f>
        <v>3604.0729999999999</v>
      </c>
      <c r="AF726" s="110">
        <f t="shared" si="75"/>
        <v>33.676470588235297</v>
      </c>
      <c r="AG726" s="110">
        <f t="shared" si="76"/>
        <v>0.24973721682891176</v>
      </c>
      <c r="AI726" s="111">
        <f>SUM($N$4:N726)</f>
        <v>6.8337405675909331</v>
      </c>
    </row>
    <row r="727" spans="1:35" x14ac:dyDescent="0.25">
      <c r="A727" s="4" t="str">
        <f>IF(pushover!A727="","",pushover!A727)</f>
        <v/>
      </c>
      <c r="B727" s="112" t="str">
        <f>IF(A727="","",IF(MAX(pushover!B727:B1722)&gt;0,pushover!B727*100,-pushover!B727*100))</f>
        <v/>
      </c>
      <c r="C727" s="113" t="str">
        <f>IF(A727="","",pushover!C727)</f>
        <v/>
      </c>
      <c r="D727" s="4" t="str">
        <f>IF(A727="","",pushover!D727)</f>
        <v/>
      </c>
      <c r="E727" s="4" t="str">
        <f>IF(A727="","",pushover!E727)</f>
        <v/>
      </c>
      <c r="F727" s="4" t="str">
        <f>IF(A727="","",pushover!I727)</f>
        <v/>
      </c>
      <c r="G727" s="4" t="str">
        <f>IF(A727="","",pushover!J727)</f>
        <v/>
      </c>
      <c r="H727" s="4" t="str">
        <f>IF(A727="","",pushover!K727)</f>
        <v/>
      </c>
      <c r="I727" s="60" t="str">
        <f t="shared" si="73"/>
        <v/>
      </c>
      <c r="J727" s="60" t="str">
        <f t="shared" si="74"/>
        <v/>
      </c>
      <c r="K727" s="59" t="str">
        <f>IF(AND(F727&gt;0,F726=0),aux!$B$2,IF(AND(G727&gt;0,G726=0,H727&lt;1),aux!$B$3,IF(AND(J727=MAX($J$4:$J$999),J726&lt;J727),aux!$B$4,"")))</f>
        <v/>
      </c>
      <c r="L727" s="114" t="str">
        <f>IF(OR(K726=aux!$B$3,L726=""),"",B727/$B$1)</f>
        <v/>
      </c>
      <c r="M727" s="114" t="str">
        <f t="shared" si="77"/>
        <v/>
      </c>
      <c r="N727" s="11" t="str">
        <f t="shared" si="78"/>
        <v/>
      </c>
      <c r="O727" s="60" t="str">
        <f>IF(AND(L726&lt;$V$20,L727&gt;$V$20),aux!$B$5,"")</f>
        <v/>
      </c>
      <c r="AA727" s="108">
        <f>IF(L727="",$V$6,B727)</f>
        <v>45.800000000000004</v>
      </c>
      <c r="AB727" s="109">
        <f>IF(L727="",$W$6,C727)</f>
        <v>3585.1179999999999</v>
      </c>
      <c r="AC727" s="108">
        <f>IF(B727="",AC726,IF(L727="",B727,$V$6))</f>
        <v>80</v>
      </c>
      <c r="AD727" s="109">
        <f>IF(B727="",AD726,IF(L727="",C727,$W$6))</f>
        <v>3604.0729999999999</v>
      </c>
      <c r="AF727" s="110">
        <f t="shared" si="75"/>
        <v>33.676470588235297</v>
      </c>
      <c r="AG727" s="110">
        <f t="shared" si="76"/>
        <v>0.24973721682891176</v>
      </c>
      <c r="AI727" s="111">
        <f>SUM($N$4:N727)</f>
        <v>6.8337405675909331</v>
      </c>
    </row>
    <row r="728" spans="1:35" x14ac:dyDescent="0.25">
      <c r="A728" s="4" t="str">
        <f>IF(pushover!A728="","",pushover!A728)</f>
        <v/>
      </c>
      <c r="B728" s="112" t="str">
        <f>IF(A728="","",IF(MAX(pushover!B728:B1723)&gt;0,pushover!B728*100,-pushover!B728*100))</f>
        <v/>
      </c>
      <c r="C728" s="113" t="str">
        <f>IF(A728="","",pushover!C728)</f>
        <v/>
      </c>
      <c r="D728" s="4" t="str">
        <f>IF(A728="","",pushover!D728)</f>
        <v/>
      </c>
      <c r="E728" s="4" t="str">
        <f>IF(A728="","",pushover!E728)</f>
        <v/>
      </c>
      <c r="F728" s="4" t="str">
        <f>IF(A728="","",pushover!I728)</f>
        <v/>
      </c>
      <c r="G728" s="4" t="str">
        <f>IF(A728="","",pushover!J728)</f>
        <v/>
      </c>
      <c r="H728" s="4" t="str">
        <f>IF(A728="","",pushover!K728)</f>
        <v/>
      </c>
      <c r="I728" s="60" t="str">
        <f t="shared" si="73"/>
        <v/>
      </c>
      <c r="J728" s="60" t="str">
        <f t="shared" si="74"/>
        <v/>
      </c>
      <c r="K728" s="59" t="str">
        <f>IF(AND(F728&gt;0,F727=0),aux!$B$2,IF(AND(G728&gt;0,G727=0,H728&lt;1),aux!$B$3,IF(AND(J728=MAX($J$4:$J$999),J727&lt;J728),aux!$B$4,"")))</f>
        <v/>
      </c>
      <c r="L728" s="114" t="str">
        <f>IF(OR(K727=aux!$B$3,L727=""),"",B728/$B$1)</f>
        <v/>
      </c>
      <c r="M728" s="114" t="str">
        <f t="shared" si="77"/>
        <v/>
      </c>
      <c r="N728" s="11" t="str">
        <f t="shared" si="78"/>
        <v/>
      </c>
      <c r="O728" s="60" t="str">
        <f>IF(AND(L727&lt;$V$20,L728&gt;$V$20),aux!$B$5,"")</f>
        <v/>
      </c>
      <c r="AA728" s="108">
        <f>IF(L728="",$V$6,B728)</f>
        <v>45.800000000000004</v>
      </c>
      <c r="AB728" s="109">
        <f>IF(L728="",$W$6,C728)</f>
        <v>3585.1179999999999</v>
      </c>
      <c r="AC728" s="108">
        <f>IF(B728="",AC727,IF(L728="",B728,$V$6))</f>
        <v>80</v>
      </c>
      <c r="AD728" s="109">
        <f>IF(B728="",AD727,IF(L728="",C728,$W$6))</f>
        <v>3604.0729999999999</v>
      </c>
      <c r="AF728" s="110">
        <f t="shared" si="75"/>
        <v>33.676470588235297</v>
      </c>
      <c r="AG728" s="110">
        <f t="shared" si="76"/>
        <v>0.24973721682891176</v>
      </c>
      <c r="AI728" s="111">
        <f>SUM($N$4:N728)</f>
        <v>6.8337405675909331</v>
      </c>
    </row>
    <row r="729" spans="1:35" x14ac:dyDescent="0.25">
      <c r="A729" s="4" t="str">
        <f>IF(pushover!A729="","",pushover!A729)</f>
        <v/>
      </c>
      <c r="B729" s="112" t="str">
        <f>IF(A729="","",IF(MAX(pushover!B729:B1724)&gt;0,pushover!B729*100,-pushover!B729*100))</f>
        <v/>
      </c>
      <c r="C729" s="113" t="str">
        <f>IF(A729="","",pushover!C729)</f>
        <v/>
      </c>
      <c r="D729" s="4" t="str">
        <f>IF(A729="","",pushover!D729)</f>
        <v/>
      </c>
      <c r="E729" s="4" t="str">
        <f>IF(A729="","",pushover!E729)</f>
        <v/>
      </c>
      <c r="F729" s="4" t="str">
        <f>IF(A729="","",pushover!I729)</f>
        <v/>
      </c>
      <c r="G729" s="4" t="str">
        <f>IF(A729="","",pushover!J729)</f>
        <v/>
      </c>
      <c r="H729" s="4" t="str">
        <f>IF(A729="","",pushover!K729)</f>
        <v/>
      </c>
      <c r="I729" s="60" t="str">
        <f t="shared" si="73"/>
        <v/>
      </c>
      <c r="J729" s="60" t="str">
        <f t="shared" si="74"/>
        <v/>
      </c>
      <c r="K729" s="59" t="str">
        <f>IF(AND(F729&gt;0,F728=0),aux!$B$2,IF(AND(G729&gt;0,G728=0,H729&lt;1),aux!$B$3,IF(AND(J729=MAX($J$4:$J$999),J728&lt;J729),aux!$B$4,"")))</f>
        <v/>
      </c>
      <c r="L729" s="114" t="str">
        <f>IF(OR(K728=aux!$B$3,L728=""),"",B729/$B$1)</f>
        <v/>
      </c>
      <c r="M729" s="114" t="str">
        <f t="shared" si="77"/>
        <v/>
      </c>
      <c r="N729" s="11" t="str">
        <f t="shared" si="78"/>
        <v/>
      </c>
      <c r="O729" s="60" t="str">
        <f>IF(AND(L728&lt;$V$20,L729&gt;$V$20),aux!$B$5,"")</f>
        <v/>
      </c>
      <c r="AA729" s="108">
        <f>IF(L729="",$V$6,B729)</f>
        <v>45.800000000000004</v>
      </c>
      <c r="AB729" s="109">
        <f>IF(L729="",$W$6,C729)</f>
        <v>3585.1179999999999</v>
      </c>
      <c r="AC729" s="108">
        <f>IF(B729="",AC728,IF(L729="",B729,$V$6))</f>
        <v>80</v>
      </c>
      <c r="AD729" s="109">
        <f>IF(B729="",AD728,IF(L729="",C729,$W$6))</f>
        <v>3604.0729999999999</v>
      </c>
      <c r="AF729" s="110">
        <f t="shared" si="75"/>
        <v>33.676470588235297</v>
      </c>
      <c r="AG729" s="110">
        <f t="shared" si="76"/>
        <v>0.24973721682891176</v>
      </c>
      <c r="AI729" s="111">
        <f>SUM($N$4:N729)</f>
        <v>6.8337405675909331</v>
      </c>
    </row>
    <row r="730" spans="1:35" x14ac:dyDescent="0.25">
      <c r="A730" s="4" t="str">
        <f>IF(pushover!A730="","",pushover!A730)</f>
        <v/>
      </c>
      <c r="B730" s="112" t="str">
        <f>IF(A730="","",IF(MAX(pushover!B730:B1725)&gt;0,pushover!B730*100,-pushover!B730*100))</f>
        <v/>
      </c>
      <c r="C730" s="113" t="str">
        <f>IF(A730="","",pushover!C730)</f>
        <v/>
      </c>
      <c r="D730" s="4" t="str">
        <f>IF(A730="","",pushover!D730)</f>
        <v/>
      </c>
      <c r="E730" s="4" t="str">
        <f>IF(A730="","",pushover!E730)</f>
        <v/>
      </c>
      <c r="F730" s="4" t="str">
        <f>IF(A730="","",pushover!I730)</f>
        <v/>
      </c>
      <c r="G730" s="4" t="str">
        <f>IF(A730="","",pushover!J730)</f>
        <v/>
      </c>
      <c r="H730" s="4" t="str">
        <f>IF(A730="","",pushover!K730)</f>
        <v/>
      </c>
      <c r="I730" s="60" t="str">
        <f t="shared" si="73"/>
        <v/>
      </c>
      <c r="J730" s="60" t="str">
        <f t="shared" si="74"/>
        <v/>
      </c>
      <c r="K730" s="59" t="str">
        <f>IF(AND(F730&gt;0,F729=0),aux!$B$2,IF(AND(G730&gt;0,G729=0,H730&lt;1),aux!$B$3,IF(AND(J730=MAX($J$4:$J$999),J729&lt;J730),aux!$B$4,"")))</f>
        <v/>
      </c>
      <c r="L730" s="114" t="str">
        <f>IF(OR(K729=aux!$B$3,L729=""),"",B730/$B$1)</f>
        <v/>
      </c>
      <c r="M730" s="114" t="str">
        <f t="shared" si="77"/>
        <v/>
      </c>
      <c r="N730" s="11" t="str">
        <f t="shared" si="78"/>
        <v/>
      </c>
      <c r="O730" s="60" t="str">
        <f>IF(AND(L729&lt;$V$20,L730&gt;$V$20),aux!$B$5,"")</f>
        <v/>
      </c>
      <c r="AA730" s="108">
        <f>IF(L730="",$V$6,B730)</f>
        <v>45.800000000000004</v>
      </c>
      <c r="AB730" s="109">
        <f>IF(L730="",$W$6,C730)</f>
        <v>3585.1179999999999</v>
      </c>
      <c r="AC730" s="108">
        <f>IF(B730="",AC729,IF(L730="",B730,$V$6))</f>
        <v>80</v>
      </c>
      <c r="AD730" s="109">
        <f>IF(B730="",AD729,IF(L730="",C730,$W$6))</f>
        <v>3604.0729999999999</v>
      </c>
      <c r="AF730" s="110">
        <f t="shared" si="75"/>
        <v>33.676470588235297</v>
      </c>
      <c r="AG730" s="110">
        <f t="shared" si="76"/>
        <v>0.24973721682891176</v>
      </c>
      <c r="AI730" s="111">
        <f>SUM($N$4:N730)</f>
        <v>6.8337405675909331</v>
      </c>
    </row>
    <row r="731" spans="1:35" x14ac:dyDescent="0.25">
      <c r="A731" s="4" t="str">
        <f>IF(pushover!A731="","",pushover!A731)</f>
        <v/>
      </c>
      <c r="B731" s="112" t="str">
        <f>IF(A731="","",IF(MAX(pushover!B731:B1726)&gt;0,pushover!B731*100,-pushover!B731*100))</f>
        <v/>
      </c>
      <c r="C731" s="113" t="str">
        <f>IF(A731="","",pushover!C731)</f>
        <v/>
      </c>
      <c r="D731" s="4" t="str">
        <f>IF(A731="","",pushover!D731)</f>
        <v/>
      </c>
      <c r="E731" s="4" t="str">
        <f>IF(A731="","",pushover!E731)</f>
        <v/>
      </c>
      <c r="F731" s="4" t="str">
        <f>IF(A731="","",pushover!I731)</f>
        <v/>
      </c>
      <c r="G731" s="4" t="str">
        <f>IF(A731="","",pushover!J731)</f>
        <v/>
      </c>
      <c r="H731" s="4" t="str">
        <f>IF(A731="","",pushover!K731)</f>
        <v/>
      </c>
      <c r="I731" s="60" t="str">
        <f t="shared" si="73"/>
        <v/>
      </c>
      <c r="J731" s="60" t="str">
        <f t="shared" si="74"/>
        <v/>
      </c>
      <c r="K731" s="59" t="str">
        <f>IF(AND(F731&gt;0,F730=0),aux!$B$2,IF(AND(G731&gt;0,G730=0,H731&lt;1),aux!$B$3,IF(AND(J731=MAX($J$4:$J$999),J730&lt;J731),aux!$B$4,"")))</f>
        <v/>
      </c>
      <c r="L731" s="114" t="str">
        <f>IF(OR(K730=aux!$B$3,L730=""),"",B731/$B$1)</f>
        <v/>
      </c>
      <c r="M731" s="114" t="str">
        <f t="shared" si="77"/>
        <v/>
      </c>
      <c r="N731" s="11" t="str">
        <f t="shared" si="78"/>
        <v/>
      </c>
      <c r="O731" s="60" t="str">
        <f>IF(AND(L730&lt;$V$20,L731&gt;$V$20),aux!$B$5,"")</f>
        <v/>
      </c>
      <c r="AA731" s="108">
        <f>IF(L731="",$V$6,B731)</f>
        <v>45.800000000000004</v>
      </c>
      <c r="AB731" s="109">
        <f>IF(L731="",$W$6,C731)</f>
        <v>3585.1179999999999</v>
      </c>
      <c r="AC731" s="108">
        <f>IF(B731="",AC730,IF(L731="",B731,$V$6))</f>
        <v>80</v>
      </c>
      <c r="AD731" s="109">
        <f>IF(B731="",AD730,IF(L731="",C731,$W$6))</f>
        <v>3604.0729999999999</v>
      </c>
      <c r="AF731" s="110">
        <f t="shared" si="75"/>
        <v>33.676470588235297</v>
      </c>
      <c r="AG731" s="110">
        <f t="shared" si="76"/>
        <v>0.24973721682891176</v>
      </c>
      <c r="AI731" s="111">
        <f>SUM($N$4:N731)</f>
        <v>6.8337405675909331</v>
      </c>
    </row>
    <row r="732" spans="1:35" x14ac:dyDescent="0.25">
      <c r="A732" s="4" t="str">
        <f>IF(pushover!A732="","",pushover!A732)</f>
        <v/>
      </c>
      <c r="B732" s="112" t="str">
        <f>IF(A732="","",IF(MAX(pushover!B732:B1727)&gt;0,pushover!B732*100,-pushover!B732*100))</f>
        <v/>
      </c>
      <c r="C732" s="113" t="str">
        <f>IF(A732="","",pushover!C732)</f>
        <v/>
      </c>
      <c r="D732" s="4" t="str">
        <f>IF(A732="","",pushover!D732)</f>
        <v/>
      </c>
      <c r="E732" s="4" t="str">
        <f>IF(A732="","",pushover!E732)</f>
        <v/>
      </c>
      <c r="F732" s="4" t="str">
        <f>IF(A732="","",pushover!I732)</f>
        <v/>
      </c>
      <c r="G732" s="4" t="str">
        <f>IF(A732="","",pushover!J732)</f>
        <v/>
      </c>
      <c r="H732" s="4" t="str">
        <f>IF(A732="","",pushover!K732)</f>
        <v/>
      </c>
      <c r="I732" s="60" t="str">
        <f t="shared" si="73"/>
        <v/>
      </c>
      <c r="J732" s="60" t="str">
        <f t="shared" si="74"/>
        <v/>
      </c>
      <c r="K732" s="59" t="str">
        <f>IF(AND(F732&gt;0,F731=0),aux!$B$2,IF(AND(G732&gt;0,G731=0,H732&lt;1),aux!$B$3,IF(AND(J732=MAX($J$4:$J$999),J731&lt;J732),aux!$B$4,"")))</f>
        <v/>
      </c>
      <c r="L732" s="114" t="str">
        <f>IF(OR(K731=aux!$B$3,L731=""),"",B732/$B$1)</f>
        <v/>
      </c>
      <c r="M732" s="114" t="str">
        <f t="shared" si="77"/>
        <v/>
      </c>
      <c r="N732" s="11" t="str">
        <f t="shared" si="78"/>
        <v/>
      </c>
      <c r="O732" s="60" t="str">
        <f>IF(AND(L731&lt;$V$20,L732&gt;$V$20),aux!$B$5,"")</f>
        <v/>
      </c>
      <c r="AA732" s="108">
        <f>IF(L732="",$V$6,B732)</f>
        <v>45.800000000000004</v>
      </c>
      <c r="AB732" s="109">
        <f>IF(L732="",$W$6,C732)</f>
        <v>3585.1179999999999</v>
      </c>
      <c r="AC732" s="108">
        <f>IF(B732="",AC731,IF(L732="",B732,$V$6))</f>
        <v>80</v>
      </c>
      <c r="AD732" s="109">
        <f>IF(B732="",AD731,IF(L732="",C732,$W$6))</f>
        <v>3604.0729999999999</v>
      </c>
      <c r="AF732" s="110">
        <f t="shared" si="75"/>
        <v>33.676470588235297</v>
      </c>
      <c r="AG732" s="110">
        <f t="shared" si="76"/>
        <v>0.24973721682891176</v>
      </c>
      <c r="AI732" s="111">
        <f>SUM($N$4:N732)</f>
        <v>6.8337405675909331</v>
      </c>
    </row>
    <row r="733" spans="1:35" x14ac:dyDescent="0.25">
      <c r="A733" s="4" t="str">
        <f>IF(pushover!A733="","",pushover!A733)</f>
        <v/>
      </c>
      <c r="B733" s="112" t="str">
        <f>IF(A733="","",IF(MAX(pushover!B733:B1728)&gt;0,pushover!B733*100,-pushover!B733*100))</f>
        <v/>
      </c>
      <c r="C733" s="113" t="str">
        <f>IF(A733="","",pushover!C733)</f>
        <v/>
      </c>
      <c r="D733" s="4" t="str">
        <f>IF(A733="","",pushover!D733)</f>
        <v/>
      </c>
      <c r="E733" s="4" t="str">
        <f>IF(A733="","",pushover!E733)</f>
        <v/>
      </c>
      <c r="F733" s="4" t="str">
        <f>IF(A733="","",pushover!I733)</f>
        <v/>
      </c>
      <c r="G733" s="4" t="str">
        <f>IF(A733="","",pushover!J733)</f>
        <v/>
      </c>
      <c r="H733" s="4" t="str">
        <f>IF(A733="","",pushover!K733)</f>
        <v/>
      </c>
      <c r="I733" s="60" t="str">
        <f t="shared" si="73"/>
        <v/>
      </c>
      <c r="J733" s="60" t="str">
        <f t="shared" si="74"/>
        <v/>
      </c>
      <c r="K733" s="59" t="str">
        <f>IF(AND(F733&gt;0,F732=0),aux!$B$2,IF(AND(G733&gt;0,G732=0,H733&lt;1),aux!$B$3,IF(AND(J733=MAX($J$4:$J$999),J732&lt;J733),aux!$B$4,"")))</f>
        <v/>
      </c>
      <c r="L733" s="114" t="str">
        <f>IF(OR(K732=aux!$B$3,L732=""),"",B733/$B$1)</f>
        <v/>
      </c>
      <c r="M733" s="114" t="str">
        <f t="shared" si="77"/>
        <v/>
      </c>
      <c r="N733" s="11" t="str">
        <f t="shared" si="78"/>
        <v/>
      </c>
      <c r="O733" s="60" t="str">
        <f>IF(AND(L732&lt;$V$20,L733&gt;$V$20),aux!$B$5,"")</f>
        <v/>
      </c>
      <c r="AA733" s="108">
        <f>IF(L733="",$V$6,B733)</f>
        <v>45.800000000000004</v>
      </c>
      <c r="AB733" s="109">
        <f>IF(L733="",$W$6,C733)</f>
        <v>3585.1179999999999</v>
      </c>
      <c r="AC733" s="108">
        <f>IF(B733="",AC732,IF(L733="",B733,$V$6))</f>
        <v>80</v>
      </c>
      <c r="AD733" s="109">
        <f>IF(B733="",AD732,IF(L733="",C733,$W$6))</f>
        <v>3604.0729999999999</v>
      </c>
      <c r="AF733" s="110">
        <f t="shared" si="75"/>
        <v>33.676470588235297</v>
      </c>
      <c r="AG733" s="110">
        <f t="shared" si="76"/>
        <v>0.24973721682891176</v>
      </c>
      <c r="AI733" s="111">
        <f>SUM($N$4:N733)</f>
        <v>6.8337405675909331</v>
      </c>
    </row>
    <row r="734" spans="1:35" x14ac:dyDescent="0.25">
      <c r="A734" s="4" t="str">
        <f>IF(pushover!A734="","",pushover!A734)</f>
        <v/>
      </c>
      <c r="B734" s="112" t="str">
        <f>IF(A734="","",IF(MAX(pushover!B734:B1729)&gt;0,pushover!B734*100,-pushover!B734*100))</f>
        <v/>
      </c>
      <c r="C734" s="113" t="str">
        <f>IF(A734="","",pushover!C734)</f>
        <v/>
      </c>
      <c r="D734" s="4" t="str">
        <f>IF(A734="","",pushover!D734)</f>
        <v/>
      </c>
      <c r="E734" s="4" t="str">
        <f>IF(A734="","",pushover!E734)</f>
        <v/>
      </c>
      <c r="F734" s="4" t="str">
        <f>IF(A734="","",pushover!I734)</f>
        <v/>
      </c>
      <c r="G734" s="4" t="str">
        <f>IF(A734="","",pushover!J734)</f>
        <v/>
      </c>
      <c r="H734" s="4" t="str">
        <f>IF(A734="","",pushover!K734)</f>
        <v/>
      </c>
      <c r="I734" s="60" t="str">
        <f t="shared" si="73"/>
        <v/>
      </c>
      <c r="J734" s="60" t="str">
        <f t="shared" si="74"/>
        <v/>
      </c>
      <c r="K734" s="59" t="str">
        <f>IF(AND(F734&gt;0,F733=0),aux!$B$2,IF(AND(G734&gt;0,G733=0,H734&lt;1),aux!$B$3,IF(AND(J734=MAX($J$4:$J$999),J733&lt;J734),aux!$B$4,"")))</f>
        <v/>
      </c>
      <c r="L734" s="114" t="str">
        <f>IF(OR(K733=aux!$B$3,L733=""),"",B734/$B$1)</f>
        <v/>
      </c>
      <c r="M734" s="114" t="str">
        <f t="shared" si="77"/>
        <v/>
      </c>
      <c r="N734" s="11" t="str">
        <f t="shared" si="78"/>
        <v/>
      </c>
      <c r="O734" s="60" t="str">
        <f>IF(AND(L733&lt;$V$20,L734&gt;$V$20),aux!$B$5,"")</f>
        <v/>
      </c>
      <c r="AA734" s="108">
        <f>IF(L734="",$V$6,B734)</f>
        <v>45.800000000000004</v>
      </c>
      <c r="AB734" s="109">
        <f>IF(L734="",$W$6,C734)</f>
        <v>3585.1179999999999</v>
      </c>
      <c r="AC734" s="108">
        <f>IF(B734="",AC733,IF(L734="",B734,$V$6))</f>
        <v>80</v>
      </c>
      <c r="AD734" s="109">
        <f>IF(B734="",AD733,IF(L734="",C734,$W$6))</f>
        <v>3604.0729999999999</v>
      </c>
      <c r="AF734" s="110">
        <f t="shared" si="75"/>
        <v>33.676470588235297</v>
      </c>
      <c r="AG734" s="110">
        <f t="shared" si="76"/>
        <v>0.24973721682891176</v>
      </c>
      <c r="AI734" s="111">
        <f>SUM($N$4:N734)</f>
        <v>6.8337405675909331</v>
      </c>
    </row>
    <row r="735" spans="1:35" x14ac:dyDescent="0.25">
      <c r="A735" s="4" t="str">
        <f>IF(pushover!A735="","",pushover!A735)</f>
        <v/>
      </c>
      <c r="B735" s="112" t="str">
        <f>IF(A735="","",IF(MAX(pushover!B735:B1730)&gt;0,pushover!B735*100,-pushover!B735*100))</f>
        <v/>
      </c>
      <c r="C735" s="113" t="str">
        <f>IF(A735="","",pushover!C735)</f>
        <v/>
      </c>
      <c r="D735" s="4" t="str">
        <f>IF(A735="","",pushover!D735)</f>
        <v/>
      </c>
      <c r="E735" s="4" t="str">
        <f>IF(A735="","",pushover!E735)</f>
        <v/>
      </c>
      <c r="F735" s="4" t="str">
        <f>IF(A735="","",pushover!I735)</f>
        <v/>
      </c>
      <c r="G735" s="4" t="str">
        <f>IF(A735="","",pushover!J735)</f>
        <v/>
      </c>
      <c r="H735" s="4" t="str">
        <f>IF(A735="","",pushover!K735)</f>
        <v/>
      </c>
      <c r="I735" s="60" t="str">
        <f t="shared" si="73"/>
        <v/>
      </c>
      <c r="J735" s="60" t="str">
        <f t="shared" si="74"/>
        <v/>
      </c>
      <c r="K735" s="59" t="str">
        <f>IF(AND(F735&gt;0,F734=0),aux!$B$2,IF(AND(G735&gt;0,G734=0,H735&lt;1),aux!$B$3,IF(AND(J735=MAX($J$4:$J$999),J734&lt;J735),aux!$B$4,"")))</f>
        <v/>
      </c>
      <c r="L735" s="114" t="str">
        <f>IF(OR(K734=aux!$B$3,L734=""),"",B735/$B$1)</f>
        <v/>
      </c>
      <c r="M735" s="114" t="str">
        <f t="shared" si="77"/>
        <v/>
      </c>
      <c r="N735" s="11" t="str">
        <f t="shared" si="78"/>
        <v/>
      </c>
      <c r="O735" s="60" t="str">
        <f>IF(AND(L734&lt;$V$20,L735&gt;$V$20),aux!$B$5,"")</f>
        <v/>
      </c>
      <c r="AA735" s="108">
        <f>IF(L735="",$V$6,B735)</f>
        <v>45.800000000000004</v>
      </c>
      <c r="AB735" s="109">
        <f>IF(L735="",$W$6,C735)</f>
        <v>3585.1179999999999</v>
      </c>
      <c r="AC735" s="108">
        <f>IF(B735="",AC734,IF(L735="",B735,$V$6))</f>
        <v>80</v>
      </c>
      <c r="AD735" s="109">
        <f>IF(B735="",AD734,IF(L735="",C735,$W$6))</f>
        <v>3604.0729999999999</v>
      </c>
      <c r="AF735" s="110">
        <f t="shared" si="75"/>
        <v>33.676470588235297</v>
      </c>
      <c r="AG735" s="110">
        <f t="shared" si="76"/>
        <v>0.24973721682891176</v>
      </c>
      <c r="AI735" s="111">
        <f>SUM($N$4:N735)</f>
        <v>6.8337405675909331</v>
      </c>
    </row>
    <row r="736" spans="1:35" x14ac:dyDescent="0.25">
      <c r="A736" s="4" t="str">
        <f>IF(pushover!A736="","",pushover!A736)</f>
        <v/>
      </c>
      <c r="B736" s="112" t="str">
        <f>IF(A736="","",IF(MAX(pushover!B736:B1731)&gt;0,pushover!B736*100,-pushover!B736*100))</f>
        <v/>
      </c>
      <c r="C736" s="113" t="str">
        <f>IF(A736="","",pushover!C736)</f>
        <v/>
      </c>
      <c r="D736" s="4" t="str">
        <f>IF(A736="","",pushover!D736)</f>
        <v/>
      </c>
      <c r="E736" s="4" t="str">
        <f>IF(A736="","",pushover!E736)</f>
        <v/>
      </c>
      <c r="F736" s="4" t="str">
        <f>IF(A736="","",pushover!I736)</f>
        <v/>
      </c>
      <c r="G736" s="4" t="str">
        <f>IF(A736="","",pushover!J736)</f>
        <v/>
      </c>
      <c r="H736" s="4" t="str">
        <f>IF(A736="","",pushover!K736)</f>
        <v/>
      </c>
      <c r="I736" s="60" t="str">
        <f t="shared" si="73"/>
        <v/>
      </c>
      <c r="J736" s="60" t="str">
        <f t="shared" si="74"/>
        <v/>
      </c>
      <c r="K736" s="59" t="str">
        <f>IF(AND(F736&gt;0,F735=0),aux!$B$2,IF(AND(G736&gt;0,G735=0,H736&lt;1),aux!$B$3,IF(AND(J736=MAX($J$4:$J$999),J735&lt;J736),aux!$B$4,"")))</f>
        <v/>
      </c>
      <c r="L736" s="114" t="str">
        <f>IF(OR(K735=aux!$B$3,L735=""),"",B736/$B$1)</f>
        <v/>
      </c>
      <c r="M736" s="114" t="str">
        <f t="shared" si="77"/>
        <v/>
      </c>
      <c r="N736" s="11" t="str">
        <f t="shared" si="78"/>
        <v/>
      </c>
      <c r="O736" s="60" t="str">
        <f>IF(AND(L735&lt;$V$20,L736&gt;$V$20),aux!$B$5,"")</f>
        <v/>
      </c>
      <c r="AA736" s="108">
        <f>IF(L736="",$V$6,B736)</f>
        <v>45.800000000000004</v>
      </c>
      <c r="AB736" s="109">
        <f>IF(L736="",$W$6,C736)</f>
        <v>3585.1179999999999</v>
      </c>
      <c r="AC736" s="108">
        <f>IF(B736="",AC735,IF(L736="",B736,$V$6))</f>
        <v>80</v>
      </c>
      <c r="AD736" s="109">
        <f>IF(B736="",AD735,IF(L736="",C736,$W$6))</f>
        <v>3604.0729999999999</v>
      </c>
      <c r="AF736" s="110">
        <f t="shared" si="75"/>
        <v>33.676470588235297</v>
      </c>
      <c r="AG736" s="110">
        <f t="shared" si="76"/>
        <v>0.24973721682891176</v>
      </c>
      <c r="AI736" s="111">
        <f>SUM($N$4:N736)</f>
        <v>6.8337405675909331</v>
      </c>
    </row>
    <row r="737" spans="1:35" x14ac:dyDescent="0.25">
      <c r="A737" s="4" t="str">
        <f>IF(pushover!A737="","",pushover!A737)</f>
        <v/>
      </c>
      <c r="B737" s="112" t="str">
        <f>IF(A737="","",IF(MAX(pushover!B737:B1732)&gt;0,pushover!B737*100,-pushover!B737*100))</f>
        <v/>
      </c>
      <c r="C737" s="113" t="str">
        <f>IF(A737="","",pushover!C737)</f>
        <v/>
      </c>
      <c r="D737" s="4" t="str">
        <f>IF(A737="","",pushover!D737)</f>
        <v/>
      </c>
      <c r="E737" s="4" t="str">
        <f>IF(A737="","",pushover!E737)</f>
        <v/>
      </c>
      <c r="F737" s="4" t="str">
        <f>IF(A737="","",pushover!I737)</f>
        <v/>
      </c>
      <c r="G737" s="4" t="str">
        <f>IF(A737="","",pushover!J737)</f>
        <v/>
      </c>
      <c r="H737" s="4" t="str">
        <f>IF(A737="","",pushover!K737)</f>
        <v/>
      </c>
      <c r="I737" s="60" t="str">
        <f t="shared" si="73"/>
        <v/>
      </c>
      <c r="J737" s="60" t="str">
        <f t="shared" si="74"/>
        <v/>
      </c>
      <c r="K737" s="59" t="str">
        <f>IF(AND(F737&gt;0,F736=0),aux!$B$2,IF(AND(G737&gt;0,G736=0,H737&lt;1),aux!$B$3,IF(AND(J737=MAX($J$4:$J$999),J736&lt;J737),aux!$B$4,"")))</f>
        <v/>
      </c>
      <c r="L737" s="114" t="str">
        <f>IF(OR(K736=aux!$B$3,L736=""),"",B737/$B$1)</f>
        <v/>
      </c>
      <c r="M737" s="114" t="str">
        <f t="shared" si="77"/>
        <v/>
      </c>
      <c r="N737" s="11" t="str">
        <f t="shared" si="78"/>
        <v/>
      </c>
      <c r="O737" s="60" t="str">
        <f>IF(AND(L736&lt;$V$20,L737&gt;$V$20),aux!$B$5,"")</f>
        <v/>
      </c>
      <c r="AA737" s="108">
        <f>IF(L737="",$V$6,B737)</f>
        <v>45.800000000000004</v>
      </c>
      <c r="AB737" s="109">
        <f>IF(L737="",$W$6,C737)</f>
        <v>3585.1179999999999</v>
      </c>
      <c r="AC737" s="108">
        <f>IF(B737="",AC736,IF(L737="",B737,$V$6))</f>
        <v>80</v>
      </c>
      <c r="AD737" s="109">
        <f>IF(B737="",AD736,IF(L737="",C737,$W$6))</f>
        <v>3604.0729999999999</v>
      </c>
      <c r="AF737" s="110">
        <f t="shared" si="75"/>
        <v>33.676470588235297</v>
      </c>
      <c r="AG737" s="110">
        <f t="shared" si="76"/>
        <v>0.24973721682891176</v>
      </c>
      <c r="AI737" s="111">
        <f>SUM($N$4:N737)</f>
        <v>6.8337405675909331</v>
      </c>
    </row>
    <row r="738" spans="1:35" x14ac:dyDescent="0.25">
      <c r="A738" s="4" t="str">
        <f>IF(pushover!A738="","",pushover!A738)</f>
        <v/>
      </c>
      <c r="B738" s="112" t="str">
        <f>IF(A738="","",IF(MAX(pushover!B738:B1733)&gt;0,pushover!B738*100,-pushover!B738*100))</f>
        <v/>
      </c>
      <c r="C738" s="113" t="str">
        <f>IF(A738="","",pushover!C738)</f>
        <v/>
      </c>
      <c r="D738" s="4" t="str">
        <f>IF(A738="","",pushover!D738)</f>
        <v/>
      </c>
      <c r="E738" s="4" t="str">
        <f>IF(A738="","",pushover!E738)</f>
        <v/>
      </c>
      <c r="F738" s="4" t="str">
        <f>IF(A738="","",pushover!I738)</f>
        <v/>
      </c>
      <c r="G738" s="4" t="str">
        <f>IF(A738="","",pushover!J738)</f>
        <v/>
      </c>
      <c r="H738" s="4" t="str">
        <f>IF(A738="","",pushover!K738)</f>
        <v/>
      </c>
      <c r="I738" s="60" t="str">
        <f t="shared" si="73"/>
        <v/>
      </c>
      <c r="J738" s="60" t="str">
        <f t="shared" si="74"/>
        <v/>
      </c>
      <c r="K738" s="59" t="str">
        <f>IF(AND(F738&gt;0,F737=0),aux!$B$2,IF(AND(G738&gt;0,G737=0,H738&lt;1),aux!$B$3,IF(AND(J738=MAX($J$4:$J$999),J737&lt;J738),aux!$B$4,"")))</f>
        <v/>
      </c>
      <c r="L738" s="114" t="str">
        <f>IF(OR(K737=aux!$B$3,L737=""),"",B738/$B$1)</f>
        <v/>
      </c>
      <c r="M738" s="114" t="str">
        <f t="shared" si="77"/>
        <v/>
      </c>
      <c r="N738" s="11" t="str">
        <f t="shared" si="78"/>
        <v/>
      </c>
      <c r="O738" s="60" t="str">
        <f>IF(AND(L737&lt;$V$20,L738&gt;$V$20),aux!$B$5,"")</f>
        <v/>
      </c>
      <c r="AA738" s="108">
        <f>IF(L738="",$V$6,B738)</f>
        <v>45.800000000000004</v>
      </c>
      <c r="AB738" s="109">
        <f>IF(L738="",$W$6,C738)</f>
        <v>3585.1179999999999</v>
      </c>
      <c r="AC738" s="108">
        <f>IF(B738="",AC737,IF(L738="",B738,$V$6))</f>
        <v>80</v>
      </c>
      <c r="AD738" s="109">
        <f>IF(B738="",AD737,IF(L738="",C738,$W$6))</f>
        <v>3604.0729999999999</v>
      </c>
      <c r="AF738" s="110">
        <f t="shared" si="75"/>
        <v>33.676470588235297</v>
      </c>
      <c r="AG738" s="110">
        <f t="shared" si="76"/>
        <v>0.24973721682891176</v>
      </c>
      <c r="AI738" s="111">
        <f>SUM($N$4:N738)</f>
        <v>6.8337405675909331</v>
      </c>
    </row>
    <row r="739" spans="1:35" x14ac:dyDescent="0.25">
      <c r="A739" s="4" t="str">
        <f>IF(pushover!A739="","",pushover!A739)</f>
        <v/>
      </c>
      <c r="B739" s="112" t="str">
        <f>IF(A739="","",IF(MAX(pushover!B739:B1734)&gt;0,pushover!B739*100,-pushover!B739*100))</f>
        <v/>
      </c>
      <c r="C739" s="113" t="str">
        <f>IF(A739="","",pushover!C739)</f>
        <v/>
      </c>
      <c r="D739" s="4" t="str">
        <f>IF(A739="","",pushover!D739)</f>
        <v/>
      </c>
      <c r="E739" s="4" t="str">
        <f>IF(A739="","",pushover!E739)</f>
        <v/>
      </c>
      <c r="F739" s="4" t="str">
        <f>IF(A739="","",pushover!I739)</f>
        <v/>
      </c>
      <c r="G739" s="4" t="str">
        <f>IF(A739="","",pushover!J739)</f>
        <v/>
      </c>
      <c r="H739" s="4" t="str">
        <f>IF(A739="","",pushover!K739)</f>
        <v/>
      </c>
      <c r="I739" s="60" t="str">
        <f t="shared" si="73"/>
        <v/>
      </c>
      <c r="J739" s="60" t="str">
        <f t="shared" si="74"/>
        <v/>
      </c>
      <c r="K739" s="59" t="str">
        <f>IF(AND(F739&gt;0,F738=0),aux!$B$2,IF(AND(G739&gt;0,G738=0,H739&lt;1),aux!$B$3,IF(AND(J739=MAX($J$4:$J$999),J738&lt;J739),aux!$B$4,"")))</f>
        <v/>
      </c>
      <c r="L739" s="114" t="str">
        <f>IF(OR(K738=aux!$B$3,L738=""),"",B739/$B$1)</f>
        <v/>
      </c>
      <c r="M739" s="114" t="str">
        <f t="shared" si="77"/>
        <v/>
      </c>
      <c r="N739" s="11" t="str">
        <f t="shared" si="78"/>
        <v/>
      </c>
      <c r="O739" s="60" t="str">
        <f>IF(AND(L738&lt;$V$20,L739&gt;$V$20),aux!$B$5,"")</f>
        <v/>
      </c>
      <c r="AA739" s="108">
        <f>IF(L739="",$V$6,B739)</f>
        <v>45.800000000000004</v>
      </c>
      <c r="AB739" s="109">
        <f>IF(L739="",$W$6,C739)</f>
        <v>3585.1179999999999</v>
      </c>
      <c r="AC739" s="108">
        <f>IF(B739="",AC738,IF(L739="",B739,$V$6))</f>
        <v>80</v>
      </c>
      <c r="AD739" s="109">
        <f>IF(B739="",AD738,IF(L739="",C739,$W$6))</f>
        <v>3604.0729999999999</v>
      </c>
      <c r="AF739" s="110">
        <f t="shared" si="75"/>
        <v>33.676470588235297</v>
      </c>
      <c r="AG739" s="110">
        <f t="shared" si="76"/>
        <v>0.24973721682891176</v>
      </c>
      <c r="AI739" s="111">
        <f>SUM($N$4:N739)</f>
        <v>6.8337405675909331</v>
      </c>
    </row>
    <row r="740" spans="1:35" x14ac:dyDescent="0.25">
      <c r="A740" s="4" t="str">
        <f>IF(pushover!A740="","",pushover!A740)</f>
        <v/>
      </c>
      <c r="B740" s="112" t="str">
        <f>IF(A740="","",IF(MAX(pushover!B740:B1735)&gt;0,pushover!B740*100,-pushover!B740*100))</f>
        <v/>
      </c>
      <c r="C740" s="113" t="str">
        <f>IF(A740="","",pushover!C740)</f>
        <v/>
      </c>
      <c r="D740" s="4" t="str">
        <f>IF(A740="","",pushover!D740)</f>
        <v/>
      </c>
      <c r="E740" s="4" t="str">
        <f>IF(A740="","",pushover!E740)</f>
        <v/>
      </c>
      <c r="F740" s="4" t="str">
        <f>IF(A740="","",pushover!I740)</f>
        <v/>
      </c>
      <c r="G740" s="4" t="str">
        <f>IF(A740="","",pushover!J740)</f>
        <v/>
      </c>
      <c r="H740" s="4" t="str">
        <f>IF(A740="","",pushover!K740)</f>
        <v/>
      </c>
      <c r="I740" s="60" t="str">
        <f t="shared" si="73"/>
        <v/>
      </c>
      <c r="J740" s="60" t="str">
        <f t="shared" si="74"/>
        <v/>
      </c>
      <c r="K740" s="59" t="str">
        <f>IF(AND(F740&gt;0,F739=0),aux!$B$2,IF(AND(G740&gt;0,G739=0,H740&lt;1),aux!$B$3,IF(AND(J740=MAX($J$4:$J$999),J739&lt;J740),aux!$B$4,"")))</f>
        <v/>
      </c>
      <c r="L740" s="114" t="str">
        <f>IF(OR(K739=aux!$B$3,L739=""),"",B740/$B$1)</f>
        <v/>
      </c>
      <c r="M740" s="114" t="str">
        <f t="shared" si="77"/>
        <v/>
      </c>
      <c r="N740" s="11" t="str">
        <f t="shared" si="78"/>
        <v/>
      </c>
      <c r="O740" s="60" t="str">
        <f>IF(AND(L739&lt;$V$20,L740&gt;$V$20),aux!$B$5,"")</f>
        <v/>
      </c>
      <c r="AA740" s="108">
        <f>IF(L740="",$V$6,B740)</f>
        <v>45.800000000000004</v>
      </c>
      <c r="AB740" s="109">
        <f>IF(L740="",$W$6,C740)</f>
        <v>3585.1179999999999</v>
      </c>
      <c r="AC740" s="108">
        <f>IF(B740="",AC739,IF(L740="",B740,$V$6))</f>
        <v>80</v>
      </c>
      <c r="AD740" s="109">
        <f>IF(B740="",AD739,IF(L740="",C740,$W$6))</f>
        <v>3604.0729999999999</v>
      </c>
      <c r="AF740" s="110">
        <f t="shared" si="75"/>
        <v>33.676470588235297</v>
      </c>
      <c r="AG740" s="110">
        <f t="shared" si="76"/>
        <v>0.24973721682891176</v>
      </c>
      <c r="AI740" s="111">
        <f>SUM($N$4:N740)</f>
        <v>6.8337405675909331</v>
      </c>
    </row>
    <row r="741" spans="1:35" x14ac:dyDescent="0.25">
      <c r="A741" s="4" t="str">
        <f>IF(pushover!A741="","",pushover!A741)</f>
        <v/>
      </c>
      <c r="B741" s="112" t="str">
        <f>IF(A741="","",IF(MAX(pushover!B741:B1736)&gt;0,pushover!B741*100,-pushover!B741*100))</f>
        <v/>
      </c>
      <c r="C741" s="113" t="str">
        <f>IF(A741="","",pushover!C741)</f>
        <v/>
      </c>
      <c r="D741" s="4" t="str">
        <f>IF(A741="","",pushover!D741)</f>
        <v/>
      </c>
      <c r="E741" s="4" t="str">
        <f>IF(A741="","",pushover!E741)</f>
        <v/>
      </c>
      <c r="F741" s="4" t="str">
        <f>IF(A741="","",pushover!I741)</f>
        <v/>
      </c>
      <c r="G741" s="4" t="str">
        <f>IF(A741="","",pushover!J741)</f>
        <v/>
      </c>
      <c r="H741" s="4" t="str">
        <f>IF(A741="","",pushover!K741)</f>
        <v/>
      </c>
      <c r="I741" s="60" t="str">
        <f t="shared" si="73"/>
        <v/>
      </c>
      <c r="J741" s="60" t="str">
        <f t="shared" si="74"/>
        <v/>
      </c>
      <c r="K741" s="59" t="str">
        <f>IF(AND(F741&gt;0,F740=0),aux!$B$2,IF(AND(G741&gt;0,G740=0,H741&lt;1),aux!$B$3,IF(AND(J741=MAX($J$4:$J$999),J740&lt;J741),aux!$B$4,"")))</f>
        <v/>
      </c>
      <c r="L741" s="114" t="str">
        <f>IF(OR(K740=aux!$B$3,L740=""),"",B741/$B$1)</f>
        <v/>
      </c>
      <c r="M741" s="114" t="str">
        <f t="shared" si="77"/>
        <v/>
      </c>
      <c r="N741" s="11" t="str">
        <f t="shared" si="78"/>
        <v/>
      </c>
      <c r="O741" s="60" t="str">
        <f>IF(AND(L740&lt;$V$20,L741&gt;$V$20),aux!$B$5,"")</f>
        <v/>
      </c>
      <c r="AA741" s="108">
        <f>IF(L741="",$V$6,B741)</f>
        <v>45.800000000000004</v>
      </c>
      <c r="AB741" s="109">
        <f>IF(L741="",$W$6,C741)</f>
        <v>3585.1179999999999</v>
      </c>
      <c r="AC741" s="108">
        <f>IF(B741="",AC740,IF(L741="",B741,$V$6))</f>
        <v>80</v>
      </c>
      <c r="AD741" s="109">
        <f>IF(B741="",AD740,IF(L741="",C741,$W$6))</f>
        <v>3604.0729999999999</v>
      </c>
      <c r="AF741" s="110">
        <f t="shared" si="75"/>
        <v>33.676470588235297</v>
      </c>
      <c r="AG741" s="110">
        <f t="shared" si="76"/>
        <v>0.24973721682891176</v>
      </c>
      <c r="AI741" s="111">
        <f>SUM($N$4:N741)</f>
        <v>6.8337405675909331</v>
      </c>
    </row>
    <row r="742" spans="1:35" x14ac:dyDescent="0.25">
      <c r="A742" s="4" t="str">
        <f>IF(pushover!A742="","",pushover!A742)</f>
        <v/>
      </c>
      <c r="B742" s="112" t="str">
        <f>IF(A742="","",IF(MAX(pushover!B742:B1737)&gt;0,pushover!B742*100,-pushover!B742*100))</f>
        <v/>
      </c>
      <c r="C742" s="113" t="str">
        <f>IF(A742="","",pushover!C742)</f>
        <v/>
      </c>
      <c r="D742" s="4" t="str">
        <f>IF(A742="","",pushover!D742)</f>
        <v/>
      </c>
      <c r="E742" s="4" t="str">
        <f>IF(A742="","",pushover!E742)</f>
        <v/>
      </c>
      <c r="F742" s="4" t="str">
        <f>IF(A742="","",pushover!I742)</f>
        <v/>
      </c>
      <c r="G742" s="4" t="str">
        <f>IF(A742="","",pushover!J742)</f>
        <v/>
      </c>
      <c r="H742" s="4" t="str">
        <f>IF(A742="","",pushover!K742)</f>
        <v/>
      </c>
      <c r="I742" s="60" t="str">
        <f t="shared" si="73"/>
        <v/>
      </c>
      <c r="J742" s="60" t="str">
        <f t="shared" si="74"/>
        <v/>
      </c>
      <c r="K742" s="59" t="str">
        <f>IF(AND(F742&gt;0,F741=0),aux!$B$2,IF(AND(G742&gt;0,G741=0,H742&lt;1),aux!$B$3,IF(AND(J742=MAX($J$4:$J$999),J741&lt;J742),aux!$B$4,"")))</f>
        <v/>
      </c>
      <c r="L742" s="114" t="str">
        <f>IF(OR(K741=aux!$B$3,L741=""),"",B742/$B$1)</f>
        <v/>
      </c>
      <c r="M742" s="114" t="str">
        <f t="shared" si="77"/>
        <v/>
      </c>
      <c r="N742" s="11" t="str">
        <f t="shared" si="78"/>
        <v/>
      </c>
      <c r="O742" s="60" t="str">
        <f>IF(AND(L741&lt;$V$20,L742&gt;$V$20),aux!$B$5,"")</f>
        <v/>
      </c>
      <c r="AA742" s="108">
        <f>IF(L742="",$V$6,B742)</f>
        <v>45.800000000000004</v>
      </c>
      <c r="AB742" s="109">
        <f>IF(L742="",$W$6,C742)</f>
        <v>3585.1179999999999</v>
      </c>
      <c r="AC742" s="108">
        <f>IF(B742="",AC741,IF(L742="",B742,$V$6))</f>
        <v>80</v>
      </c>
      <c r="AD742" s="109">
        <f>IF(B742="",AD741,IF(L742="",C742,$W$6))</f>
        <v>3604.0729999999999</v>
      </c>
      <c r="AF742" s="110">
        <f t="shared" si="75"/>
        <v>33.676470588235297</v>
      </c>
      <c r="AG742" s="110">
        <f t="shared" si="76"/>
        <v>0.24973721682891176</v>
      </c>
      <c r="AI742" s="111">
        <f>SUM($N$4:N742)</f>
        <v>6.8337405675909331</v>
      </c>
    </row>
    <row r="743" spans="1:35" x14ac:dyDescent="0.25">
      <c r="A743" s="4" t="str">
        <f>IF(pushover!A743="","",pushover!A743)</f>
        <v/>
      </c>
      <c r="B743" s="112" t="str">
        <f>IF(A743="","",IF(MAX(pushover!B743:B1738)&gt;0,pushover!B743*100,-pushover!B743*100))</f>
        <v/>
      </c>
      <c r="C743" s="113" t="str">
        <f>IF(A743="","",pushover!C743)</f>
        <v/>
      </c>
      <c r="D743" s="4" t="str">
        <f>IF(A743="","",pushover!D743)</f>
        <v/>
      </c>
      <c r="E743" s="4" t="str">
        <f>IF(A743="","",pushover!E743)</f>
        <v/>
      </c>
      <c r="F743" s="4" t="str">
        <f>IF(A743="","",pushover!I743)</f>
        <v/>
      </c>
      <c r="G743" s="4" t="str">
        <f>IF(A743="","",pushover!J743)</f>
        <v/>
      </c>
      <c r="H743" s="4" t="str">
        <f>IF(A743="","",pushover!K743)</f>
        <v/>
      </c>
      <c r="I743" s="60" t="str">
        <f t="shared" si="73"/>
        <v/>
      </c>
      <c r="J743" s="60" t="str">
        <f t="shared" si="74"/>
        <v/>
      </c>
      <c r="K743" s="59" t="str">
        <f>IF(AND(F743&gt;0,F742=0),aux!$B$2,IF(AND(G743&gt;0,G742=0,H743&lt;1),aux!$B$3,IF(AND(J743=MAX($J$4:$J$999),J742&lt;J743),aux!$B$4,"")))</f>
        <v/>
      </c>
      <c r="L743" s="114" t="str">
        <f>IF(OR(K742=aux!$B$3,L742=""),"",B743/$B$1)</f>
        <v/>
      </c>
      <c r="M743" s="114" t="str">
        <f t="shared" si="77"/>
        <v/>
      </c>
      <c r="N743" s="11" t="str">
        <f t="shared" si="78"/>
        <v/>
      </c>
      <c r="O743" s="60" t="str">
        <f>IF(AND(L742&lt;$V$20,L743&gt;$V$20),aux!$B$5,"")</f>
        <v/>
      </c>
      <c r="AA743" s="108">
        <f>IF(L743="",$V$6,B743)</f>
        <v>45.800000000000004</v>
      </c>
      <c r="AB743" s="109">
        <f>IF(L743="",$W$6,C743)</f>
        <v>3585.1179999999999</v>
      </c>
      <c r="AC743" s="108">
        <f>IF(B743="",AC742,IF(L743="",B743,$V$6))</f>
        <v>80</v>
      </c>
      <c r="AD743" s="109">
        <f>IF(B743="",AD742,IF(L743="",C743,$W$6))</f>
        <v>3604.0729999999999</v>
      </c>
      <c r="AF743" s="110">
        <f t="shared" si="75"/>
        <v>33.676470588235297</v>
      </c>
      <c r="AG743" s="110">
        <f t="shared" si="76"/>
        <v>0.24973721682891176</v>
      </c>
      <c r="AI743" s="111">
        <f>SUM($N$4:N743)</f>
        <v>6.8337405675909331</v>
      </c>
    </row>
    <row r="744" spans="1:35" x14ac:dyDescent="0.25">
      <c r="A744" s="4" t="str">
        <f>IF(pushover!A744="","",pushover!A744)</f>
        <v/>
      </c>
      <c r="B744" s="112" t="str">
        <f>IF(A744="","",IF(MAX(pushover!B744:B1739)&gt;0,pushover!B744*100,-pushover!B744*100))</f>
        <v/>
      </c>
      <c r="C744" s="113" t="str">
        <f>IF(A744="","",pushover!C744)</f>
        <v/>
      </c>
      <c r="D744" s="4" t="str">
        <f>IF(A744="","",pushover!D744)</f>
        <v/>
      </c>
      <c r="E744" s="4" t="str">
        <f>IF(A744="","",pushover!E744)</f>
        <v/>
      </c>
      <c r="F744" s="4" t="str">
        <f>IF(A744="","",pushover!I744)</f>
        <v/>
      </c>
      <c r="G744" s="4" t="str">
        <f>IF(A744="","",pushover!J744)</f>
        <v/>
      </c>
      <c r="H744" s="4" t="str">
        <f>IF(A744="","",pushover!K744)</f>
        <v/>
      </c>
      <c r="I744" s="60" t="str">
        <f t="shared" si="73"/>
        <v/>
      </c>
      <c r="J744" s="60" t="str">
        <f t="shared" si="74"/>
        <v/>
      </c>
      <c r="K744" s="59" t="str">
        <f>IF(AND(F744&gt;0,F743=0),aux!$B$2,IF(AND(G744&gt;0,G743=0,H744&lt;1),aux!$B$3,IF(AND(J744=MAX($J$4:$J$999),J743&lt;J744),aux!$B$4,"")))</f>
        <v/>
      </c>
      <c r="L744" s="114" t="str">
        <f>IF(OR(K743=aux!$B$3,L743=""),"",B744/$B$1)</f>
        <v/>
      </c>
      <c r="M744" s="114" t="str">
        <f t="shared" si="77"/>
        <v/>
      </c>
      <c r="N744" s="11" t="str">
        <f t="shared" si="78"/>
        <v/>
      </c>
      <c r="O744" s="60" t="str">
        <f>IF(AND(L743&lt;$V$20,L744&gt;$V$20),aux!$B$5,"")</f>
        <v/>
      </c>
      <c r="AA744" s="108">
        <f>IF(L744="",$V$6,B744)</f>
        <v>45.800000000000004</v>
      </c>
      <c r="AB744" s="109">
        <f>IF(L744="",$W$6,C744)</f>
        <v>3585.1179999999999</v>
      </c>
      <c r="AC744" s="108">
        <f>IF(B744="",AC743,IF(L744="",B744,$V$6))</f>
        <v>80</v>
      </c>
      <c r="AD744" s="109">
        <f>IF(B744="",AD743,IF(L744="",C744,$W$6))</f>
        <v>3604.0729999999999</v>
      </c>
      <c r="AF744" s="110">
        <f t="shared" si="75"/>
        <v>33.676470588235297</v>
      </c>
      <c r="AG744" s="110">
        <f t="shared" si="76"/>
        <v>0.24973721682891176</v>
      </c>
      <c r="AI744" s="111">
        <f>SUM($N$4:N744)</f>
        <v>6.8337405675909331</v>
      </c>
    </row>
    <row r="745" spans="1:35" x14ac:dyDescent="0.25">
      <c r="A745" s="4" t="str">
        <f>IF(pushover!A745="","",pushover!A745)</f>
        <v/>
      </c>
      <c r="B745" s="112" t="str">
        <f>IF(A745="","",IF(MAX(pushover!B745:B1740)&gt;0,pushover!B745*100,-pushover!B745*100))</f>
        <v/>
      </c>
      <c r="C745" s="113" t="str">
        <f>IF(A745="","",pushover!C745)</f>
        <v/>
      </c>
      <c r="D745" s="4" t="str">
        <f>IF(A745="","",pushover!D745)</f>
        <v/>
      </c>
      <c r="E745" s="4" t="str">
        <f>IF(A745="","",pushover!E745)</f>
        <v/>
      </c>
      <c r="F745" s="4" t="str">
        <f>IF(A745="","",pushover!I745)</f>
        <v/>
      </c>
      <c r="G745" s="4" t="str">
        <f>IF(A745="","",pushover!J745)</f>
        <v/>
      </c>
      <c r="H745" s="4" t="str">
        <f>IF(A745="","",pushover!K745)</f>
        <v/>
      </c>
      <c r="I745" s="60" t="str">
        <f t="shared" si="73"/>
        <v/>
      </c>
      <c r="J745" s="60" t="str">
        <f t="shared" si="74"/>
        <v/>
      </c>
      <c r="K745" s="59" t="str">
        <f>IF(AND(F745&gt;0,F744=0),aux!$B$2,IF(AND(G745&gt;0,G744=0,H745&lt;1),aux!$B$3,IF(AND(J745=MAX($J$4:$J$999),J744&lt;J745),aux!$B$4,"")))</f>
        <v/>
      </c>
      <c r="L745" s="114" t="str">
        <f>IF(OR(K744=aux!$B$3,L744=""),"",B745/$B$1)</f>
        <v/>
      </c>
      <c r="M745" s="114" t="str">
        <f t="shared" si="77"/>
        <v/>
      </c>
      <c r="N745" s="11" t="str">
        <f t="shared" si="78"/>
        <v/>
      </c>
      <c r="O745" s="60" t="str">
        <f>IF(AND(L744&lt;$V$20,L745&gt;$V$20),aux!$B$5,"")</f>
        <v/>
      </c>
      <c r="AA745" s="108">
        <f>IF(L745="",$V$6,B745)</f>
        <v>45.800000000000004</v>
      </c>
      <c r="AB745" s="109">
        <f>IF(L745="",$W$6,C745)</f>
        <v>3585.1179999999999</v>
      </c>
      <c r="AC745" s="108">
        <f>IF(B745="",AC744,IF(L745="",B745,$V$6))</f>
        <v>80</v>
      </c>
      <c r="AD745" s="109">
        <f>IF(B745="",AD744,IF(L745="",C745,$W$6))</f>
        <v>3604.0729999999999</v>
      </c>
      <c r="AF745" s="110">
        <f t="shared" si="75"/>
        <v>33.676470588235297</v>
      </c>
      <c r="AG745" s="110">
        <f t="shared" si="76"/>
        <v>0.24973721682891176</v>
      </c>
      <c r="AI745" s="111">
        <f>SUM($N$4:N745)</f>
        <v>6.8337405675909331</v>
      </c>
    </row>
    <row r="746" spans="1:35" x14ac:dyDescent="0.25">
      <c r="A746" s="4" t="str">
        <f>IF(pushover!A746="","",pushover!A746)</f>
        <v/>
      </c>
      <c r="B746" s="112" t="str">
        <f>IF(A746="","",IF(MAX(pushover!B746:B1741)&gt;0,pushover!B746*100,-pushover!B746*100))</f>
        <v/>
      </c>
      <c r="C746" s="113" t="str">
        <f>IF(A746="","",pushover!C746)</f>
        <v/>
      </c>
      <c r="D746" s="4" t="str">
        <f>IF(A746="","",pushover!D746)</f>
        <v/>
      </c>
      <c r="E746" s="4" t="str">
        <f>IF(A746="","",pushover!E746)</f>
        <v/>
      </c>
      <c r="F746" s="4" t="str">
        <f>IF(A746="","",pushover!I746)</f>
        <v/>
      </c>
      <c r="G746" s="4" t="str">
        <f>IF(A746="","",pushover!J746)</f>
        <v/>
      </c>
      <c r="H746" s="4" t="str">
        <f>IF(A746="","",pushover!K746)</f>
        <v/>
      </c>
      <c r="I746" s="60" t="str">
        <f t="shared" si="73"/>
        <v/>
      </c>
      <c r="J746" s="60" t="str">
        <f t="shared" si="74"/>
        <v/>
      </c>
      <c r="K746" s="59" t="str">
        <f>IF(AND(F746&gt;0,F745=0),aux!$B$2,IF(AND(G746&gt;0,G745=0,H746&lt;1),aux!$B$3,IF(AND(J746=MAX($J$4:$J$999),J745&lt;J746),aux!$B$4,"")))</f>
        <v/>
      </c>
      <c r="L746" s="114" t="str">
        <f>IF(OR(K745=aux!$B$3,L745=""),"",B746/$B$1)</f>
        <v/>
      </c>
      <c r="M746" s="114" t="str">
        <f t="shared" si="77"/>
        <v/>
      </c>
      <c r="N746" s="11" t="str">
        <f t="shared" si="78"/>
        <v/>
      </c>
      <c r="O746" s="60" t="str">
        <f>IF(AND(L745&lt;$V$20,L746&gt;$V$20),aux!$B$5,"")</f>
        <v/>
      </c>
      <c r="AA746" s="108">
        <f>IF(L746="",$V$6,B746)</f>
        <v>45.800000000000004</v>
      </c>
      <c r="AB746" s="109">
        <f>IF(L746="",$W$6,C746)</f>
        <v>3585.1179999999999</v>
      </c>
      <c r="AC746" s="108">
        <f>IF(B746="",AC745,IF(L746="",B746,$V$6))</f>
        <v>80</v>
      </c>
      <c r="AD746" s="109">
        <f>IF(B746="",AD745,IF(L746="",C746,$W$6))</f>
        <v>3604.0729999999999</v>
      </c>
      <c r="AF746" s="110">
        <f t="shared" si="75"/>
        <v>33.676470588235297</v>
      </c>
      <c r="AG746" s="110">
        <f t="shared" si="76"/>
        <v>0.24973721682891176</v>
      </c>
      <c r="AI746" s="111">
        <f>SUM($N$4:N746)</f>
        <v>6.8337405675909331</v>
      </c>
    </row>
    <row r="747" spans="1:35" x14ac:dyDescent="0.25">
      <c r="A747" s="4" t="str">
        <f>IF(pushover!A747="","",pushover!A747)</f>
        <v/>
      </c>
      <c r="B747" s="112" t="str">
        <f>IF(A747="","",IF(MAX(pushover!B747:B1742)&gt;0,pushover!B747*100,-pushover!B747*100))</f>
        <v/>
      </c>
      <c r="C747" s="113" t="str">
        <f>IF(A747="","",pushover!C747)</f>
        <v/>
      </c>
      <c r="D747" s="4" t="str">
        <f>IF(A747="","",pushover!D747)</f>
        <v/>
      </c>
      <c r="E747" s="4" t="str">
        <f>IF(A747="","",pushover!E747)</f>
        <v/>
      </c>
      <c r="F747" s="4" t="str">
        <f>IF(A747="","",pushover!I747)</f>
        <v/>
      </c>
      <c r="G747" s="4" t="str">
        <f>IF(A747="","",pushover!J747)</f>
        <v/>
      </c>
      <c r="H747" s="4" t="str">
        <f>IF(A747="","",pushover!K747)</f>
        <v/>
      </c>
      <c r="I747" s="60" t="str">
        <f t="shared" si="73"/>
        <v/>
      </c>
      <c r="J747" s="60" t="str">
        <f t="shared" si="74"/>
        <v/>
      </c>
      <c r="K747" s="59" t="str">
        <f>IF(AND(F747&gt;0,F746=0),aux!$B$2,IF(AND(G747&gt;0,G746=0,H747&lt;1),aux!$B$3,IF(AND(J747=MAX($J$4:$J$999),J746&lt;J747),aux!$B$4,"")))</f>
        <v/>
      </c>
      <c r="L747" s="114" t="str">
        <f>IF(OR(K746=aux!$B$3,L746=""),"",B747/$B$1)</f>
        <v/>
      </c>
      <c r="M747" s="114" t="str">
        <f t="shared" si="77"/>
        <v/>
      </c>
      <c r="N747" s="11" t="str">
        <f t="shared" si="78"/>
        <v/>
      </c>
      <c r="O747" s="60" t="str">
        <f>IF(AND(L746&lt;$V$20,L747&gt;$V$20),aux!$B$5,"")</f>
        <v/>
      </c>
      <c r="AA747" s="108">
        <f>IF(L747="",$V$6,B747)</f>
        <v>45.800000000000004</v>
      </c>
      <c r="AB747" s="109">
        <f>IF(L747="",$W$6,C747)</f>
        <v>3585.1179999999999</v>
      </c>
      <c r="AC747" s="108">
        <f>IF(B747="",AC746,IF(L747="",B747,$V$6))</f>
        <v>80</v>
      </c>
      <c r="AD747" s="109">
        <f>IF(B747="",AD746,IF(L747="",C747,$W$6))</f>
        <v>3604.0729999999999</v>
      </c>
      <c r="AF747" s="110">
        <f t="shared" si="75"/>
        <v>33.676470588235297</v>
      </c>
      <c r="AG747" s="110">
        <f t="shared" si="76"/>
        <v>0.24973721682891176</v>
      </c>
      <c r="AI747" s="111">
        <f>SUM($N$4:N747)</f>
        <v>6.8337405675909331</v>
      </c>
    </row>
    <row r="748" spans="1:35" x14ac:dyDescent="0.25">
      <c r="A748" s="4" t="str">
        <f>IF(pushover!A748="","",pushover!A748)</f>
        <v/>
      </c>
      <c r="B748" s="112" t="str">
        <f>IF(A748="","",IF(MAX(pushover!B748:B1743)&gt;0,pushover!B748*100,-pushover!B748*100))</f>
        <v/>
      </c>
      <c r="C748" s="113" t="str">
        <f>IF(A748="","",pushover!C748)</f>
        <v/>
      </c>
      <c r="D748" s="4" t="str">
        <f>IF(A748="","",pushover!D748)</f>
        <v/>
      </c>
      <c r="E748" s="4" t="str">
        <f>IF(A748="","",pushover!E748)</f>
        <v/>
      </c>
      <c r="F748" s="4" t="str">
        <f>IF(A748="","",pushover!I748)</f>
        <v/>
      </c>
      <c r="G748" s="4" t="str">
        <f>IF(A748="","",pushover!J748)</f>
        <v/>
      </c>
      <c r="H748" s="4" t="str">
        <f>IF(A748="","",pushover!K748)</f>
        <v/>
      </c>
      <c r="I748" s="60" t="str">
        <f t="shared" si="73"/>
        <v/>
      </c>
      <c r="J748" s="60" t="str">
        <f t="shared" si="74"/>
        <v/>
      </c>
      <c r="K748" s="59" t="str">
        <f>IF(AND(F748&gt;0,F747=0),aux!$B$2,IF(AND(G748&gt;0,G747=0,H748&lt;1),aux!$B$3,IF(AND(J748=MAX($J$4:$J$999),J747&lt;J748),aux!$B$4,"")))</f>
        <v/>
      </c>
      <c r="L748" s="114" t="str">
        <f>IF(OR(K747=aux!$B$3,L747=""),"",B748/$B$1)</f>
        <v/>
      </c>
      <c r="M748" s="114" t="str">
        <f t="shared" si="77"/>
        <v/>
      </c>
      <c r="N748" s="11" t="str">
        <f t="shared" si="78"/>
        <v/>
      </c>
      <c r="O748" s="60" t="str">
        <f>IF(AND(L747&lt;$V$20,L748&gt;$V$20),aux!$B$5,"")</f>
        <v/>
      </c>
      <c r="AA748" s="108">
        <f>IF(L748="",$V$6,B748)</f>
        <v>45.800000000000004</v>
      </c>
      <c r="AB748" s="109">
        <f>IF(L748="",$W$6,C748)</f>
        <v>3585.1179999999999</v>
      </c>
      <c r="AC748" s="108">
        <f>IF(B748="",AC747,IF(L748="",B748,$V$6))</f>
        <v>80</v>
      </c>
      <c r="AD748" s="109">
        <f>IF(B748="",AD747,IF(L748="",C748,$W$6))</f>
        <v>3604.0729999999999</v>
      </c>
      <c r="AF748" s="110">
        <f t="shared" si="75"/>
        <v>33.676470588235297</v>
      </c>
      <c r="AG748" s="110">
        <f t="shared" si="76"/>
        <v>0.24973721682891176</v>
      </c>
      <c r="AI748" s="111">
        <f>SUM($N$4:N748)</f>
        <v>6.8337405675909331</v>
      </c>
    </row>
    <row r="749" spans="1:35" x14ac:dyDescent="0.25">
      <c r="A749" s="4" t="str">
        <f>IF(pushover!A749="","",pushover!A749)</f>
        <v/>
      </c>
      <c r="B749" s="112" t="str">
        <f>IF(A749="","",IF(MAX(pushover!B749:B1744)&gt;0,pushover!B749*100,-pushover!B749*100))</f>
        <v/>
      </c>
      <c r="C749" s="113" t="str">
        <f>IF(A749="","",pushover!C749)</f>
        <v/>
      </c>
      <c r="D749" s="4" t="str">
        <f>IF(A749="","",pushover!D749)</f>
        <v/>
      </c>
      <c r="E749" s="4" t="str">
        <f>IF(A749="","",pushover!E749)</f>
        <v/>
      </c>
      <c r="F749" s="4" t="str">
        <f>IF(A749="","",pushover!I749)</f>
        <v/>
      </c>
      <c r="G749" s="4" t="str">
        <f>IF(A749="","",pushover!J749)</f>
        <v/>
      </c>
      <c r="H749" s="4" t="str">
        <f>IF(A749="","",pushover!K749)</f>
        <v/>
      </c>
      <c r="I749" s="60" t="str">
        <f t="shared" si="73"/>
        <v/>
      </c>
      <c r="J749" s="60" t="str">
        <f t="shared" si="74"/>
        <v/>
      </c>
      <c r="K749" s="59" t="str">
        <f>IF(AND(F749&gt;0,F748=0),aux!$B$2,IF(AND(G749&gt;0,G748=0,H749&lt;1),aux!$B$3,IF(AND(J749=MAX($J$4:$J$999),J748&lt;J749),aux!$B$4,"")))</f>
        <v/>
      </c>
      <c r="L749" s="114" t="str">
        <f>IF(OR(K748=aux!$B$3,L748=""),"",B749/$B$1)</f>
        <v/>
      </c>
      <c r="M749" s="114" t="str">
        <f t="shared" si="77"/>
        <v/>
      </c>
      <c r="N749" s="11" t="str">
        <f t="shared" si="78"/>
        <v/>
      </c>
      <c r="O749" s="60" t="str">
        <f>IF(AND(L748&lt;$V$20,L749&gt;$V$20),aux!$B$5,"")</f>
        <v/>
      </c>
      <c r="AA749" s="108">
        <f>IF(L749="",$V$6,B749)</f>
        <v>45.800000000000004</v>
      </c>
      <c r="AB749" s="109">
        <f>IF(L749="",$W$6,C749)</f>
        <v>3585.1179999999999</v>
      </c>
      <c r="AC749" s="108">
        <f>IF(B749="",AC748,IF(L749="",B749,$V$6))</f>
        <v>80</v>
      </c>
      <c r="AD749" s="109">
        <f>IF(B749="",AD748,IF(L749="",C749,$W$6))</f>
        <v>3604.0729999999999</v>
      </c>
      <c r="AF749" s="110">
        <f t="shared" si="75"/>
        <v>33.676470588235297</v>
      </c>
      <c r="AG749" s="110">
        <f t="shared" si="76"/>
        <v>0.24973721682891176</v>
      </c>
      <c r="AI749" s="111">
        <f>SUM($N$4:N749)</f>
        <v>6.8337405675909331</v>
      </c>
    </row>
    <row r="750" spans="1:35" x14ac:dyDescent="0.25">
      <c r="A750" s="4" t="str">
        <f>IF(pushover!A750="","",pushover!A750)</f>
        <v/>
      </c>
      <c r="B750" s="112" t="str">
        <f>IF(A750="","",IF(MAX(pushover!B750:B1745)&gt;0,pushover!B750*100,-pushover!B750*100))</f>
        <v/>
      </c>
      <c r="C750" s="113" t="str">
        <f>IF(A750="","",pushover!C750)</f>
        <v/>
      </c>
      <c r="D750" s="4" t="str">
        <f>IF(A750="","",pushover!D750)</f>
        <v/>
      </c>
      <c r="E750" s="4" t="str">
        <f>IF(A750="","",pushover!E750)</f>
        <v/>
      </c>
      <c r="F750" s="4" t="str">
        <f>IF(A750="","",pushover!I750)</f>
        <v/>
      </c>
      <c r="G750" s="4" t="str">
        <f>IF(A750="","",pushover!J750)</f>
        <v/>
      </c>
      <c r="H750" s="4" t="str">
        <f>IF(A750="","",pushover!K750)</f>
        <v/>
      </c>
      <c r="I750" s="60" t="str">
        <f t="shared" si="73"/>
        <v/>
      </c>
      <c r="J750" s="60" t="str">
        <f t="shared" si="74"/>
        <v/>
      </c>
      <c r="K750" s="59" t="str">
        <f>IF(AND(F750&gt;0,F749=0),aux!$B$2,IF(AND(G750&gt;0,G749=0,H750&lt;1),aux!$B$3,IF(AND(J750=MAX($J$4:$J$999),J749&lt;J750),aux!$B$4,"")))</f>
        <v/>
      </c>
      <c r="L750" s="114" t="str">
        <f>IF(OR(K749=aux!$B$3,L749=""),"",B750/$B$1)</f>
        <v/>
      </c>
      <c r="M750" s="114" t="str">
        <f t="shared" si="77"/>
        <v/>
      </c>
      <c r="N750" s="11" t="str">
        <f t="shared" si="78"/>
        <v/>
      </c>
      <c r="O750" s="60" t="str">
        <f>IF(AND(L749&lt;$V$20,L750&gt;$V$20),aux!$B$5,"")</f>
        <v/>
      </c>
      <c r="AA750" s="108">
        <f>IF(L750="",$V$6,B750)</f>
        <v>45.800000000000004</v>
      </c>
      <c r="AB750" s="109">
        <f>IF(L750="",$W$6,C750)</f>
        <v>3585.1179999999999</v>
      </c>
      <c r="AC750" s="108">
        <f>IF(B750="",AC749,IF(L750="",B750,$V$6))</f>
        <v>80</v>
      </c>
      <c r="AD750" s="109">
        <f>IF(B750="",AD749,IF(L750="",C750,$W$6))</f>
        <v>3604.0729999999999</v>
      </c>
      <c r="AF750" s="110">
        <f t="shared" si="75"/>
        <v>33.676470588235297</v>
      </c>
      <c r="AG750" s="110">
        <f t="shared" si="76"/>
        <v>0.24973721682891176</v>
      </c>
      <c r="AI750" s="111">
        <f>SUM($N$4:N750)</f>
        <v>6.8337405675909331</v>
      </c>
    </row>
    <row r="751" spans="1:35" x14ac:dyDescent="0.25">
      <c r="A751" s="4" t="str">
        <f>IF(pushover!A751="","",pushover!A751)</f>
        <v/>
      </c>
      <c r="B751" s="112" t="str">
        <f>IF(A751="","",IF(MAX(pushover!B751:B1746)&gt;0,pushover!B751*100,-pushover!B751*100))</f>
        <v/>
      </c>
      <c r="C751" s="113" t="str">
        <f>IF(A751="","",pushover!C751)</f>
        <v/>
      </c>
      <c r="D751" s="4" t="str">
        <f>IF(A751="","",pushover!D751)</f>
        <v/>
      </c>
      <c r="E751" s="4" t="str">
        <f>IF(A751="","",pushover!E751)</f>
        <v/>
      </c>
      <c r="F751" s="4" t="str">
        <f>IF(A751="","",pushover!I751)</f>
        <v/>
      </c>
      <c r="G751" s="4" t="str">
        <f>IF(A751="","",pushover!J751)</f>
        <v/>
      </c>
      <c r="H751" s="4" t="str">
        <f>IF(A751="","",pushover!K751)</f>
        <v/>
      </c>
      <c r="I751" s="60" t="str">
        <f t="shared" si="73"/>
        <v/>
      </c>
      <c r="J751" s="60" t="str">
        <f t="shared" si="74"/>
        <v/>
      </c>
      <c r="K751" s="59" t="str">
        <f>IF(AND(F751&gt;0,F750=0),aux!$B$2,IF(AND(G751&gt;0,G750=0,H751&lt;1),aux!$B$3,IF(AND(J751=MAX($J$4:$J$999),J750&lt;J751),aux!$B$4,"")))</f>
        <v/>
      </c>
      <c r="L751" s="114" t="str">
        <f>IF(OR(K750=aux!$B$3,L750=""),"",B751/$B$1)</f>
        <v/>
      </c>
      <c r="M751" s="114" t="str">
        <f t="shared" si="77"/>
        <v/>
      </c>
      <c r="N751" s="11" t="str">
        <f t="shared" si="78"/>
        <v/>
      </c>
      <c r="O751" s="60" t="str">
        <f>IF(AND(L750&lt;$V$20,L751&gt;$V$20),aux!$B$5,"")</f>
        <v/>
      </c>
      <c r="AA751" s="108">
        <f>IF(L751="",$V$6,B751)</f>
        <v>45.800000000000004</v>
      </c>
      <c r="AB751" s="109">
        <f>IF(L751="",$W$6,C751)</f>
        <v>3585.1179999999999</v>
      </c>
      <c r="AC751" s="108">
        <f>IF(B751="",AC750,IF(L751="",B751,$V$6))</f>
        <v>80</v>
      </c>
      <c r="AD751" s="109">
        <f>IF(B751="",AD750,IF(L751="",C751,$W$6))</f>
        <v>3604.0729999999999</v>
      </c>
      <c r="AF751" s="110">
        <f t="shared" si="75"/>
        <v>33.676470588235297</v>
      </c>
      <c r="AG751" s="110">
        <f t="shared" si="76"/>
        <v>0.24973721682891176</v>
      </c>
      <c r="AI751" s="111">
        <f>SUM($N$4:N751)</f>
        <v>6.8337405675909331</v>
      </c>
    </row>
    <row r="752" spans="1:35" x14ac:dyDescent="0.25">
      <c r="A752" s="4" t="str">
        <f>IF(pushover!A752="","",pushover!A752)</f>
        <v/>
      </c>
      <c r="B752" s="112" t="str">
        <f>IF(A752="","",IF(MAX(pushover!B752:B1747)&gt;0,pushover!B752*100,-pushover!B752*100))</f>
        <v/>
      </c>
      <c r="C752" s="113" t="str">
        <f>IF(A752="","",pushover!C752)</f>
        <v/>
      </c>
      <c r="D752" s="4" t="str">
        <f>IF(A752="","",pushover!D752)</f>
        <v/>
      </c>
      <c r="E752" s="4" t="str">
        <f>IF(A752="","",pushover!E752)</f>
        <v/>
      </c>
      <c r="F752" s="4" t="str">
        <f>IF(A752="","",pushover!I752)</f>
        <v/>
      </c>
      <c r="G752" s="4" t="str">
        <f>IF(A752="","",pushover!J752)</f>
        <v/>
      </c>
      <c r="H752" s="4" t="str">
        <f>IF(A752="","",pushover!K752)</f>
        <v/>
      </c>
      <c r="I752" s="60" t="str">
        <f t="shared" si="73"/>
        <v/>
      </c>
      <c r="J752" s="60" t="str">
        <f t="shared" si="74"/>
        <v/>
      </c>
      <c r="K752" s="59" t="str">
        <f>IF(AND(F752&gt;0,F751=0),aux!$B$2,IF(AND(G752&gt;0,G751=0,H752&lt;1),aux!$B$3,IF(AND(J752=MAX($J$4:$J$999),J751&lt;J752),aux!$B$4,"")))</f>
        <v/>
      </c>
      <c r="L752" s="114" t="str">
        <f>IF(OR(K751=aux!$B$3,L751=""),"",B752/$B$1)</f>
        <v/>
      </c>
      <c r="M752" s="114" t="str">
        <f t="shared" si="77"/>
        <v/>
      </c>
      <c r="N752" s="11" t="str">
        <f t="shared" si="78"/>
        <v/>
      </c>
      <c r="O752" s="60" t="str">
        <f>IF(AND(L751&lt;$V$20,L752&gt;$V$20),aux!$B$5,"")</f>
        <v/>
      </c>
      <c r="AA752" s="108">
        <f>IF(L752="",$V$6,B752)</f>
        <v>45.800000000000004</v>
      </c>
      <c r="AB752" s="109">
        <f>IF(L752="",$W$6,C752)</f>
        <v>3585.1179999999999</v>
      </c>
      <c r="AC752" s="108">
        <f>IF(B752="",AC751,IF(L752="",B752,$V$6))</f>
        <v>80</v>
      </c>
      <c r="AD752" s="109">
        <f>IF(B752="",AD751,IF(L752="",C752,$W$6))</f>
        <v>3604.0729999999999</v>
      </c>
      <c r="AF752" s="110">
        <f t="shared" si="75"/>
        <v>33.676470588235297</v>
      </c>
      <c r="AG752" s="110">
        <f t="shared" si="76"/>
        <v>0.24973721682891176</v>
      </c>
      <c r="AI752" s="111">
        <f>SUM($N$4:N752)</f>
        <v>6.8337405675909331</v>
      </c>
    </row>
    <row r="753" spans="1:35" x14ac:dyDescent="0.25">
      <c r="A753" s="4" t="str">
        <f>IF(pushover!A753="","",pushover!A753)</f>
        <v/>
      </c>
      <c r="B753" s="112" t="str">
        <f>IF(A753="","",IF(MAX(pushover!B753:B1748)&gt;0,pushover!B753*100,-pushover!B753*100))</f>
        <v/>
      </c>
      <c r="C753" s="113" t="str">
        <f>IF(A753="","",pushover!C753)</f>
        <v/>
      </c>
      <c r="D753" s="4" t="str">
        <f>IF(A753="","",pushover!D753)</f>
        <v/>
      </c>
      <c r="E753" s="4" t="str">
        <f>IF(A753="","",pushover!E753)</f>
        <v/>
      </c>
      <c r="F753" s="4" t="str">
        <f>IF(A753="","",pushover!I753)</f>
        <v/>
      </c>
      <c r="G753" s="4" t="str">
        <f>IF(A753="","",pushover!J753)</f>
        <v/>
      </c>
      <c r="H753" s="4" t="str">
        <f>IF(A753="","",pushover!K753)</f>
        <v/>
      </c>
      <c r="I753" s="60" t="str">
        <f t="shared" si="73"/>
        <v/>
      </c>
      <c r="J753" s="60" t="str">
        <f t="shared" si="74"/>
        <v/>
      </c>
      <c r="K753" s="59" t="str">
        <f>IF(AND(F753&gt;0,F752=0),aux!$B$2,IF(AND(G753&gt;0,G752=0,H753&lt;1),aux!$B$3,IF(AND(J753=MAX($J$4:$J$999),J752&lt;J753),aux!$B$4,"")))</f>
        <v/>
      </c>
      <c r="L753" s="114" t="str">
        <f>IF(OR(K752=aux!$B$3,L752=""),"",B753/$B$1)</f>
        <v/>
      </c>
      <c r="M753" s="114" t="str">
        <f t="shared" si="77"/>
        <v/>
      </c>
      <c r="N753" s="11" t="str">
        <f t="shared" si="78"/>
        <v/>
      </c>
      <c r="O753" s="60" t="str">
        <f>IF(AND(L752&lt;$V$20,L753&gt;$V$20),aux!$B$5,"")</f>
        <v/>
      </c>
      <c r="AA753" s="108">
        <f>IF(L753="",$V$6,B753)</f>
        <v>45.800000000000004</v>
      </c>
      <c r="AB753" s="109">
        <f>IF(L753="",$W$6,C753)</f>
        <v>3585.1179999999999</v>
      </c>
      <c r="AC753" s="108">
        <f>IF(B753="",AC752,IF(L753="",B753,$V$6))</f>
        <v>80</v>
      </c>
      <c r="AD753" s="109">
        <f>IF(B753="",AD752,IF(L753="",C753,$W$6))</f>
        <v>3604.0729999999999</v>
      </c>
      <c r="AF753" s="110">
        <f t="shared" si="75"/>
        <v>33.676470588235297</v>
      </c>
      <c r="AG753" s="110">
        <f t="shared" si="76"/>
        <v>0.24973721682891176</v>
      </c>
      <c r="AI753" s="111">
        <f>SUM($N$4:N753)</f>
        <v>6.8337405675909331</v>
      </c>
    </row>
    <row r="754" spans="1:35" x14ac:dyDescent="0.25">
      <c r="A754" s="4" t="str">
        <f>IF(pushover!A754="","",pushover!A754)</f>
        <v/>
      </c>
      <c r="B754" s="112" t="str">
        <f>IF(A754="","",IF(MAX(pushover!B754:B1749)&gt;0,pushover!B754*100,-pushover!B754*100))</f>
        <v/>
      </c>
      <c r="C754" s="113" t="str">
        <f>IF(A754="","",pushover!C754)</f>
        <v/>
      </c>
      <c r="D754" s="4" t="str">
        <f>IF(A754="","",pushover!D754)</f>
        <v/>
      </c>
      <c r="E754" s="4" t="str">
        <f>IF(A754="","",pushover!E754)</f>
        <v/>
      </c>
      <c r="F754" s="4" t="str">
        <f>IF(A754="","",pushover!I754)</f>
        <v/>
      </c>
      <c r="G754" s="4" t="str">
        <f>IF(A754="","",pushover!J754)</f>
        <v/>
      </c>
      <c r="H754" s="4" t="str">
        <f>IF(A754="","",pushover!K754)</f>
        <v/>
      </c>
      <c r="I754" s="60" t="str">
        <f t="shared" si="73"/>
        <v/>
      </c>
      <c r="J754" s="60" t="str">
        <f t="shared" si="74"/>
        <v/>
      </c>
      <c r="K754" s="59" t="str">
        <f>IF(AND(F754&gt;0,F753=0),aux!$B$2,IF(AND(G754&gt;0,G753=0,H754&lt;1),aux!$B$3,IF(AND(J754=MAX($J$4:$J$999),J753&lt;J754),aux!$B$4,"")))</f>
        <v/>
      </c>
      <c r="L754" s="114" t="str">
        <f>IF(OR(K753=aux!$B$3,L753=""),"",B754/$B$1)</f>
        <v/>
      </c>
      <c r="M754" s="114" t="str">
        <f t="shared" si="77"/>
        <v/>
      </c>
      <c r="N754" s="11" t="str">
        <f t="shared" si="78"/>
        <v/>
      </c>
      <c r="O754" s="60" t="str">
        <f>IF(AND(L753&lt;$V$20,L754&gt;$V$20),aux!$B$5,"")</f>
        <v/>
      </c>
      <c r="AA754" s="108">
        <f>IF(L754="",$V$6,B754)</f>
        <v>45.800000000000004</v>
      </c>
      <c r="AB754" s="109">
        <f>IF(L754="",$W$6,C754)</f>
        <v>3585.1179999999999</v>
      </c>
      <c r="AC754" s="108">
        <f>IF(B754="",AC753,IF(L754="",B754,$V$6))</f>
        <v>80</v>
      </c>
      <c r="AD754" s="109">
        <f>IF(B754="",AD753,IF(L754="",C754,$W$6))</f>
        <v>3604.0729999999999</v>
      </c>
      <c r="AF754" s="110">
        <f t="shared" si="75"/>
        <v>33.676470588235297</v>
      </c>
      <c r="AG754" s="110">
        <f t="shared" si="76"/>
        <v>0.24973721682891176</v>
      </c>
      <c r="AI754" s="111">
        <f>SUM($N$4:N754)</f>
        <v>6.8337405675909331</v>
      </c>
    </row>
    <row r="755" spans="1:35" x14ac:dyDescent="0.25">
      <c r="A755" s="4" t="str">
        <f>IF(pushover!A755="","",pushover!A755)</f>
        <v/>
      </c>
      <c r="B755" s="112" t="str">
        <f>IF(A755="","",IF(MAX(pushover!B755:B1750)&gt;0,pushover!B755*100,-pushover!B755*100))</f>
        <v/>
      </c>
      <c r="C755" s="113" t="str">
        <f>IF(A755="","",pushover!C755)</f>
        <v/>
      </c>
      <c r="D755" s="4" t="str">
        <f>IF(A755="","",pushover!D755)</f>
        <v/>
      </c>
      <c r="E755" s="4" t="str">
        <f>IF(A755="","",pushover!E755)</f>
        <v/>
      </c>
      <c r="F755" s="4" t="str">
        <f>IF(A755="","",pushover!I755)</f>
        <v/>
      </c>
      <c r="G755" s="4" t="str">
        <f>IF(A755="","",pushover!J755)</f>
        <v/>
      </c>
      <c r="H755" s="4" t="str">
        <f>IF(A755="","",pushover!K755)</f>
        <v/>
      </c>
      <c r="I755" s="60" t="str">
        <f t="shared" si="73"/>
        <v/>
      </c>
      <c r="J755" s="60" t="str">
        <f t="shared" si="74"/>
        <v/>
      </c>
      <c r="K755" s="59" t="str">
        <f>IF(AND(F755&gt;0,F754=0),aux!$B$2,IF(AND(G755&gt;0,G754=0,H755&lt;1),aux!$B$3,IF(AND(J755=MAX($J$4:$J$999),J754&lt;J755),aux!$B$4,"")))</f>
        <v/>
      </c>
      <c r="L755" s="114" t="str">
        <f>IF(OR(K754=aux!$B$3,L754=""),"",B755/$B$1)</f>
        <v/>
      </c>
      <c r="M755" s="114" t="str">
        <f t="shared" si="77"/>
        <v/>
      </c>
      <c r="N755" s="11" t="str">
        <f t="shared" si="78"/>
        <v/>
      </c>
      <c r="O755" s="60" t="str">
        <f>IF(AND(L754&lt;$V$20,L755&gt;$V$20),aux!$B$5,"")</f>
        <v/>
      </c>
      <c r="AA755" s="108">
        <f>IF(L755="",$V$6,B755)</f>
        <v>45.800000000000004</v>
      </c>
      <c r="AB755" s="109">
        <f>IF(L755="",$W$6,C755)</f>
        <v>3585.1179999999999</v>
      </c>
      <c r="AC755" s="108">
        <f>IF(B755="",AC754,IF(L755="",B755,$V$6))</f>
        <v>80</v>
      </c>
      <c r="AD755" s="109">
        <f>IF(B755="",AD754,IF(L755="",C755,$W$6))</f>
        <v>3604.0729999999999</v>
      </c>
      <c r="AF755" s="110">
        <f t="shared" si="75"/>
        <v>33.676470588235297</v>
      </c>
      <c r="AG755" s="110">
        <f t="shared" si="76"/>
        <v>0.24973721682891176</v>
      </c>
      <c r="AI755" s="111">
        <f>SUM($N$4:N755)</f>
        <v>6.8337405675909331</v>
      </c>
    </row>
    <row r="756" spans="1:35" x14ac:dyDescent="0.25">
      <c r="A756" s="4" t="str">
        <f>IF(pushover!A756="","",pushover!A756)</f>
        <v/>
      </c>
      <c r="B756" s="112" t="str">
        <f>IF(A756="","",IF(MAX(pushover!B756:B1751)&gt;0,pushover!B756*100,-pushover!B756*100))</f>
        <v/>
      </c>
      <c r="C756" s="113" t="str">
        <f>IF(A756="","",pushover!C756)</f>
        <v/>
      </c>
      <c r="D756" s="4" t="str">
        <f>IF(A756="","",pushover!D756)</f>
        <v/>
      </c>
      <c r="E756" s="4" t="str">
        <f>IF(A756="","",pushover!E756)</f>
        <v/>
      </c>
      <c r="F756" s="4" t="str">
        <f>IF(A756="","",pushover!I756)</f>
        <v/>
      </c>
      <c r="G756" s="4" t="str">
        <f>IF(A756="","",pushover!J756)</f>
        <v/>
      </c>
      <c r="H756" s="4" t="str">
        <f>IF(A756="","",pushover!K756)</f>
        <v/>
      </c>
      <c r="I756" s="60" t="str">
        <f t="shared" si="73"/>
        <v/>
      </c>
      <c r="J756" s="60" t="str">
        <f t="shared" si="74"/>
        <v/>
      </c>
      <c r="K756" s="59" t="str">
        <f>IF(AND(F756&gt;0,F755=0),aux!$B$2,IF(AND(G756&gt;0,G755=0,H756&lt;1),aux!$B$3,IF(AND(J756=MAX($J$4:$J$999),J755&lt;J756),aux!$B$4,"")))</f>
        <v/>
      </c>
      <c r="L756" s="114" t="str">
        <f>IF(OR(K755=aux!$B$3,L755=""),"",B756/$B$1)</f>
        <v/>
      </c>
      <c r="M756" s="114" t="str">
        <f t="shared" si="77"/>
        <v/>
      </c>
      <c r="N756" s="11" t="str">
        <f t="shared" si="78"/>
        <v/>
      </c>
      <c r="O756" s="60" t="str">
        <f>IF(AND(L755&lt;$V$20,L756&gt;$V$20),aux!$B$5,"")</f>
        <v/>
      </c>
      <c r="AA756" s="108">
        <f>IF(L756="",$V$6,B756)</f>
        <v>45.800000000000004</v>
      </c>
      <c r="AB756" s="109">
        <f>IF(L756="",$W$6,C756)</f>
        <v>3585.1179999999999</v>
      </c>
      <c r="AC756" s="108">
        <f>IF(B756="",AC755,IF(L756="",B756,$V$6))</f>
        <v>80</v>
      </c>
      <c r="AD756" s="109">
        <f>IF(B756="",AD755,IF(L756="",C756,$W$6))</f>
        <v>3604.0729999999999</v>
      </c>
      <c r="AF756" s="110">
        <f t="shared" si="75"/>
        <v>33.676470588235297</v>
      </c>
      <c r="AG756" s="110">
        <f t="shared" si="76"/>
        <v>0.24973721682891176</v>
      </c>
      <c r="AI756" s="111">
        <f>SUM($N$4:N756)</f>
        <v>6.8337405675909331</v>
      </c>
    </row>
    <row r="757" spans="1:35" x14ac:dyDescent="0.25">
      <c r="A757" s="4" t="str">
        <f>IF(pushover!A757="","",pushover!A757)</f>
        <v/>
      </c>
      <c r="B757" s="112" t="str">
        <f>IF(A757="","",IF(MAX(pushover!B757:B1752)&gt;0,pushover!B757*100,-pushover!B757*100))</f>
        <v/>
      </c>
      <c r="C757" s="113" t="str">
        <f>IF(A757="","",pushover!C757)</f>
        <v/>
      </c>
      <c r="D757" s="4" t="str">
        <f>IF(A757="","",pushover!D757)</f>
        <v/>
      </c>
      <c r="E757" s="4" t="str">
        <f>IF(A757="","",pushover!E757)</f>
        <v/>
      </c>
      <c r="F757" s="4" t="str">
        <f>IF(A757="","",pushover!I757)</f>
        <v/>
      </c>
      <c r="G757" s="4" t="str">
        <f>IF(A757="","",pushover!J757)</f>
        <v/>
      </c>
      <c r="H757" s="4" t="str">
        <f>IF(A757="","",pushover!K757)</f>
        <v/>
      </c>
      <c r="I757" s="60" t="str">
        <f t="shared" si="73"/>
        <v/>
      </c>
      <c r="J757" s="60" t="str">
        <f t="shared" si="74"/>
        <v/>
      </c>
      <c r="K757" s="59" t="str">
        <f>IF(AND(F757&gt;0,F756=0),aux!$B$2,IF(AND(G757&gt;0,G756=0,H757&lt;1),aux!$B$3,IF(AND(J757=MAX($J$4:$J$999),J756&lt;J757),aux!$B$4,"")))</f>
        <v/>
      </c>
      <c r="L757" s="114" t="str">
        <f>IF(OR(K756=aux!$B$3,L756=""),"",B757/$B$1)</f>
        <v/>
      </c>
      <c r="M757" s="114" t="str">
        <f t="shared" si="77"/>
        <v/>
      </c>
      <c r="N757" s="11" t="str">
        <f t="shared" si="78"/>
        <v/>
      </c>
      <c r="O757" s="60" t="str">
        <f>IF(AND(L756&lt;$V$20,L757&gt;$V$20),aux!$B$5,"")</f>
        <v/>
      </c>
      <c r="AA757" s="108">
        <f>IF(L757="",$V$6,B757)</f>
        <v>45.800000000000004</v>
      </c>
      <c r="AB757" s="109">
        <f>IF(L757="",$W$6,C757)</f>
        <v>3585.1179999999999</v>
      </c>
      <c r="AC757" s="108">
        <f>IF(B757="",AC756,IF(L757="",B757,$V$6))</f>
        <v>80</v>
      </c>
      <c r="AD757" s="109">
        <f>IF(B757="",AD756,IF(L757="",C757,$W$6))</f>
        <v>3604.0729999999999</v>
      </c>
      <c r="AF757" s="110">
        <f t="shared" si="75"/>
        <v>33.676470588235297</v>
      </c>
      <c r="AG757" s="110">
        <f t="shared" si="76"/>
        <v>0.24973721682891176</v>
      </c>
      <c r="AI757" s="111">
        <f>SUM($N$4:N757)</f>
        <v>6.8337405675909331</v>
      </c>
    </row>
    <row r="758" spans="1:35" x14ac:dyDescent="0.25">
      <c r="A758" s="4" t="str">
        <f>IF(pushover!A758="","",pushover!A758)</f>
        <v/>
      </c>
      <c r="B758" s="112" t="str">
        <f>IF(A758="","",IF(MAX(pushover!B758:B1753)&gt;0,pushover!B758*100,-pushover!B758*100))</f>
        <v/>
      </c>
      <c r="C758" s="113" t="str">
        <f>IF(A758="","",pushover!C758)</f>
        <v/>
      </c>
      <c r="D758" s="4" t="str">
        <f>IF(A758="","",pushover!D758)</f>
        <v/>
      </c>
      <c r="E758" s="4" t="str">
        <f>IF(A758="","",pushover!E758)</f>
        <v/>
      </c>
      <c r="F758" s="4" t="str">
        <f>IF(A758="","",pushover!I758)</f>
        <v/>
      </c>
      <c r="G758" s="4" t="str">
        <f>IF(A758="","",pushover!J758)</f>
        <v/>
      </c>
      <c r="H758" s="4" t="str">
        <f>IF(A758="","",pushover!K758)</f>
        <v/>
      </c>
      <c r="I758" s="60" t="str">
        <f t="shared" si="73"/>
        <v/>
      </c>
      <c r="J758" s="60" t="str">
        <f t="shared" si="74"/>
        <v/>
      </c>
      <c r="K758" s="59" t="str">
        <f>IF(AND(F758&gt;0,F757=0),aux!$B$2,IF(AND(G758&gt;0,G757=0,H758&lt;1),aux!$B$3,IF(AND(J758=MAX($J$4:$J$999),J757&lt;J758),aux!$B$4,"")))</f>
        <v/>
      </c>
      <c r="L758" s="114" t="str">
        <f>IF(OR(K757=aux!$B$3,L757=""),"",B758/$B$1)</f>
        <v/>
      </c>
      <c r="M758" s="114" t="str">
        <f t="shared" si="77"/>
        <v/>
      </c>
      <c r="N758" s="11" t="str">
        <f t="shared" si="78"/>
        <v/>
      </c>
      <c r="O758" s="60" t="str">
        <f>IF(AND(L757&lt;$V$20,L758&gt;$V$20),aux!$B$5,"")</f>
        <v/>
      </c>
      <c r="AA758" s="108">
        <f>IF(L758="",$V$6,B758)</f>
        <v>45.800000000000004</v>
      </c>
      <c r="AB758" s="109">
        <f>IF(L758="",$W$6,C758)</f>
        <v>3585.1179999999999</v>
      </c>
      <c r="AC758" s="108">
        <f>IF(B758="",AC757,IF(L758="",B758,$V$6))</f>
        <v>80</v>
      </c>
      <c r="AD758" s="109">
        <f>IF(B758="",AD757,IF(L758="",C758,$W$6))</f>
        <v>3604.0729999999999</v>
      </c>
      <c r="AF758" s="110">
        <f t="shared" si="75"/>
        <v>33.676470588235297</v>
      </c>
      <c r="AG758" s="110">
        <f t="shared" si="76"/>
        <v>0.24973721682891176</v>
      </c>
      <c r="AI758" s="111">
        <f>SUM($N$4:N758)</f>
        <v>6.8337405675909331</v>
      </c>
    </row>
    <row r="759" spans="1:35" x14ac:dyDescent="0.25">
      <c r="A759" s="4" t="str">
        <f>IF(pushover!A759="","",pushover!A759)</f>
        <v/>
      </c>
      <c r="B759" s="112" t="str">
        <f>IF(A759="","",IF(MAX(pushover!B759:B1754)&gt;0,pushover!B759*100,-pushover!B759*100))</f>
        <v/>
      </c>
      <c r="C759" s="113" t="str">
        <f>IF(A759="","",pushover!C759)</f>
        <v/>
      </c>
      <c r="D759" s="4" t="str">
        <f>IF(A759="","",pushover!D759)</f>
        <v/>
      </c>
      <c r="E759" s="4" t="str">
        <f>IF(A759="","",pushover!E759)</f>
        <v/>
      </c>
      <c r="F759" s="4" t="str">
        <f>IF(A759="","",pushover!I759)</f>
        <v/>
      </c>
      <c r="G759" s="4" t="str">
        <f>IF(A759="","",pushover!J759)</f>
        <v/>
      </c>
      <c r="H759" s="4" t="str">
        <f>IF(A759="","",pushover!K759)</f>
        <v/>
      </c>
      <c r="I759" s="60" t="str">
        <f t="shared" si="73"/>
        <v/>
      </c>
      <c r="J759" s="60" t="str">
        <f t="shared" si="74"/>
        <v/>
      </c>
      <c r="K759" s="59" t="str">
        <f>IF(AND(F759&gt;0,F758=0),aux!$B$2,IF(AND(G759&gt;0,G758=0,H759&lt;1),aux!$B$3,IF(AND(J759=MAX($J$4:$J$999),J758&lt;J759),aux!$B$4,"")))</f>
        <v/>
      </c>
      <c r="L759" s="114" t="str">
        <f>IF(OR(K758=aux!$B$3,L758=""),"",B759/$B$1)</f>
        <v/>
      </c>
      <c r="M759" s="114" t="str">
        <f t="shared" si="77"/>
        <v/>
      </c>
      <c r="N759" s="11" t="str">
        <f t="shared" si="78"/>
        <v/>
      </c>
      <c r="O759" s="60" t="str">
        <f>IF(AND(L758&lt;$V$20,L759&gt;$V$20),aux!$B$5,"")</f>
        <v/>
      </c>
      <c r="AA759" s="108">
        <f>IF(L759="",$V$6,B759)</f>
        <v>45.800000000000004</v>
      </c>
      <c r="AB759" s="109">
        <f>IF(L759="",$W$6,C759)</f>
        <v>3585.1179999999999</v>
      </c>
      <c r="AC759" s="108">
        <f>IF(B759="",AC758,IF(L759="",B759,$V$6))</f>
        <v>80</v>
      </c>
      <c r="AD759" s="109">
        <f>IF(B759="",AD758,IF(L759="",C759,$W$6))</f>
        <v>3604.0729999999999</v>
      </c>
      <c r="AF759" s="110">
        <f t="shared" si="75"/>
        <v>33.676470588235297</v>
      </c>
      <c r="AG759" s="110">
        <f t="shared" si="76"/>
        <v>0.24973721682891176</v>
      </c>
      <c r="AI759" s="111">
        <f>SUM($N$4:N759)</f>
        <v>6.8337405675909331</v>
      </c>
    </row>
    <row r="760" spans="1:35" x14ac:dyDescent="0.25">
      <c r="A760" s="4" t="str">
        <f>IF(pushover!A760="","",pushover!A760)</f>
        <v/>
      </c>
      <c r="B760" s="112" t="str">
        <f>IF(A760="","",IF(MAX(pushover!B760:B1755)&gt;0,pushover!B760*100,-pushover!B760*100))</f>
        <v/>
      </c>
      <c r="C760" s="113" t="str">
        <f>IF(A760="","",pushover!C760)</f>
        <v/>
      </c>
      <c r="D760" s="4" t="str">
        <f>IF(A760="","",pushover!D760)</f>
        <v/>
      </c>
      <c r="E760" s="4" t="str">
        <f>IF(A760="","",pushover!E760)</f>
        <v/>
      </c>
      <c r="F760" s="4" t="str">
        <f>IF(A760="","",pushover!I760)</f>
        <v/>
      </c>
      <c r="G760" s="4" t="str">
        <f>IF(A760="","",pushover!J760)</f>
        <v/>
      </c>
      <c r="H760" s="4" t="str">
        <f>IF(A760="","",pushover!K760)</f>
        <v/>
      </c>
      <c r="I760" s="60" t="str">
        <f t="shared" si="73"/>
        <v/>
      </c>
      <c r="J760" s="60" t="str">
        <f t="shared" si="74"/>
        <v/>
      </c>
      <c r="K760" s="59" t="str">
        <f>IF(AND(F760&gt;0,F759=0),aux!$B$2,IF(AND(G760&gt;0,G759=0,H760&lt;1),aux!$B$3,IF(AND(J760=MAX($J$4:$J$999),J759&lt;J760),aux!$B$4,"")))</f>
        <v/>
      </c>
      <c r="L760" s="114" t="str">
        <f>IF(OR(K759=aux!$B$3,L759=""),"",B760/$B$1)</f>
        <v/>
      </c>
      <c r="M760" s="114" t="str">
        <f t="shared" si="77"/>
        <v/>
      </c>
      <c r="N760" s="11" t="str">
        <f t="shared" si="78"/>
        <v/>
      </c>
      <c r="O760" s="60" t="str">
        <f>IF(AND(L759&lt;$V$20,L760&gt;$V$20),aux!$B$5,"")</f>
        <v/>
      </c>
      <c r="AA760" s="108">
        <f>IF(L760="",$V$6,B760)</f>
        <v>45.800000000000004</v>
      </c>
      <c r="AB760" s="109">
        <f>IF(L760="",$W$6,C760)</f>
        <v>3585.1179999999999</v>
      </c>
      <c r="AC760" s="108">
        <f>IF(B760="",AC759,IF(L760="",B760,$V$6))</f>
        <v>80</v>
      </c>
      <c r="AD760" s="109">
        <f>IF(B760="",AD759,IF(L760="",C760,$W$6))</f>
        <v>3604.0729999999999</v>
      </c>
      <c r="AF760" s="110">
        <f t="shared" si="75"/>
        <v>33.676470588235297</v>
      </c>
      <c r="AG760" s="110">
        <f t="shared" si="76"/>
        <v>0.24973721682891176</v>
      </c>
      <c r="AI760" s="111">
        <f>SUM($N$4:N760)</f>
        <v>6.8337405675909331</v>
      </c>
    </row>
    <row r="761" spans="1:35" x14ac:dyDescent="0.25">
      <c r="A761" s="4" t="str">
        <f>IF(pushover!A761="","",pushover!A761)</f>
        <v/>
      </c>
      <c r="B761" s="112" t="str">
        <f>IF(A761="","",IF(MAX(pushover!B761:B1756)&gt;0,pushover!B761*100,-pushover!B761*100))</f>
        <v/>
      </c>
      <c r="C761" s="113" t="str">
        <f>IF(A761="","",pushover!C761)</f>
        <v/>
      </c>
      <c r="D761" s="4" t="str">
        <f>IF(A761="","",pushover!D761)</f>
        <v/>
      </c>
      <c r="E761" s="4" t="str">
        <f>IF(A761="","",pushover!E761)</f>
        <v/>
      </c>
      <c r="F761" s="4" t="str">
        <f>IF(A761="","",pushover!I761)</f>
        <v/>
      </c>
      <c r="G761" s="4" t="str">
        <f>IF(A761="","",pushover!J761)</f>
        <v/>
      </c>
      <c r="H761" s="4" t="str">
        <f>IF(A761="","",pushover!K761)</f>
        <v/>
      </c>
      <c r="I761" s="60" t="str">
        <f t="shared" si="73"/>
        <v/>
      </c>
      <c r="J761" s="60" t="str">
        <f t="shared" si="74"/>
        <v/>
      </c>
      <c r="K761" s="59" t="str">
        <f>IF(AND(F761&gt;0,F760=0),aux!$B$2,IF(AND(G761&gt;0,G760=0,H761&lt;1),aux!$B$3,IF(AND(J761=MAX($J$4:$J$999),J760&lt;J761),aux!$B$4,"")))</f>
        <v/>
      </c>
      <c r="L761" s="114" t="str">
        <f>IF(OR(K760=aux!$B$3,L760=""),"",B761/$B$1)</f>
        <v/>
      </c>
      <c r="M761" s="114" t="str">
        <f t="shared" si="77"/>
        <v/>
      </c>
      <c r="N761" s="11" t="str">
        <f t="shared" si="78"/>
        <v/>
      </c>
      <c r="O761" s="60" t="str">
        <f>IF(AND(L760&lt;$V$20,L761&gt;$V$20),aux!$B$5,"")</f>
        <v/>
      </c>
      <c r="AA761" s="108">
        <f>IF(L761="",$V$6,B761)</f>
        <v>45.800000000000004</v>
      </c>
      <c r="AB761" s="109">
        <f>IF(L761="",$W$6,C761)</f>
        <v>3585.1179999999999</v>
      </c>
      <c r="AC761" s="108">
        <f>IF(B761="",AC760,IF(L761="",B761,$V$6))</f>
        <v>80</v>
      </c>
      <c r="AD761" s="109">
        <f>IF(B761="",AD760,IF(L761="",C761,$W$6))</f>
        <v>3604.0729999999999</v>
      </c>
      <c r="AF761" s="110">
        <f t="shared" si="75"/>
        <v>33.676470588235297</v>
      </c>
      <c r="AG761" s="110">
        <f t="shared" si="76"/>
        <v>0.24973721682891176</v>
      </c>
      <c r="AI761" s="111">
        <f>SUM($N$4:N761)</f>
        <v>6.8337405675909331</v>
      </c>
    </row>
    <row r="762" spans="1:35" x14ac:dyDescent="0.25">
      <c r="A762" s="4" t="str">
        <f>IF(pushover!A762="","",pushover!A762)</f>
        <v/>
      </c>
      <c r="B762" s="112" t="str">
        <f>IF(A762="","",IF(MAX(pushover!B762:B1757)&gt;0,pushover!B762*100,-pushover!B762*100))</f>
        <v/>
      </c>
      <c r="C762" s="113" t="str">
        <f>IF(A762="","",pushover!C762)</f>
        <v/>
      </c>
      <c r="D762" s="4" t="str">
        <f>IF(A762="","",pushover!D762)</f>
        <v/>
      </c>
      <c r="E762" s="4" t="str">
        <f>IF(A762="","",pushover!E762)</f>
        <v/>
      </c>
      <c r="F762" s="4" t="str">
        <f>IF(A762="","",pushover!I762)</f>
        <v/>
      </c>
      <c r="G762" s="4" t="str">
        <f>IF(A762="","",pushover!J762)</f>
        <v/>
      </c>
      <c r="H762" s="4" t="str">
        <f>IF(A762="","",pushover!K762)</f>
        <v/>
      </c>
      <c r="I762" s="60" t="str">
        <f t="shared" si="73"/>
        <v/>
      </c>
      <c r="J762" s="60" t="str">
        <f t="shared" si="74"/>
        <v/>
      </c>
      <c r="K762" s="59" t="str">
        <f>IF(AND(F762&gt;0,F761=0),aux!$B$2,IF(AND(G762&gt;0,G761=0,H762&lt;1),aux!$B$3,IF(AND(J762=MAX($J$4:$J$999),J761&lt;J762),aux!$B$4,"")))</f>
        <v/>
      </c>
      <c r="L762" s="114" t="str">
        <f>IF(OR(K761=aux!$B$3,L761=""),"",B762/$B$1)</f>
        <v/>
      </c>
      <c r="M762" s="114" t="str">
        <f t="shared" si="77"/>
        <v/>
      </c>
      <c r="N762" s="11" t="str">
        <f t="shared" si="78"/>
        <v/>
      </c>
      <c r="O762" s="60" t="str">
        <f>IF(AND(L761&lt;$V$20,L762&gt;$V$20),aux!$B$5,"")</f>
        <v/>
      </c>
      <c r="AA762" s="108">
        <f>IF(L762="",$V$6,B762)</f>
        <v>45.800000000000004</v>
      </c>
      <c r="AB762" s="109">
        <f>IF(L762="",$W$6,C762)</f>
        <v>3585.1179999999999</v>
      </c>
      <c r="AC762" s="108">
        <f>IF(B762="",AC761,IF(L762="",B762,$V$6))</f>
        <v>80</v>
      </c>
      <c r="AD762" s="109">
        <f>IF(B762="",AD761,IF(L762="",C762,$W$6))</f>
        <v>3604.0729999999999</v>
      </c>
      <c r="AF762" s="110">
        <f t="shared" si="75"/>
        <v>33.676470588235297</v>
      </c>
      <c r="AG762" s="110">
        <f t="shared" si="76"/>
        <v>0.24973721682891176</v>
      </c>
      <c r="AI762" s="111">
        <f>SUM($N$4:N762)</f>
        <v>6.8337405675909331</v>
      </c>
    </row>
    <row r="763" spans="1:35" x14ac:dyDescent="0.25">
      <c r="A763" s="4" t="str">
        <f>IF(pushover!A763="","",pushover!A763)</f>
        <v/>
      </c>
      <c r="B763" s="112" t="str">
        <f>IF(A763="","",IF(MAX(pushover!B763:B1758)&gt;0,pushover!B763*100,-pushover!B763*100))</f>
        <v/>
      </c>
      <c r="C763" s="113" t="str">
        <f>IF(A763="","",pushover!C763)</f>
        <v/>
      </c>
      <c r="D763" s="4" t="str">
        <f>IF(A763="","",pushover!D763)</f>
        <v/>
      </c>
      <c r="E763" s="4" t="str">
        <f>IF(A763="","",pushover!E763)</f>
        <v/>
      </c>
      <c r="F763" s="4" t="str">
        <f>IF(A763="","",pushover!I763)</f>
        <v/>
      </c>
      <c r="G763" s="4" t="str">
        <f>IF(A763="","",pushover!J763)</f>
        <v/>
      </c>
      <c r="H763" s="4" t="str">
        <f>IF(A763="","",pushover!K763)</f>
        <v/>
      </c>
      <c r="I763" s="60" t="str">
        <f t="shared" si="73"/>
        <v/>
      </c>
      <c r="J763" s="60" t="str">
        <f t="shared" si="74"/>
        <v/>
      </c>
      <c r="K763" s="59" t="str">
        <f>IF(AND(F763&gt;0,F762=0),aux!$B$2,IF(AND(G763&gt;0,G762=0,H763&lt;1),aux!$B$3,IF(AND(J763=MAX($J$4:$J$999),J762&lt;J763),aux!$B$4,"")))</f>
        <v/>
      </c>
      <c r="L763" s="114" t="str">
        <f>IF(OR(K762=aux!$B$3,L762=""),"",B763/$B$1)</f>
        <v/>
      </c>
      <c r="M763" s="114" t="str">
        <f t="shared" si="77"/>
        <v/>
      </c>
      <c r="N763" s="11" t="str">
        <f t="shared" si="78"/>
        <v/>
      </c>
      <c r="O763" s="60" t="str">
        <f>IF(AND(L762&lt;$V$20,L763&gt;$V$20),aux!$B$5,"")</f>
        <v/>
      </c>
      <c r="AA763" s="108">
        <f>IF(L763="",$V$6,B763)</f>
        <v>45.800000000000004</v>
      </c>
      <c r="AB763" s="109">
        <f>IF(L763="",$W$6,C763)</f>
        <v>3585.1179999999999</v>
      </c>
      <c r="AC763" s="108">
        <f>IF(B763="",AC762,IF(L763="",B763,$V$6))</f>
        <v>80</v>
      </c>
      <c r="AD763" s="109">
        <f>IF(B763="",AD762,IF(L763="",C763,$W$6))</f>
        <v>3604.0729999999999</v>
      </c>
      <c r="AF763" s="110">
        <f t="shared" si="75"/>
        <v>33.676470588235297</v>
      </c>
      <c r="AG763" s="110">
        <f t="shared" si="76"/>
        <v>0.24973721682891176</v>
      </c>
      <c r="AI763" s="111">
        <f>SUM($N$4:N763)</f>
        <v>6.8337405675909331</v>
      </c>
    </row>
    <row r="764" spans="1:35" x14ac:dyDescent="0.25">
      <c r="A764" s="4" t="str">
        <f>IF(pushover!A764="","",pushover!A764)</f>
        <v/>
      </c>
      <c r="B764" s="112" t="str">
        <f>IF(A764="","",IF(MAX(pushover!B764:B1759)&gt;0,pushover!B764*100,-pushover!B764*100))</f>
        <v/>
      </c>
      <c r="C764" s="113" t="str">
        <f>IF(A764="","",pushover!C764)</f>
        <v/>
      </c>
      <c r="D764" s="4" t="str">
        <f>IF(A764="","",pushover!D764)</f>
        <v/>
      </c>
      <c r="E764" s="4" t="str">
        <f>IF(A764="","",pushover!E764)</f>
        <v/>
      </c>
      <c r="F764" s="4" t="str">
        <f>IF(A764="","",pushover!I764)</f>
        <v/>
      </c>
      <c r="G764" s="4" t="str">
        <f>IF(A764="","",pushover!J764)</f>
        <v/>
      </c>
      <c r="H764" s="4" t="str">
        <f>IF(A764="","",pushover!K764)</f>
        <v/>
      </c>
      <c r="I764" s="60" t="str">
        <f t="shared" si="73"/>
        <v/>
      </c>
      <c r="J764" s="60" t="str">
        <f t="shared" si="74"/>
        <v/>
      </c>
      <c r="K764" s="59" t="str">
        <f>IF(AND(F764&gt;0,F763=0),aux!$B$2,IF(AND(G764&gt;0,G763=0,H764&lt;1),aux!$B$3,IF(AND(J764=MAX($J$4:$J$999),J763&lt;J764),aux!$B$4,"")))</f>
        <v/>
      </c>
      <c r="L764" s="114" t="str">
        <f>IF(OR(K763=aux!$B$3,L763=""),"",B764/$B$1)</f>
        <v/>
      </c>
      <c r="M764" s="114" t="str">
        <f t="shared" si="77"/>
        <v/>
      </c>
      <c r="N764" s="11" t="str">
        <f t="shared" si="78"/>
        <v/>
      </c>
      <c r="O764" s="60" t="str">
        <f>IF(AND(L763&lt;$V$20,L764&gt;$V$20),aux!$B$5,"")</f>
        <v/>
      </c>
      <c r="AA764" s="108">
        <f>IF(L764="",$V$6,B764)</f>
        <v>45.800000000000004</v>
      </c>
      <c r="AB764" s="109">
        <f>IF(L764="",$W$6,C764)</f>
        <v>3585.1179999999999</v>
      </c>
      <c r="AC764" s="108">
        <f>IF(B764="",AC763,IF(L764="",B764,$V$6))</f>
        <v>80</v>
      </c>
      <c r="AD764" s="109">
        <f>IF(B764="",AD763,IF(L764="",C764,$W$6))</f>
        <v>3604.0729999999999</v>
      </c>
      <c r="AF764" s="110">
        <f t="shared" si="75"/>
        <v>33.676470588235297</v>
      </c>
      <c r="AG764" s="110">
        <f t="shared" si="76"/>
        <v>0.24973721682891176</v>
      </c>
      <c r="AI764" s="111">
        <f>SUM($N$4:N764)</f>
        <v>6.8337405675909331</v>
      </c>
    </row>
    <row r="765" spans="1:35" x14ac:dyDescent="0.25">
      <c r="A765" s="4" t="str">
        <f>IF(pushover!A765="","",pushover!A765)</f>
        <v/>
      </c>
      <c r="B765" s="112" t="str">
        <f>IF(A765="","",IF(MAX(pushover!B765:B1760)&gt;0,pushover!B765*100,-pushover!B765*100))</f>
        <v/>
      </c>
      <c r="C765" s="113" t="str">
        <f>IF(A765="","",pushover!C765)</f>
        <v/>
      </c>
      <c r="D765" s="4" t="str">
        <f>IF(A765="","",pushover!D765)</f>
        <v/>
      </c>
      <c r="E765" s="4" t="str">
        <f>IF(A765="","",pushover!E765)</f>
        <v/>
      </c>
      <c r="F765" s="4" t="str">
        <f>IF(A765="","",pushover!I765)</f>
        <v/>
      </c>
      <c r="G765" s="4" t="str">
        <f>IF(A765="","",pushover!J765)</f>
        <v/>
      </c>
      <c r="H765" s="4" t="str">
        <f>IF(A765="","",pushover!K765)</f>
        <v/>
      </c>
      <c r="I765" s="60" t="str">
        <f t="shared" ref="I765:I828" si="79">IF(A765="","",D765+E765)</f>
        <v/>
      </c>
      <c r="J765" s="60" t="str">
        <f t="shared" ref="J765:J828" si="80">IF(A765="","",F765+G765+H765)</f>
        <v/>
      </c>
      <c r="K765" s="59" t="str">
        <f>IF(AND(F765&gt;0,F764=0),aux!$B$2,IF(AND(G765&gt;0,G764=0,H765&lt;1),aux!$B$3,IF(AND(J765=MAX($J$4:$J$999),J764&lt;J765),aux!$B$4,"")))</f>
        <v/>
      </c>
      <c r="L765" s="114" t="str">
        <f>IF(OR(K764=aux!$B$3,L764=""),"",B765/$B$1)</f>
        <v/>
      </c>
      <c r="M765" s="114" t="str">
        <f t="shared" si="77"/>
        <v/>
      </c>
      <c r="N765" s="11" t="str">
        <f t="shared" si="78"/>
        <v/>
      </c>
      <c r="O765" s="60" t="str">
        <f>IF(AND(L764&lt;$V$20,L765&gt;$V$20),aux!$B$5,"")</f>
        <v/>
      </c>
      <c r="AA765" s="108">
        <f>IF(L765="",$V$6,B765)</f>
        <v>45.800000000000004</v>
      </c>
      <c r="AB765" s="109">
        <f>IF(L765="",$W$6,C765)</f>
        <v>3585.1179999999999</v>
      </c>
      <c r="AC765" s="108">
        <f>IF(B765="",AC764,IF(L765="",B765,$V$6))</f>
        <v>80</v>
      </c>
      <c r="AD765" s="109">
        <f>IF(B765="",AD764,IF(L765="",C765,$W$6))</f>
        <v>3604.0729999999999</v>
      </c>
      <c r="AF765" s="110">
        <f t="shared" ref="AF765:AF828" si="81">IF(L765="",AF764,L765)</f>
        <v>33.676470588235297</v>
      </c>
      <c r="AG765" s="110">
        <f t="shared" ref="AG765:AG828" si="82">IF(M765="",AG764,M765)</f>
        <v>0.24973721682891176</v>
      </c>
      <c r="AI765" s="111">
        <f>SUM($N$4:N765)</f>
        <v>6.8337405675909331</v>
      </c>
    </row>
    <row r="766" spans="1:35" x14ac:dyDescent="0.25">
      <c r="A766" s="4" t="str">
        <f>IF(pushover!A766="","",pushover!A766)</f>
        <v/>
      </c>
      <c r="B766" s="112" t="str">
        <f>IF(A766="","",IF(MAX(pushover!B766:B1761)&gt;0,pushover!B766*100,-pushover!B766*100))</f>
        <v/>
      </c>
      <c r="C766" s="113" t="str">
        <f>IF(A766="","",pushover!C766)</f>
        <v/>
      </c>
      <c r="D766" s="4" t="str">
        <f>IF(A766="","",pushover!D766)</f>
        <v/>
      </c>
      <c r="E766" s="4" t="str">
        <f>IF(A766="","",pushover!E766)</f>
        <v/>
      </c>
      <c r="F766" s="4" t="str">
        <f>IF(A766="","",pushover!I766)</f>
        <v/>
      </c>
      <c r="G766" s="4" t="str">
        <f>IF(A766="","",pushover!J766)</f>
        <v/>
      </c>
      <c r="H766" s="4" t="str">
        <f>IF(A766="","",pushover!K766)</f>
        <v/>
      </c>
      <c r="I766" s="60" t="str">
        <f t="shared" si="79"/>
        <v/>
      </c>
      <c r="J766" s="60" t="str">
        <f t="shared" si="80"/>
        <v/>
      </c>
      <c r="K766" s="59" t="str">
        <f>IF(AND(F766&gt;0,F765=0),aux!$B$2,IF(AND(G766&gt;0,G765=0,H766&lt;1),aux!$B$3,IF(AND(J766=MAX($J$4:$J$999),J765&lt;J766),aux!$B$4,"")))</f>
        <v/>
      </c>
      <c r="L766" s="114" t="str">
        <f>IF(OR(K765=aux!$B$3,L765=""),"",B766/$B$1)</f>
        <v/>
      </c>
      <c r="M766" s="114" t="str">
        <f t="shared" si="77"/>
        <v/>
      </c>
      <c r="N766" s="11" t="str">
        <f t="shared" si="78"/>
        <v/>
      </c>
      <c r="O766" s="60" t="str">
        <f>IF(AND(L765&lt;$V$20,L766&gt;$V$20),aux!$B$5,"")</f>
        <v/>
      </c>
      <c r="AA766" s="108">
        <f>IF(L766="",$V$6,B766)</f>
        <v>45.800000000000004</v>
      </c>
      <c r="AB766" s="109">
        <f>IF(L766="",$W$6,C766)</f>
        <v>3585.1179999999999</v>
      </c>
      <c r="AC766" s="108">
        <f>IF(B766="",AC765,IF(L766="",B766,$V$6))</f>
        <v>80</v>
      </c>
      <c r="AD766" s="109">
        <f>IF(B766="",AD765,IF(L766="",C766,$W$6))</f>
        <v>3604.0729999999999</v>
      </c>
      <c r="AF766" s="110">
        <f t="shared" si="81"/>
        <v>33.676470588235297</v>
      </c>
      <c r="AG766" s="110">
        <f t="shared" si="82"/>
        <v>0.24973721682891176</v>
      </c>
      <c r="AI766" s="111">
        <f>SUM($N$4:N766)</f>
        <v>6.8337405675909331</v>
      </c>
    </row>
    <row r="767" spans="1:35" x14ac:dyDescent="0.25">
      <c r="A767" s="4" t="str">
        <f>IF(pushover!A767="","",pushover!A767)</f>
        <v/>
      </c>
      <c r="B767" s="112" t="str">
        <f>IF(A767="","",IF(MAX(pushover!B767:B1762)&gt;0,pushover!B767*100,-pushover!B767*100))</f>
        <v/>
      </c>
      <c r="C767" s="113" t="str">
        <f>IF(A767="","",pushover!C767)</f>
        <v/>
      </c>
      <c r="D767" s="4" t="str">
        <f>IF(A767="","",pushover!D767)</f>
        <v/>
      </c>
      <c r="E767" s="4" t="str">
        <f>IF(A767="","",pushover!E767)</f>
        <v/>
      </c>
      <c r="F767" s="4" t="str">
        <f>IF(A767="","",pushover!I767)</f>
        <v/>
      </c>
      <c r="G767" s="4" t="str">
        <f>IF(A767="","",pushover!J767)</f>
        <v/>
      </c>
      <c r="H767" s="4" t="str">
        <f>IF(A767="","",pushover!K767)</f>
        <v/>
      </c>
      <c r="I767" s="60" t="str">
        <f t="shared" si="79"/>
        <v/>
      </c>
      <c r="J767" s="60" t="str">
        <f t="shared" si="80"/>
        <v/>
      </c>
      <c r="K767" s="59" t="str">
        <f>IF(AND(F767&gt;0,F766=0),aux!$B$2,IF(AND(G767&gt;0,G766=0,H767&lt;1),aux!$B$3,IF(AND(J767=MAX($J$4:$J$999),J766&lt;J767),aux!$B$4,"")))</f>
        <v/>
      </c>
      <c r="L767" s="114" t="str">
        <f>IF(OR(K766=aux!$B$3,L766=""),"",B767/$B$1)</f>
        <v/>
      </c>
      <c r="M767" s="114" t="str">
        <f t="shared" si="77"/>
        <v/>
      </c>
      <c r="N767" s="11" t="str">
        <f t="shared" si="78"/>
        <v/>
      </c>
      <c r="O767" s="60" t="str">
        <f>IF(AND(L766&lt;$V$20,L767&gt;$V$20),aux!$B$5,"")</f>
        <v/>
      </c>
      <c r="AA767" s="108">
        <f>IF(L767="",$V$6,B767)</f>
        <v>45.800000000000004</v>
      </c>
      <c r="AB767" s="109">
        <f>IF(L767="",$W$6,C767)</f>
        <v>3585.1179999999999</v>
      </c>
      <c r="AC767" s="108">
        <f>IF(B767="",AC766,IF(L767="",B767,$V$6))</f>
        <v>80</v>
      </c>
      <c r="AD767" s="109">
        <f>IF(B767="",AD766,IF(L767="",C767,$W$6))</f>
        <v>3604.0729999999999</v>
      </c>
      <c r="AF767" s="110">
        <f t="shared" si="81"/>
        <v>33.676470588235297</v>
      </c>
      <c r="AG767" s="110">
        <f t="shared" si="82"/>
        <v>0.24973721682891176</v>
      </c>
      <c r="AI767" s="111">
        <f>SUM($N$4:N767)</f>
        <v>6.8337405675909331</v>
      </c>
    </row>
    <row r="768" spans="1:35" x14ac:dyDescent="0.25">
      <c r="A768" s="4" t="str">
        <f>IF(pushover!A768="","",pushover!A768)</f>
        <v/>
      </c>
      <c r="B768" s="112" t="str">
        <f>IF(A768="","",IF(MAX(pushover!B768:B1763)&gt;0,pushover!B768*100,-pushover!B768*100))</f>
        <v/>
      </c>
      <c r="C768" s="113" t="str">
        <f>IF(A768="","",pushover!C768)</f>
        <v/>
      </c>
      <c r="D768" s="4" t="str">
        <f>IF(A768="","",pushover!D768)</f>
        <v/>
      </c>
      <c r="E768" s="4" t="str">
        <f>IF(A768="","",pushover!E768)</f>
        <v/>
      </c>
      <c r="F768" s="4" t="str">
        <f>IF(A768="","",pushover!I768)</f>
        <v/>
      </c>
      <c r="G768" s="4" t="str">
        <f>IF(A768="","",pushover!J768)</f>
        <v/>
      </c>
      <c r="H768" s="4" t="str">
        <f>IF(A768="","",pushover!K768)</f>
        <v/>
      </c>
      <c r="I768" s="60" t="str">
        <f t="shared" si="79"/>
        <v/>
      </c>
      <c r="J768" s="60" t="str">
        <f t="shared" si="80"/>
        <v/>
      </c>
      <c r="K768" s="59" t="str">
        <f>IF(AND(F768&gt;0,F767=0),aux!$B$2,IF(AND(G768&gt;0,G767=0,H768&lt;1),aux!$B$3,IF(AND(J768=MAX($J$4:$J$999),J767&lt;J768),aux!$B$4,"")))</f>
        <v/>
      </c>
      <c r="L768" s="114" t="str">
        <f>IF(OR(K767=aux!$B$3,L767=""),"",B768/$B$1)</f>
        <v/>
      </c>
      <c r="M768" s="114" t="str">
        <f t="shared" si="77"/>
        <v/>
      </c>
      <c r="N768" s="11" t="str">
        <f t="shared" si="78"/>
        <v/>
      </c>
      <c r="O768" s="60" t="str">
        <f>IF(AND(L767&lt;$V$20,L768&gt;$V$20),aux!$B$5,"")</f>
        <v/>
      </c>
      <c r="AA768" s="108">
        <f>IF(L768="",$V$6,B768)</f>
        <v>45.800000000000004</v>
      </c>
      <c r="AB768" s="109">
        <f>IF(L768="",$W$6,C768)</f>
        <v>3585.1179999999999</v>
      </c>
      <c r="AC768" s="108">
        <f>IF(B768="",AC767,IF(L768="",B768,$V$6))</f>
        <v>80</v>
      </c>
      <c r="AD768" s="109">
        <f>IF(B768="",AD767,IF(L768="",C768,$W$6))</f>
        <v>3604.0729999999999</v>
      </c>
      <c r="AF768" s="110">
        <f t="shared" si="81"/>
        <v>33.676470588235297</v>
      </c>
      <c r="AG768" s="110">
        <f t="shared" si="82"/>
        <v>0.24973721682891176</v>
      </c>
      <c r="AI768" s="111">
        <f>SUM($N$4:N768)</f>
        <v>6.8337405675909331</v>
      </c>
    </row>
    <row r="769" spans="1:35" x14ac:dyDescent="0.25">
      <c r="A769" s="4" t="str">
        <f>IF(pushover!A769="","",pushover!A769)</f>
        <v/>
      </c>
      <c r="B769" s="112" t="str">
        <f>IF(A769="","",IF(MAX(pushover!B769:B1764)&gt;0,pushover!B769*100,-pushover!B769*100))</f>
        <v/>
      </c>
      <c r="C769" s="113" t="str">
        <f>IF(A769="","",pushover!C769)</f>
        <v/>
      </c>
      <c r="D769" s="4" t="str">
        <f>IF(A769="","",pushover!D769)</f>
        <v/>
      </c>
      <c r="E769" s="4" t="str">
        <f>IF(A769="","",pushover!E769)</f>
        <v/>
      </c>
      <c r="F769" s="4" t="str">
        <f>IF(A769="","",pushover!I769)</f>
        <v/>
      </c>
      <c r="G769" s="4" t="str">
        <f>IF(A769="","",pushover!J769)</f>
        <v/>
      </c>
      <c r="H769" s="4" t="str">
        <f>IF(A769="","",pushover!K769)</f>
        <v/>
      </c>
      <c r="I769" s="60" t="str">
        <f t="shared" si="79"/>
        <v/>
      </c>
      <c r="J769" s="60" t="str">
        <f t="shared" si="80"/>
        <v/>
      </c>
      <c r="K769" s="59" t="str">
        <f>IF(AND(F769&gt;0,F768=0),aux!$B$2,IF(AND(G769&gt;0,G768=0,H769&lt;1),aux!$B$3,IF(AND(J769=MAX($J$4:$J$999),J768&lt;J769),aux!$B$4,"")))</f>
        <v/>
      </c>
      <c r="L769" s="114" t="str">
        <f>IF(OR(K768=aux!$B$3,L768=""),"",B769/$B$1)</f>
        <v/>
      </c>
      <c r="M769" s="114" t="str">
        <f t="shared" si="77"/>
        <v/>
      </c>
      <c r="N769" s="11" t="str">
        <f t="shared" si="78"/>
        <v/>
      </c>
      <c r="O769" s="60" t="str">
        <f>IF(AND(L768&lt;$V$20,L769&gt;$V$20),aux!$B$5,"")</f>
        <v/>
      </c>
      <c r="AA769" s="108">
        <f>IF(L769="",$V$6,B769)</f>
        <v>45.800000000000004</v>
      </c>
      <c r="AB769" s="109">
        <f>IF(L769="",$W$6,C769)</f>
        <v>3585.1179999999999</v>
      </c>
      <c r="AC769" s="108">
        <f>IF(B769="",AC768,IF(L769="",B769,$V$6))</f>
        <v>80</v>
      </c>
      <c r="AD769" s="109">
        <f>IF(B769="",AD768,IF(L769="",C769,$W$6))</f>
        <v>3604.0729999999999</v>
      </c>
      <c r="AF769" s="110">
        <f t="shared" si="81"/>
        <v>33.676470588235297</v>
      </c>
      <c r="AG769" s="110">
        <f t="shared" si="82"/>
        <v>0.24973721682891176</v>
      </c>
      <c r="AI769" s="111">
        <f>SUM($N$4:N769)</f>
        <v>6.8337405675909331</v>
      </c>
    </row>
    <row r="770" spans="1:35" x14ac:dyDescent="0.25">
      <c r="A770" s="4" t="str">
        <f>IF(pushover!A770="","",pushover!A770)</f>
        <v/>
      </c>
      <c r="B770" s="112" t="str">
        <f>IF(A770="","",IF(MAX(pushover!B770:B1765)&gt;0,pushover!B770*100,-pushover!B770*100))</f>
        <v/>
      </c>
      <c r="C770" s="113" t="str">
        <f>IF(A770="","",pushover!C770)</f>
        <v/>
      </c>
      <c r="D770" s="4" t="str">
        <f>IF(A770="","",pushover!D770)</f>
        <v/>
      </c>
      <c r="E770" s="4" t="str">
        <f>IF(A770="","",pushover!E770)</f>
        <v/>
      </c>
      <c r="F770" s="4" t="str">
        <f>IF(A770="","",pushover!I770)</f>
        <v/>
      </c>
      <c r="G770" s="4" t="str">
        <f>IF(A770="","",pushover!J770)</f>
        <v/>
      </c>
      <c r="H770" s="4" t="str">
        <f>IF(A770="","",pushover!K770)</f>
        <v/>
      </c>
      <c r="I770" s="60" t="str">
        <f t="shared" si="79"/>
        <v/>
      </c>
      <c r="J770" s="60" t="str">
        <f t="shared" si="80"/>
        <v/>
      </c>
      <c r="K770" s="59" t="str">
        <f>IF(AND(F770&gt;0,F769=0),aux!$B$2,IF(AND(G770&gt;0,G769=0,H770&lt;1),aux!$B$3,IF(AND(J770=MAX($J$4:$J$999),J769&lt;J770),aux!$B$4,"")))</f>
        <v/>
      </c>
      <c r="L770" s="114" t="str">
        <f>IF(OR(K769=aux!$B$3,L769=""),"",B770/$B$1)</f>
        <v/>
      </c>
      <c r="M770" s="114" t="str">
        <f t="shared" si="77"/>
        <v/>
      </c>
      <c r="N770" s="11" t="str">
        <f t="shared" si="78"/>
        <v/>
      </c>
      <c r="O770" s="60" t="str">
        <f>IF(AND(L769&lt;$V$20,L770&gt;$V$20),aux!$B$5,"")</f>
        <v/>
      </c>
      <c r="AA770" s="108">
        <f>IF(L770="",$V$6,B770)</f>
        <v>45.800000000000004</v>
      </c>
      <c r="AB770" s="109">
        <f>IF(L770="",$W$6,C770)</f>
        <v>3585.1179999999999</v>
      </c>
      <c r="AC770" s="108">
        <f>IF(B770="",AC769,IF(L770="",B770,$V$6))</f>
        <v>80</v>
      </c>
      <c r="AD770" s="109">
        <f>IF(B770="",AD769,IF(L770="",C770,$W$6))</f>
        <v>3604.0729999999999</v>
      </c>
      <c r="AF770" s="110">
        <f t="shared" si="81"/>
        <v>33.676470588235297</v>
      </c>
      <c r="AG770" s="110">
        <f t="shared" si="82"/>
        <v>0.24973721682891176</v>
      </c>
      <c r="AI770" s="111">
        <f>SUM($N$4:N770)</f>
        <v>6.8337405675909331</v>
      </c>
    </row>
    <row r="771" spans="1:35" x14ac:dyDescent="0.25">
      <c r="A771" s="4" t="str">
        <f>IF(pushover!A771="","",pushover!A771)</f>
        <v/>
      </c>
      <c r="B771" s="112" t="str">
        <f>IF(A771="","",IF(MAX(pushover!B771:B1766)&gt;0,pushover!B771*100,-pushover!B771*100))</f>
        <v/>
      </c>
      <c r="C771" s="113" t="str">
        <f>IF(A771="","",pushover!C771)</f>
        <v/>
      </c>
      <c r="D771" s="4" t="str">
        <f>IF(A771="","",pushover!D771)</f>
        <v/>
      </c>
      <c r="E771" s="4" t="str">
        <f>IF(A771="","",pushover!E771)</f>
        <v/>
      </c>
      <c r="F771" s="4" t="str">
        <f>IF(A771="","",pushover!I771)</f>
        <v/>
      </c>
      <c r="G771" s="4" t="str">
        <f>IF(A771="","",pushover!J771)</f>
        <v/>
      </c>
      <c r="H771" s="4" t="str">
        <f>IF(A771="","",pushover!K771)</f>
        <v/>
      </c>
      <c r="I771" s="60" t="str">
        <f t="shared" si="79"/>
        <v/>
      </c>
      <c r="J771" s="60" t="str">
        <f t="shared" si="80"/>
        <v/>
      </c>
      <c r="K771" s="59" t="str">
        <f>IF(AND(F771&gt;0,F770=0),aux!$B$2,IF(AND(G771&gt;0,G770=0,H771&lt;1),aux!$B$3,IF(AND(J771=MAX($J$4:$J$999),J770&lt;J771),aux!$B$4,"")))</f>
        <v/>
      </c>
      <c r="L771" s="114" t="str">
        <f>IF(OR(K770=aux!$B$3,L770=""),"",B771/$B$1)</f>
        <v/>
      </c>
      <c r="M771" s="114" t="str">
        <f t="shared" si="77"/>
        <v/>
      </c>
      <c r="N771" s="11" t="str">
        <f t="shared" si="78"/>
        <v/>
      </c>
      <c r="O771" s="60" t="str">
        <f>IF(AND(L770&lt;$V$20,L771&gt;$V$20),aux!$B$5,"")</f>
        <v/>
      </c>
      <c r="AA771" s="108">
        <f>IF(L771="",$V$6,B771)</f>
        <v>45.800000000000004</v>
      </c>
      <c r="AB771" s="109">
        <f>IF(L771="",$W$6,C771)</f>
        <v>3585.1179999999999</v>
      </c>
      <c r="AC771" s="108">
        <f>IF(B771="",AC770,IF(L771="",B771,$V$6))</f>
        <v>80</v>
      </c>
      <c r="AD771" s="109">
        <f>IF(B771="",AD770,IF(L771="",C771,$W$6))</f>
        <v>3604.0729999999999</v>
      </c>
      <c r="AF771" s="110">
        <f t="shared" si="81"/>
        <v>33.676470588235297</v>
      </c>
      <c r="AG771" s="110">
        <f t="shared" si="82"/>
        <v>0.24973721682891176</v>
      </c>
      <c r="AI771" s="111">
        <f>SUM($N$4:N771)</f>
        <v>6.8337405675909331</v>
      </c>
    </row>
    <row r="772" spans="1:35" x14ac:dyDescent="0.25">
      <c r="A772" s="4" t="str">
        <f>IF(pushover!A772="","",pushover!A772)</f>
        <v/>
      </c>
      <c r="B772" s="112" t="str">
        <f>IF(A772="","",IF(MAX(pushover!B772:B1767)&gt;0,pushover!B772*100,-pushover!B772*100))</f>
        <v/>
      </c>
      <c r="C772" s="113" t="str">
        <f>IF(A772="","",pushover!C772)</f>
        <v/>
      </c>
      <c r="D772" s="4" t="str">
        <f>IF(A772="","",pushover!D772)</f>
        <v/>
      </c>
      <c r="E772" s="4" t="str">
        <f>IF(A772="","",pushover!E772)</f>
        <v/>
      </c>
      <c r="F772" s="4" t="str">
        <f>IF(A772="","",pushover!I772)</f>
        <v/>
      </c>
      <c r="G772" s="4" t="str">
        <f>IF(A772="","",pushover!J772)</f>
        <v/>
      </c>
      <c r="H772" s="4" t="str">
        <f>IF(A772="","",pushover!K772)</f>
        <v/>
      </c>
      <c r="I772" s="60" t="str">
        <f t="shared" si="79"/>
        <v/>
      </c>
      <c r="J772" s="60" t="str">
        <f t="shared" si="80"/>
        <v/>
      </c>
      <c r="K772" s="59" t="str">
        <f>IF(AND(F772&gt;0,F771=0),aux!$B$2,IF(AND(G772&gt;0,G771=0,H772&lt;1),aux!$B$3,IF(AND(J772=MAX($J$4:$J$999),J771&lt;J772),aux!$B$4,"")))</f>
        <v/>
      </c>
      <c r="L772" s="114" t="str">
        <f>IF(OR(K771=aux!$B$3,L771=""),"",B772/$B$1)</f>
        <v/>
      </c>
      <c r="M772" s="114" t="str">
        <f t="shared" si="77"/>
        <v/>
      </c>
      <c r="N772" s="11" t="str">
        <f t="shared" si="78"/>
        <v/>
      </c>
      <c r="O772" s="60" t="str">
        <f>IF(AND(L771&lt;$V$20,L772&gt;$V$20),aux!$B$5,"")</f>
        <v/>
      </c>
      <c r="AA772" s="108">
        <f>IF(L772="",$V$6,B772)</f>
        <v>45.800000000000004</v>
      </c>
      <c r="AB772" s="109">
        <f>IF(L772="",$W$6,C772)</f>
        <v>3585.1179999999999</v>
      </c>
      <c r="AC772" s="108">
        <f>IF(B772="",AC771,IF(L772="",B772,$V$6))</f>
        <v>80</v>
      </c>
      <c r="AD772" s="109">
        <f>IF(B772="",AD771,IF(L772="",C772,$W$6))</f>
        <v>3604.0729999999999</v>
      </c>
      <c r="AF772" s="110">
        <f t="shared" si="81"/>
        <v>33.676470588235297</v>
      </c>
      <c r="AG772" s="110">
        <f t="shared" si="82"/>
        <v>0.24973721682891176</v>
      </c>
      <c r="AI772" s="111">
        <f>SUM($N$4:N772)</f>
        <v>6.8337405675909331</v>
      </c>
    </row>
    <row r="773" spans="1:35" x14ac:dyDescent="0.25">
      <c r="A773" s="4" t="str">
        <f>IF(pushover!A773="","",pushover!A773)</f>
        <v/>
      </c>
      <c r="B773" s="112" t="str">
        <f>IF(A773="","",IF(MAX(pushover!B773:B1768)&gt;0,pushover!B773*100,-pushover!B773*100))</f>
        <v/>
      </c>
      <c r="C773" s="113" t="str">
        <f>IF(A773="","",pushover!C773)</f>
        <v/>
      </c>
      <c r="D773" s="4" t="str">
        <f>IF(A773="","",pushover!D773)</f>
        <v/>
      </c>
      <c r="E773" s="4" t="str">
        <f>IF(A773="","",pushover!E773)</f>
        <v/>
      </c>
      <c r="F773" s="4" t="str">
        <f>IF(A773="","",pushover!I773)</f>
        <v/>
      </c>
      <c r="G773" s="4" t="str">
        <f>IF(A773="","",pushover!J773)</f>
        <v/>
      </c>
      <c r="H773" s="4" t="str">
        <f>IF(A773="","",pushover!K773)</f>
        <v/>
      </c>
      <c r="I773" s="60" t="str">
        <f t="shared" si="79"/>
        <v/>
      </c>
      <c r="J773" s="60" t="str">
        <f t="shared" si="80"/>
        <v/>
      </c>
      <c r="K773" s="59" t="str">
        <f>IF(AND(F773&gt;0,F772=0),aux!$B$2,IF(AND(G773&gt;0,G772=0,H773&lt;1),aux!$B$3,IF(AND(J773=MAX($J$4:$J$999),J772&lt;J773),aux!$B$4,"")))</f>
        <v/>
      </c>
      <c r="L773" s="114" t="str">
        <f>IF(OR(K772=aux!$B$3,L772=""),"",B773/$B$1)</f>
        <v/>
      </c>
      <c r="M773" s="114" t="str">
        <f t="shared" si="77"/>
        <v/>
      </c>
      <c r="N773" s="11" t="str">
        <f t="shared" si="78"/>
        <v/>
      </c>
      <c r="O773" s="60" t="str">
        <f>IF(AND(L772&lt;$V$20,L773&gt;$V$20),aux!$B$5,"")</f>
        <v/>
      </c>
      <c r="AA773" s="108">
        <f>IF(L773="",$V$6,B773)</f>
        <v>45.800000000000004</v>
      </c>
      <c r="AB773" s="109">
        <f>IF(L773="",$W$6,C773)</f>
        <v>3585.1179999999999</v>
      </c>
      <c r="AC773" s="108">
        <f>IF(B773="",AC772,IF(L773="",B773,$V$6))</f>
        <v>80</v>
      </c>
      <c r="AD773" s="109">
        <f>IF(B773="",AD772,IF(L773="",C773,$W$6))</f>
        <v>3604.0729999999999</v>
      </c>
      <c r="AF773" s="110">
        <f t="shared" si="81"/>
        <v>33.676470588235297</v>
      </c>
      <c r="AG773" s="110">
        <f t="shared" si="82"/>
        <v>0.24973721682891176</v>
      </c>
      <c r="AI773" s="111">
        <f>SUM($N$4:N773)</f>
        <v>6.8337405675909331</v>
      </c>
    </row>
    <row r="774" spans="1:35" x14ac:dyDescent="0.25">
      <c r="A774" s="4" t="str">
        <f>IF(pushover!A774="","",pushover!A774)</f>
        <v/>
      </c>
      <c r="B774" s="112" t="str">
        <f>IF(A774="","",IF(MAX(pushover!B774:B1769)&gt;0,pushover!B774*100,-pushover!B774*100))</f>
        <v/>
      </c>
      <c r="C774" s="113" t="str">
        <f>IF(A774="","",pushover!C774)</f>
        <v/>
      </c>
      <c r="D774" s="4" t="str">
        <f>IF(A774="","",pushover!D774)</f>
        <v/>
      </c>
      <c r="E774" s="4" t="str">
        <f>IF(A774="","",pushover!E774)</f>
        <v/>
      </c>
      <c r="F774" s="4" t="str">
        <f>IF(A774="","",pushover!I774)</f>
        <v/>
      </c>
      <c r="G774" s="4" t="str">
        <f>IF(A774="","",pushover!J774)</f>
        <v/>
      </c>
      <c r="H774" s="4" t="str">
        <f>IF(A774="","",pushover!K774)</f>
        <v/>
      </c>
      <c r="I774" s="60" t="str">
        <f t="shared" si="79"/>
        <v/>
      </c>
      <c r="J774" s="60" t="str">
        <f t="shared" si="80"/>
        <v/>
      </c>
      <c r="K774" s="59" t="str">
        <f>IF(AND(F774&gt;0,F773=0),aux!$B$2,IF(AND(G774&gt;0,G773=0,H774&lt;1),aux!$B$3,IF(AND(J774=MAX($J$4:$J$999),J773&lt;J774),aux!$B$4,"")))</f>
        <v/>
      </c>
      <c r="L774" s="114" t="str">
        <f>IF(OR(K773=aux!$B$3,L773=""),"",B774/$B$1)</f>
        <v/>
      </c>
      <c r="M774" s="114" t="str">
        <f t="shared" si="77"/>
        <v/>
      </c>
      <c r="N774" s="11" t="str">
        <f t="shared" si="78"/>
        <v/>
      </c>
      <c r="O774" s="60" t="str">
        <f>IF(AND(L773&lt;$V$20,L774&gt;$V$20),aux!$B$5,"")</f>
        <v/>
      </c>
      <c r="AA774" s="108">
        <f>IF(L774="",$V$6,B774)</f>
        <v>45.800000000000004</v>
      </c>
      <c r="AB774" s="109">
        <f>IF(L774="",$W$6,C774)</f>
        <v>3585.1179999999999</v>
      </c>
      <c r="AC774" s="108">
        <f>IF(B774="",AC773,IF(L774="",B774,$V$6))</f>
        <v>80</v>
      </c>
      <c r="AD774" s="109">
        <f>IF(B774="",AD773,IF(L774="",C774,$W$6))</f>
        <v>3604.0729999999999</v>
      </c>
      <c r="AF774" s="110">
        <f t="shared" si="81"/>
        <v>33.676470588235297</v>
      </c>
      <c r="AG774" s="110">
        <f t="shared" si="82"/>
        <v>0.24973721682891176</v>
      </c>
      <c r="AI774" s="111">
        <f>SUM($N$4:N774)</f>
        <v>6.8337405675909331</v>
      </c>
    </row>
    <row r="775" spans="1:35" x14ac:dyDescent="0.25">
      <c r="A775" s="4" t="str">
        <f>IF(pushover!A775="","",pushover!A775)</f>
        <v/>
      </c>
      <c r="B775" s="112" t="str">
        <f>IF(A775="","",IF(MAX(pushover!B775:B1770)&gt;0,pushover!B775*100,-pushover!B775*100))</f>
        <v/>
      </c>
      <c r="C775" s="113" t="str">
        <f>IF(A775="","",pushover!C775)</f>
        <v/>
      </c>
      <c r="D775" s="4" t="str">
        <f>IF(A775="","",pushover!D775)</f>
        <v/>
      </c>
      <c r="E775" s="4" t="str">
        <f>IF(A775="","",pushover!E775)</f>
        <v/>
      </c>
      <c r="F775" s="4" t="str">
        <f>IF(A775="","",pushover!I775)</f>
        <v/>
      </c>
      <c r="G775" s="4" t="str">
        <f>IF(A775="","",pushover!J775)</f>
        <v/>
      </c>
      <c r="H775" s="4" t="str">
        <f>IF(A775="","",pushover!K775)</f>
        <v/>
      </c>
      <c r="I775" s="60" t="str">
        <f t="shared" si="79"/>
        <v/>
      </c>
      <c r="J775" s="60" t="str">
        <f t="shared" si="80"/>
        <v/>
      </c>
      <c r="K775" s="59" t="str">
        <f>IF(AND(F775&gt;0,F774=0),aux!$B$2,IF(AND(G775&gt;0,G774=0,H775&lt;1),aux!$B$3,IF(AND(J775=MAX($J$4:$J$999),J774&lt;J775),aux!$B$4,"")))</f>
        <v/>
      </c>
      <c r="L775" s="114" t="str">
        <f>IF(OR(K774=aux!$B$3,L774=""),"",B775/$B$1)</f>
        <v/>
      </c>
      <c r="M775" s="114" t="str">
        <f t="shared" si="77"/>
        <v/>
      </c>
      <c r="N775" s="11" t="str">
        <f t="shared" si="78"/>
        <v/>
      </c>
      <c r="O775" s="60" t="str">
        <f>IF(AND(L774&lt;$V$20,L775&gt;$V$20),aux!$B$5,"")</f>
        <v/>
      </c>
      <c r="AA775" s="108">
        <f>IF(L775="",$V$6,B775)</f>
        <v>45.800000000000004</v>
      </c>
      <c r="AB775" s="109">
        <f>IF(L775="",$W$6,C775)</f>
        <v>3585.1179999999999</v>
      </c>
      <c r="AC775" s="108">
        <f>IF(B775="",AC774,IF(L775="",B775,$V$6))</f>
        <v>80</v>
      </c>
      <c r="AD775" s="109">
        <f>IF(B775="",AD774,IF(L775="",C775,$W$6))</f>
        <v>3604.0729999999999</v>
      </c>
      <c r="AF775" s="110">
        <f t="shared" si="81"/>
        <v>33.676470588235297</v>
      </c>
      <c r="AG775" s="110">
        <f t="shared" si="82"/>
        <v>0.24973721682891176</v>
      </c>
      <c r="AI775" s="111">
        <f>SUM($N$4:N775)</f>
        <v>6.8337405675909331</v>
      </c>
    </row>
    <row r="776" spans="1:35" x14ac:dyDescent="0.25">
      <c r="A776" s="4" t="str">
        <f>IF(pushover!A776="","",pushover!A776)</f>
        <v/>
      </c>
      <c r="B776" s="112" t="str">
        <f>IF(A776="","",IF(MAX(pushover!B776:B1771)&gt;0,pushover!B776*100,-pushover!B776*100))</f>
        <v/>
      </c>
      <c r="C776" s="113" t="str">
        <f>IF(A776="","",pushover!C776)</f>
        <v/>
      </c>
      <c r="D776" s="4" t="str">
        <f>IF(A776="","",pushover!D776)</f>
        <v/>
      </c>
      <c r="E776" s="4" t="str">
        <f>IF(A776="","",pushover!E776)</f>
        <v/>
      </c>
      <c r="F776" s="4" t="str">
        <f>IF(A776="","",pushover!I776)</f>
        <v/>
      </c>
      <c r="G776" s="4" t="str">
        <f>IF(A776="","",pushover!J776)</f>
        <v/>
      </c>
      <c r="H776" s="4" t="str">
        <f>IF(A776="","",pushover!K776)</f>
        <v/>
      </c>
      <c r="I776" s="60" t="str">
        <f t="shared" si="79"/>
        <v/>
      </c>
      <c r="J776" s="60" t="str">
        <f t="shared" si="80"/>
        <v/>
      </c>
      <c r="K776" s="59" t="str">
        <f>IF(AND(F776&gt;0,F775=0),aux!$B$2,IF(AND(G776&gt;0,G775=0,H776&lt;1),aux!$B$3,IF(AND(J776=MAX($J$4:$J$999),J775&lt;J776),aux!$B$4,"")))</f>
        <v/>
      </c>
      <c r="L776" s="114" t="str">
        <f>IF(OR(K775=aux!$B$3,L775=""),"",B776/$B$1)</f>
        <v/>
      </c>
      <c r="M776" s="114" t="str">
        <f t="shared" si="77"/>
        <v/>
      </c>
      <c r="N776" s="11" t="str">
        <f t="shared" si="78"/>
        <v/>
      </c>
      <c r="O776" s="60" t="str">
        <f>IF(AND(L775&lt;$V$20,L776&gt;$V$20),aux!$B$5,"")</f>
        <v/>
      </c>
      <c r="AA776" s="108">
        <f>IF(L776="",$V$6,B776)</f>
        <v>45.800000000000004</v>
      </c>
      <c r="AB776" s="109">
        <f>IF(L776="",$W$6,C776)</f>
        <v>3585.1179999999999</v>
      </c>
      <c r="AC776" s="108">
        <f>IF(B776="",AC775,IF(L776="",B776,$V$6))</f>
        <v>80</v>
      </c>
      <c r="AD776" s="109">
        <f>IF(B776="",AD775,IF(L776="",C776,$W$6))</f>
        <v>3604.0729999999999</v>
      </c>
      <c r="AF776" s="110">
        <f t="shared" si="81"/>
        <v>33.676470588235297</v>
      </c>
      <c r="AG776" s="110">
        <f t="shared" si="82"/>
        <v>0.24973721682891176</v>
      </c>
      <c r="AI776" s="111">
        <f>SUM($N$4:N776)</f>
        <v>6.8337405675909331</v>
      </c>
    </row>
    <row r="777" spans="1:35" x14ac:dyDescent="0.25">
      <c r="A777" s="4" t="str">
        <f>IF(pushover!A777="","",pushover!A777)</f>
        <v/>
      </c>
      <c r="B777" s="112" t="str">
        <f>IF(A777="","",IF(MAX(pushover!B777:B1772)&gt;0,pushover!B777*100,-pushover!B777*100))</f>
        <v/>
      </c>
      <c r="C777" s="113" t="str">
        <f>IF(A777="","",pushover!C777)</f>
        <v/>
      </c>
      <c r="D777" s="4" t="str">
        <f>IF(A777="","",pushover!D777)</f>
        <v/>
      </c>
      <c r="E777" s="4" t="str">
        <f>IF(A777="","",pushover!E777)</f>
        <v/>
      </c>
      <c r="F777" s="4" t="str">
        <f>IF(A777="","",pushover!I777)</f>
        <v/>
      </c>
      <c r="G777" s="4" t="str">
        <f>IF(A777="","",pushover!J777)</f>
        <v/>
      </c>
      <c r="H777" s="4" t="str">
        <f>IF(A777="","",pushover!K777)</f>
        <v/>
      </c>
      <c r="I777" s="60" t="str">
        <f t="shared" si="79"/>
        <v/>
      </c>
      <c r="J777" s="60" t="str">
        <f t="shared" si="80"/>
        <v/>
      </c>
      <c r="K777" s="59" t="str">
        <f>IF(AND(F777&gt;0,F776=0),aux!$B$2,IF(AND(G777&gt;0,G776=0,H777&lt;1),aux!$B$3,IF(AND(J777=MAX($J$4:$J$999),J776&lt;J777),aux!$B$4,"")))</f>
        <v/>
      </c>
      <c r="L777" s="114" t="str">
        <f>IF(OR(K776=aux!$B$3,L776=""),"",B777/$B$1)</f>
        <v/>
      </c>
      <c r="M777" s="114" t="str">
        <f t="shared" si="77"/>
        <v/>
      </c>
      <c r="N777" s="11" t="str">
        <f t="shared" si="78"/>
        <v/>
      </c>
      <c r="O777" s="60" t="str">
        <f>IF(AND(L776&lt;$V$20,L777&gt;$V$20),aux!$B$5,"")</f>
        <v/>
      </c>
      <c r="AA777" s="108">
        <f>IF(L777="",$V$6,B777)</f>
        <v>45.800000000000004</v>
      </c>
      <c r="AB777" s="109">
        <f>IF(L777="",$W$6,C777)</f>
        <v>3585.1179999999999</v>
      </c>
      <c r="AC777" s="108">
        <f>IF(B777="",AC776,IF(L777="",B777,$V$6))</f>
        <v>80</v>
      </c>
      <c r="AD777" s="109">
        <f>IF(B777="",AD776,IF(L777="",C777,$W$6))</f>
        <v>3604.0729999999999</v>
      </c>
      <c r="AF777" s="110">
        <f t="shared" si="81"/>
        <v>33.676470588235297</v>
      </c>
      <c r="AG777" s="110">
        <f t="shared" si="82"/>
        <v>0.24973721682891176</v>
      </c>
      <c r="AI777" s="111">
        <f>SUM($N$4:N777)</f>
        <v>6.8337405675909331</v>
      </c>
    </row>
    <row r="778" spans="1:35" x14ac:dyDescent="0.25">
      <c r="A778" s="4" t="str">
        <f>IF(pushover!A778="","",pushover!A778)</f>
        <v/>
      </c>
      <c r="B778" s="112" t="str">
        <f>IF(A778="","",IF(MAX(pushover!B778:B1773)&gt;0,pushover!B778*100,-pushover!B778*100))</f>
        <v/>
      </c>
      <c r="C778" s="113" t="str">
        <f>IF(A778="","",pushover!C778)</f>
        <v/>
      </c>
      <c r="D778" s="4" t="str">
        <f>IF(A778="","",pushover!D778)</f>
        <v/>
      </c>
      <c r="E778" s="4" t="str">
        <f>IF(A778="","",pushover!E778)</f>
        <v/>
      </c>
      <c r="F778" s="4" t="str">
        <f>IF(A778="","",pushover!I778)</f>
        <v/>
      </c>
      <c r="G778" s="4" t="str">
        <f>IF(A778="","",pushover!J778)</f>
        <v/>
      </c>
      <c r="H778" s="4" t="str">
        <f>IF(A778="","",pushover!K778)</f>
        <v/>
      </c>
      <c r="I778" s="60" t="str">
        <f t="shared" si="79"/>
        <v/>
      </c>
      <c r="J778" s="60" t="str">
        <f t="shared" si="80"/>
        <v/>
      </c>
      <c r="K778" s="59" t="str">
        <f>IF(AND(F778&gt;0,F777=0),aux!$B$2,IF(AND(G778&gt;0,G777=0,H778&lt;1),aux!$B$3,IF(AND(J778=MAX($J$4:$J$999),J777&lt;J778),aux!$B$4,"")))</f>
        <v/>
      </c>
      <c r="L778" s="114" t="str">
        <f>IF(OR(K777=aux!$B$3,L777=""),"",B778/$B$1)</f>
        <v/>
      </c>
      <c r="M778" s="114" t="str">
        <f t="shared" si="77"/>
        <v/>
      </c>
      <c r="N778" s="11" t="str">
        <f t="shared" si="78"/>
        <v/>
      </c>
      <c r="O778" s="60" t="str">
        <f>IF(AND(L777&lt;$V$20,L778&gt;$V$20),aux!$B$5,"")</f>
        <v/>
      </c>
      <c r="AA778" s="108">
        <f>IF(L778="",$V$6,B778)</f>
        <v>45.800000000000004</v>
      </c>
      <c r="AB778" s="109">
        <f>IF(L778="",$W$6,C778)</f>
        <v>3585.1179999999999</v>
      </c>
      <c r="AC778" s="108">
        <f>IF(B778="",AC777,IF(L778="",B778,$V$6))</f>
        <v>80</v>
      </c>
      <c r="AD778" s="109">
        <f>IF(B778="",AD777,IF(L778="",C778,$W$6))</f>
        <v>3604.0729999999999</v>
      </c>
      <c r="AF778" s="110">
        <f t="shared" si="81"/>
        <v>33.676470588235297</v>
      </c>
      <c r="AG778" s="110">
        <f t="shared" si="82"/>
        <v>0.24973721682891176</v>
      </c>
      <c r="AI778" s="111">
        <f>SUM($N$4:N778)</f>
        <v>6.8337405675909331</v>
      </c>
    </row>
    <row r="779" spans="1:35" x14ac:dyDescent="0.25">
      <c r="A779" s="4" t="str">
        <f>IF(pushover!A779="","",pushover!A779)</f>
        <v/>
      </c>
      <c r="B779" s="112" t="str">
        <f>IF(A779="","",IF(MAX(pushover!B779:B1774)&gt;0,pushover!B779*100,-pushover!B779*100))</f>
        <v/>
      </c>
      <c r="C779" s="113" t="str">
        <f>IF(A779="","",pushover!C779)</f>
        <v/>
      </c>
      <c r="D779" s="4" t="str">
        <f>IF(A779="","",pushover!D779)</f>
        <v/>
      </c>
      <c r="E779" s="4" t="str">
        <f>IF(A779="","",pushover!E779)</f>
        <v/>
      </c>
      <c r="F779" s="4" t="str">
        <f>IF(A779="","",pushover!I779)</f>
        <v/>
      </c>
      <c r="G779" s="4" t="str">
        <f>IF(A779="","",pushover!J779)</f>
        <v/>
      </c>
      <c r="H779" s="4" t="str">
        <f>IF(A779="","",pushover!K779)</f>
        <v/>
      </c>
      <c r="I779" s="60" t="str">
        <f t="shared" si="79"/>
        <v/>
      </c>
      <c r="J779" s="60" t="str">
        <f t="shared" si="80"/>
        <v/>
      </c>
      <c r="K779" s="59" t="str">
        <f>IF(AND(F779&gt;0,F778=0),aux!$B$2,IF(AND(G779&gt;0,G778=0,H779&lt;1),aux!$B$3,IF(AND(J779=MAX($J$4:$J$999),J778&lt;J779),aux!$B$4,"")))</f>
        <v/>
      </c>
      <c r="L779" s="114" t="str">
        <f>IF(OR(K778=aux!$B$3,L778=""),"",B779/$B$1)</f>
        <v/>
      </c>
      <c r="M779" s="114" t="str">
        <f t="shared" si="77"/>
        <v/>
      </c>
      <c r="N779" s="11" t="str">
        <f t="shared" si="78"/>
        <v/>
      </c>
      <c r="O779" s="60" t="str">
        <f>IF(AND(L778&lt;$V$20,L779&gt;$V$20),aux!$B$5,"")</f>
        <v/>
      </c>
      <c r="AA779" s="108">
        <f>IF(L779="",$V$6,B779)</f>
        <v>45.800000000000004</v>
      </c>
      <c r="AB779" s="109">
        <f>IF(L779="",$W$6,C779)</f>
        <v>3585.1179999999999</v>
      </c>
      <c r="AC779" s="108">
        <f>IF(B779="",AC778,IF(L779="",B779,$V$6))</f>
        <v>80</v>
      </c>
      <c r="AD779" s="109">
        <f>IF(B779="",AD778,IF(L779="",C779,$W$6))</f>
        <v>3604.0729999999999</v>
      </c>
      <c r="AF779" s="110">
        <f t="shared" si="81"/>
        <v>33.676470588235297</v>
      </c>
      <c r="AG779" s="110">
        <f t="shared" si="82"/>
        <v>0.24973721682891176</v>
      </c>
      <c r="AI779" s="111">
        <f>SUM($N$4:N779)</f>
        <v>6.8337405675909331</v>
      </c>
    </row>
    <row r="780" spans="1:35" x14ac:dyDescent="0.25">
      <c r="A780" s="4" t="str">
        <f>IF(pushover!A780="","",pushover!A780)</f>
        <v/>
      </c>
      <c r="B780" s="112" t="str">
        <f>IF(A780="","",IF(MAX(pushover!B780:B1775)&gt;0,pushover!B780*100,-pushover!B780*100))</f>
        <v/>
      </c>
      <c r="C780" s="113" t="str">
        <f>IF(A780="","",pushover!C780)</f>
        <v/>
      </c>
      <c r="D780" s="4" t="str">
        <f>IF(A780="","",pushover!D780)</f>
        <v/>
      </c>
      <c r="E780" s="4" t="str">
        <f>IF(A780="","",pushover!E780)</f>
        <v/>
      </c>
      <c r="F780" s="4" t="str">
        <f>IF(A780="","",pushover!I780)</f>
        <v/>
      </c>
      <c r="G780" s="4" t="str">
        <f>IF(A780="","",pushover!J780)</f>
        <v/>
      </c>
      <c r="H780" s="4" t="str">
        <f>IF(A780="","",pushover!K780)</f>
        <v/>
      </c>
      <c r="I780" s="60" t="str">
        <f t="shared" si="79"/>
        <v/>
      </c>
      <c r="J780" s="60" t="str">
        <f t="shared" si="80"/>
        <v/>
      </c>
      <c r="K780" s="59" t="str">
        <f>IF(AND(F780&gt;0,F779=0),aux!$B$2,IF(AND(G780&gt;0,G779=0,H780&lt;1),aux!$B$3,IF(AND(J780=MAX($J$4:$J$999),J779&lt;J780),aux!$B$4,"")))</f>
        <v/>
      </c>
      <c r="L780" s="114" t="str">
        <f>IF(OR(K779=aux!$B$3,L779=""),"",B780/$B$1)</f>
        <v/>
      </c>
      <c r="M780" s="114" t="str">
        <f t="shared" si="77"/>
        <v/>
      </c>
      <c r="N780" s="11" t="str">
        <f t="shared" si="78"/>
        <v/>
      </c>
      <c r="O780" s="60" t="str">
        <f>IF(AND(L779&lt;$V$20,L780&gt;$V$20),aux!$B$5,"")</f>
        <v/>
      </c>
      <c r="AA780" s="108">
        <f>IF(L780="",$V$6,B780)</f>
        <v>45.800000000000004</v>
      </c>
      <c r="AB780" s="109">
        <f>IF(L780="",$W$6,C780)</f>
        <v>3585.1179999999999</v>
      </c>
      <c r="AC780" s="108">
        <f>IF(B780="",AC779,IF(L780="",B780,$V$6))</f>
        <v>80</v>
      </c>
      <c r="AD780" s="109">
        <f>IF(B780="",AD779,IF(L780="",C780,$W$6))</f>
        <v>3604.0729999999999</v>
      </c>
      <c r="AF780" s="110">
        <f t="shared" si="81"/>
        <v>33.676470588235297</v>
      </c>
      <c r="AG780" s="110">
        <f t="shared" si="82"/>
        <v>0.24973721682891176</v>
      </c>
      <c r="AI780" s="111">
        <f>SUM($N$4:N780)</f>
        <v>6.8337405675909331</v>
      </c>
    </row>
    <row r="781" spans="1:35" x14ac:dyDescent="0.25">
      <c r="A781" s="4" t="str">
        <f>IF(pushover!A781="","",pushover!A781)</f>
        <v/>
      </c>
      <c r="B781" s="112" t="str">
        <f>IF(A781="","",IF(MAX(pushover!B781:B1776)&gt;0,pushover!B781*100,-pushover!B781*100))</f>
        <v/>
      </c>
      <c r="C781" s="113" t="str">
        <f>IF(A781="","",pushover!C781)</f>
        <v/>
      </c>
      <c r="D781" s="4" t="str">
        <f>IF(A781="","",pushover!D781)</f>
        <v/>
      </c>
      <c r="E781" s="4" t="str">
        <f>IF(A781="","",pushover!E781)</f>
        <v/>
      </c>
      <c r="F781" s="4" t="str">
        <f>IF(A781="","",pushover!I781)</f>
        <v/>
      </c>
      <c r="G781" s="4" t="str">
        <f>IF(A781="","",pushover!J781)</f>
        <v/>
      </c>
      <c r="H781" s="4" t="str">
        <f>IF(A781="","",pushover!K781)</f>
        <v/>
      </c>
      <c r="I781" s="60" t="str">
        <f t="shared" si="79"/>
        <v/>
      </c>
      <c r="J781" s="60" t="str">
        <f t="shared" si="80"/>
        <v/>
      </c>
      <c r="K781" s="59" t="str">
        <f>IF(AND(F781&gt;0,F780=0),aux!$B$2,IF(AND(G781&gt;0,G780=0,H781&lt;1),aux!$B$3,IF(AND(J781=MAX($J$4:$J$999),J780&lt;J781),aux!$B$4,"")))</f>
        <v/>
      </c>
      <c r="L781" s="114" t="str">
        <f>IF(OR(K780=aux!$B$3,L780=""),"",B781/$B$1)</f>
        <v/>
      </c>
      <c r="M781" s="114" t="str">
        <f t="shared" si="77"/>
        <v/>
      </c>
      <c r="N781" s="11" t="str">
        <f t="shared" si="78"/>
        <v/>
      </c>
      <c r="O781" s="60" t="str">
        <f>IF(AND(L780&lt;$V$20,L781&gt;$V$20),aux!$B$5,"")</f>
        <v/>
      </c>
      <c r="AA781" s="108">
        <f>IF(L781="",$V$6,B781)</f>
        <v>45.800000000000004</v>
      </c>
      <c r="AB781" s="109">
        <f>IF(L781="",$W$6,C781)</f>
        <v>3585.1179999999999</v>
      </c>
      <c r="AC781" s="108">
        <f>IF(B781="",AC780,IF(L781="",B781,$V$6))</f>
        <v>80</v>
      </c>
      <c r="AD781" s="109">
        <f>IF(B781="",AD780,IF(L781="",C781,$W$6))</f>
        <v>3604.0729999999999</v>
      </c>
      <c r="AF781" s="110">
        <f t="shared" si="81"/>
        <v>33.676470588235297</v>
      </c>
      <c r="AG781" s="110">
        <f t="shared" si="82"/>
        <v>0.24973721682891176</v>
      </c>
      <c r="AI781" s="111">
        <f>SUM($N$4:N781)</f>
        <v>6.8337405675909331</v>
      </c>
    </row>
    <row r="782" spans="1:35" x14ac:dyDescent="0.25">
      <c r="A782" s="4" t="str">
        <f>IF(pushover!A782="","",pushover!A782)</f>
        <v/>
      </c>
      <c r="B782" s="112" t="str">
        <f>IF(A782="","",IF(MAX(pushover!B782:B1777)&gt;0,pushover!B782*100,-pushover!B782*100))</f>
        <v/>
      </c>
      <c r="C782" s="113" t="str">
        <f>IF(A782="","",pushover!C782)</f>
        <v/>
      </c>
      <c r="D782" s="4" t="str">
        <f>IF(A782="","",pushover!D782)</f>
        <v/>
      </c>
      <c r="E782" s="4" t="str">
        <f>IF(A782="","",pushover!E782)</f>
        <v/>
      </c>
      <c r="F782" s="4" t="str">
        <f>IF(A782="","",pushover!I782)</f>
        <v/>
      </c>
      <c r="G782" s="4" t="str">
        <f>IF(A782="","",pushover!J782)</f>
        <v/>
      </c>
      <c r="H782" s="4" t="str">
        <f>IF(A782="","",pushover!K782)</f>
        <v/>
      </c>
      <c r="I782" s="60" t="str">
        <f t="shared" si="79"/>
        <v/>
      </c>
      <c r="J782" s="60" t="str">
        <f t="shared" si="80"/>
        <v/>
      </c>
      <c r="K782" s="59" t="str">
        <f>IF(AND(F782&gt;0,F781=0),aux!$B$2,IF(AND(G782&gt;0,G781=0,H782&lt;1),aux!$B$3,IF(AND(J782=MAX($J$4:$J$999),J781&lt;J782),aux!$B$4,"")))</f>
        <v/>
      </c>
      <c r="L782" s="114" t="str">
        <f>IF(OR(K781=aux!$B$3,L781=""),"",B782/$B$1)</f>
        <v/>
      </c>
      <c r="M782" s="114" t="str">
        <f t="shared" si="77"/>
        <v/>
      </c>
      <c r="N782" s="11" t="str">
        <f t="shared" si="78"/>
        <v/>
      </c>
      <c r="O782" s="60" t="str">
        <f>IF(AND(L781&lt;$V$20,L782&gt;$V$20),aux!$B$5,"")</f>
        <v/>
      </c>
      <c r="AA782" s="108">
        <f>IF(L782="",$V$6,B782)</f>
        <v>45.800000000000004</v>
      </c>
      <c r="AB782" s="109">
        <f>IF(L782="",$W$6,C782)</f>
        <v>3585.1179999999999</v>
      </c>
      <c r="AC782" s="108">
        <f>IF(B782="",AC781,IF(L782="",B782,$V$6))</f>
        <v>80</v>
      </c>
      <c r="AD782" s="109">
        <f>IF(B782="",AD781,IF(L782="",C782,$W$6))</f>
        <v>3604.0729999999999</v>
      </c>
      <c r="AF782" s="110">
        <f t="shared" si="81"/>
        <v>33.676470588235297</v>
      </c>
      <c r="AG782" s="110">
        <f t="shared" si="82"/>
        <v>0.24973721682891176</v>
      </c>
      <c r="AI782" s="111">
        <f>SUM($N$4:N782)</f>
        <v>6.8337405675909331</v>
      </c>
    </row>
    <row r="783" spans="1:35" x14ac:dyDescent="0.25">
      <c r="A783" s="4" t="str">
        <f>IF(pushover!A783="","",pushover!A783)</f>
        <v/>
      </c>
      <c r="B783" s="112" t="str">
        <f>IF(A783="","",IF(MAX(pushover!B783:B1778)&gt;0,pushover!B783*100,-pushover!B783*100))</f>
        <v/>
      </c>
      <c r="C783" s="113" t="str">
        <f>IF(A783="","",pushover!C783)</f>
        <v/>
      </c>
      <c r="D783" s="4" t="str">
        <f>IF(A783="","",pushover!D783)</f>
        <v/>
      </c>
      <c r="E783" s="4" t="str">
        <f>IF(A783="","",pushover!E783)</f>
        <v/>
      </c>
      <c r="F783" s="4" t="str">
        <f>IF(A783="","",pushover!I783)</f>
        <v/>
      </c>
      <c r="G783" s="4" t="str">
        <f>IF(A783="","",pushover!J783)</f>
        <v/>
      </c>
      <c r="H783" s="4" t="str">
        <f>IF(A783="","",pushover!K783)</f>
        <v/>
      </c>
      <c r="I783" s="60" t="str">
        <f t="shared" si="79"/>
        <v/>
      </c>
      <c r="J783" s="60" t="str">
        <f t="shared" si="80"/>
        <v/>
      </c>
      <c r="K783" s="59" t="str">
        <f>IF(AND(F783&gt;0,F782=0),aux!$B$2,IF(AND(G783&gt;0,G782=0,H783&lt;1),aux!$B$3,IF(AND(J783=MAX($J$4:$J$999),J782&lt;J783),aux!$B$4,"")))</f>
        <v/>
      </c>
      <c r="L783" s="114" t="str">
        <f>IF(OR(K782=aux!$B$3,L782=""),"",B783/$B$1)</f>
        <v/>
      </c>
      <c r="M783" s="114" t="str">
        <f t="shared" si="77"/>
        <v/>
      </c>
      <c r="N783" s="11" t="str">
        <f t="shared" si="78"/>
        <v/>
      </c>
      <c r="O783" s="60" t="str">
        <f>IF(AND(L782&lt;$V$20,L783&gt;$V$20),aux!$B$5,"")</f>
        <v/>
      </c>
      <c r="AA783" s="108">
        <f>IF(L783="",$V$6,B783)</f>
        <v>45.800000000000004</v>
      </c>
      <c r="AB783" s="109">
        <f>IF(L783="",$W$6,C783)</f>
        <v>3585.1179999999999</v>
      </c>
      <c r="AC783" s="108">
        <f>IF(B783="",AC782,IF(L783="",B783,$V$6))</f>
        <v>80</v>
      </c>
      <c r="AD783" s="109">
        <f>IF(B783="",AD782,IF(L783="",C783,$W$6))</f>
        <v>3604.0729999999999</v>
      </c>
      <c r="AF783" s="110">
        <f t="shared" si="81"/>
        <v>33.676470588235297</v>
      </c>
      <c r="AG783" s="110">
        <f t="shared" si="82"/>
        <v>0.24973721682891176</v>
      </c>
      <c r="AI783" s="111">
        <f>SUM($N$4:N783)</f>
        <v>6.8337405675909331</v>
      </c>
    </row>
    <row r="784" spans="1:35" x14ac:dyDescent="0.25">
      <c r="A784" s="4" t="str">
        <f>IF(pushover!A784="","",pushover!A784)</f>
        <v/>
      </c>
      <c r="B784" s="112" t="str">
        <f>IF(A784="","",IF(MAX(pushover!B784:B1779)&gt;0,pushover!B784*100,-pushover!B784*100))</f>
        <v/>
      </c>
      <c r="C784" s="113" t="str">
        <f>IF(A784="","",pushover!C784)</f>
        <v/>
      </c>
      <c r="D784" s="4" t="str">
        <f>IF(A784="","",pushover!D784)</f>
        <v/>
      </c>
      <c r="E784" s="4" t="str">
        <f>IF(A784="","",pushover!E784)</f>
        <v/>
      </c>
      <c r="F784" s="4" t="str">
        <f>IF(A784="","",pushover!I784)</f>
        <v/>
      </c>
      <c r="G784" s="4" t="str">
        <f>IF(A784="","",pushover!J784)</f>
        <v/>
      </c>
      <c r="H784" s="4" t="str">
        <f>IF(A784="","",pushover!K784)</f>
        <v/>
      </c>
      <c r="I784" s="60" t="str">
        <f t="shared" si="79"/>
        <v/>
      </c>
      <c r="J784" s="60" t="str">
        <f t="shared" si="80"/>
        <v/>
      </c>
      <c r="K784" s="59" t="str">
        <f>IF(AND(F784&gt;0,F783=0),aux!$B$2,IF(AND(G784&gt;0,G783=0,H784&lt;1),aux!$B$3,IF(AND(J784=MAX($J$4:$J$999),J783&lt;J784),aux!$B$4,"")))</f>
        <v/>
      </c>
      <c r="L784" s="114" t="str">
        <f>IF(OR(K783=aux!$B$3,L783=""),"",B784/$B$1)</f>
        <v/>
      </c>
      <c r="M784" s="114" t="str">
        <f t="shared" si="77"/>
        <v/>
      </c>
      <c r="N784" s="11" t="str">
        <f t="shared" si="78"/>
        <v/>
      </c>
      <c r="O784" s="60" t="str">
        <f>IF(AND(L783&lt;$V$20,L784&gt;$V$20),aux!$B$5,"")</f>
        <v/>
      </c>
      <c r="AA784" s="108">
        <f>IF(L784="",$V$6,B784)</f>
        <v>45.800000000000004</v>
      </c>
      <c r="AB784" s="109">
        <f>IF(L784="",$W$6,C784)</f>
        <v>3585.1179999999999</v>
      </c>
      <c r="AC784" s="108">
        <f>IF(B784="",AC783,IF(L784="",B784,$V$6))</f>
        <v>80</v>
      </c>
      <c r="AD784" s="109">
        <f>IF(B784="",AD783,IF(L784="",C784,$W$6))</f>
        <v>3604.0729999999999</v>
      </c>
      <c r="AF784" s="110">
        <f t="shared" si="81"/>
        <v>33.676470588235297</v>
      </c>
      <c r="AG784" s="110">
        <f t="shared" si="82"/>
        <v>0.24973721682891176</v>
      </c>
      <c r="AI784" s="111">
        <f>SUM($N$4:N784)</f>
        <v>6.8337405675909331</v>
      </c>
    </row>
    <row r="785" spans="1:35" x14ac:dyDescent="0.25">
      <c r="A785" s="4" t="str">
        <f>IF(pushover!A785="","",pushover!A785)</f>
        <v/>
      </c>
      <c r="B785" s="112" t="str">
        <f>IF(A785="","",IF(MAX(pushover!B785:B1780)&gt;0,pushover!B785*100,-pushover!B785*100))</f>
        <v/>
      </c>
      <c r="C785" s="113" t="str">
        <f>IF(A785="","",pushover!C785)</f>
        <v/>
      </c>
      <c r="D785" s="4" t="str">
        <f>IF(A785="","",pushover!D785)</f>
        <v/>
      </c>
      <c r="E785" s="4" t="str">
        <f>IF(A785="","",pushover!E785)</f>
        <v/>
      </c>
      <c r="F785" s="4" t="str">
        <f>IF(A785="","",pushover!I785)</f>
        <v/>
      </c>
      <c r="G785" s="4" t="str">
        <f>IF(A785="","",pushover!J785)</f>
        <v/>
      </c>
      <c r="H785" s="4" t="str">
        <f>IF(A785="","",pushover!K785)</f>
        <v/>
      </c>
      <c r="I785" s="60" t="str">
        <f t="shared" si="79"/>
        <v/>
      </c>
      <c r="J785" s="60" t="str">
        <f t="shared" si="80"/>
        <v/>
      </c>
      <c r="K785" s="59" t="str">
        <f>IF(AND(F785&gt;0,F784=0),aux!$B$2,IF(AND(G785&gt;0,G784=0,H785&lt;1),aux!$B$3,IF(AND(J785=MAX($J$4:$J$999),J784&lt;J785),aux!$B$4,"")))</f>
        <v/>
      </c>
      <c r="L785" s="114" t="str">
        <f>IF(OR(K784=aux!$B$3,L784=""),"",B785/$B$1)</f>
        <v/>
      </c>
      <c r="M785" s="114" t="str">
        <f t="shared" si="77"/>
        <v/>
      </c>
      <c r="N785" s="11" t="str">
        <f t="shared" si="78"/>
        <v/>
      </c>
      <c r="O785" s="60" t="str">
        <f>IF(AND(L784&lt;$V$20,L785&gt;$V$20),aux!$B$5,"")</f>
        <v/>
      </c>
      <c r="AA785" s="108">
        <f>IF(L785="",$V$6,B785)</f>
        <v>45.800000000000004</v>
      </c>
      <c r="AB785" s="109">
        <f>IF(L785="",$W$6,C785)</f>
        <v>3585.1179999999999</v>
      </c>
      <c r="AC785" s="108">
        <f>IF(B785="",AC784,IF(L785="",B785,$V$6))</f>
        <v>80</v>
      </c>
      <c r="AD785" s="109">
        <f>IF(B785="",AD784,IF(L785="",C785,$W$6))</f>
        <v>3604.0729999999999</v>
      </c>
      <c r="AF785" s="110">
        <f t="shared" si="81"/>
        <v>33.676470588235297</v>
      </c>
      <c r="AG785" s="110">
        <f t="shared" si="82"/>
        <v>0.24973721682891176</v>
      </c>
      <c r="AI785" s="111">
        <f>SUM($N$4:N785)</f>
        <v>6.8337405675909331</v>
      </c>
    </row>
    <row r="786" spans="1:35" x14ac:dyDescent="0.25">
      <c r="A786" s="4" t="str">
        <f>IF(pushover!A786="","",pushover!A786)</f>
        <v/>
      </c>
      <c r="B786" s="112" t="str">
        <f>IF(A786="","",IF(MAX(pushover!B786:B1781)&gt;0,pushover!B786*100,-pushover!B786*100))</f>
        <v/>
      </c>
      <c r="C786" s="113" t="str">
        <f>IF(A786="","",pushover!C786)</f>
        <v/>
      </c>
      <c r="D786" s="4" t="str">
        <f>IF(A786="","",pushover!D786)</f>
        <v/>
      </c>
      <c r="E786" s="4" t="str">
        <f>IF(A786="","",pushover!E786)</f>
        <v/>
      </c>
      <c r="F786" s="4" t="str">
        <f>IF(A786="","",pushover!I786)</f>
        <v/>
      </c>
      <c r="G786" s="4" t="str">
        <f>IF(A786="","",pushover!J786)</f>
        <v/>
      </c>
      <c r="H786" s="4" t="str">
        <f>IF(A786="","",pushover!K786)</f>
        <v/>
      </c>
      <c r="I786" s="60" t="str">
        <f t="shared" si="79"/>
        <v/>
      </c>
      <c r="J786" s="60" t="str">
        <f t="shared" si="80"/>
        <v/>
      </c>
      <c r="K786" s="59" t="str">
        <f>IF(AND(F786&gt;0,F785=0),aux!$B$2,IF(AND(G786&gt;0,G785=0,H786&lt;1),aux!$B$3,IF(AND(J786=MAX($J$4:$J$999),J785&lt;J786),aux!$B$4,"")))</f>
        <v/>
      </c>
      <c r="L786" s="114" t="str">
        <f>IF(OR(K785=aux!$B$3,L785=""),"",B786/$B$1)</f>
        <v/>
      </c>
      <c r="M786" s="114" t="str">
        <f t="shared" si="77"/>
        <v/>
      </c>
      <c r="N786" s="11" t="str">
        <f t="shared" si="78"/>
        <v/>
      </c>
      <c r="O786" s="60" t="str">
        <f>IF(AND(L785&lt;$V$20,L786&gt;$V$20),aux!$B$5,"")</f>
        <v/>
      </c>
      <c r="AA786" s="108">
        <f>IF(L786="",$V$6,B786)</f>
        <v>45.800000000000004</v>
      </c>
      <c r="AB786" s="109">
        <f>IF(L786="",$W$6,C786)</f>
        <v>3585.1179999999999</v>
      </c>
      <c r="AC786" s="108">
        <f>IF(B786="",AC785,IF(L786="",B786,$V$6))</f>
        <v>80</v>
      </c>
      <c r="AD786" s="109">
        <f>IF(B786="",AD785,IF(L786="",C786,$W$6))</f>
        <v>3604.0729999999999</v>
      </c>
      <c r="AF786" s="110">
        <f t="shared" si="81"/>
        <v>33.676470588235297</v>
      </c>
      <c r="AG786" s="110">
        <f t="shared" si="82"/>
        <v>0.24973721682891176</v>
      </c>
      <c r="AI786" s="111">
        <f>SUM($N$4:N786)</f>
        <v>6.8337405675909331</v>
      </c>
    </row>
    <row r="787" spans="1:35" x14ac:dyDescent="0.25">
      <c r="A787" s="4" t="str">
        <f>IF(pushover!A787="","",pushover!A787)</f>
        <v/>
      </c>
      <c r="B787" s="112" t="str">
        <f>IF(A787="","",IF(MAX(pushover!B787:B1782)&gt;0,pushover!B787*100,-pushover!B787*100))</f>
        <v/>
      </c>
      <c r="C787" s="113" t="str">
        <f>IF(A787="","",pushover!C787)</f>
        <v/>
      </c>
      <c r="D787" s="4" t="str">
        <f>IF(A787="","",pushover!D787)</f>
        <v/>
      </c>
      <c r="E787" s="4" t="str">
        <f>IF(A787="","",pushover!E787)</f>
        <v/>
      </c>
      <c r="F787" s="4" t="str">
        <f>IF(A787="","",pushover!I787)</f>
        <v/>
      </c>
      <c r="G787" s="4" t="str">
        <f>IF(A787="","",pushover!J787)</f>
        <v/>
      </c>
      <c r="H787" s="4" t="str">
        <f>IF(A787="","",pushover!K787)</f>
        <v/>
      </c>
      <c r="I787" s="60" t="str">
        <f t="shared" si="79"/>
        <v/>
      </c>
      <c r="J787" s="60" t="str">
        <f t="shared" si="80"/>
        <v/>
      </c>
      <c r="K787" s="59" t="str">
        <f>IF(AND(F787&gt;0,F786=0),aux!$B$2,IF(AND(G787&gt;0,G786=0,H787&lt;1),aux!$B$3,IF(AND(J787=MAX($J$4:$J$999),J786&lt;J787),aux!$B$4,"")))</f>
        <v/>
      </c>
      <c r="L787" s="114" t="str">
        <f>IF(OR(K786=aux!$B$3,L786=""),"",B787/$B$1)</f>
        <v/>
      </c>
      <c r="M787" s="114" t="str">
        <f t="shared" si="77"/>
        <v/>
      </c>
      <c r="N787" s="11" t="str">
        <f t="shared" si="78"/>
        <v/>
      </c>
      <c r="O787" s="60" t="str">
        <f>IF(AND(L786&lt;$V$20,L787&gt;$V$20),aux!$B$5,"")</f>
        <v/>
      </c>
      <c r="AA787" s="108">
        <f>IF(L787="",$V$6,B787)</f>
        <v>45.800000000000004</v>
      </c>
      <c r="AB787" s="109">
        <f>IF(L787="",$W$6,C787)</f>
        <v>3585.1179999999999</v>
      </c>
      <c r="AC787" s="108">
        <f>IF(B787="",AC786,IF(L787="",B787,$V$6))</f>
        <v>80</v>
      </c>
      <c r="AD787" s="109">
        <f>IF(B787="",AD786,IF(L787="",C787,$W$6))</f>
        <v>3604.0729999999999</v>
      </c>
      <c r="AF787" s="110">
        <f t="shared" si="81"/>
        <v>33.676470588235297</v>
      </c>
      <c r="AG787" s="110">
        <f t="shared" si="82"/>
        <v>0.24973721682891176</v>
      </c>
      <c r="AI787" s="111">
        <f>SUM($N$4:N787)</f>
        <v>6.8337405675909331</v>
      </c>
    </row>
    <row r="788" spans="1:35" x14ac:dyDescent="0.25">
      <c r="A788" s="4" t="str">
        <f>IF(pushover!A788="","",pushover!A788)</f>
        <v/>
      </c>
      <c r="B788" s="112" t="str">
        <f>IF(A788="","",IF(MAX(pushover!B788:B1783)&gt;0,pushover!B788*100,-pushover!B788*100))</f>
        <v/>
      </c>
      <c r="C788" s="113" t="str">
        <f>IF(A788="","",pushover!C788)</f>
        <v/>
      </c>
      <c r="D788" s="4" t="str">
        <f>IF(A788="","",pushover!D788)</f>
        <v/>
      </c>
      <c r="E788" s="4" t="str">
        <f>IF(A788="","",pushover!E788)</f>
        <v/>
      </c>
      <c r="F788" s="4" t="str">
        <f>IF(A788="","",pushover!I788)</f>
        <v/>
      </c>
      <c r="G788" s="4" t="str">
        <f>IF(A788="","",pushover!J788)</f>
        <v/>
      </c>
      <c r="H788" s="4" t="str">
        <f>IF(A788="","",pushover!K788)</f>
        <v/>
      </c>
      <c r="I788" s="60" t="str">
        <f t="shared" si="79"/>
        <v/>
      </c>
      <c r="J788" s="60" t="str">
        <f t="shared" si="80"/>
        <v/>
      </c>
      <c r="K788" s="59" t="str">
        <f>IF(AND(F788&gt;0,F787=0),aux!$B$2,IF(AND(G788&gt;0,G787=0,H788&lt;1),aux!$B$3,IF(AND(J788=MAX($J$4:$J$999),J787&lt;J788),aux!$B$4,"")))</f>
        <v/>
      </c>
      <c r="L788" s="114" t="str">
        <f>IF(OR(K787=aux!$B$3,L787=""),"",B788/$B$1)</f>
        <v/>
      </c>
      <c r="M788" s="114" t="str">
        <f t="shared" si="77"/>
        <v/>
      </c>
      <c r="N788" s="11" t="str">
        <f t="shared" si="78"/>
        <v/>
      </c>
      <c r="O788" s="60" t="str">
        <f>IF(AND(L787&lt;$V$20,L788&gt;$V$20),aux!$B$5,"")</f>
        <v/>
      </c>
      <c r="AA788" s="108">
        <f>IF(L788="",$V$6,B788)</f>
        <v>45.800000000000004</v>
      </c>
      <c r="AB788" s="109">
        <f>IF(L788="",$W$6,C788)</f>
        <v>3585.1179999999999</v>
      </c>
      <c r="AC788" s="108">
        <f>IF(B788="",AC787,IF(L788="",B788,$V$6))</f>
        <v>80</v>
      </c>
      <c r="AD788" s="109">
        <f>IF(B788="",AD787,IF(L788="",C788,$W$6))</f>
        <v>3604.0729999999999</v>
      </c>
      <c r="AF788" s="110">
        <f t="shared" si="81"/>
        <v>33.676470588235297</v>
      </c>
      <c r="AG788" s="110">
        <f t="shared" si="82"/>
        <v>0.24973721682891176</v>
      </c>
      <c r="AI788" s="111">
        <f>SUM($N$4:N788)</f>
        <v>6.8337405675909331</v>
      </c>
    </row>
    <row r="789" spans="1:35" x14ac:dyDescent="0.25">
      <c r="A789" s="4" t="str">
        <f>IF(pushover!A789="","",pushover!A789)</f>
        <v/>
      </c>
      <c r="B789" s="112" t="str">
        <f>IF(A789="","",IF(MAX(pushover!B789:B1784)&gt;0,pushover!B789*100,-pushover!B789*100))</f>
        <v/>
      </c>
      <c r="C789" s="113" t="str">
        <f>IF(A789="","",pushover!C789)</f>
        <v/>
      </c>
      <c r="D789" s="4" t="str">
        <f>IF(A789="","",pushover!D789)</f>
        <v/>
      </c>
      <c r="E789" s="4" t="str">
        <f>IF(A789="","",pushover!E789)</f>
        <v/>
      </c>
      <c r="F789" s="4" t="str">
        <f>IF(A789="","",pushover!I789)</f>
        <v/>
      </c>
      <c r="G789" s="4" t="str">
        <f>IF(A789="","",pushover!J789)</f>
        <v/>
      </c>
      <c r="H789" s="4" t="str">
        <f>IF(A789="","",pushover!K789)</f>
        <v/>
      </c>
      <c r="I789" s="60" t="str">
        <f t="shared" si="79"/>
        <v/>
      </c>
      <c r="J789" s="60" t="str">
        <f t="shared" si="80"/>
        <v/>
      </c>
      <c r="K789" s="59" t="str">
        <f>IF(AND(F789&gt;0,F788=0),aux!$B$2,IF(AND(G789&gt;0,G788=0,H789&lt;1),aux!$B$3,IF(AND(J789=MAX($J$4:$J$999),J788&lt;J789),aux!$B$4,"")))</f>
        <v/>
      </c>
      <c r="L789" s="114" t="str">
        <f>IF(OR(K788=aux!$B$3,L788=""),"",B789/$B$1)</f>
        <v/>
      </c>
      <c r="M789" s="114" t="str">
        <f t="shared" ref="M789:M852" si="83">IF(L789="","",C789/($B$1*$D$1*9.81))</f>
        <v/>
      </c>
      <c r="N789" s="11" t="str">
        <f t="shared" ref="N789:N852" si="84">IF(L789="","",IF(L788="[cm]",0,(L789-L788)*(M789+M788)/2))</f>
        <v/>
      </c>
      <c r="O789" s="60" t="str">
        <f>IF(AND(L788&lt;$V$20,L789&gt;$V$20),aux!$B$5,"")</f>
        <v/>
      </c>
      <c r="AA789" s="108">
        <f>IF(L789="",$V$6,B789)</f>
        <v>45.800000000000004</v>
      </c>
      <c r="AB789" s="109">
        <f>IF(L789="",$W$6,C789)</f>
        <v>3585.1179999999999</v>
      </c>
      <c r="AC789" s="108">
        <f>IF(B789="",AC788,IF(L789="",B789,$V$6))</f>
        <v>80</v>
      </c>
      <c r="AD789" s="109">
        <f>IF(B789="",AD788,IF(L789="",C789,$W$6))</f>
        <v>3604.0729999999999</v>
      </c>
      <c r="AF789" s="110">
        <f t="shared" si="81"/>
        <v>33.676470588235297</v>
      </c>
      <c r="AG789" s="110">
        <f t="shared" si="82"/>
        <v>0.24973721682891176</v>
      </c>
      <c r="AI789" s="111">
        <f>SUM($N$4:N789)</f>
        <v>6.8337405675909331</v>
      </c>
    </row>
    <row r="790" spans="1:35" x14ac:dyDescent="0.25">
      <c r="A790" s="4" t="str">
        <f>IF(pushover!A790="","",pushover!A790)</f>
        <v/>
      </c>
      <c r="B790" s="112" t="str">
        <f>IF(A790="","",IF(MAX(pushover!B790:B1785)&gt;0,pushover!B790*100,-pushover!B790*100))</f>
        <v/>
      </c>
      <c r="C790" s="113" t="str">
        <f>IF(A790="","",pushover!C790)</f>
        <v/>
      </c>
      <c r="D790" s="4" t="str">
        <f>IF(A790="","",pushover!D790)</f>
        <v/>
      </c>
      <c r="E790" s="4" t="str">
        <f>IF(A790="","",pushover!E790)</f>
        <v/>
      </c>
      <c r="F790" s="4" t="str">
        <f>IF(A790="","",pushover!I790)</f>
        <v/>
      </c>
      <c r="G790" s="4" t="str">
        <f>IF(A790="","",pushover!J790)</f>
        <v/>
      </c>
      <c r="H790" s="4" t="str">
        <f>IF(A790="","",pushover!K790)</f>
        <v/>
      </c>
      <c r="I790" s="60" t="str">
        <f t="shared" si="79"/>
        <v/>
      </c>
      <c r="J790" s="60" t="str">
        <f t="shared" si="80"/>
        <v/>
      </c>
      <c r="K790" s="59" t="str">
        <f>IF(AND(F790&gt;0,F789=0),aux!$B$2,IF(AND(G790&gt;0,G789=0,H790&lt;1),aux!$B$3,IF(AND(J790=MAX($J$4:$J$999),J789&lt;J790),aux!$B$4,"")))</f>
        <v/>
      </c>
      <c r="L790" s="114" t="str">
        <f>IF(OR(K789=aux!$B$3,L789=""),"",B790/$B$1)</f>
        <v/>
      </c>
      <c r="M790" s="114" t="str">
        <f t="shared" si="83"/>
        <v/>
      </c>
      <c r="N790" s="11" t="str">
        <f t="shared" si="84"/>
        <v/>
      </c>
      <c r="O790" s="60" t="str">
        <f>IF(AND(L789&lt;$V$20,L790&gt;$V$20),aux!$B$5,"")</f>
        <v/>
      </c>
      <c r="AA790" s="108">
        <f>IF(L790="",$V$6,B790)</f>
        <v>45.800000000000004</v>
      </c>
      <c r="AB790" s="109">
        <f>IF(L790="",$W$6,C790)</f>
        <v>3585.1179999999999</v>
      </c>
      <c r="AC790" s="108">
        <f>IF(B790="",AC789,IF(L790="",B790,$V$6))</f>
        <v>80</v>
      </c>
      <c r="AD790" s="109">
        <f>IF(B790="",AD789,IF(L790="",C790,$W$6))</f>
        <v>3604.0729999999999</v>
      </c>
      <c r="AF790" s="110">
        <f t="shared" si="81"/>
        <v>33.676470588235297</v>
      </c>
      <c r="AG790" s="110">
        <f t="shared" si="82"/>
        <v>0.24973721682891176</v>
      </c>
      <c r="AI790" s="111">
        <f>SUM($N$4:N790)</f>
        <v>6.8337405675909331</v>
      </c>
    </row>
    <row r="791" spans="1:35" x14ac:dyDescent="0.25">
      <c r="A791" s="4" t="str">
        <f>IF(pushover!A791="","",pushover!A791)</f>
        <v/>
      </c>
      <c r="B791" s="112" t="str">
        <f>IF(A791="","",IF(MAX(pushover!B791:B1786)&gt;0,pushover!B791*100,-pushover!B791*100))</f>
        <v/>
      </c>
      <c r="C791" s="113" t="str">
        <f>IF(A791="","",pushover!C791)</f>
        <v/>
      </c>
      <c r="D791" s="4" t="str">
        <f>IF(A791="","",pushover!D791)</f>
        <v/>
      </c>
      <c r="E791" s="4" t="str">
        <f>IF(A791="","",pushover!E791)</f>
        <v/>
      </c>
      <c r="F791" s="4" t="str">
        <f>IF(A791="","",pushover!I791)</f>
        <v/>
      </c>
      <c r="G791" s="4" t="str">
        <f>IF(A791="","",pushover!J791)</f>
        <v/>
      </c>
      <c r="H791" s="4" t="str">
        <f>IF(A791="","",pushover!K791)</f>
        <v/>
      </c>
      <c r="I791" s="60" t="str">
        <f t="shared" si="79"/>
        <v/>
      </c>
      <c r="J791" s="60" t="str">
        <f t="shared" si="80"/>
        <v/>
      </c>
      <c r="K791" s="59" t="str">
        <f>IF(AND(F791&gt;0,F790=0),aux!$B$2,IF(AND(G791&gt;0,G790=0,H791&lt;1),aux!$B$3,IF(AND(J791=MAX($J$4:$J$999),J790&lt;J791),aux!$B$4,"")))</f>
        <v/>
      </c>
      <c r="L791" s="114" t="str">
        <f>IF(OR(K790=aux!$B$3,L790=""),"",B791/$B$1)</f>
        <v/>
      </c>
      <c r="M791" s="114" t="str">
        <f t="shared" si="83"/>
        <v/>
      </c>
      <c r="N791" s="11" t="str">
        <f t="shared" si="84"/>
        <v/>
      </c>
      <c r="O791" s="60" t="str">
        <f>IF(AND(L790&lt;$V$20,L791&gt;$V$20),aux!$B$5,"")</f>
        <v/>
      </c>
      <c r="AA791" s="108">
        <f>IF(L791="",$V$6,B791)</f>
        <v>45.800000000000004</v>
      </c>
      <c r="AB791" s="109">
        <f>IF(L791="",$W$6,C791)</f>
        <v>3585.1179999999999</v>
      </c>
      <c r="AC791" s="108">
        <f>IF(B791="",AC790,IF(L791="",B791,$V$6))</f>
        <v>80</v>
      </c>
      <c r="AD791" s="109">
        <f>IF(B791="",AD790,IF(L791="",C791,$W$6))</f>
        <v>3604.0729999999999</v>
      </c>
      <c r="AF791" s="110">
        <f t="shared" si="81"/>
        <v>33.676470588235297</v>
      </c>
      <c r="AG791" s="110">
        <f t="shared" si="82"/>
        <v>0.24973721682891176</v>
      </c>
      <c r="AI791" s="111">
        <f>SUM($N$4:N791)</f>
        <v>6.8337405675909331</v>
      </c>
    </row>
    <row r="792" spans="1:35" x14ac:dyDescent="0.25">
      <c r="A792" s="4" t="str">
        <f>IF(pushover!A792="","",pushover!A792)</f>
        <v/>
      </c>
      <c r="B792" s="112" t="str">
        <f>IF(A792="","",IF(MAX(pushover!B792:B1787)&gt;0,pushover!B792*100,-pushover!B792*100))</f>
        <v/>
      </c>
      <c r="C792" s="113" t="str">
        <f>IF(A792="","",pushover!C792)</f>
        <v/>
      </c>
      <c r="D792" s="4" t="str">
        <f>IF(A792="","",pushover!D792)</f>
        <v/>
      </c>
      <c r="E792" s="4" t="str">
        <f>IF(A792="","",pushover!E792)</f>
        <v/>
      </c>
      <c r="F792" s="4" t="str">
        <f>IF(A792="","",pushover!I792)</f>
        <v/>
      </c>
      <c r="G792" s="4" t="str">
        <f>IF(A792="","",pushover!J792)</f>
        <v/>
      </c>
      <c r="H792" s="4" t="str">
        <f>IF(A792="","",pushover!K792)</f>
        <v/>
      </c>
      <c r="I792" s="60" t="str">
        <f t="shared" si="79"/>
        <v/>
      </c>
      <c r="J792" s="60" t="str">
        <f t="shared" si="80"/>
        <v/>
      </c>
      <c r="K792" s="59" t="str">
        <f>IF(AND(F792&gt;0,F791=0),aux!$B$2,IF(AND(G792&gt;0,G791=0,H792&lt;1),aux!$B$3,IF(AND(J792=MAX($J$4:$J$999),J791&lt;J792),aux!$B$4,"")))</f>
        <v/>
      </c>
      <c r="L792" s="114" t="str">
        <f>IF(OR(K791=aux!$B$3,L791=""),"",B792/$B$1)</f>
        <v/>
      </c>
      <c r="M792" s="114" t="str">
        <f t="shared" si="83"/>
        <v/>
      </c>
      <c r="N792" s="11" t="str">
        <f t="shared" si="84"/>
        <v/>
      </c>
      <c r="O792" s="60" t="str">
        <f>IF(AND(L791&lt;$V$20,L792&gt;$V$20),aux!$B$5,"")</f>
        <v/>
      </c>
      <c r="AA792" s="108">
        <f>IF(L792="",$V$6,B792)</f>
        <v>45.800000000000004</v>
      </c>
      <c r="AB792" s="109">
        <f>IF(L792="",$W$6,C792)</f>
        <v>3585.1179999999999</v>
      </c>
      <c r="AC792" s="108">
        <f>IF(B792="",AC791,IF(L792="",B792,$V$6))</f>
        <v>80</v>
      </c>
      <c r="AD792" s="109">
        <f>IF(B792="",AD791,IF(L792="",C792,$W$6))</f>
        <v>3604.0729999999999</v>
      </c>
      <c r="AF792" s="110">
        <f t="shared" si="81"/>
        <v>33.676470588235297</v>
      </c>
      <c r="AG792" s="110">
        <f t="shared" si="82"/>
        <v>0.24973721682891176</v>
      </c>
      <c r="AI792" s="111">
        <f>SUM($N$4:N792)</f>
        <v>6.8337405675909331</v>
      </c>
    </row>
    <row r="793" spans="1:35" x14ac:dyDescent="0.25">
      <c r="A793" s="4" t="str">
        <f>IF(pushover!A793="","",pushover!A793)</f>
        <v/>
      </c>
      <c r="B793" s="112" t="str">
        <f>IF(A793="","",IF(MAX(pushover!B793:B1788)&gt;0,pushover!B793*100,-pushover!B793*100))</f>
        <v/>
      </c>
      <c r="C793" s="113" t="str">
        <f>IF(A793="","",pushover!C793)</f>
        <v/>
      </c>
      <c r="D793" s="4" t="str">
        <f>IF(A793="","",pushover!D793)</f>
        <v/>
      </c>
      <c r="E793" s="4" t="str">
        <f>IF(A793="","",pushover!E793)</f>
        <v/>
      </c>
      <c r="F793" s="4" t="str">
        <f>IF(A793="","",pushover!I793)</f>
        <v/>
      </c>
      <c r="G793" s="4" t="str">
        <f>IF(A793="","",pushover!J793)</f>
        <v/>
      </c>
      <c r="H793" s="4" t="str">
        <f>IF(A793="","",pushover!K793)</f>
        <v/>
      </c>
      <c r="I793" s="60" t="str">
        <f t="shared" si="79"/>
        <v/>
      </c>
      <c r="J793" s="60" t="str">
        <f t="shared" si="80"/>
        <v/>
      </c>
      <c r="K793" s="59" t="str">
        <f>IF(AND(F793&gt;0,F792=0),aux!$B$2,IF(AND(G793&gt;0,G792=0,H793&lt;1),aux!$B$3,IF(AND(J793=MAX($J$4:$J$999),J792&lt;J793),aux!$B$4,"")))</f>
        <v/>
      </c>
      <c r="L793" s="114" t="str">
        <f>IF(OR(K792=aux!$B$3,L792=""),"",B793/$B$1)</f>
        <v/>
      </c>
      <c r="M793" s="114" t="str">
        <f t="shared" si="83"/>
        <v/>
      </c>
      <c r="N793" s="11" t="str">
        <f t="shared" si="84"/>
        <v/>
      </c>
      <c r="O793" s="60" t="str">
        <f>IF(AND(L792&lt;$V$20,L793&gt;$V$20),aux!$B$5,"")</f>
        <v/>
      </c>
      <c r="AA793" s="108">
        <f>IF(L793="",$V$6,B793)</f>
        <v>45.800000000000004</v>
      </c>
      <c r="AB793" s="109">
        <f>IF(L793="",$W$6,C793)</f>
        <v>3585.1179999999999</v>
      </c>
      <c r="AC793" s="108">
        <f>IF(B793="",AC792,IF(L793="",B793,$V$6))</f>
        <v>80</v>
      </c>
      <c r="AD793" s="109">
        <f>IF(B793="",AD792,IF(L793="",C793,$W$6))</f>
        <v>3604.0729999999999</v>
      </c>
      <c r="AF793" s="110">
        <f t="shared" si="81"/>
        <v>33.676470588235297</v>
      </c>
      <c r="AG793" s="110">
        <f t="shared" si="82"/>
        <v>0.24973721682891176</v>
      </c>
      <c r="AI793" s="111">
        <f>SUM($N$4:N793)</f>
        <v>6.8337405675909331</v>
      </c>
    </row>
    <row r="794" spans="1:35" x14ac:dyDescent="0.25">
      <c r="A794" s="4" t="str">
        <f>IF(pushover!A794="","",pushover!A794)</f>
        <v/>
      </c>
      <c r="B794" s="112" t="str">
        <f>IF(A794="","",IF(MAX(pushover!B794:B1789)&gt;0,pushover!B794*100,-pushover!B794*100))</f>
        <v/>
      </c>
      <c r="C794" s="113" t="str">
        <f>IF(A794="","",pushover!C794)</f>
        <v/>
      </c>
      <c r="D794" s="4" t="str">
        <f>IF(A794="","",pushover!D794)</f>
        <v/>
      </c>
      <c r="E794" s="4" t="str">
        <f>IF(A794="","",pushover!E794)</f>
        <v/>
      </c>
      <c r="F794" s="4" t="str">
        <f>IF(A794="","",pushover!I794)</f>
        <v/>
      </c>
      <c r="G794" s="4" t="str">
        <f>IF(A794="","",pushover!J794)</f>
        <v/>
      </c>
      <c r="H794" s="4" t="str">
        <f>IF(A794="","",pushover!K794)</f>
        <v/>
      </c>
      <c r="I794" s="60" t="str">
        <f t="shared" si="79"/>
        <v/>
      </c>
      <c r="J794" s="60" t="str">
        <f t="shared" si="80"/>
        <v/>
      </c>
      <c r="K794" s="59" t="str">
        <f>IF(AND(F794&gt;0,F793=0),aux!$B$2,IF(AND(G794&gt;0,G793=0,H794&lt;1),aux!$B$3,IF(AND(J794=MAX($J$4:$J$999),J793&lt;J794),aux!$B$4,"")))</f>
        <v/>
      </c>
      <c r="L794" s="114" t="str">
        <f>IF(OR(K793=aux!$B$3,L793=""),"",B794/$B$1)</f>
        <v/>
      </c>
      <c r="M794" s="114" t="str">
        <f t="shared" si="83"/>
        <v/>
      </c>
      <c r="N794" s="11" t="str">
        <f t="shared" si="84"/>
        <v/>
      </c>
      <c r="O794" s="60" t="str">
        <f>IF(AND(L793&lt;$V$20,L794&gt;$V$20),aux!$B$5,"")</f>
        <v/>
      </c>
      <c r="AA794" s="108">
        <f>IF(L794="",$V$6,B794)</f>
        <v>45.800000000000004</v>
      </c>
      <c r="AB794" s="109">
        <f>IF(L794="",$W$6,C794)</f>
        <v>3585.1179999999999</v>
      </c>
      <c r="AC794" s="108">
        <f>IF(B794="",AC793,IF(L794="",B794,$V$6))</f>
        <v>80</v>
      </c>
      <c r="AD794" s="109">
        <f>IF(B794="",AD793,IF(L794="",C794,$W$6))</f>
        <v>3604.0729999999999</v>
      </c>
      <c r="AF794" s="110">
        <f t="shared" si="81"/>
        <v>33.676470588235297</v>
      </c>
      <c r="AG794" s="110">
        <f t="shared" si="82"/>
        <v>0.24973721682891176</v>
      </c>
      <c r="AI794" s="111">
        <f>SUM($N$4:N794)</f>
        <v>6.8337405675909331</v>
      </c>
    </row>
    <row r="795" spans="1:35" x14ac:dyDescent="0.25">
      <c r="A795" s="4" t="str">
        <f>IF(pushover!A795="","",pushover!A795)</f>
        <v/>
      </c>
      <c r="B795" s="112" t="str">
        <f>IF(A795="","",IF(MAX(pushover!B795:B1790)&gt;0,pushover!B795*100,-pushover!B795*100))</f>
        <v/>
      </c>
      <c r="C795" s="113" t="str">
        <f>IF(A795="","",pushover!C795)</f>
        <v/>
      </c>
      <c r="D795" s="4" t="str">
        <f>IF(A795="","",pushover!D795)</f>
        <v/>
      </c>
      <c r="E795" s="4" t="str">
        <f>IF(A795="","",pushover!E795)</f>
        <v/>
      </c>
      <c r="F795" s="4" t="str">
        <f>IF(A795="","",pushover!I795)</f>
        <v/>
      </c>
      <c r="G795" s="4" t="str">
        <f>IF(A795="","",pushover!J795)</f>
        <v/>
      </c>
      <c r="H795" s="4" t="str">
        <f>IF(A795="","",pushover!K795)</f>
        <v/>
      </c>
      <c r="I795" s="60" t="str">
        <f t="shared" si="79"/>
        <v/>
      </c>
      <c r="J795" s="60" t="str">
        <f t="shared" si="80"/>
        <v/>
      </c>
      <c r="K795" s="59" t="str">
        <f>IF(AND(F795&gt;0,F794=0),aux!$B$2,IF(AND(G795&gt;0,G794=0,H795&lt;1),aux!$B$3,IF(AND(J795=MAX($J$4:$J$999),J794&lt;J795),aux!$B$4,"")))</f>
        <v/>
      </c>
      <c r="L795" s="114" t="str">
        <f>IF(OR(K794=aux!$B$3,L794=""),"",B795/$B$1)</f>
        <v/>
      </c>
      <c r="M795" s="114" t="str">
        <f t="shared" si="83"/>
        <v/>
      </c>
      <c r="N795" s="11" t="str">
        <f t="shared" si="84"/>
        <v/>
      </c>
      <c r="O795" s="60" t="str">
        <f>IF(AND(L794&lt;$V$20,L795&gt;$V$20),aux!$B$5,"")</f>
        <v/>
      </c>
      <c r="AA795" s="108">
        <f>IF(L795="",$V$6,B795)</f>
        <v>45.800000000000004</v>
      </c>
      <c r="AB795" s="109">
        <f>IF(L795="",$W$6,C795)</f>
        <v>3585.1179999999999</v>
      </c>
      <c r="AC795" s="108">
        <f>IF(B795="",AC794,IF(L795="",B795,$V$6))</f>
        <v>80</v>
      </c>
      <c r="AD795" s="109">
        <f>IF(B795="",AD794,IF(L795="",C795,$W$6))</f>
        <v>3604.0729999999999</v>
      </c>
      <c r="AF795" s="110">
        <f t="shared" si="81"/>
        <v>33.676470588235297</v>
      </c>
      <c r="AG795" s="110">
        <f t="shared" si="82"/>
        <v>0.24973721682891176</v>
      </c>
      <c r="AI795" s="111">
        <f>SUM($N$4:N795)</f>
        <v>6.8337405675909331</v>
      </c>
    </row>
    <row r="796" spans="1:35" x14ac:dyDescent="0.25">
      <c r="A796" s="4" t="str">
        <f>IF(pushover!A796="","",pushover!A796)</f>
        <v/>
      </c>
      <c r="B796" s="112" t="str">
        <f>IF(A796="","",IF(MAX(pushover!B796:B1791)&gt;0,pushover!B796*100,-pushover!B796*100))</f>
        <v/>
      </c>
      <c r="C796" s="113" t="str">
        <f>IF(A796="","",pushover!C796)</f>
        <v/>
      </c>
      <c r="D796" s="4" t="str">
        <f>IF(A796="","",pushover!D796)</f>
        <v/>
      </c>
      <c r="E796" s="4" t="str">
        <f>IF(A796="","",pushover!E796)</f>
        <v/>
      </c>
      <c r="F796" s="4" t="str">
        <f>IF(A796="","",pushover!I796)</f>
        <v/>
      </c>
      <c r="G796" s="4" t="str">
        <f>IF(A796="","",pushover!J796)</f>
        <v/>
      </c>
      <c r="H796" s="4" t="str">
        <f>IF(A796="","",pushover!K796)</f>
        <v/>
      </c>
      <c r="I796" s="60" t="str">
        <f t="shared" si="79"/>
        <v/>
      </c>
      <c r="J796" s="60" t="str">
        <f t="shared" si="80"/>
        <v/>
      </c>
      <c r="K796" s="59" t="str">
        <f>IF(AND(F796&gt;0,F795=0),aux!$B$2,IF(AND(G796&gt;0,G795=0,H796&lt;1),aux!$B$3,IF(AND(J796=MAX($J$4:$J$999),J795&lt;J796),aux!$B$4,"")))</f>
        <v/>
      </c>
      <c r="L796" s="114" t="str">
        <f>IF(OR(K795=aux!$B$3,L795=""),"",B796/$B$1)</f>
        <v/>
      </c>
      <c r="M796" s="114" t="str">
        <f t="shared" si="83"/>
        <v/>
      </c>
      <c r="N796" s="11" t="str">
        <f t="shared" si="84"/>
        <v/>
      </c>
      <c r="O796" s="60" t="str">
        <f>IF(AND(L795&lt;$V$20,L796&gt;$V$20),aux!$B$5,"")</f>
        <v/>
      </c>
      <c r="AA796" s="108">
        <f>IF(L796="",$V$6,B796)</f>
        <v>45.800000000000004</v>
      </c>
      <c r="AB796" s="109">
        <f>IF(L796="",$W$6,C796)</f>
        <v>3585.1179999999999</v>
      </c>
      <c r="AC796" s="108">
        <f>IF(B796="",AC795,IF(L796="",B796,$V$6))</f>
        <v>80</v>
      </c>
      <c r="AD796" s="109">
        <f>IF(B796="",AD795,IF(L796="",C796,$W$6))</f>
        <v>3604.0729999999999</v>
      </c>
      <c r="AF796" s="110">
        <f t="shared" si="81"/>
        <v>33.676470588235297</v>
      </c>
      <c r="AG796" s="110">
        <f t="shared" si="82"/>
        <v>0.24973721682891176</v>
      </c>
      <c r="AI796" s="111">
        <f>SUM($N$4:N796)</f>
        <v>6.8337405675909331</v>
      </c>
    </row>
    <row r="797" spans="1:35" x14ac:dyDescent="0.25">
      <c r="A797" s="4" t="str">
        <f>IF(pushover!A797="","",pushover!A797)</f>
        <v/>
      </c>
      <c r="B797" s="112" t="str">
        <f>IF(A797="","",IF(MAX(pushover!B797:B1792)&gt;0,pushover!B797*100,-pushover!B797*100))</f>
        <v/>
      </c>
      <c r="C797" s="113" t="str">
        <f>IF(A797="","",pushover!C797)</f>
        <v/>
      </c>
      <c r="D797" s="4" t="str">
        <f>IF(A797="","",pushover!D797)</f>
        <v/>
      </c>
      <c r="E797" s="4" t="str">
        <f>IF(A797="","",pushover!E797)</f>
        <v/>
      </c>
      <c r="F797" s="4" t="str">
        <f>IF(A797="","",pushover!I797)</f>
        <v/>
      </c>
      <c r="G797" s="4" t="str">
        <f>IF(A797="","",pushover!J797)</f>
        <v/>
      </c>
      <c r="H797" s="4" t="str">
        <f>IF(A797="","",pushover!K797)</f>
        <v/>
      </c>
      <c r="I797" s="60" t="str">
        <f t="shared" si="79"/>
        <v/>
      </c>
      <c r="J797" s="60" t="str">
        <f t="shared" si="80"/>
        <v/>
      </c>
      <c r="K797" s="59" t="str">
        <f>IF(AND(F797&gt;0,F796=0),aux!$B$2,IF(AND(G797&gt;0,G796=0,H797&lt;1),aux!$B$3,IF(AND(J797=MAX($J$4:$J$999),J796&lt;J797),aux!$B$4,"")))</f>
        <v/>
      </c>
      <c r="L797" s="114" t="str">
        <f>IF(OR(K796=aux!$B$3,L796=""),"",B797/$B$1)</f>
        <v/>
      </c>
      <c r="M797" s="114" t="str">
        <f t="shared" si="83"/>
        <v/>
      </c>
      <c r="N797" s="11" t="str">
        <f t="shared" si="84"/>
        <v/>
      </c>
      <c r="O797" s="60" t="str">
        <f>IF(AND(L796&lt;$V$20,L797&gt;$V$20),aux!$B$5,"")</f>
        <v/>
      </c>
      <c r="AA797" s="108">
        <f>IF(L797="",$V$6,B797)</f>
        <v>45.800000000000004</v>
      </c>
      <c r="AB797" s="109">
        <f>IF(L797="",$W$6,C797)</f>
        <v>3585.1179999999999</v>
      </c>
      <c r="AC797" s="108">
        <f>IF(B797="",AC796,IF(L797="",B797,$V$6))</f>
        <v>80</v>
      </c>
      <c r="AD797" s="109">
        <f>IF(B797="",AD796,IF(L797="",C797,$W$6))</f>
        <v>3604.0729999999999</v>
      </c>
      <c r="AF797" s="110">
        <f t="shared" si="81"/>
        <v>33.676470588235297</v>
      </c>
      <c r="AG797" s="110">
        <f t="shared" si="82"/>
        <v>0.24973721682891176</v>
      </c>
      <c r="AI797" s="111">
        <f>SUM($N$4:N797)</f>
        <v>6.8337405675909331</v>
      </c>
    </row>
    <row r="798" spans="1:35" x14ac:dyDescent="0.25">
      <c r="A798" s="4" t="str">
        <f>IF(pushover!A798="","",pushover!A798)</f>
        <v/>
      </c>
      <c r="B798" s="112" t="str">
        <f>IF(A798="","",IF(MAX(pushover!B798:B1793)&gt;0,pushover!B798*100,-pushover!B798*100))</f>
        <v/>
      </c>
      <c r="C798" s="113" t="str">
        <f>IF(A798="","",pushover!C798)</f>
        <v/>
      </c>
      <c r="D798" s="4" t="str">
        <f>IF(A798="","",pushover!D798)</f>
        <v/>
      </c>
      <c r="E798" s="4" t="str">
        <f>IF(A798="","",pushover!E798)</f>
        <v/>
      </c>
      <c r="F798" s="4" t="str">
        <f>IF(A798="","",pushover!I798)</f>
        <v/>
      </c>
      <c r="G798" s="4" t="str">
        <f>IF(A798="","",pushover!J798)</f>
        <v/>
      </c>
      <c r="H798" s="4" t="str">
        <f>IF(A798="","",pushover!K798)</f>
        <v/>
      </c>
      <c r="I798" s="60" t="str">
        <f t="shared" si="79"/>
        <v/>
      </c>
      <c r="J798" s="60" t="str">
        <f t="shared" si="80"/>
        <v/>
      </c>
      <c r="K798" s="59" t="str">
        <f>IF(AND(F798&gt;0,F797=0),aux!$B$2,IF(AND(G798&gt;0,G797=0,H798&lt;1),aux!$B$3,IF(AND(J798=MAX($J$4:$J$999),J797&lt;J798),aux!$B$4,"")))</f>
        <v/>
      </c>
      <c r="L798" s="114" t="str">
        <f>IF(OR(K797=aux!$B$3,L797=""),"",B798/$B$1)</f>
        <v/>
      </c>
      <c r="M798" s="114" t="str">
        <f t="shared" si="83"/>
        <v/>
      </c>
      <c r="N798" s="11" t="str">
        <f t="shared" si="84"/>
        <v/>
      </c>
      <c r="O798" s="60" t="str">
        <f>IF(AND(L797&lt;$V$20,L798&gt;$V$20),aux!$B$5,"")</f>
        <v/>
      </c>
      <c r="AA798" s="108">
        <f>IF(L798="",$V$6,B798)</f>
        <v>45.800000000000004</v>
      </c>
      <c r="AB798" s="109">
        <f>IF(L798="",$W$6,C798)</f>
        <v>3585.1179999999999</v>
      </c>
      <c r="AC798" s="108">
        <f>IF(B798="",AC797,IF(L798="",B798,$V$6))</f>
        <v>80</v>
      </c>
      <c r="AD798" s="109">
        <f>IF(B798="",AD797,IF(L798="",C798,$W$6))</f>
        <v>3604.0729999999999</v>
      </c>
      <c r="AF798" s="110">
        <f t="shared" si="81"/>
        <v>33.676470588235297</v>
      </c>
      <c r="AG798" s="110">
        <f t="shared" si="82"/>
        <v>0.24973721682891176</v>
      </c>
      <c r="AI798" s="111">
        <f>SUM($N$4:N798)</f>
        <v>6.8337405675909331</v>
      </c>
    </row>
    <row r="799" spans="1:35" x14ac:dyDescent="0.25">
      <c r="A799" s="4" t="str">
        <f>IF(pushover!A799="","",pushover!A799)</f>
        <v/>
      </c>
      <c r="B799" s="112" t="str">
        <f>IF(A799="","",IF(MAX(pushover!B799:B1794)&gt;0,pushover!B799*100,-pushover!B799*100))</f>
        <v/>
      </c>
      <c r="C799" s="113" t="str">
        <f>IF(A799="","",pushover!C799)</f>
        <v/>
      </c>
      <c r="D799" s="4" t="str">
        <f>IF(A799="","",pushover!D799)</f>
        <v/>
      </c>
      <c r="E799" s="4" t="str">
        <f>IF(A799="","",pushover!E799)</f>
        <v/>
      </c>
      <c r="F799" s="4" t="str">
        <f>IF(A799="","",pushover!I799)</f>
        <v/>
      </c>
      <c r="G799" s="4" t="str">
        <f>IF(A799="","",pushover!J799)</f>
        <v/>
      </c>
      <c r="H799" s="4" t="str">
        <f>IF(A799="","",pushover!K799)</f>
        <v/>
      </c>
      <c r="I799" s="60" t="str">
        <f t="shared" si="79"/>
        <v/>
      </c>
      <c r="J799" s="60" t="str">
        <f t="shared" si="80"/>
        <v/>
      </c>
      <c r="K799" s="59" t="str">
        <f>IF(AND(F799&gt;0,F798=0),aux!$B$2,IF(AND(G799&gt;0,G798=0,H799&lt;1),aux!$B$3,IF(AND(J799=MAX($J$4:$J$999),J798&lt;J799),aux!$B$4,"")))</f>
        <v/>
      </c>
      <c r="L799" s="114" t="str">
        <f>IF(OR(K798=aux!$B$3,L798=""),"",B799/$B$1)</f>
        <v/>
      </c>
      <c r="M799" s="114" t="str">
        <f t="shared" si="83"/>
        <v/>
      </c>
      <c r="N799" s="11" t="str">
        <f t="shared" si="84"/>
        <v/>
      </c>
      <c r="O799" s="60" t="str">
        <f>IF(AND(L798&lt;$V$20,L799&gt;$V$20),aux!$B$5,"")</f>
        <v/>
      </c>
      <c r="AA799" s="108">
        <f>IF(L799="",$V$6,B799)</f>
        <v>45.800000000000004</v>
      </c>
      <c r="AB799" s="109">
        <f>IF(L799="",$W$6,C799)</f>
        <v>3585.1179999999999</v>
      </c>
      <c r="AC799" s="108">
        <f>IF(B799="",AC798,IF(L799="",B799,$V$6))</f>
        <v>80</v>
      </c>
      <c r="AD799" s="109">
        <f>IF(B799="",AD798,IF(L799="",C799,$W$6))</f>
        <v>3604.0729999999999</v>
      </c>
      <c r="AF799" s="110">
        <f t="shared" si="81"/>
        <v>33.676470588235297</v>
      </c>
      <c r="AG799" s="110">
        <f t="shared" si="82"/>
        <v>0.24973721682891176</v>
      </c>
      <c r="AI799" s="111">
        <f>SUM($N$4:N799)</f>
        <v>6.8337405675909331</v>
      </c>
    </row>
    <row r="800" spans="1:35" x14ac:dyDescent="0.25">
      <c r="A800" s="4" t="str">
        <f>IF(pushover!A800="","",pushover!A800)</f>
        <v/>
      </c>
      <c r="B800" s="112" t="str">
        <f>IF(A800="","",IF(MAX(pushover!B800:B1795)&gt;0,pushover!B800*100,-pushover!B800*100))</f>
        <v/>
      </c>
      <c r="C800" s="113" t="str">
        <f>IF(A800="","",pushover!C800)</f>
        <v/>
      </c>
      <c r="D800" s="4" t="str">
        <f>IF(A800="","",pushover!D800)</f>
        <v/>
      </c>
      <c r="E800" s="4" t="str">
        <f>IF(A800="","",pushover!E800)</f>
        <v/>
      </c>
      <c r="F800" s="4" t="str">
        <f>IF(A800="","",pushover!I800)</f>
        <v/>
      </c>
      <c r="G800" s="4" t="str">
        <f>IF(A800="","",pushover!J800)</f>
        <v/>
      </c>
      <c r="H800" s="4" t="str">
        <f>IF(A800="","",pushover!K800)</f>
        <v/>
      </c>
      <c r="I800" s="60" t="str">
        <f t="shared" si="79"/>
        <v/>
      </c>
      <c r="J800" s="60" t="str">
        <f t="shared" si="80"/>
        <v/>
      </c>
      <c r="K800" s="59" t="str">
        <f>IF(AND(F800&gt;0,F799=0),aux!$B$2,IF(AND(G800&gt;0,G799=0,H800&lt;1),aux!$B$3,IF(AND(J800=MAX($J$4:$J$999),J799&lt;J800),aux!$B$4,"")))</f>
        <v/>
      </c>
      <c r="L800" s="114" t="str">
        <f>IF(OR(K799=aux!$B$3,L799=""),"",B800/$B$1)</f>
        <v/>
      </c>
      <c r="M800" s="114" t="str">
        <f t="shared" si="83"/>
        <v/>
      </c>
      <c r="N800" s="11" t="str">
        <f t="shared" si="84"/>
        <v/>
      </c>
      <c r="O800" s="60" t="str">
        <f>IF(AND(L799&lt;$V$20,L800&gt;$V$20),aux!$B$5,"")</f>
        <v/>
      </c>
      <c r="AA800" s="108">
        <f>IF(L800="",$V$6,B800)</f>
        <v>45.800000000000004</v>
      </c>
      <c r="AB800" s="109">
        <f>IF(L800="",$W$6,C800)</f>
        <v>3585.1179999999999</v>
      </c>
      <c r="AC800" s="108">
        <f>IF(B800="",AC799,IF(L800="",B800,$V$6))</f>
        <v>80</v>
      </c>
      <c r="AD800" s="109">
        <f>IF(B800="",AD799,IF(L800="",C800,$W$6))</f>
        <v>3604.0729999999999</v>
      </c>
      <c r="AF800" s="110">
        <f t="shared" si="81"/>
        <v>33.676470588235297</v>
      </c>
      <c r="AG800" s="110">
        <f t="shared" si="82"/>
        <v>0.24973721682891176</v>
      </c>
      <c r="AI800" s="111">
        <f>SUM($N$4:N800)</f>
        <v>6.8337405675909331</v>
      </c>
    </row>
    <row r="801" spans="1:35" x14ac:dyDescent="0.25">
      <c r="A801" s="4" t="str">
        <f>IF(pushover!A801="","",pushover!A801)</f>
        <v/>
      </c>
      <c r="B801" s="112" t="str">
        <f>IF(A801="","",IF(MAX(pushover!B801:B1796)&gt;0,pushover!B801*100,-pushover!B801*100))</f>
        <v/>
      </c>
      <c r="C801" s="113" t="str">
        <f>IF(A801="","",pushover!C801)</f>
        <v/>
      </c>
      <c r="D801" s="4" t="str">
        <f>IF(A801="","",pushover!D801)</f>
        <v/>
      </c>
      <c r="E801" s="4" t="str">
        <f>IF(A801="","",pushover!E801)</f>
        <v/>
      </c>
      <c r="F801" s="4" t="str">
        <f>IF(A801="","",pushover!I801)</f>
        <v/>
      </c>
      <c r="G801" s="4" t="str">
        <f>IF(A801="","",pushover!J801)</f>
        <v/>
      </c>
      <c r="H801" s="4" t="str">
        <f>IF(A801="","",pushover!K801)</f>
        <v/>
      </c>
      <c r="I801" s="60" t="str">
        <f t="shared" si="79"/>
        <v/>
      </c>
      <c r="J801" s="60" t="str">
        <f t="shared" si="80"/>
        <v/>
      </c>
      <c r="K801" s="59" t="str">
        <f>IF(AND(F801&gt;0,F800=0),aux!$B$2,IF(AND(G801&gt;0,G800=0,H801&lt;1),aux!$B$3,IF(AND(J801=MAX($J$4:$J$999),J800&lt;J801),aux!$B$4,"")))</f>
        <v/>
      </c>
      <c r="L801" s="114" t="str">
        <f>IF(OR(K800=aux!$B$3,L800=""),"",B801/$B$1)</f>
        <v/>
      </c>
      <c r="M801" s="114" t="str">
        <f t="shared" si="83"/>
        <v/>
      </c>
      <c r="N801" s="11" t="str">
        <f t="shared" si="84"/>
        <v/>
      </c>
      <c r="O801" s="60" t="str">
        <f>IF(AND(L800&lt;$V$20,L801&gt;$V$20),aux!$B$5,"")</f>
        <v/>
      </c>
      <c r="AA801" s="108">
        <f>IF(L801="",$V$6,B801)</f>
        <v>45.800000000000004</v>
      </c>
      <c r="AB801" s="109">
        <f>IF(L801="",$W$6,C801)</f>
        <v>3585.1179999999999</v>
      </c>
      <c r="AC801" s="108">
        <f>IF(B801="",AC800,IF(L801="",B801,$V$6))</f>
        <v>80</v>
      </c>
      <c r="AD801" s="109">
        <f>IF(B801="",AD800,IF(L801="",C801,$W$6))</f>
        <v>3604.0729999999999</v>
      </c>
      <c r="AF801" s="110">
        <f t="shared" si="81"/>
        <v>33.676470588235297</v>
      </c>
      <c r="AG801" s="110">
        <f t="shared" si="82"/>
        <v>0.24973721682891176</v>
      </c>
      <c r="AI801" s="111">
        <f>SUM($N$4:N801)</f>
        <v>6.8337405675909331</v>
      </c>
    </row>
    <row r="802" spans="1:35" x14ac:dyDescent="0.25">
      <c r="A802" s="4" t="str">
        <f>IF(pushover!A802="","",pushover!A802)</f>
        <v/>
      </c>
      <c r="B802" s="112" t="str">
        <f>IF(A802="","",IF(MAX(pushover!B802:B1797)&gt;0,pushover!B802*100,-pushover!B802*100))</f>
        <v/>
      </c>
      <c r="C802" s="113" t="str">
        <f>IF(A802="","",pushover!C802)</f>
        <v/>
      </c>
      <c r="D802" s="4" t="str">
        <f>IF(A802="","",pushover!D802)</f>
        <v/>
      </c>
      <c r="E802" s="4" t="str">
        <f>IF(A802="","",pushover!E802)</f>
        <v/>
      </c>
      <c r="F802" s="4" t="str">
        <f>IF(A802="","",pushover!I802)</f>
        <v/>
      </c>
      <c r="G802" s="4" t="str">
        <f>IF(A802="","",pushover!J802)</f>
        <v/>
      </c>
      <c r="H802" s="4" t="str">
        <f>IF(A802="","",pushover!K802)</f>
        <v/>
      </c>
      <c r="I802" s="60" t="str">
        <f t="shared" si="79"/>
        <v/>
      </c>
      <c r="J802" s="60" t="str">
        <f t="shared" si="80"/>
        <v/>
      </c>
      <c r="K802" s="59" t="str">
        <f>IF(AND(F802&gt;0,F801=0),aux!$B$2,IF(AND(G802&gt;0,G801=0,H802&lt;1),aux!$B$3,IF(AND(J802=MAX($J$4:$J$999),J801&lt;J802),aux!$B$4,"")))</f>
        <v/>
      </c>
      <c r="L802" s="114" t="str">
        <f>IF(OR(K801=aux!$B$3,L801=""),"",B802/$B$1)</f>
        <v/>
      </c>
      <c r="M802" s="114" t="str">
        <f t="shared" si="83"/>
        <v/>
      </c>
      <c r="N802" s="11" t="str">
        <f t="shared" si="84"/>
        <v/>
      </c>
      <c r="O802" s="60" t="str">
        <f>IF(AND(L801&lt;$V$20,L802&gt;$V$20),aux!$B$5,"")</f>
        <v/>
      </c>
      <c r="AA802" s="108">
        <f>IF(L802="",$V$6,B802)</f>
        <v>45.800000000000004</v>
      </c>
      <c r="AB802" s="109">
        <f>IF(L802="",$W$6,C802)</f>
        <v>3585.1179999999999</v>
      </c>
      <c r="AC802" s="108">
        <f>IF(B802="",AC801,IF(L802="",B802,$V$6))</f>
        <v>80</v>
      </c>
      <c r="AD802" s="109">
        <f>IF(B802="",AD801,IF(L802="",C802,$W$6))</f>
        <v>3604.0729999999999</v>
      </c>
      <c r="AF802" s="110">
        <f t="shared" si="81"/>
        <v>33.676470588235297</v>
      </c>
      <c r="AG802" s="110">
        <f t="shared" si="82"/>
        <v>0.24973721682891176</v>
      </c>
      <c r="AI802" s="111">
        <f>SUM($N$4:N802)</f>
        <v>6.8337405675909331</v>
      </c>
    </row>
    <row r="803" spans="1:35" x14ac:dyDescent="0.25">
      <c r="A803" s="4" t="str">
        <f>IF(pushover!A803="","",pushover!A803)</f>
        <v/>
      </c>
      <c r="B803" s="112" t="str">
        <f>IF(A803="","",IF(MAX(pushover!B803:B1798)&gt;0,pushover!B803*100,-pushover!B803*100))</f>
        <v/>
      </c>
      <c r="C803" s="113" t="str">
        <f>IF(A803="","",pushover!C803)</f>
        <v/>
      </c>
      <c r="D803" s="4" t="str">
        <f>IF(A803="","",pushover!D803)</f>
        <v/>
      </c>
      <c r="E803" s="4" t="str">
        <f>IF(A803="","",pushover!E803)</f>
        <v/>
      </c>
      <c r="F803" s="4" t="str">
        <f>IF(A803="","",pushover!I803)</f>
        <v/>
      </c>
      <c r="G803" s="4" t="str">
        <f>IF(A803="","",pushover!J803)</f>
        <v/>
      </c>
      <c r="H803" s="4" t="str">
        <f>IF(A803="","",pushover!K803)</f>
        <v/>
      </c>
      <c r="I803" s="60" t="str">
        <f t="shared" si="79"/>
        <v/>
      </c>
      <c r="J803" s="60" t="str">
        <f t="shared" si="80"/>
        <v/>
      </c>
      <c r="K803" s="59" t="str">
        <f>IF(AND(F803&gt;0,F802=0),aux!$B$2,IF(AND(G803&gt;0,G802=0,H803&lt;1),aux!$B$3,IF(AND(J803=MAX($J$4:$J$999),J802&lt;J803),aux!$B$4,"")))</f>
        <v/>
      </c>
      <c r="L803" s="114" t="str">
        <f>IF(OR(K802=aux!$B$3,L802=""),"",B803/$B$1)</f>
        <v/>
      </c>
      <c r="M803" s="114" t="str">
        <f t="shared" si="83"/>
        <v/>
      </c>
      <c r="N803" s="11" t="str">
        <f t="shared" si="84"/>
        <v/>
      </c>
      <c r="O803" s="60" t="str">
        <f>IF(AND(L802&lt;$V$20,L803&gt;$V$20),aux!$B$5,"")</f>
        <v/>
      </c>
      <c r="AA803" s="108">
        <f>IF(L803="",$V$6,B803)</f>
        <v>45.800000000000004</v>
      </c>
      <c r="AB803" s="109">
        <f>IF(L803="",$W$6,C803)</f>
        <v>3585.1179999999999</v>
      </c>
      <c r="AC803" s="108">
        <f>IF(B803="",AC802,IF(L803="",B803,$V$6))</f>
        <v>80</v>
      </c>
      <c r="AD803" s="109">
        <f>IF(B803="",AD802,IF(L803="",C803,$W$6))</f>
        <v>3604.0729999999999</v>
      </c>
      <c r="AF803" s="110">
        <f t="shared" si="81"/>
        <v>33.676470588235297</v>
      </c>
      <c r="AG803" s="110">
        <f t="shared" si="82"/>
        <v>0.24973721682891176</v>
      </c>
      <c r="AI803" s="111">
        <f>SUM($N$4:N803)</f>
        <v>6.8337405675909331</v>
      </c>
    </row>
    <row r="804" spans="1:35" x14ac:dyDescent="0.25">
      <c r="A804" s="4" t="str">
        <f>IF(pushover!A804="","",pushover!A804)</f>
        <v/>
      </c>
      <c r="B804" s="112" t="str">
        <f>IF(A804="","",IF(MAX(pushover!B804:B1799)&gt;0,pushover!B804*100,-pushover!B804*100))</f>
        <v/>
      </c>
      <c r="C804" s="113" t="str">
        <f>IF(A804="","",pushover!C804)</f>
        <v/>
      </c>
      <c r="D804" s="4" t="str">
        <f>IF(A804="","",pushover!D804)</f>
        <v/>
      </c>
      <c r="E804" s="4" t="str">
        <f>IF(A804="","",pushover!E804)</f>
        <v/>
      </c>
      <c r="F804" s="4" t="str">
        <f>IF(A804="","",pushover!I804)</f>
        <v/>
      </c>
      <c r="G804" s="4" t="str">
        <f>IF(A804="","",pushover!J804)</f>
        <v/>
      </c>
      <c r="H804" s="4" t="str">
        <f>IF(A804="","",pushover!K804)</f>
        <v/>
      </c>
      <c r="I804" s="60" t="str">
        <f t="shared" si="79"/>
        <v/>
      </c>
      <c r="J804" s="60" t="str">
        <f t="shared" si="80"/>
        <v/>
      </c>
      <c r="K804" s="59" t="str">
        <f>IF(AND(F804&gt;0,F803=0),aux!$B$2,IF(AND(G804&gt;0,G803=0,H804&lt;1),aux!$B$3,IF(AND(J804=MAX($J$4:$J$999),J803&lt;J804),aux!$B$4,"")))</f>
        <v/>
      </c>
      <c r="L804" s="114" t="str">
        <f>IF(OR(K803=aux!$B$3,L803=""),"",B804/$B$1)</f>
        <v/>
      </c>
      <c r="M804" s="114" t="str">
        <f t="shared" si="83"/>
        <v/>
      </c>
      <c r="N804" s="11" t="str">
        <f t="shared" si="84"/>
        <v/>
      </c>
      <c r="O804" s="60" t="str">
        <f>IF(AND(L803&lt;$V$20,L804&gt;$V$20),aux!$B$5,"")</f>
        <v/>
      </c>
      <c r="AA804" s="108">
        <f>IF(L804="",$V$6,B804)</f>
        <v>45.800000000000004</v>
      </c>
      <c r="AB804" s="109">
        <f>IF(L804="",$W$6,C804)</f>
        <v>3585.1179999999999</v>
      </c>
      <c r="AC804" s="108">
        <f>IF(B804="",AC803,IF(L804="",B804,$V$6))</f>
        <v>80</v>
      </c>
      <c r="AD804" s="109">
        <f>IF(B804="",AD803,IF(L804="",C804,$W$6))</f>
        <v>3604.0729999999999</v>
      </c>
      <c r="AF804" s="110">
        <f t="shared" si="81"/>
        <v>33.676470588235297</v>
      </c>
      <c r="AG804" s="110">
        <f t="shared" si="82"/>
        <v>0.24973721682891176</v>
      </c>
      <c r="AI804" s="111">
        <f>SUM($N$4:N804)</f>
        <v>6.8337405675909331</v>
      </c>
    </row>
    <row r="805" spans="1:35" x14ac:dyDescent="0.25">
      <c r="A805" s="4" t="str">
        <f>IF(pushover!A805="","",pushover!A805)</f>
        <v/>
      </c>
      <c r="B805" s="112" t="str">
        <f>IF(A805="","",IF(MAX(pushover!B805:B1800)&gt;0,pushover!B805*100,-pushover!B805*100))</f>
        <v/>
      </c>
      <c r="C805" s="113" t="str">
        <f>IF(A805="","",pushover!C805)</f>
        <v/>
      </c>
      <c r="D805" s="4" t="str">
        <f>IF(A805="","",pushover!D805)</f>
        <v/>
      </c>
      <c r="E805" s="4" t="str">
        <f>IF(A805="","",pushover!E805)</f>
        <v/>
      </c>
      <c r="F805" s="4" t="str">
        <f>IF(A805="","",pushover!I805)</f>
        <v/>
      </c>
      <c r="G805" s="4" t="str">
        <f>IF(A805="","",pushover!J805)</f>
        <v/>
      </c>
      <c r="H805" s="4" t="str">
        <f>IF(A805="","",pushover!K805)</f>
        <v/>
      </c>
      <c r="I805" s="60" t="str">
        <f t="shared" si="79"/>
        <v/>
      </c>
      <c r="J805" s="60" t="str">
        <f t="shared" si="80"/>
        <v/>
      </c>
      <c r="K805" s="59" t="str">
        <f>IF(AND(F805&gt;0,F804=0),aux!$B$2,IF(AND(G805&gt;0,G804=0,H805&lt;1),aux!$B$3,IF(AND(J805=MAX($J$4:$J$999),J804&lt;J805),aux!$B$4,"")))</f>
        <v/>
      </c>
      <c r="L805" s="114" t="str">
        <f>IF(OR(K804=aux!$B$3,L804=""),"",B805/$B$1)</f>
        <v/>
      </c>
      <c r="M805" s="114" t="str">
        <f t="shared" si="83"/>
        <v/>
      </c>
      <c r="N805" s="11" t="str">
        <f t="shared" si="84"/>
        <v/>
      </c>
      <c r="O805" s="60" t="str">
        <f>IF(AND(L804&lt;$V$20,L805&gt;$V$20),aux!$B$5,"")</f>
        <v/>
      </c>
      <c r="AA805" s="108">
        <f>IF(L805="",$V$6,B805)</f>
        <v>45.800000000000004</v>
      </c>
      <c r="AB805" s="109">
        <f>IF(L805="",$W$6,C805)</f>
        <v>3585.1179999999999</v>
      </c>
      <c r="AC805" s="108">
        <f>IF(B805="",AC804,IF(L805="",B805,$V$6))</f>
        <v>80</v>
      </c>
      <c r="AD805" s="109">
        <f>IF(B805="",AD804,IF(L805="",C805,$W$6))</f>
        <v>3604.0729999999999</v>
      </c>
      <c r="AF805" s="110">
        <f t="shared" si="81"/>
        <v>33.676470588235297</v>
      </c>
      <c r="AG805" s="110">
        <f t="shared" si="82"/>
        <v>0.24973721682891176</v>
      </c>
      <c r="AI805" s="111">
        <f>SUM($N$4:N805)</f>
        <v>6.8337405675909331</v>
      </c>
    </row>
    <row r="806" spans="1:35" x14ac:dyDescent="0.25">
      <c r="A806" s="4" t="str">
        <f>IF(pushover!A806="","",pushover!A806)</f>
        <v/>
      </c>
      <c r="B806" s="112" t="str">
        <f>IF(A806="","",IF(MAX(pushover!B806:B1801)&gt;0,pushover!B806*100,-pushover!B806*100))</f>
        <v/>
      </c>
      <c r="C806" s="113" t="str">
        <f>IF(A806="","",pushover!C806)</f>
        <v/>
      </c>
      <c r="D806" s="4" t="str">
        <f>IF(A806="","",pushover!D806)</f>
        <v/>
      </c>
      <c r="E806" s="4" t="str">
        <f>IF(A806="","",pushover!E806)</f>
        <v/>
      </c>
      <c r="F806" s="4" t="str">
        <f>IF(A806="","",pushover!I806)</f>
        <v/>
      </c>
      <c r="G806" s="4" t="str">
        <f>IF(A806="","",pushover!J806)</f>
        <v/>
      </c>
      <c r="H806" s="4" t="str">
        <f>IF(A806="","",pushover!K806)</f>
        <v/>
      </c>
      <c r="I806" s="60" t="str">
        <f t="shared" si="79"/>
        <v/>
      </c>
      <c r="J806" s="60" t="str">
        <f t="shared" si="80"/>
        <v/>
      </c>
      <c r="K806" s="59" t="str">
        <f>IF(AND(F806&gt;0,F805=0),aux!$B$2,IF(AND(G806&gt;0,G805=0,H806&lt;1),aux!$B$3,IF(AND(J806=MAX($J$4:$J$999),J805&lt;J806),aux!$B$4,"")))</f>
        <v/>
      </c>
      <c r="L806" s="114" t="str">
        <f>IF(OR(K805=aux!$B$3,L805=""),"",B806/$B$1)</f>
        <v/>
      </c>
      <c r="M806" s="114" t="str">
        <f t="shared" si="83"/>
        <v/>
      </c>
      <c r="N806" s="11" t="str">
        <f t="shared" si="84"/>
        <v/>
      </c>
      <c r="O806" s="60" t="str">
        <f>IF(AND(L805&lt;$V$20,L806&gt;$V$20),aux!$B$5,"")</f>
        <v/>
      </c>
      <c r="AA806" s="108">
        <f>IF(L806="",$V$6,B806)</f>
        <v>45.800000000000004</v>
      </c>
      <c r="AB806" s="109">
        <f>IF(L806="",$W$6,C806)</f>
        <v>3585.1179999999999</v>
      </c>
      <c r="AC806" s="108">
        <f>IF(B806="",AC805,IF(L806="",B806,$V$6))</f>
        <v>80</v>
      </c>
      <c r="AD806" s="109">
        <f>IF(B806="",AD805,IF(L806="",C806,$W$6))</f>
        <v>3604.0729999999999</v>
      </c>
      <c r="AF806" s="110">
        <f t="shared" si="81"/>
        <v>33.676470588235297</v>
      </c>
      <c r="AG806" s="110">
        <f t="shared" si="82"/>
        <v>0.24973721682891176</v>
      </c>
      <c r="AI806" s="111">
        <f>SUM($N$4:N806)</f>
        <v>6.8337405675909331</v>
      </c>
    </row>
    <row r="807" spans="1:35" x14ac:dyDescent="0.25">
      <c r="A807" s="4" t="str">
        <f>IF(pushover!A807="","",pushover!A807)</f>
        <v/>
      </c>
      <c r="B807" s="112" t="str">
        <f>IF(A807="","",IF(MAX(pushover!B807:B1802)&gt;0,pushover!B807*100,-pushover!B807*100))</f>
        <v/>
      </c>
      <c r="C807" s="113" t="str">
        <f>IF(A807="","",pushover!C807)</f>
        <v/>
      </c>
      <c r="D807" s="4" t="str">
        <f>IF(A807="","",pushover!D807)</f>
        <v/>
      </c>
      <c r="E807" s="4" t="str">
        <f>IF(A807="","",pushover!E807)</f>
        <v/>
      </c>
      <c r="F807" s="4" t="str">
        <f>IF(A807="","",pushover!I807)</f>
        <v/>
      </c>
      <c r="G807" s="4" t="str">
        <f>IF(A807="","",pushover!J807)</f>
        <v/>
      </c>
      <c r="H807" s="4" t="str">
        <f>IF(A807="","",pushover!K807)</f>
        <v/>
      </c>
      <c r="I807" s="60" t="str">
        <f t="shared" si="79"/>
        <v/>
      </c>
      <c r="J807" s="60" t="str">
        <f t="shared" si="80"/>
        <v/>
      </c>
      <c r="K807" s="59" t="str">
        <f>IF(AND(F807&gt;0,F806=0),aux!$B$2,IF(AND(G807&gt;0,G806=0,H807&lt;1),aux!$B$3,IF(AND(J807=MAX($J$4:$J$999),J806&lt;J807),aux!$B$4,"")))</f>
        <v/>
      </c>
      <c r="L807" s="114" t="str">
        <f>IF(OR(K806=aux!$B$3,L806=""),"",B807/$B$1)</f>
        <v/>
      </c>
      <c r="M807" s="114" t="str">
        <f t="shared" si="83"/>
        <v/>
      </c>
      <c r="N807" s="11" t="str">
        <f t="shared" si="84"/>
        <v/>
      </c>
      <c r="O807" s="60" t="str">
        <f>IF(AND(L806&lt;$V$20,L807&gt;$V$20),aux!$B$5,"")</f>
        <v/>
      </c>
      <c r="AA807" s="108">
        <f>IF(L807="",$V$6,B807)</f>
        <v>45.800000000000004</v>
      </c>
      <c r="AB807" s="109">
        <f>IF(L807="",$W$6,C807)</f>
        <v>3585.1179999999999</v>
      </c>
      <c r="AC807" s="108">
        <f>IF(B807="",AC806,IF(L807="",B807,$V$6))</f>
        <v>80</v>
      </c>
      <c r="AD807" s="109">
        <f>IF(B807="",AD806,IF(L807="",C807,$W$6))</f>
        <v>3604.0729999999999</v>
      </c>
      <c r="AF807" s="110">
        <f t="shared" si="81"/>
        <v>33.676470588235297</v>
      </c>
      <c r="AG807" s="110">
        <f t="shared" si="82"/>
        <v>0.24973721682891176</v>
      </c>
      <c r="AI807" s="111">
        <f>SUM($N$4:N807)</f>
        <v>6.8337405675909331</v>
      </c>
    </row>
    <row r="808" spans="1:35" x14ac:dyDescent="0.25">
      <c r="A808" s="4" t="str">
        <f>IF(pushover!A808="","",pushover!A808)</f>
        <v/>
      </c>
      <c r="B808" s="112" t="str">
        <f>IF(A808="","",IF(MAX(pushover!B808:B1803)&gt;0,pushover!B808*100,-pushover!B808*100))</f>
        <v/>
      </c>
      <c r="C808" s="113" t="str">
        <f>IF(A808="","",pushover!C808)</f>
        <v/>
      </c>
      <c r="D808" s="4" t="str">
        <f>IF(A808="","",pushover!D808)</f>
        <v/>
      </c>
      <c r="E808" s="4" t="str">
        <f>IF(A808="","",pushover!E808)</f>
        <v/>
      </c>
      <c r="F808" s="4" t="str">
        <f>IF(A808="","",pushover!I808)</f>
        <v/>
      </c>
      <c r="G808" s="4" t="str">
        <f>IF(A808="","",pushover!J808)</f>
        <v/>
      </c>
      <c r="H808" s="4" t="str">
        <f>IF(A808="","",pushover!K808)</f>
        <v/>
      </c>
      <c r="I808" s="60" t="str">
        <f t="shared" si="79"/>
        <v/>
      </c>
      <c r="J808" s="60" t="str">
        <f t="shared" si="80"/>
        <v/>
      </c>
      <c r="K808" s="59" t="str">
        <f>IF(AND(F808&gt;0,F807=0),aux!$B$2,IF(AND(G808&gt;0,G807=0,H808&lt;1),aux!$B$3,IF(AND(J808=MAX($J$4:$J$999),J807&lt;J808),aux!$B$4,"")))</f>
        <v/>
      </c>
      <c r="L808" s="114" t="str">
        <f>IF(OR(K807=aux!$B$3,L807=""),"",B808/$B$1)</f>
        <v/>
      </c>
      <c r="M808" s="114" t="str">
        <f t="shared" si="83"/>
        <v/>
      </c>
      <c r="N808" s="11" t="str">
        <f t="shared" si="84"/>
        <v/>
      </c>
      <c r="O808" s="60" t="str">
        <f>IF(AND(L807&lt;$V$20,L808&gt;$V$20),aux!$B$5,"")</f>
        <v/>
      </c>
      <c r="AA808" s="108">
        <f>IF(L808="",$V$6,B808)</f>
        <v>45.800000000000004</v>
      </c>
      <c r="AB808" s="109">
        <f>IF(L808="",$W$6,C808)</f>
        <v>3585.1179999999999</v>
      </c>
      <c r="AC808" s="108">
        <f>IF(B808="",AC807,IF(L808="",B808,$V$6))</f>
        <v>80</v>
      </c>
      <c r="AD808" s="109">
        <f>IF(B808="",AD807,IF(L808="",C808,$W$6))</f>
        <v>3604.0729999999999</v>
      </c>
      <c r="AF808" s="110">
        <f t="shared" si="81"/>
        <v>33.676470588235297</v>
      </c>
      <c r="AG808" s="110">
        <f t="shared" si="82"/>
        <v>0.24973721682891176</v>
      </c>
      <c r="AI808" s="111">
        <f>SUM($N$4:N808)</f>
        <v>6.8337405675909331</v>
      </c>
    </row>
    <row r="809" spans="1:35" x14ac:dyDescent="0.25">
      <c r="A809" s="4" t="str">
        <f>IF(pushover!A809="","",pushover!A809)</f>
        <v/>
      </c>
      <c r="B809" s="112" t="str">
        <f>IF(A809="","",IF(MAX(pushover!B809:B1804)&gt;0,pushover!B809*100,-pushover!B809*100))</f>
        <v/>
      </c>
      <c r="C809" s="113" t="str">
        <f>IF(A809="","",pushover!C809)</f>
        <v/>
      </c>
      <c r="D809" s="4" t="str">
        <f>IF(A809="","",pushover!D809)</f>
        <v/>
      </c>
      <c r="E809" s="4" t="str">
        <f>IF(A809="","",pushover!E809)</f>
        <v/>
      </c>
      <c r="F809" s="4" t="str">
        <f>IF(A809="","",pushover!I809)</f>
        <v/>
      </c>
      <c r="G809" s="4" t="str">
        <f>IF(A809="","",pushover!J809)</f>
        <v/>
      </c>
      <c r="H809" s="4" t="str">
        <f>IF(A809="","",pushover!K809)</f>
        <v/>
      </c>
      <c r="I809" s="60" t="str">
        <f t="shared" si="79"/>
        <v/>
      </c>
      <c r="J809" s="60" t="str">
        <f t="shared" si="80"/>
        <v/>
      </c>
      <c r="K809" s="59" t="str">
        <f>IF(AND(F809&gt;0,F808=0),aux!$B$2,IF(AND(G809&gt;0,G808=0,H809&lt;1),aux!$B$3,IF(AND(J809=MAX($J$4:$J$999),J808&lt;J809),aux!$B$4,"")))</f>
        <v/>
      </c>
      <c r="L809" s="114" t="str">
        <f>IF(OR(K808=aux!$B$3,L808=""),"",B809/$B$1)</f>
        <v/>
      </c>
      <c r="M809" s="114" t="str">
        <f t="shared" si="83"/>
        <v/>
      </c>
      <c r="N809" s="11" t="str">
        <f t="shared" si="84"/>
        <v/>
      </c>
      <c r="O809" s="60" t="str">
        <f>IF(AND(L808&lt;$V$20,L809&gt;$V$20),aux!$B$5,"")</f>
        <v/>
      </c>
      <c r="AA809" s="108">
        <f>IF(L809="",$V$6,B809)</f>
        <v>45.800000000000004</v>
      </c>
      <c r="AB809" s="109">
        <f>IF(L809="",$W$6,C809)</f>
        <v>3585.1179999999999</v>
      </c>
      <c r="AC809" s="108">
        <f>IF(B809="",AC808,IF(L809="",B809,$V$6))</f>
        <v>80</v>
      </c>
      <c r="AD809" s="109">
        <f>IF(B809="",AD808,IF(L809="",C809,$W$6))</f>
        <v>3604.0729999999999</v>
      </c>
      <c r="AF809" s="110">
        <f t="shared" si="81"/>
        <v>33.676470588235297</v>
      </c>
      <c r="AG809" s="110">
        <f t="shared" si="82"/>
        <v>0.24973721682891176</v>
      </c>
      <c r="AI809" s="111">
        <f>SUM($N$4:N809)</f>
        <v>6.8337405675909331</v>
      </c>
    </row>
    <row r="810" spans="1:35" x14ac:dyDescent="0.25">
      <c r="A810" s="4" t="str">
        <f>IF(pushover!A810="","",pushover!A810)</f>
        <v/>
      </c>
      <c r="B810" s="112" t="str">
        <f>IF(A810="","",IF(MAX(pushover!B810:B1805)&gt;0,pushover!B810*100,-pushover!B810*100))</f>
        <v/>
      </c>
      <c r="C810" s="113" t="str">
        <f>IF(A810="","",pushover!C810)</f>
        <v/>
      </c>
      <c r="D810" s="4" t="str">
        <f>IF(A810="","",pushover!D810)</f>
        <v/>
      </c>
      <c r="E810" s="4" t="str">
        <f>IF(A810="","",pushover!E810)</f>
        <v/>
      </c>
      <c r="F810" s="4" t="str">
        <f>IF(A810="","",pushover!I810)</f>
        <v/>
      </c>
      <c r="G810" s="4" t="str">
        <f>IF(A810="","",pushover!J810)</f>
        <v/>
      </c>
      <c r="H810" s="4" t="str">
        <f>IF(A810="","",pushover!K810)</f>
        <v/>
      </c>
      <c r="I810" s="60" t="str">
        <f t="shared" si="79"/>
        <v/>
      </c>
      <c r="J810" s="60" t="str">
        <f t="shared" si="80"/>
        <v/>
      </c>
      <c r="K810" s="59" t="str">
        <f>IF(AND(F810&gt;0,F809=0),aux!$B$2,IF(AND(G810&gt;0,G809=0,H810&lt;1),aux!$B$3,IF(AND(J810=MAX($J$4:$J$999),J809&lt;J810),aux!$B$4,"")))</f>
        <v/>
      </c>
      <c r="L810" s="114" t="str">
        <f>IF(OR(K809=aux!$B$3,L809=""),"",B810/$B$1)</f>
        <v/>
      </c>
      <c r="M810" s="114" t="str">
        <f t="shared" si="83"/>
        <v/>
      </c>
      <c r="N810" s="11" t="str">
        <f t="shared" si="84"/>
        <v/>
      </c>
      <c r="O810" s="60" t="str">
        <f>IF(AND(L809&lt;$V$20,L810&gt;$V$20),aux!$B$5,"")</f>
        <v/>
      </c>
      <c r="AA810" s="108">
        <f>IF(L810="",$V$6,B810)</f>
        <v>45.800000000000004</v>
      </c>
      <c r="AB810" s="109">
        <f>IF(L810="",$W$6,C810)</f>
        <v>3585.1179999999999</v>
      </c>
      <c r="AC810" s="108">
        <f>IF(B810="",AC809,IF(L810="",B810,$V$6))</f>
        <v>80</v>
      </c>
      <c r="AD810" s="109">
        <f>IF(B810="",AD809,IF(L810="",C810,$W$6))</f>
        <v>3604.0729999999999</v>
      </c>
      <c r="AF810" s="110">
        <f t="shared" si="81"/>
        <v>33.676470588235297</v>
      </c>
      <c r="AG810" s="110">
        <f t="shared" si="82"/>
        <v>0.24973721682891176</v>
      </c>
      <c r="AI810" s="111">
        <f>SUM($N$4:N810)</f>
        <v>6.8337405675909331</v>
      </c>
    </row>
    <row r="811" spans="1:35" x14ac:dyDescent="0.25">
      <c r="A811" s="4" t="str">
        <f>IF(pushover!A811="","",pushover!A811)</f>
        <v/>
      </c>
      <c r="B811" s="112" t="str">
        <f>IF(A811="","",IF(MAX(pushover!B811:B1806)&gt;0,pushover!B811*100,-pushover!B811*100))</f>
        <v/>
      </c>
      <c r="C811" s="113" t="str">
        <f>IF(A811="","",pushover!C811)</f>
        <v/>
      </c>
      <c r="D811" s="4" t="str">
        <f>IF(A811="","",pushover!D811)</f>
        <v/>
      </c>
      <c r="E811" s="4" t="str">
        <f>IF(A811="","",pushover!E811)</f>
        <v/>
      </c>
      <c r="F811" s="4" t="str">
        <f>IF(A811="","",pushover!I811)</f>
        <v/>
      </c>
      <c r="G811" s="4" t="str">
        <f>IF(A811="","",pushover!J811)</f>
        <v/>
      </c>
      <c r="H811" s="4" t="str">
        <f>IF(A811="","",pushover!K811)</f>
        <v/>
      </c>
      <c r="I811" s="60" t="str">
        <f t="shared" si="79"/>
        <v/>
      </c>
      <c r="J811" s="60" t="str">
        <f t="shared" si="80"/>
        <v/>
      </c>
      <c r="K811" s="59" t="str">
        <f>IF(AND(F811&gt;0,F810=0),aux!$B$2,IF(AND(G811&gt;0,G810=0,H811&lt;1),aux!$B$3,IF(AND(J811=MAX($J$4:$J$999),J810&lt;J811),aux!$B$4,"")))</f>
        <v/>
      </c>
      <c r="L811" s="114" t="str">
        <f>IF(OR(K810=aux!$B$3,L810=""),"",B811/$B$1)</f>
        <v/>
      </c>
      <c r="M811" s="114" t="str">
        <f t="shared" si="83"/>
        <v/>
      </c>
      <c r="N811" s="11" t="str">
        <f t="shared" si="84"/>
        <v/>
      </c>
      <c r="O811" s="60" t="str">
        <f>IF(AND(L810&lt;$V$20,L811&gt;$V$20),aux!$B$5,"")</f>
        <v/>
      </c>
      <c r="AA811" s="108">
        <f>IF(L811="",$V$6,B811)</f>
        <v>45.800000000000004</v>
      </c>
      <c r="AB811" s="109">
        <f>IF(L811="",$W$6,C811)</f>
        <v>3585.1179999999999</v>
      </c>
      <c r="AC811" s="108">
        <f>IF(B811="",AC810,IF(L811="",B811,$V$6))</f>
        <v>80</v>
      </c>
      <c r="AD811" s="109">
        <f>IF(B811="",AD810,IF(L811="",C811,$W$6))</f>
        <v>3604.0729999999999</v>
      </c>
      <c r="AF811" s="110">
        <f t="shared" si="81"/>
        <v>33.676470588235297</v>
      </c>
      <c r="AG811" s="110">
        <f t="shared" si="82"/>
        <v>0.24973721682891176</v>
      </c>
      <c r="AI811" s="111">
        <f>SUM($N$4:N811)</f>
        <v>6.8337405675909331</v>
      </c>
    </row>
    <row r="812" spans="1:35" x14ac:dyDescent="0.25">
      <c r="A812" s="4" t="str">
        <f>IF(pushover!A812="","",pushover!A812)</f>
        <v/>
      </c>
      <c r="B812" s="112" t="str">
        <f>IF(A812="","",IF(MAX(pushover!B812:B1807)&gt;0,pushover!B812*100,-pushover!B812*100))</f>
        <v/>
      </c>
      <c r="C812" s="113" t="str">
        <f>IF(A812="","",pushover!C812)</f>
        <v/>
      </c>
      <c r="D812" s="4" t="str">
        <f>IF(A812="","",pushover!D812)</f>
        <v/>
      </c>
      <c r="E812" s="4" t="str">
        <f>IF(A812="","",pushover!E812)</f>
        <v/>
      </c>
      <c r="F812" s="4" t="str">
        <f>IF(A812="","",pushover!I812)</f>
        <v/>
      </c>
      <c r="G812" s="4" t="str">
        <f>IF(A812="","",pushover!J812)</f>
        <v/>
      </c>
      <c r="H812" s="4" t="str">
        <f>IF(A812="","",pushover!K812)</f>
        <v/>
      </c>
      <c r="I812" s="60" t="str">
        <f t="shared" si="79"/>
        <v/>
      </c>
      <c r="J812" s="60" t="str">
        <f t="shared" si="80"/>
        <v/>
      </c>
      <c r="K812" s="59" t="str">
        <f>IF(AND(F812&gt;0,F811=0),aux!$B$2,IF(AND(G812&gt;0,G811=0,H812&lt;1),aux!$B$3,IF(AND(J812=MAX($J$4:$J$999),J811&lt;J812),aux!$B$4,"")))</f>
        <v/>
      </c>
      <c r="L812" s="114" t="str">
        <f>IF(OR(K811=aux!$B$3,L811=""),"",B812/$B$1)</f>
        <v/>
      </c>
      <c r="M812" s="114" t="str">
        <f t="shared" si="83"/>
        <v/>
      </c>
      <c r="N812" s="11" t="str">
        <f t="shared" si="84"/>
        <v/>
      </c>
      <c r="O812" s="60" t="str">
        <f>IF(AND(L811&lt;$V$20,L812&gt;$V$20),aux!$B$5,"")</f>
        <v/>
      </c>
      <c r="AA812" s="108">
        <f>IF(L812="",$V$6,B812)</f>
        <v>45.800000000000004</v>
      </c>
      <c r="AB812" s="109">
        <f>IF(L812="",$W$6,C812)</f>
        <v>3585.1179999999999</v>
      </c>
      <c r="AC812" s="108">
        <f>IF(B812="",AC811,IF(L812="",B812,$V$6))</f>
        <v>80</v>
      </c>
      <c r="AD812" s="109">
        <f>IF(B812="",AD811,IF(L812="",C812,$W$6))</f>
        <v>3604.0729999999999</v>
      </c>
      <c r="AF812" s="110">
        <f t="shared" si="81"/>
        <v>33.676470588235297</v>
      </c>
      <c r="AG812" s="110">
        <f t="shared" si="82"/>
        <v>0.24973721682891176</v>
      </c>
      <c r="AI812" s="111">
        <f>SUM($N$4:N812)</f>
        <v>6.8337405675909331</v>
      </c>
    </row>
    <row r="813" spans="1:35" x14ac:dyDescent="0.25">
      <c r="A813" s="4" t="str">
        <f>IF(pushover!A813="","",pushover!A813)</f>
        <v/>
      </c>
      <c r="B813" s="112" t="str">
        <f>IF(A813="","",IF(MAX(pushover!B813:B1808)&gt;0,pushover!B813*100,-pushover!B813*100))</f>
        <v/>
      </c>
      <c r="C813" s="113" t="str">
        <f>IF(A813="","",pushover!C813)</f>
        <v/>
      </c>
      <c r="D813" s="4" t="str">
        <f>IF(A813="","",pushover!D813)</f>
        <v/>
      </c>
      <c r="E813" s="4" t="str">
        <f>IF(A813="","",pushover!E813)</f>
        <v/>
      </c>
      <c r="F813" s="4" t="str">
        <f>IF(A813="","",pushover!I813)</f>
        <v/>
      </c>
      <c r="G813" s="4" t="str">
        <f>IF(A813="","",pushover!J813)</f>
        <v/>
      </c>
      <c r="H813" s="4" t="str">
        <f>IF(A813="","",pushover!K813)</f>
        <v/>
      </c>
      <c r="I813" s="60" t="str">
        <f t="shared" si="79"/>
        <v/>
      </c>
      <c r="J813" s="60" t="str">
        <f t="shared" si="80"/>
        <v/>
      </c>
      <c r="K813" s="59" t="str">
        <f>IF(AND(F813&gt;0,F812=0),aux!$B$2,IF(AND(G813&gt;0,G812=0,H813&lt;1),aux!$B$3,IF(AND(J813=MAX($J$4:$J$999),J812&lt;J813),aux!$B$4,"")))</f>
        <v/>
      </c>
      <c r="L813" s="114" t="str">
        <f>IF(OR(K812=aux!$B$3,L812=""),"",B813/$B$1)</f>
        <v/>
      </c>
      <c r="M813" s="114" t="str">
        <f t="shared" si="83"/>
        <v/>
      </c>
      <c r="N813" s="11" t="str">
        <f t="shared" si="84"/>
        <v/>
      </c>
      <c r="O813" s="60" t="str">
        <f>IF(AND(L812&lt;$V$20,L813&gt;$V$20),aux!$B$5,"")</f>
        <v/>
      </c>
      <c r="AA813" s="108">
        <f>IF(L813="",$V$6,B813)</f>
        <v>45.800000000000004</v>
      </c>
      <c r="AB813" s="109">
        <f>IF(L813="",$W$6,C813)</f>
        <v>3585.1179999999999</v>
      </c>
      <c r="AC813" s="108">
        <f>IF(B813="",AC812,IF(L813="",B813,$V$6))</f>
        <v>80</v>
      </c>
      <c r="AD813" s="109">
        <f>IF(B813="",AD812,IF(L813="",C813,$W$6))</f>
        <v>3604.0729999999999</v>
      </c>
      <c r="AF813" s="110">
        <f t="shared" si="81"/>
        <v>33.676470588235297</v>
      </c>
      <c r="AG813" s="110">
        <f t="shared" si="82"/>
        <v>0.24973721682891176</v>
      </c>
      <c r="AI813" s="111">
        <f>SUM($N$4:N813)</f>
        <v>6.8337405675909331</v>
      </c>
    </row>
    <row r="814" spans="1:35" x14ac:dyDescent="0.25">
      <c r="A814" s="4" t="str">
        <f>IF(pushover!A814="","",pushover!A814)</f>
        <v/>
      </c>
      <c r="B814" s="112" t="str">
        <f>IF(A814="","",IF(MAX(pushover!B814:B1809)&gt;0,pushover!B814*100,-pushover!B814*100))</f>
        <v/>
      </c>
      <c r="C814" s="113" t="str">
        <f>IF(A814="","",pushover!C814)</f>
        <v/>
      </c>
      <c r="D814" s="4" t="str">
        <f>IF(A814="","",pushover!D814)</f>
        <v/>
      </c>
      <c r="E814" s="4" t="str">
        <f>IF(A814="","",pushover!E814)</f>
        <v/>
      </c>
      <c r="F814" s="4" t="str">
        <f>IF(A814="","",pushover!I814)</f>
        <v/>
      </c>
      <c r="G814" s="4" t="str">
        <f>IF(A814="","",pushover!J814)</f>
        <v/>
      </c>
      <c r="H814" s="4" t="str">
        <f>IF(A814="","",pushover!K814)</f>
        <v/>
      </c>
      <c r="I814" s="60" t="str">
        <f t="shared" si="79"/>
        <v/>
      </c>
      <c r="J814" s="60" t="str">
        <f t="shared" si="80"/>
        <v/>
      </c>
      <c r="K814" s="59" t="str">
        <f>IF(AND(F814&gt;0,F813=0),aux!$B$2,IF(AND(G814&gt;0,G813=0,H814&lt;1),aux!$B$3,IF(AND(J814=MAX($J$4:$J$999),J813&lt;J814),aux!$B$4,"")))</f>
        <v/>
      </c>
      <c r="L814" s="114" t="str">
        <f>IF(OR(K813=aux!$B$3,L813=""),"",B814/$B$1)</f>
        <v/>
      </c>
      <c r="M814" s="114" t="str">
        <f t="shared" si="83"/>
        <v/>
      </c>
      <c r="N814" s="11" t="str">
        <f t="shared" si="84"/>
        <v/>
      </c>
      <c r="O814" s="60" t="str">
        <f>IF(AND(L813&lt;$V$20,L814&gt;$V$20),aux!$B$5,"")</f>
        <v/>
      </c>
      <c r="AA814" s="108">
        <f>IF(L814="",$V$6,B814)</f>
        <v>45.800000000000004</v>
      </c>
      <c r="AB814" s="109">
        <f>IF(L814="",$W$6,C814)</f>
        <v>3585.1179999999999</v>
      </c>
      <c r="AC814" s="108">
        <f>IF(B814="",AC813,IF(L814="",B814,$V$6))</f>
        <v>80</v>
      </c>
      <c r="AD814" s="109">
        <f>IF(B814="",AD813,IF(L814="",C814,$W$6))</f>
        <v>3604.0729999999999</v>
      </c>
      <c r="AF814" s="110">
        <f t="shared" si="81"/>
        <v>33.676470588235297</v>
      </c>
      <c r="AG814" s="110">
        <f t="shared" si="82"/>
        <v>0.24973721682891176</v>
      </c>
      <c r="AI814" s="111">
        <f>SUM($N$4:N814)</f>
        <v>6.8337405675909331</v>
      </c>
    </row>
    <row r="815" spans="1:35" x14ac:dyDescent="0.25">
      <c r="A815" s="4" t="str">
        <f>IF(pushover!A815="","",pushover!A815)</f>
        <v/>
      </c>
      <c r="B815" s="112" t="str">
        <f>IF(A815="","",IF(MAX(pushover!B815:B1810)&gt;0,pushover!B815*100,-pushover!B815*100))</f>
        <v/>
      </c>
      <c r="C815" s="113" t="str">
        <f>IF(A815="","",pushover!C815)</f>
        <v/>
      </c>
      <c r="D815" s="4" t="str">
        <f>IF(A815="","",pushover!D815)</f>
        <v/>
      </c>
      <c r="E815" s="4" t="str">
        <f>IF(A815="","",pushover!E815)</f>
        <v/>
      </c>
      <c r="F815" s="4" t="str">
        <f>IF(A815="","",pushover!I815)</f>
        <v/>
      </c>
      <c r="G815" s="4" t="str">
        <f>IF(A815="","",pushover!J815)</f>
        <v/>
      </c>
      <c r="H815" s="4" t="str">
        <f>IF(A815="","",pushover!K815)</f>
        <v/>
      </c>
      <c r="I815" s="60" t="str">
        <f t="shared" si="79"/>
        <v/>
      </c>
      <c r="J815" s="60" t="str">
        <f t="shared" si="80"/>
        <v/>
      </c>
      <c r="K815" s="59" t="str">
        <f>IF(AND(F815&gt;0,F814=0),aux!$B$2,IF(AND(G815&gt;0,G814=0,H815&lt;1),aux!$B$3,IF(AND(J815=MAX($J$4:$J$999),J814&lt;J815),aux!$B$4,"")))</f>
        <v/>
      </c>
      <c r="L815" s="114" t="str">
        <f>IF(OR(K814=aux!$B$3,L814=""),"",B815/$B$1)</f>
        <v/>
      </c>
      <c r="M815" s="114" t="str">
        <f t="shared" si="83"/>
        <v/>
      </c>
      <c r="N815" s="11" t="str">
        <f t="shared" si="84"/>
        <v/>
      </c>
      <c r="O815" s="60" t="str">
        <f>IF(AND(L814&lt;$V$20,L815&gt;$V$20),aux!$B$5,"")</f>
        <v/>
      </c>
      <c r="AA815" s="108">
        <f>IF(L815="",$V$6,B815)</f>
        <v>45.800000000000004</v>
      </c>
      <c r="AB815" s="109">
        <f>IF(L815="",$W$6,C815)</f>
        <v>3585.1179999999999</v>
      </c>
      <c r="AC815" s="108">
        <f>IF(B815="",AC814,IF(L815="",B815,$V$6))</f>
        <v>80</v>
      </c>
      <c r="AD815" s="109">
        <f>IF(B815="",AD814,IF(L815="",C815,$W$6))</f>
        <v>3604.0729999999999</v>
      </c>
      <c r="AF815" s="110">
        <f t="shared" si="81"/>
        <v>33.676470588235297</v>
      </c>
      <c r="AG815" s="110">
        <f t="shared" si="82"/>
        <v>0.24973721682891176</v>
      </c>
      <c r="AI815" s="111">
        <f>SUM($N$4:N815)</f>
        <v>6.8337405675909331</v>
      </c>
    </row>
    <row r="816" spans="1:35" x14ac:dyDescent="0.25">
      <c r="A816" s="4" t="str">
        <f>IF(pushover!A816="","",pushover!A816)</f>
        <v/>
      </c>
      <c r="B816" s="112" t="str">
        <f>IF(A816="","",IF(MAX(pushover!B816:B1811)&gt;0,pushover!B816*100,-pushover!B816*100))</f>
        <v/>
      </c>
      <c r="C816" s="113" t="str">
        <f>IF(A816="","",pushover!C816)</f>
        <v/>
      </c>
      <c r="D816" s="4" t="str">
        <f>IF(A816="","",pushover!D816)</f>
        <v/>
      </c>
      <c r="E816" s="4" t="str">
        <f>IF(A816="","",pushover!E816)</f>
        <v/>
      </c>
      <c r="F816" s="4" t="str">
        <f>IF(A816="","",pushover!I816)</f>
        <v/>
      </c>
      <c r="G816" s="4" t="str">
        <f>IF(A816="","",pushover!J816)</f>
        <v/>
      </c>
      <c r="H816" s="4" t="str">
        <f>IF(A816="","",pushover!K816)</f>
        <v/>
      </c>
      <c r="I816" s="60" t="str">
        <f t="shared" si="79"/>
        <v/>
      </c>
      <c r="J816" s="60" t="str">
        <f t="shared" si="80"/>
        <v/>
      </c>
      <c r="K816" s="59" t="str">
        <f>IF(AND(F816&gt;0,F815=0),aux!$B$2,IF(AND(G816&gt;0,G815=0,H816&lt;1),aux!$B$3,IF(AND(J816=MAX($J$4:$J$999),J815&lt;J816),aux!$B$4,"")))</f>
        <v/>
      </c>
      <c r="L816" s="114" t="str">
        <f>IF(OR(K815=aux!$B$3,L815=""),"",B816/$B$1)</f>
        <v/>
      </c>
      <c r="M816" s="114" t="str">
        <f t="shared" si="83"/>
        <v/>
      </c>
      <c r="N816" s="11" t="str">
        <f t="shared" si="84"/>
        <v/>
      </c>
      <c r="O816" s="60" t="str">
        <f>IF(AND(L815&lt;$V$20,L816&gt;$V$20),aux!$B$5,"")</f>
        <v/>
      </c>
      <c r="AA816" s="108">
        <f>IF(L816="",$V$6,B816)</f>
        <v>45.800000000000004</v>
      </c>
      <c r="AB816" s="109">
        <f>IF(L816="",$W$6,C816)</f>
        <v>3585.1179999999999</v>
      </c>
      <c r="AC816" s="108">
        <f>IF(B816="",AC815,IF(L816="",B816,$V$6))</f>
        <v>80</v>
      </c>
      <c r="AD816" s="109">
        <f>IF(B816="",AD815,IF(L816="",C816,$W$6))</f>
        <v>3604.0729999999999</v>
      </c>
      <c r="AF816" s="110">
        <f t="shared" si="81"/>
        <v>33.676470588235297</v>
      </c>
      <c r="AG816" s="110">
        <f t="shared" si="82"/>
        <v>0.24973721682891176</v>
      </c>
      <c r="AI816" s="111">
        <f>SUM($N$4:N816)</f>
        <v>6.8337405675909331</v>
      </c>
    </row>
    <row r="817" spans="1:35" x14ac:dyDescent="0.25">
      <c r="A817" s="4" t="str">
        <f>IF(pushover!A817="","",pushover!A817)</f>
        <v/>
      </c>
      <c r="B817" s="112" t="str">
        <f>IF(A817="","",IF(MAX(pushover!B817:B1812)&gt;0,pushover!B817*100,-pushover!B817*100))</f>
        <v/>
      </c>
      <c r="C817" s="113" t="str">
        <f>IF(A817="","",pushover!C817)</f>
        <v/>
      </c>
      <c r="D817" s="4" t="str">
        <f>IF(A817="","",pushover!D817)</f>
        <v/>
      </c>
      <c r="E817" s="4" t="str">
        <f>IF(A817="","",pushover!E817)</f>
        <v/>
      </c>
      <c r="F817" s="4" t="str">
        <f>IF(A817="","",pushover!I817)</f>
        <v/>
      </c>
      <c r="G817" s="4" t="str">
        <f>IF(A817="","",pushover!J817)</f>
        <v/>
      </c>
      <c r="H817" s="4" t="str">
        <f>IF(A817="","",pushover!K817)</f>
        <v/>
      </c>
      <c r="I817" s="60" t="str">
        <f t="shared" si="79"/>
        <v/>
      </c>
      <c r="J817" s="60" t="str">
        <f t="shared" si="80"/>
        <v/>
      </c>
      <c r="K817" s="59" t="str">
        <f>IF(AND(F817&gt;0,F816=0),aux!$B$2,IF(AND(G817&gt;0,G816=0,H817&lt;1),aux!$B$3,IF(AND(J817=MAX($J$4:$J$999),J816&lt;J817),aux!$B$4,"")))</f>
        <v/>
      </c>
      <c r="L817" s="114" t="str">
        <f>IF(OR(K816=aux!$B$3,L816=""),"",B817/$B$1)</f>
        <v/>
      </c>
      <c r="M817" s="114" t="str">
        <f t="shared" si="83"/>
        <v/>
      </c>
      <c r="N817" s="11" t="str">
        <f t="shared" si="84"/>
        <v/>
      </c>
      <c r="O817" s="60" t="str">
        <f>IF(AND(L816&lt;$V$20,L817&gt;$V$20),aux!$B$5,"")</f>
        <v/>
      </c>
      <c r="AA817" s="108">
        <f>IF(L817="",$V$6,B817)</f>
        <v>45.800000000000004</v>
      </c>
      <c r="AB817" s="109">
        <f>IF(L817="",$W$6,C817)</f>
        <v>3585.1179999999999</v>
      </c>
      <c r="AC817" s="108">
        <f>IF(B817="",AC816,IF(L817="",B817,$V$6))</f>
        <v>80</v>
      </c>
      <c r="AD817" s="109">
        <f>IF(B817="",AD816,IF(L817="",C817,$W$6))</f>
        <v>3604.0729999999999</v>
      </c>
      <c r="AF817" s="110">
        <f t="shared" si="81"/>
        <v>33.676470588235297</v>
      </c>
      <c r="AG817" s="110">
        <f t="shared" si="82"/>
        <v>0.24973721682891176</v>
      </c>
      <c r="AI817" s="111">
        <f>SUM($N$4:N817)</f>
        <v>6.8337405675909331</v>
      </c>
    </row>
    <row r="818" spans="1:35" x14ac:dyDescent="0.25">
      <c r="A818" s="4" t="str">
        <f>IF(pushover!A818="","",pushover!A818)</f>
        <v/>
      </c>
      <c r="B818" s="112" t="str">
        <f>IF(A818="","",IF(MAX(pushover!B818:B1813)&gt;0,pushover!B818*100,-pushover!B818*100))</f>
        <v/>
      </c>
      <c r="C818" s="113" t="str">
        <f>IF(A818="","",pushover!C818)</f>
        <v/>
      </c>
      <c r="D818" s="4" t="str">
        <f>IF(A818="","",pushover!D818)</f>
        <v/>
      </c>
      <c r="E818" s="4" t="str">
        <f>IF(A818="","",pushover!E818)</f>
        <v/>
      </c>
      <c r="F818" s="4" t="str">
        <f>IF(A818="","",pushover!I818)</f>
        <v/>
      </c>
      <c r="G818" s="4" t="str">
        <f>IF(A818="","",pushover!J818)</f>
        <v/>
      </c>
      <c r="H818" s="4" t="str">
        <f>IF(A818="","",pushover!K818)</f>
        <v/>
      </c>
      <c r="I818" s="60" t="str">
        <f t="shared" si="79"/>
        <v/>
      </c>
      <c r="J818" s="60" t="str">
        <f t="shared" si="80"/>
        <v/>
      </c>
      <c r="K818" s="59" t="str">
        <f>IF(AND(F818&gt;0,F817=0),aux!$B$2,IF(AND(G818&gt;0,G817=0,H818&lt;1),aux!$B$3,IF(AND(J818=MAX($J$4:$J$999),J817&lt;J818),aux!$B$4,"")))</f>
        <v/>
      </c>
      <c r="L818" s="114" t="str">
        <f>IF(OR(K817=aux!$B$3,L817=""),"",B818/$B$1)</f>
        <v/>
      </c>
      <c r="M818" s="114" t="str">
        <f t="shared" si="83"/>
        <v/>
      </c>
      <c r="N818" s="11" t="str">
        <f t="shared" si="84"/>
        <v/>
      </c>
      <c r="O818" s="60" t="str">
        <f>IF(AND(L817&lt;$V$20,L818&gt;$V$20),aux!$B$5,"")</f>
        <v/>
      </c>
      <c r="AA818" s="108">
        <f>IF(L818="",$V$6,B818)</f>
        <v>45.800000000000004</v>
      </c>
      <c r="AB818" s="109">
        <f>IF(L818="",$W$6,C818)</f>
        <v>3585.1179999999999</v>
      </c>
      <c r="AC818" s="108">
        <f>IF(B818="",AC817,IF(L818="",B818,$V$6))</f>
        <v>80</v>
      </c>
      <c r="AD818" s="109">
        <f>IF(B818="",AD817,IF(L818="",C818,$W$6))</f>
        <v>3604.0729999999999</v>
      </c>
      <c r="AF818" s="110">
        <f t="shared" si="81"/>
        <v>33.676470588235297</v>
      </c>
      <c r="AG818" s="110">
        <f t="shared" si="82"/>
        <v>0.24973721682891176</v>
      </c>
      <c r="AI818" s="111">
        <f>SUM($N$4:N818)</f>
        <v>6.8337405675909331</v>
      </c>
    </row>
    <row r="819" spans="1:35" x14ac:dyDescent="0.25">
      <c r="A819" s="4" t="str">
        <f>IF(pushover!A819="","",pushover!A819)</f>
        <v/>
      </c>
      <c r="B819" s="112" t="str">
        <f>IF(A819="","",IF(MAX(pushover!B819:B1814)&gt;0,pushover!B819*100,-pushover!B819*100))</f>
        <v/>
      </c>
      <c r="C819" s="113" t="str">
        <f>IF(A819="","",pushover!C819)</f>
        <v/>
      </c>
      <c r="D819" s="4" t="str">
        <f>IF(A819="","",pushover!D819)</f>
        <v/>
      </c>
      <c r="E819" s="4" t="str">
        <f>IF(A819="","",pushover!E819)</f>
        <v/>
      </c>
      <c r="F819" s="4" t="str">
        <f>IF(A819="","",pushover!I819)</f>
        <v/>
      </c>
      <c r="G819" s="4" t="str">
        <f>IF(A819="","",pushover!J819)</f>
        <v/>
      </c>
      <c r="H819" s="4" t="str">
        <f>IF(A819="","",pushover!K819)</f>
        <v/>
      </c>
      <c r="I819" s="60" t="str">
        <f t="shared" si="79"/>
        <v/>
      </c>
      <c r="J819" s="60" t="str">
        <f t="shared" si="80"/>
        <v/>
      </c>
      <c r="K819" s="59" t="str">
        <f>IF(AND(F819&gt;0,F818=0),aux!$B$2,IF(AND(G819&gt;0,G818=0,H819&lt;1),aux!$B$3,IF(AND(J819=MAX($J$4:$J$999),J818&lt;J819),aux!$B$4,"")))</f>
        <v/>
      </c>
      <c r="L819" s="114" t="str">
        <f>IF(OR(K818=aux!$B$3,L818=""),"",B819/$B$1)</f>
        <v/>
      </c>
      <c r="M819" s="114" t="str">
        <f t="shared" si="83"/>
        <v/>
      </c>
      <c r="N819" s="11" t="str">
        <f t="shared" si="84"/>
        <v/>
      </c>
      <c r="O819" s="60" t="str">
        <f>IF(AND(L818&lt;$V$20,L819&gt;$V$20),aux!$B$5,"")</f>
        <v/>
      </c>
      <c r="AA819" s="108">
        <f>IF(L819="",$V$6,B819)</f>
        <v>45.800000000000004</v>
      </c>
      <c r="AB819" s="109">
        <f>IF(L819="",$W$6,C819)</f>
        <v>3585.1179999999999</v>
      </c>
      <c r="AC819" s="108">
        <f>IF(B819="",AC818,IF(L819="",B819,$V$6))</f>
        <v>80</v>
      </c>
      <c r="AD819" s="109">
        <f>IF(B819="",AD818,IF(L819="",C819,$W$6))</f>
        <v>3604.0729999999999</v>
      </c>
      <c r="AF819" s="110">
        <f t="shared" si="81"/>
        <v>33.676470588235297</v>
      </c>
      <c r="AG819" s="110">
        <f t="shared" si="82"/>
        <v>0.24973721682891176</v>
      </c>
      <c r="AI819" s="111">
        <f>SUM($N$4:N819)</f>
        <v>6.8337405675909331</v>
      </c>
    </row>
    <row r="820" spans="1:35" x14ac:dyDescent="0.25">
      <c r="A820" s="4" t="str">
        <f>IF(pushover!A820="","",pushover!A820)</f>
        <v/>
      </c>
      <c r="B820" s="112" t="str">
        <f>IF(A820="","",IF(MAX(pushover!B820:B1815)&gt;0,pushover!B820*100,-pushover!B820*100))</f>
        <v/>
      </c>
      <c r="C820" s="113" t="str">
        <f>IF(A820="","",pushover!C820)</f>
        <v/>
      </c>
      <c r="D820" s="4" t="str">
        <f>IF(A820="","",pushover!D820)</f>
        <v/>
      </c>
      <c r="E820" s="4" t="str">
        <f>IF(A820="","",pushover!E820)</f>
        <v/>
      </c>
      <c r="F820" s="4" t="str">
        <f>IF(A820="","",pushover!I820)</f>
        <v/>
      </c>
      <c r="G820" s="4" t="str">
        <f>IF(A820="","",pushover!J820)</f>
        <v/>
      </c>
      <c r="H820" s="4" t="str">
        <f>IF(A820="","",pushover!K820)</f>
        <v/>
      </c>
      <c r="I820" s="60" t="str">
        <f t="shared" si="79"/>
        <v/>
      </c>
      <c r="J820" s="60" t="str">
        <f t="shared" si="80"/>
        <v/>
      </c>
      <c r="K820" s="59" t="str">
        <f>IF(AND(F820&gt;0,F819=0),aux!$B$2,IF(AND(G820&gt;0,G819=0,H820&lt;1),aux!$B$3,IF(AND(J820=MAX($J$4:$J$999),J819&lt;J820),aux!$B$4,"")))</f>
        <v/>
      </c>
      <c r="L820" s="114" t="str">
        <f>IF(OR(K819=aux!$B$3,L819=""),"",B820/$B$1)</f>
        <v/>
      </c>
      <c r="M820" s="114" t="str">
        <f t="shared" si="83"/>
        <v/>
      </c>
      <c r="N820" s="11" t="str">
        <f t="shared" si="84"/>
        <v/>
      </c>
      <c r="O820" s="60" t="str">
        <f>IF(AND(L819&lt;$V$20,L820&gt;$V$20),aux!$B$5,"")</f>
        <v/>
      </c>
      <c r="AA820" s="108">
        <f>IF(L820="",$V$6,B820)</f>
        <v>45.800000000000004</v>
      </c>
      <c r="AB820" s="109">
        <f>IF(L820="",$W$6,C820)</f>
        <v>3585.1179999999999</v>
      </c>
      <c r="AC820" s="108">
        <f>IF(B820="",AC819,IF(L820="",B820,$V$6))</f>
        <v>80</v>
      </c>
      <c r="AD820" s="109">
        <f>IF(B820="",AD819,IF(L820="",C820,$W$6))</f>
        <v>3604.0729999999999</v>
      </c>
      <c r="AF820" s="110">
        <f t="shared" si="81"/>
        <v>33.676470588235297</v>
      </c>
      <c r="AG820" s="110">
        <f t="shared" si="82"/>
        <v>0.24973721682891176</v>
      </c>
      <c r="AI820" s="111">
        <f>SUM($N$4:N820)</f>
        <v>6.8337405675909331</v>
      </c>
    </row>
    <row r="821" spans="1:35" x14ac:dyDescent="0.25">
      <c r="A821" s="4" t="str">
        <f>IF(pushover!A821="","",pushover!A821)</f>
        <v/>
      </c>
      <c r="B821" s="112" t="str">
        <f>IF(A821="","",IF(MAX(pushover!B821:B1816)&gt;0,pushover!B821*100,-pushover!B821*100))</f>
        <v/>
      </c>
      <c r="C821" s="113" t="str">
        <f>IF(A821="","",pushover!C821)</f>
        <v/>
      </c>
      <c r="D821" s="4" t="str">
        <f>IF(A821="","",pushover!D821)</f>
        <v/>
      </c>
      <c r="E821" s="4" t="str">
        <f>IF(A821="","",pushover!E821)</f>
        <v/>
      </c>
      <c r="F821" s="4" t="str">
        <f>IF(A821="","",pushover!I821)</f>
        <v/>
      </c>
      <c r="G821" s="4" t="str">
        <f>IF(A821="","",pushover!J821)</f>
        <v/>
      </c>
      <c r="H821" s="4" t="str">
        <f>IF(A821="","",pushover!K821)</f>
        <v/>
      </c>
      <c r="I821" s="60" t="str">
        <f t="shared" si="79"/>
        <v/>
      </c>
      <c r="J821" s="60" t="str">
        <f t="shared" si="80"/>
        <v/>
      </c>
      <c r="K821" s="59" t="str">
        <f>IF(AND(F821&gt;0,F820=0),aux!$B$2,IF(AND(G821&gt;0,G820=0,H821&lt;1),aux!$B$3,IF(AND(J821=MAX($J$4:$J$999),J820&lt;J821),aux!$B$4,"")))</f>
        <v/>
      </c>
      <c r="L821" s="114" t="str">
        <f>IF(OR(K820=aux!$B$3,L820=""),"",B821/$B$1)</f>
        <v/>
      </c>
      <c r="M821" s="114" t="str">
        <f t="shared" si="83"/>
        <v/>
      </c>
      <c r="N821" s="11" t="str">
        <f t="shared" si="84"/>
        <v/>
      </c>
      <c r="O821" s="60" t="str">
        <f>IF(AND(L820&lt;$V$20,L821&gt;$V$20),aux!$B$5,"")</f>
        <v/>
      </c>
      <c r="AA821" s="108">
        <f>IF(L821="",$V$6,B821)</f>
        <v>45.800000000000004</v>
      </c>
      <c r="AB821" s="109">
        <f>IF(L821="",$W$6,C821)</f>
        <v>3585.1179999999999</v>
      </c>
      <c r="AC821" s="108">
        <f>IF(B821="",AC820,IF(L821="",B821,$V$6))</f>
        <v>80</v>
      </c>
      <c r="AD821" s="109">
        <f>IF(B821="",AD820,IF(L821="",C821,$W$6))</f>
        <v>3604.0729999999999</v>
      </c>
      <c r="AF821" s="110">
        <f t="shared" si="81"/>
        <v>33.676470588235297</v>
      </c>
      <c r="AG821" s="110">
        <f t="shared" si="82"/>
        <v>0.24973721682891176</v>
      </c>
      <c r="AI821" s="111">
        <f>SUM($N$4:N821)</f>
        <v>6.8337405675909331</v>
      </c>
    </row>
    <row r="822" spans="1:35" x14ac:dyDescent="0.25">
      <c r="A822" s="4" t="str">
        <f>IF(pushover!A822="","",pushover!A822)</f>
        <v/>
      </c>
      <c r="B822" s="112" t="str">
        <f>IF(A822="","",IF(MAX(pushover!B822:B1817)&gt;0,pushover!B822*100,-pushover!B822*100))</f>
        <v/>
      </c>
      <c r="C822" s="113" t="str">
        <f>IF(A822="","",pushover!C822)</f>
        <v/>
      </c>
      <c r="D822" s="4" t="str">
        <f>IF(A822="","",pushover!D822)</f>
        <v/>
      </c>
      <c r="E822" s="4" t="str">
        <f>IF(A822="","",pushover!E822)</f>
        <v/>
      </c>
      <c r="F822" s="4" t="str">
        <f>IF(A822="","",pushover!I822)</f>
        <v/>
      </c>
      <c r="G822" s="4" t="str">
        <f>IF(A822="","",pushover!J822)</f>
        <v/>
      </c>
      <c r="H822" s="4" t="str">
        <f>IF(A822="","",pushover!K822)</f>
        <v/>
      </c>
      <c r="I822" s="60" t="str">
        <f t="shared" si="79"/>
        <v/>
      </c>
      <c r="J822" s="60" t="str">
        <f t="shared" si="80"/>
        <v/>
      </c>
      <c r="K822" s="59" t="str">
        <f>IF(AND(F822&gt;0,F821=0),aux!$B$2,IF(AND(G822&gt;0,G821=0,H822&lt;1),aux!$B$3,IF(AND(J822=MAX($J$4:$J$999),J821&lt;J822),aux!$B$4,"")))</f>
        <v/>
      </c>
      <c r="L822" s="114" t="str">
        <f>IF(OR(K821=aux!$B$3,L821=""),"",B822/$B$1)</f>
        <v/>
      </c>
      <c r="M822" s="114" t="str">
        <f t="shared" si="83"/>
        <v/>
      </c>
      <c r="N822" s="11" t="str">
        <f t="shared" si="84"/>
        <v/>
      </c>
      <c r="O822" s="60" t="str">
        <f>IF(AND(L821&lt;$V$20,L822&gt;$V$20),aux!$B$5,"")</f>
        <v/>
      </c>
      <c r="AA822" s="108">
        <f>IF(L822="",$V$6,B822)</f>
        <v>45.800000000000004</v>
      </c>
      <c r="AB822" s="109">
        <f>IF(L822="",$W$6,C822)</f>
        <v>3585.1179999999999</v>
      </c>
      <c r="AC822" s="108">
        <f>IF(B822="",AC821,IF(L822="",B822,$V$6))</f>
        <v>80</v>
      </c>
      <c r="AD822" s="109">
        <f>IF(B822="",AD821,IF(L822="",C822,$W$6))</f>
        <v>3604.0729999999999</v>
      </c>
      <c r="AF822" s="110">
        <f t="shared" si="81"/>
        <v>33.676470588235297</v>
      </c>
      <c r="AG822" s="110">
        <f t="shared" si="82"/>
        <v>0.24973721682891176</v>
      </c>
      <c r="AI822" s="111">
        <f>SUM($N$4:N822)</f>
        <v>6.8337405675909331</v>
      </c>
    </row>
    <row r="823" spans="1:35" x14ac:dyDescent="0.25">
      <c r="A823" s="4" t="str">
        <f>IF(pushover!A823="","",pushover!A823)</f>
        <v/>
      </c>
      <c r="B823" s="112" t="str">
        <f>IF(A823="","",IF(MAX(pushover!B823:B1818)&gt;0,pushover!B823*100,-pushover!B823*100))</f>
        <v/>
      </c>
      <c r="C823" s="113" t="str">
        <f>IF(A823="","",pushover!C823)</f>
        <v/>
      </c>
      <c r="D823" s="4" t="str">
        <f>IF(A823="","",pushover!D823)</f>
        <v/>
      </c>
      <c r="E823" s="4" t="str">
        <f>IF(A823="","",pushover!E823)</f>
        <v/>
      </c>
      <c r="F823" s="4" t="str">
        <f>IF(A823="","",pushover!I823)</f>
        <v/>
      </c>
      <c r="G823" s="4" t="str">
        <f>IF(A823="","",pushover!J823)</f>
        <v/>
      </c>
      <c r="H823" s="4" t="str">
        <f>IF(A823="","",pushover!K823)</f>
        <v/>
      </c>
      <c r="I823" s="60" t="str">
        <f t="shared" si="79"/>
        <v/>
      </c>
      <c r="J823" s="60" t="str">
        <f t="shared" si="80"/>
        <v/>
      </c>
      <c r="K823" s="59" t="str">
        <f>IF(AND(F823&gt;0,F822=0),aux!$B$2,IF(AND(G823&gt;0,G822=0,H823&lt;1),aux!$B$3,IF(AND(J823=MAX($J$4:$J$999),J822&lt;J823),aux!$B$4,"")))</f>
        <v/>
      </c>
      <c r="L823" s="114" t="str">
        <f>IF(OR(K822=aux!$B$3,L822=""),"",B823/$B$1)</f>
        <v/>
      </c>
      <c r="M823" s="114" t="str">
        <f t="shared" si="83"/>
        <v/>
      </c>
      <c r="N823" s="11" t="str">
        <f t="shared" si="84"/>
        <v/>
      </c>
      <c r="O823" s="60" t="str">
        <f>IF(AND(L822&lt;$V$20,L823&gt;$V$20),aux!$B$5,"")</f>
        <v/>
      </c>
      <c r="AA823" s="108">
        <f>IF(L823="",$V$6,B823)</f>
        <v>45.800000000000004</v>
      </c>
      <c r="AB823" s="109">
        <f>IF(L823="",$W$6,C823)</f>
        <v>3585.1179999999999</v>
      </c>
      <c r="AC823" s="108">
        <f>IF(B823="",AC822,IF(L823="",B823,$V$6))</f>
        <v>80</v>
      </c>
      <c r="AD823" s="109">
        <f>IF(B823="",AD822,IF(L823="",C823,$W$6))</f>
        <v>3604.0729999999999</v>
      </c>
      <c r="AF823" s="110">
        <f t="shared" si="81"/>
        <v>33.676470588235297</v>
      </c>
      <c r="AG823" s="110">
        <f t="shared" si="82"/>
        <v>0.24973721682891176</v>
      </c>
      <c r="AI823" s="111">
        <f>SUM($N$4:N823)</f>
        <v>6.8337405675909331</v>
      </c>
    </row>
    <row r="824" spans="1:35" x14ac:dyDescent="0.25">
      <c r="A824" s="4" t="str">
        <f>IF(pushover!A824="","",pushover!A824)</f>
        <v/>
      </c>
      <c r="B824" s="112" t="str">
        <f>IF(A824="","",IF(MAX(pushover!B824:B1819)&gt;0,pushover!B824*100,-pushover!B824*100))</f>
        <v/>
      </c>
      <c r="C824" s="113" t="str">
        <f>IF(A824="","",pushover!C824)</f>
        <v/>
      </c>
      <c r="D824" s="4" t="str">
        <f>IF(A824="","",pushover!D824)</f>
        <v/>
      </c>
      <c r="E824" s="4" t="str">
        <f>IF(A824="","",pushover!E824)</f>
        <v/>
      </c>
      <c r="F824" s="4" t="str">
        <f>IF(A824="","",pushover!I824)</f>
        <v/>
      </c>
      <c r="G824" s="4" t="str">
        <f>IF(A824="","",pushover!J824)</f>
        <v/>
      </c>
      <c r="H824" s="4" t="str">
        <f>IF(A824="","",pushover!K824)</f>
        <v/>
      </c>
      <c r="I824" s="60" t="str">
        <f t="shared" si="79"/>
        <v/>
      </c>
      <c r="J824" s="60" t="str">
        <f t="shared" si="80"/>
        <v/>
      </c>
      <c r="K824" s="59" t="str">
        <f>IF(AND(F824&gt;0,F823=0),aux!$B$2,IF(AND(G824&gt;0,G823=0,H824&lt;1),aux!$B$3,IF(AND(J824=MAX($J$4:$J$999),J823&lt;J824),aux!$B$4,"")))</f>
        <v/>
      </c>
      <c r="L824" s="114" t="str">
        <f>IF(OR(K823=aux!$B$3,L823=""),"",B824/$B$1)</f>
        <v/>
      </c>
      <c r="M824" s="114" t="str">
        <f t="shared" si="83"/>
        <v/>
      </c>
      <c r="N824" s="11" t="str">
        <f t="shared" si="84"/>
        <v/>
      </c>
      <c r="O824" s="60" t="str">
        <f>IF(AND(L823&lt;$V$20,L824&gt;$V$20),aux!$B$5,"")</f>
        <v/>
      </c>
      <c r="AA824" s="108">
        <f>IF(L824="",$V$6,B824)</f>
        <v>45.800000000000004</v>
      </c>
      <c r="AB824" s="109">
        <f>IF(L824="",$W$6,C824)</f>
        <v>3585.1179999999999</v>
      </c>
      <c r="AC824" s="108">
        <f>IF(B824="",AC823,IF(L824="",B824,$V$6))</f>
        <v>80</v>
      </c>
      <c r="AD824" s="109">
        <f>IF(B824="",AD823,IF(L824="",C824,$W$6))</f>
        <v>3604.0729999999999</v>
      </c>
      <c r="AF824" s="110">
        <f t="shared" si="81"/>
        <v>33.676470588235297</v>
      </c>
      <c r="AG824" s="110">
        <f t="shared" si="82"/>
        <v>0.24973721682891176</v>
      </c>
      <c r="AI824" s="111">
        <f>SUM($N$4:N824)</f>
        <v>6.8337405675909331</v>
      </c>
    </row>
    <row r="825" spans="1:35" x14ac:dyDescent="0.25">
      <c r="A825" s="4" t="str">
        <f>IF(pushover!A825="","",pushover!A825)</f>
        <v/>
      </c>
      <c r="B825" s="112" t="str">
        <f>IF(A825="","",IF(MAX(pushover!B825:B1820)&gt;0,pushover!B825*100,-pushover!B825*100))</f>
        <v/>
      </c>
      <c r="C825" s="113" t="str">
        <f>IF(A825="","",pushover!C825)</f>
        <v/>
      </c>
      <c r="D825" s="4" t="str">
        <f>IF(A825="","",pushover!D825)</f>
        <v/>
      </c>
      <c r="E825" s="4" t="str">
        <f>IF(A825="","",pushover!E825)</f>
        <v/>
      </c>
      <c r="F825" s="4" t="str">
        <f>IF(A825="","",pushover!I825)</f>
        <v/>
      </c>
      <c r="G825" s="4" t="str">
        <f>IF(A825="","",pushover!J825)</f>
        <v/>
      </c>
      <c r="H825" s="4" t="str">
        <f>IF(A825="","",pushover!K825)</f>
        <v/>
      </c>
      <c r="I825" s="60" t="str">
        <f t="shared" si="79"/>
        <v/>
      </c>
      <c r="J825" s="60" t="str">
        <f t="shared" si="80"/>
        <v/>
      </c>
      <c r="K825" s="59" t="str">
        <f>IF(AND(F825&gt;0,F824=0),aux!$B$2,IF(AND(G825&gt;0,G824=0,H825&lt;1),aux!$B$3,IF(AND(J825=MAX($J$4:$J$999),J824&lt;J825),aux!$B$4,"")))</f>
        <v/>
      </c>
      <c r="L825" s="114" t="str">
        <f>IF(OR(K824=aux!$B$3,L824=""),"",B825/$B$1)</f>
        <v/>
      </c>
      <c r="M825" s="114" t="str">
        <f t="shared" si="83"/>
        <v/>
      </c>
      <c r="N825" s="11" t="str">
        <f t="shared" si="84"/>
        <v/>
      </c>
      <c r="O825" s="60" t="str">
        <f>IF(AND(L824&lt;$V$20,L825&gt;$V$20),aux!$B$5,"")</f>
        <v/>
      </c>
      <c r="AA825" s="108">
        <f>IF(L825="",$V$6,B825)</f>
        <v>45.800000000000004</v>
      </c>
      <c r="AB825" s="109">
        <f>IF(L825="",$W$6,C825)</f>
        <v>3585.1179999999999</v>
      </c>
      <c r="AC825" s="108">
        <f>IF(B825="",AC824,IF(L825="",B825,$V$6))</f>
        <v>80</v>
      </c>
      <c r="AD825" s="109">
        <f>IF(B825="",AD824,IF(L825="",C825,$W$6))</f>
        <v>3604.0729999999999</v>
      </c>
      <c r="AF825" s="110">
        <f t="shared" si="81"/>
        <v>33.676470588235297</v>
      </c>
      <c r="AG825" s="110">
        <f t="shared" si="82"/>
        <v>0.24973721682891176</v>
      </c>
      <c r="AI825" s="111">
        <f>SUM($N$4:N825)</f>
        <v>6.8337405675909331</v>
      </c>
    </row>
    <row r="826" spans="1:35" x14ac:dyDescent="0.25">
      <c r="A826" s="4" t="str">
        <f>IF(pushover!A826="","",pushover!A826)</f>
        <v/>
      </c>
      <c r="B826" s="112" t="str">
        <f>IF(A826="","",IF(MAX(pushover!B826:B1821)&gt;0,pushover!B826*100,-pushover!B826*100))</f>
        <v/>
      </c>
      <c r="C826" s="113" t="str">
        <f>IF(A826="","",pushover!C826)</f>
        <v/>
      </c>
      <c r="D826" s="4" t="str">
        <f>IF(A826="","",pushover!D826)</f>
        <v/>
      </c>
      <c r="E826" s="4" t="str">
        <f>IF(A826="","",pushover!E826)</f>
        <v/>
      </c>
      <c r="F826" s="4" t="str">
        <f>IF(A826="","",pushover!I826)</f>
        <v/>
      </c>
      <c r="G826" s="4" t="str">
        <f>IF(A826="","",pushover!J826)</f>
        <v/>
      </c>
      <c r="H826" s="4" t="str">
        <f>IF(A826="","",pushover!K826)</f>
        <v/>
      </c>
      <c r="I826" s="60" t="str">
        <f t="shared" si="79"/>
        <v/>
      </c>
      <c r="J826" s="60" t="str">
        <f t="shared" si="80"/>
        <v/>
      </c>
      <c r="K826" s="59" t="str">
        <f>IF(AND(F826&gt;0,F825=0),aux!$B$2,IF(AND(G826&gt;0,G825=0,H826&lt;1),aux!$B$3,IF(AND(J826=MAX($J$4:$J$999),J825&lt;J826),aux!$B$4,"")))</f>
        <v/>
      </c>
      <c r="L826" s="114" t="str">
        <f>IF(OR(K825=aux!$B$3,L825=""),"",B826/$B$1)</f>
        <v/>
      </c>
      <c r="M826" s="114" t="str">
        <f t="shared" si="83"/>
        <v/>
      </c>
      <c r="N826" s="11" t="str">
        <f t="shared" si="84"/>
        <v/>
      </c>
      <c r="O826" s="60" t="str">
        <f>IF(AND(L825&lt;$V$20,L826&gt;$V$20),aux!$B$5,"")</f>
        <v/>
      </c>
      <c r="AA826" s="108">
        <f>IF(L826="",$V$6,B826)</f>
        <v>45.800000000000004</v>
      </c>
      <c r="AB826" s="109">
        <f>IF(L826="",$W$6,C826)</f>
        <v>3585.1179999999999</v>
      </c>
      <c r="AC826" s="108">
        <f>IF(B826="",AC825,IF(L826="",B826,$V$6))</f>
        <v>80</v>
      </c>
      <c r="AD826" s="109">
        <f>IF(B826="",AD825,IF(L826="",C826,$W$6))</f>
        <v>3604.0729999999999</v>
      </c>
      <c r="AF826" s="110">
        <f t="shared" si="81"/>
        <v>33.676470588235297</v>
      </c>
      <c r="AG826" s="110">
        <f t="shared" si="82"/>
        <v>0.24973721682891176</v>
      </c>
      <c r="AI826" s="111">
        <f>SUM($N$4:N826)</f>
        <v>6.8337405675909331</v>
      </c>
    </row>
    <row r="827" spans="1:35" x14ac:dyDescent="0.25">
      <c r="A827" s="4" t="str">
        <f>IF(pushover!A827="","",pushover!A827)</f>
        <v/>
      </c>
      <c r="B827" s="112" t="str">
        <f>IF(A827="","",IF(MAX(pushover!B827:B1822)&gt;0,pushover!B827*100,-pushover!B827*100))</f>
        <v/>
      </c>
      <c r="C827" s="113" t="str">
        <f>IF(A827="","",pushover!C827)</f>
        <v/>
      </c>
      <c r="D827" s="4" t="str">
        <f>IF(A827="","",pushover!D827)</f>
        <v/>
      </c>
      <c r="E827" s="4" t="str">
        <f>IF(A827="","",pushover!E827)</f>
        <v/>
      </c>
      <c r="F827" s="4" t="str">
        <f>IF(A827="","",pushover!I827)</f>
        <v/>
      </c>
      <c r="G827" s="4" t="str">
        <f>IF(A827="","",pushover!J827)</f>
        <v/>
      </c>
      <c r="H827" s="4" t="str">
        <f>IF(A827="","",pushover!K827)</f>
        <v/>
      </c>
      <c r="I827" s="60" t="str">
        <f t="shared" si="79"/>
        <v/>
      </c>
      <c r="J827" s="60" t="str">
        <f t="shared" si="80"/>
        <v/>
      </c>
      <c r="K827" s="59" t="str">
        <f>IF(AND(F827&gt;0,F826=0),aux!$B$2,IF(AND(G827&gt;0,G826=0,H827&lt;1),aux!$B$3,IF(AND(J827=MAX($J$4:$J$999),J826&lt;J827),aux!$B$4,"")))</f>
        <v/>
      </c>
      <c r="L827" s="114" t="str">
        <f>IF(OR(K826=aux!$B$3,L826=""),"",B827/$B$1)</f>
        <v/>
      </c>
      <c r="M827" s="114" t="str">
        <f t="shared" si="83"/>
        <v/>
      </c>
      <c r="N827" s="11" t="str">
        <f t="shared" si="84"/>
        <v/>
      </c>
      <c r="O827" s="60" t="str">
        <f>IF(AND(L826&lt;$V$20,L827&gt;$V$20),aux!$B$5,"")</f>
        <v/>
      </c>
      <c r="AA827" s="108">
        <f>IF(L827="",$V$6,B827)</f>
        <v>45.800000000000004</v>
      </c>
      <c r="AB827" s="109">
        <f>IF(L827="",$W$6,C827)</f>
        <v>3585.1179999999999</v>
      </c>
      <c r="AC827" s="108">
        <f>IF(B827="",AC826,IF(L827="",B827,$V$6))</f>
        <v>80</v>
      </c>
      <c r="AD827" s="109">
        <f>IF(B827="",AD826,IF(L827="",C827,$W$6))</f>
        <v>3604.0729999999999</v>
      </c>
      <c r="AF827" s="110">
        <f t="shared" si="81"/>
        <v>33.676470588235297</v>
      </c>
      <c r="AG827" s="110">
        <f t="shared" si="82"/>
        <v>0.24973721682891176</v>
      </c>
      <c r="AI827" s="111">
        <f>SUM($N$4:N827)</f>
        <v>6.8337405675909331</v>
      </c>
    </row>
    <row r="828" spans="1:35" x14ac:dyDescent="0.25">
      <c r="A828" s="4" t="str">
        <f>IF(pushover!A828="","",pushover!A828)</f>
        <v/>
      </c>
      <c r="B828" s="112" t="str">
        <f>IF(A828="","",IF(MAX(pushover!B828:B1823)&gt;0,pushover!B828*100,-pushover!B828*100))</f>
        <v/>
      </c>
      <c r="C828" s="113" t="str">
        <f>IF(A828="","",pushover!C828)</f>
        <v/>
      </c>
      <c r="D828" s="4" t="str">
        <f>IF(A828="","",pushover!D828)</f>
        <v/>
      </c>
      <c r="E828" s="4" t="str">
        <f>IF(A828="","",pushover!E828)</f>
        <v/>
      </c>
      <c r="F828" s="4" t="str">
        <f>IF(A828="","",pushover!I828)</f>
        <v/>
      </c>
      <c r="G828" s="4" t="str">
        <f>IF(A828="","",pushover!J828)</f>
        <v/>
      </c>
      <c r="H828" s="4" t="str">
        <f>IF(A828="","",pushover!K828)</f>
        <v/>
      </c>
      <c r="I828" s="60" t="str">
        <f t="shared" si="79"/>
        <v/>
      </c>
      <c r="J828" s="60" t="str">
        <f t="shared" si="80"/>
        <v/>
      </c>
      <c r="K828" s="59" t="str">
        <f>IF(AND(F828&gt;0,F827=0),aux!$B$2,IF(AND(G828&gt;0,G827=0,H828&lt;1),aux!$B$3,IF(AND(J828=MAX($J$4:$J$999),J827&lt;J828),aux!$B$4,"")))</f>
        <v/>
      </c>
      <c r="L828" s="114" t="str">
        <f>IF(OR(K827=aux!$B$3,L827=""),"",B828/$B$1)</f>
        <v/>
      </c>
      <c r="M828" s="114" t="str">
        <f t="shared" si="83"/>
        <v/>
      </c>
      <c r="N828" s="11" t="str">
        <f t="shared" si="84"/>
        <v/>
      </c>
      <c r="O828" s="60" t="str">
        <f>IF(AND(L827&lt;$V$20,L828&gt;$V$20),aux!$B$5,"")</f>
        <v/>
      </c>
      <c r="AA828" s="108">
        <f>IF(L828="",$V$6,B828)</f>
        <v>45.800000000000004</v>
      </c>
      <c r="AB828" s="109">
        <f>IF(L828="",$W$6,C828)</f>
        <v>3585.1179999999999</v>
      </c>
      <c r="AC828" s="108">
        <f>IF(B828="",AC827,IF(L828="",B828,$V$6))</f>
        <v>80</v>
      </c>
      <c r="AD828" s="109">
        <f>IF(B828="",AD827,IF(L828="",C828,$W$6))</f>
        <v>3604.0729999999999</v>
      </c>
      <c r="AF828" s="110">
        <f t="shared" si="81"/>
        <v>33.676470588235297</v>
      </c>
      <c r="AG828" s="110">
        <f t="shared" si="82"/>
        <v>0.24973721682891176</v>
      </c>
      <c r="AI828" s="111">
        <f>SUM($N$4:N828)</f>
        <v>6.8337405675909331</v>
      </c>
    </row>
    <row r="829" spans="1:35" x14ac:dyDescent="0.25">
      <c r="A829" s="4" t="str">
        <f>IF(pushover!A829="","",pushover!A829)</f>
        <v/>
      </c>
      <c r="B829" s="112" t="str">
        <f>IF(A829="","",IF(MAX(pushover!B829:B1824)&gt;0,pushover!B829*100,-pushover!B829*100))</f>
        <v/>
      </c>
      <c r="C829" s="113" t="str">
        <f>IF(A829="","",pushover!C829)</f>
        <v/>
      </c>
      <c r="D829" s="4" t="str">
        <f>IF(A829="","",pushover!D829)</f>
        <v/>
      </c>
      <c r="E829" s="4" t="str">
        <f>IF(A829="","",pushover!E829)</f>
        <v/>
      </c>
      <c r="F829" s="4" t="str">
        <f>IF(A829="","",pushover!I829)</f>
        <v/>
      </c>
      <c r="G829" s="4" t="str">
        <f>IF(A829="","",pushover!J829)</f>
        <v/>
      </c>
      <c r="H829" s="4" t="str">
        <f>IF(A829="","",pushover!K829)</f>
        <v/>
      </c>
      <c r="I829" s="60" t="str">
        <f t="shared" ref="I829:I892" si="85">IF(A829="","",D829+E829)</f>
        <v/>
      </c>
      <c r="J829" s="60" t="str">
        <f t="shared" ref="J829:J892" si="86">IF(A829="","",F829+G829+H829)</f>
        <v/>
      </c>
      <c r="K829" s="59" t="str">
        <f>IF(AND(F829&gt;0,F828=0),aux!$B$2,IF(AND(G829&gt;0,G828=0,H829&lt;1),aux!$B$3,IF(AND(J829=MAX($J$4:$J$999),J828&lt;J829),aux!$B$4,"")))</f>
        <v/>
      </c>
      <c r="L829" s="114" t="str">
        <f>IF(OR(K828=aux!$B$3,L828=""),"",B829/$B$1)</f>
        <v/>
      </c>
      <c r="M829" s="114" t="str">
        <f t="shared" si="83"/>
        <v/>
      </c>
      <c r="N829" s="11" t="str">
        <f t="shared" si="84"/>
        <v/>
      </c>
      <c r="O829" s="60" t="str">
        <f>IF(AND(L828&lt;$V$20,L829&gt;$V$20),aux!$B$5,"")</f>
        <v/>
      </c>
      <c r="AA829" s="108">
        <f>IF(L829="",$V$6,B829)</f>
        <v>45.800000000000004</v>
      </c>
      <c r="AB829" s="109">
        <f>IF(L829="",$W$6,C829)</f>
        <v>3585.1179999999999</v>
      </c>
      <c r="AC829" s="108">
        <f>IF(B829="",AC828,IF(L829="",B829,$V$6))</f>
        <v>80</v>
      </c>
      <c r="AD829" s="109">
        <f>IF(B829="",AD828,IF(L829="",C829,$W$6))</f>
        <v>3604.0729999999999</v>
      </c>
      <c r="AF829" s="110">
        <f t="shared" ref="AF829:AF892" si="87">IF(L829="",AF828,L829)</f>
        <v>33.676470588235297</v>
      </c>
      <c r="AG829" s="110">
        <f t="shared" ref="AG829:AG892" si="88">IF(M829="",AG828,M829)</f>
        <v>0.24973721682891176</v>
      </c>
      <c r="AI829" s="111">
        <f>SUM($N$4:N829)</f>
        <v>6.8337405675909331</v>
      </c>
    </row>
    <row r="830" spans="1:35" x14ac:dyDescent="0.25">
      <c r="A830" s="4" t="str">
        <f>IF(pushover!A830="","",pushover!A830)</f>
        <v/>
      </c>
      <c r="B830" s="112" t="str">
        <f>IF(A830="","",IF(MAX(pushover!B830:B1825)&gt;0,pushover!B830*100,-pushover!B830*100))</f>
        <v/>
      </c>
      <c r="C830" s="113" t="str">
        <f>IF(A830="","",pushover!C830)</f>
        <v/>
      </c>
      <c r="D830" s="4" t="str">
        <f>IF(A830="","",pushover!D830)</f>
        <v/>
      </c>
      <c r="E830" s="4" t="str">
        <f>IF(A830="","",pushover!E830)</f>
        <v/>
      </c>
      <c r="F830" s="4" t="str">
        <f>IF(A830="","",pushover!I830)</f>
        <v/>
      </c>
      <c r="G830" s="4" t="str">
        <f>IF(A830="","",pushover!J830)</f>
        <v/>
      </c>
      <c r="H830" s="4" t="str">
        <f>IF(A830="","",pushover!K830)</f>
        <v/>
      </c>
      <c r="I830" s="60" t="str">
        <f t="shared" si="85"/>
        <v/>
      </c>
      <c r="J830" s="60" t="str">
        <f t="shared" si="86"/>
        <v/>
      </c>
      <c r="K830" s="59" t="str">
        <f>IF(AND(F830&gt;0,F829=0),aux!$B$2,IF(AND(G830&gt;0,G829=0,H830&lt;1),aux!$B$3,IF(AND(J830=MAX($J$4:$J$999),J829&lt;J830),aux!$B$4,"")))</f>
        <v/>
      </c>
      <c r="L830" s="114" t="str">
        <f>IF(OR(K829=aux!$B$3,L829=""),"",B830/$B$1)</f>
        <v/>
      </c>
      <c r="M830" s="114" t="str">
        <f t="shared" si="83"/>
        <v/>
      </c>
      <c r="N830" s="11" t="str">
        <f t="shared" si="84"/>
        <v/>
      </c>
      <c r="O830" s="60" t="str">
        <f>IF(AND(L829&lt;$V$20,L830&gt;$V$20),aux!$B$5,"")</f>
        <v/>
      </c>
      <c r="AA830" s="108">
        <f>IF(L830="",$V$6,B830)</f>
        <v>45.800000000000004</v>
      </c>
      <c r="AB830" s="109">
        <f>IF(L830="",$W$6,C830)</f>
        <v>3585.1179999999999</v>
      </c>
      <c r="AC830" s="108">
        <f>IF(B830="",AC829,IF(L830="",B830,$V$6))</f>
        <v>80</v>
      </c>
      <c r="AD830" s="109">
        <f>IF(B830="",AD829,IF(L830="",C830,$W$6))</f>
        <v>3604.0729999999999</v>
      </c>
      <c r="AF830" s="110">
        <f t="shared" si="87"/>
        <v>33.676470588235297</v>
      </c>
      <c r="AG830" s="110">
        <f t="shared" si="88"/>
        <v>0.24973721682891176</v>
      </c>
      <c r="AI830" s="111">
        <f>SUM($N$4:N830)</f>
        <v>6.8337405675909331</v>
      </c>
    </row>
    <row r="831" spans="1:35" x14ac:dyDescent="0.25">
      <c r="A831" s="4" t="str">
        <f>IF(pushover!A831="","",pushover!A831)</f>
        <v/>
      </c>
      <c r="B831" s="112" t="str">
        <f>IF(A831="","",IF(MAX(pushover!B831:B1826)&gt;0,pushover!B831*100,-pushover!B831*100))</f>
        <v/>
      </c>
      <c r="C831" s="113" t="str">
        <f>IF(A831="","",pushover!C831)</f>
        <v/>
      </c>
      <c r="D831" s="4" t="str">
        <f>IF(A831="","",pushover!D831)</f>
        <v/>
      </c>
      <c r="E831" s="4" t="str">
        <f>IF(A831="","",pushover!E831)</f>
        <v/>
      </c>
      <c r="F831" s="4" t="str">
        <f>IF(A831="","",pushover!I831)</f>
        <v/>
      </c>
      <c r="G831" s="4" t="str">
        <f>IF(A831="","",pushover!J831)</f>
        <v/>
      </c>
      <c r="H831" s="4" t="str">
        <f>IF(A831="","",pushover!K831)</f>
        <v/>
      </c>
      <c r="I831" s="60" t="str">
        <f t="shared" si="85"/>
        <v/>
      </c>
      <c r="J831" s="60" t="str">
        <f t="shared" si="86"/>
        <v/>
      </c>
      <c r="K831" s="59" t="str">
        <f>IF(AND(F831&gt;0,F830=0),aux!$B$2,IF(AND(G831&gt;0,G830=0,H831&lt;1),aux!$B$3,IF(AND(J831=MAX($J$4:$J$999),J830&lt;J831),aux!$B$4,"")))</f>
        <v/>
      </c>
      <c r="L831" s="114" t="str">
        <f>IF(OR(K830=aux!$B$3,L830=""),"",B831/$B$1)</f>
        <v/>
      </c>
      <c r="M831" s="114" t="str">
        <f t="shared" si="83"/>
        <v/>
      </c>
      <c r="N831" s="11" t="str">
        <f t="shared" si="84"/>
        <v/>
      </c>
      <c r="O831" s="60" t="str">
        <f>IF(AND(L830&lt;$V$20,L831&gt;$V$20),aux!$B$5,"")</f>
        <v/>
      </c>
      <c r="AA831" s="108">
        <f>IF(L831="",$V$6,B831)</f>
        <v>45.800000000000004</v>
      </c>
      <c r="AB831" s="109">
        <f>IF(L831="",$W$6,C831)</f>
        <v>3585.1179999999999</v>
      </c>
      <c r="AC831" s="108">
        <f>IF(B831="",AC830,IF(L831="",B831,$V$6))</f>
        <v>80</v>
      </c>
      <c r="AD831" s="109">
        <f>IF(B831="",AD830,IF(L831="",C831,$W$6))</f>
        <v>3604.0729999999999</v>
      </c>
      <c r="AF831" s="110">
        <f t="shared" si="87"/>
        <v>33.676470588235297</v>
      </c>
      <c r="AG831" s="110">
        <f t="shared" si="88"/>
        <v>0.24973721682891176</v>
      </c>
      <c r="AI831" s="111">
        <f>SUM($N$4:N831)</f>
        <v>6.8337405675909331</v>
      </c>
    </row>
    <row r="832" spans="1:35" x14ac:dyDescent="0.25">
      <c r="A832" s="4" t="str">
        <f>IF(pushover!A832="","",pushover!A832)</f>
        <v/>
      </c>
      <c r="B832" s="112" t="str">
        <f>IF(A832="","",IF(MAX(pushover!B832:B1827)&gt;0,pushover!B832*100,-pushover!B832*100))</f>
        <v/>
      </c>
      <c r="C832" s="113" t="str">
        <f>IF(A832="","",pushover!C832)</f>
        <v/>
      </c>
      <c r="D832" s="4" t="str">
        <f>IF(A832="","",pushover!D832)</f>
        <v/>
      </c>
      <c r="E832" s="4" t="str">
        <f>IF(A832="","",pushover!E832)</f>
        <v/>
      </c>
      <c r="F832" s="4" t="str">
        <f>IF(A832="","",pushover!I832)</f>
        <v/>
      </c>
      <c r="G832" s="4" t="str">
        <f>IF(A832="","",pushover!J832)</f>
        <v/>
      </c>
      <c r="H832" s="4" t="str">
        <f>IF(A832="","",pushover!K832)</f>
        <v/>
      </c>
      <c r="I832" s="60" t="str">
        <f t="shared" si="85"/>
        <v/>
      </c>
      <c r="J832" s="60" t="str">
        <f t="shared" si="86"/>
        <v/>
      </c>
      <c r="K832" s="59" t="str">
        <f>IF(AND(F832&gt;0,F831=0),aux!$B$2,IF(AND(G832&gt;0,G831=0,H832&lt;1),aux!$B$3,IF(AND(J832=MAX($J$4:$J$999),J831&lt;J832),aux!$B$4,"")))</f>
        <v/>
      </c>
      <c r="L832" s="114" t="str">
        <f>IF(OR(K831=aux!$B$3,L831=""),"",B832/$B$1)</f>
        <v/>
      </c>
      <c r="M832" s="114" t="str">
        <f t="shared" si="83"/>
        <v/>
      </c>
      <c r="N832" s="11" t="str">
        <f t="shared" si="84"/>
        <v/>
      </c>
      <c r="O832" s="60" t="str">
        <f>IF(AND(L831&lt;$V$20,L832&gt;$V$20),aux!$B$5,"")</f>
        <v/>
      </c>
      <c r="AA832" s="108">
        <f>IF(L832="",$V$6,B832)</f>
        <v>45.800000000000004</v>
      </c>
      <c r="AB832" s="109">
        <f>IF(L832="",$W$6,C832)</f>
        <v>3585.1179999999999</v>
      </c>
      <c r="AC832" s="108">
        <f>IF(B832="",AC831,IF(L832="",B832,$V$6))</f>
        <v>80</v>
      </c>
      <c r="AD832" s="109">
        <f>IF(B832="",AD831,IF(L832="",C832,$W$6))</f>
        <v>3604.0729999999999</v>
      </c>
      <c r="AF832" s="110">
        <f t="shared" si="87"/>
        <v>33.676470588235297</v>
      </c>
      <c r="AG832" s="110">
        <f t="shared" si="88"/>
        <v>0.24973721682891176</v>
      </c>
      <c r="AI832" s="111">
        <f>SUM($N$4:N832)</f>
        <v>6.8337405675909331</v>
      </c>
    </row>
    <row r="833" spans="1:35" x14ac:dyDescent="0.25">
      <c r="A833" s="4" t="str">
        <f>IF(pushover!A833="","",pushover!A833)</f>
        <v/>
      </c>
      <c r="B833" s="112" t="str">
        <f>IF(A833="","",IF(MAX(pushover!B833:B1828)&gt;0,pushover!B833*100,-pushover!B833*100))</f>
        <v/>
      </c>
      <c r="C833" s="113" t="str">
        <f>IF(A833="","",pushover!C833)</f>
        <v/>
      </c>
      <c r="D833" s="4" t="str">
        <f>IF(A833="","",pushover!D833)</f>
        <v/>
      </c>
      <c r="E833" s="4" t="str">
        <f>IF(A833="","",pushover!E833)</f>
        <v/>
      </c>
      <c r="F833" s="4" t="str">
        <f>IF(A833="","",pushover!I833)</f>
        <v/>
      </c>
      <c r="G833" s="4" t="str">
        <f>IF(A833="","",pushover!J833)</f>
        <v/>
      </c>
      <c r="H833" s="4" t="str">
        <f>IF(A833="","",pushover!K833)</f>
        <v/>
      </c>
      <c r="I833" s="60" t="str">
        <f t="shared" si="85"/>
        <v/>
      </c>
      <c r="J833" s="60" t="str">
        <f t="shared" si="86"/>
        <v/>
      </c>
      <c r="K833" s="59" t="str">
        <f>IF(AND(F833&gt;0,F832=0),aux!$B$2,IF(AND(G833&gt;0,G832=0,H833&lt;1),aux!$B$3,IF(AND(J833=MAX($J$4:$J$999),J832&lt;J833),aux!$B$4,"")))</f>
        <v/>
      </c>
      <c r="L833" s="114" t="str">
        <f>IF(OR(K832=aux!$B$3,L832=""),"",B833/$B$1)</f>
        <v/>
      </c>
      <c r="M833" s="114" t="str">
        <f t="shared" si="83"/>
        <v/>
      </c>
      <c r="N833" s="11" t="str">
        <f t="shared" si="84"/>
        <v/>
      </c>
      <c r="O833" s="60" t="str">
        <f>IF(AND(L832&lt;$V$20,L833&gt;$V$20),aux!$B$5,"")</f>
        <v/>
      </c>
      <c r="AA833" s="108">
        <f>IF(L833="",$V$6,B833)</f>
        <v>45.800000000000004</v>
      </c>
      <c r="AB833" s="109">
        <f>IF(L833="",$W$6,C833)</f>
        <v>3585.1179999999999</v>
      </c>
      <c r="AC833" s="108">
        <f>IF(B833="",AC832,IF(L833="",B833,$V$6))</f>
        <v>80</v>
      </c>
      <c r="AD833" s="109">
        <f>IF(B833="",AD832,IF(L833="",C833,$W$6))</f>
        <v>3604.0729999999999</v>
      </c>
      <c r="AF833" s="110">
        <f t="shared" si="87"/>
        <v>33.676470588235297</v>
      </c>
      <c r="AG833" s="110">
        <f t="shared" si="88"/>
        <v>0.24973721682891176</v>
      </c>
      <c r="AI833" s="111">
        <f>SUM($N$4:N833)</f>
        <v>6.8337405675909331</v>
      </c>
    </row>
    <row r="834" spans="1:35" x14ac:dyDescent="0.25">
      <c r="A834" s="4" t="str">
        <f>IF(pushover!A834="","",pushover!A834)</f>
        <v/>
      </c>
      <c r="B834" s="112" t="str">
        <f>IF(A834="","",IF(MAX(pushover!B834:B1829)&gt;0,pushover!B834*100,-pushover!B834*100))</f>
        <v/>
      </c>
      <c r="C834" s="113" t="str">
        <f>IF(A834="","",pushover!C834)</f>
        <v/>
      </c>
      <c r="D834" s="4" t="str">
        <f>IF(A834="","",pushover!D834)</f>
        <v/>
      </c>
      <c r="E834" s="4" t="str">
        <f>IF(A834="","",pushover!E834)</f>
        <v/>
      </c>
      <c r="F834" s="4" t="str">
        <f>IF(A834="","",pushover!I834)</f>
        <v/>
      </c>
      <c r="G834" s="4" t="str">
        <f>IF(A834="","",pushover!J834)</f>
        <v/>
      </c>
      <c r="H834" s="4" t="str">
        <f>IF(A834="","",pushover!K834)</f>
        <v/>
      </c>
      <c r="I834" s="60" t="str">
        <f t="shared" si="85"/>
        <v/>
      </c>
      <c r="J834" s="60" t="str">
        <f t="shared" si="86"/>
        <v/>
      </c>
      <c r="K834" s="59" t="str">
        <f>IF(AND(F834&gt;0,F833=0),aux!$B$2,IF(AND(G834&gt;0,G833=0,H834&lt;1),aux!$B$3,IF(AND(J834=MAX($J$4:$J$999),J833&lt;J834),aux!$B$4,"")))</f>
        <v/>
      </c>
      <c r="L834" s="114" t="str">
        <f>IF(OR(K833=aux!$B$3,L833=""),"",B834/$B$1)</f>
        <v/>
      </c>
      <c r="M834" s="114" t="str">
        <f t="shared" si="83"/>
        <v/>
      </c>
      <c r="N834" s="11" t="str">
        <f t="shared" si="84"/>
        <v/>
      </c>
      <c r="O834" s="60" t="str">
        <f>IF(AND(L833&lt;$V$20,L834&gt;$V$20),aux!$B$5,"")</f>
        <v/>
      </c>
      <c r="AA834" s="108">
        <f>IF(L834="",$V$6,B834)</f>
        <v>45.800000000000004</v>
      </c>
      <c r="AB834" s="109">
        <f>IF(L834="",$W$6,C834)</f>
        <v>3585.1179999999999</v>
      </c>
      <c r="AC834" s="108">
        <f>IF(B834="",AC833,IF(L834="",B834,$V$6))</f>
        <v>80</v>
      </c>
      <c r="AD834" s="109">
        <f>IF(B834="",AD833,IF(L834="",C834,$W$6))</f>
        <v>3604.0729999999999</v>
      </c>
      <c r="AF834" s="110">
        <f t="shared" si="87"/>
        <v>33.676470588235297</v>
      </c>
      <c r="AG834" s="110">
        <f t="shared" si="88"/>
        <v>0.24973721682891176</v>
      </c>
      <c r="AI834" s="111">
        <f>SUM($N$4:N834)</f>
        <v>6.8337405675909331</v>
      </c>
    </row>
    <row r="835" spans="1:35" x14ac:dyDescent="0.25">
      <c r="A835" s="4" t="str">
        <f>IF(pushover!A835="","",pushover!A835)</f>
        <v/>
      </c>
      <c r="B835" s="112" t="str">
        <f>IF(A835="","",IF(MAX(pushover!B835:B1830)&gt;0,pushover!B835*100,-pushover!B835*100))</f>
        <v/>
      </c>
      <c r="C835" s="113" t="str">
        <f>IF(A835="","",pushover!C835)</f>
        <v/>
      </c>
      <c r="D835" s="4" t="str">
        <f>IF(A835="","",pushover!D835)</f>
        <v/>
      </c>
      <c r="E835" s="4" t="str">
        <f>IF(A835="","",pushover!E835)</f>
        <v/>
      </c>
      <c r="F835" s="4" t="str">
        <f>IF(A835="","",pushover!I835)</f>
        <v/>
      </c>
      <c r="G835" s="4" t="str">
        <f>IF(A835="","",pushover!J835)</f>
        <v/>
      </c>
      <c r="H835" s="4" t="str">
        <f>IF(A835="","",pushover!K835)</f>
        <v/>
      </c>
      <c r="I835" s="60" t="str">
        <f t="shared" si="85"/>
        <v/>
      </c>
      <c r="J835" s="60" t="str">
        <f t="shared" si="86"/>
        <v/>
      </c>
      <c r="K835" s="59" t="str">
        <f>IF(AND(F835&gt;0,F834=0),aux!$B$2,IF(AND(G835&gt;0,G834=0,H835&lt;1),aux!$B$3,IF(AND(J835=MAX($J$4:$J$999),J834&lt;J835),aux!$B$4,"")))</f>
        <v/>
      </c>
      <c r="L835" s="114" t="str">
        <f>IF(OR(K834=aux!$B$3,L834=""),"",B835/$B$1)</f>
        <v/>
      </c>
      <c r="M835" s="114" t="str">
        <f t="shared" si="83"/>
        <v/>
      </c>
      <c r="N835" s="11" t="str">
        <f t="shared" si="84"/>
        <v/>
      </c>
      <c r="O835" s="60" t="str">
        <f>IF(AND(L834&lt;$V$20,L835&gt;$V$20),aux!$B$5,"")</f>
        <v/>
      </c>
      <c r="AA835" s="108">
        <f>IF(L835="",$V$6,B835)</f>
        <v>45.800000000000004</v>
      </c>
      <c r="AB835" s="109">
        <f>IF(L835="",$W$6,C835)</f>
        <v>3585.1179999999999</v>
      </c>
      <c r="AC835" s="108">
        <f>IF(B835="",AC834,IF(L835="",B835,$V$6))</f>
        <v>80</v>
      </c>
      <c r="AD835" s="109">
        <f>IF(B835="",AD834,IF(L835="",C835,$W$6))</f>
        <v>3604.0729999999999</v>
      </c>
      <c r="AF835" s="110">
        <f t="shared" si="87"/>
        <v>33.676470588235297</v>
      </c>
      <c r="AG835" s="110">
        <f t="shared" si="88"/>
        <v>0.24973721682891176</v>
      </c>
      <c r="AI835" s="111">
        <f>SUM($N$4:N835)</f>
        <v>6.8337405675909331</v>
      </c>
    </row>
    <row r="836" spans="1:35" x14ac:dyDescent="0.25">
      <c r="A836" s="4" t="str">
        <f>IF(pushover!A836="","",pushover!A836)</f>
        <v/>
      </c>
      <c r="B836" s="112" t="str">
        <f>IF(A836="","",IF(MAX(pushover!B836:B1831)&gt;0,pushover!B836*100,-pushover!B836*100))</f>
        <v/>
      </c>
      <c r="C836" s="113" t="str">
        <f>IF(A836="","",pushover!C836)</f>
        <v/>
      </c>
      <c r="D836" s="4" t="str">
        <f>IF(A836="","",pushover!D836)</f>
        <v/>
      </c>
      <c r="E836" s="4" t="str">
        <f>IF(A836="","",pushover!E836)</f>
        <v/>
      </c>
      <c r="F836" s="4" t="str">
        <f>IF(A836="","",pushover!I836)</f>
        <v/>
      </c>
      <c r="G836" s="4" t="str">
        <f>IF(A836="","",pushover!J836)</f>
        <v/>
      </c>
      <c r="H836" s="4" t="str">
        <f>IF(A836="","",pushover!K836)</f>
        <v/>
      </c>
      <c r="I836" s="60" t="str">
        <f t="shared" si="85"/>
        <v/>
      </c>
      <c r="J836" s="60" t="str">
        <f t="shared" si="86"/>
        <v/>
      </c>
      <c r="K836" s="59" t="str">
        <f>IF(AND(F836&gt;0,F835=0),aux!$B$2,IF(AND(G836&gt;0,G835=0,H836&lt;1),aux!$B$3,IF(AND(J836=MAX($J$4:$J$999),J835&lt;J836),aux!$B$4,"")))</f>
        <v/>
      </c>
      <c r="L836" s="114" t="str">
        <f>IF(OR(K835=aux!$B$3,L835=""),"",B836/$B$1)</f>
        <v/>
      </c>
      <c r="M836" s="114" t="str">
        <f t="shared" si="83"/>
        <v/>
      </c>
      <c r="N836" s="11" t="str">
        <f t="shared" si="84"/>
        <v/>
      </c>
      <c r="O836" s="60" t="str">
        <f>IF(AND(L835&lt;$V$20,L836&gt;$V$20),aux!$B$5,"")</f>
        <v/>
      </c>
      <c r="AA836" s="108">
        <f>IF(L836="",$V$6,B836)</f>
        <v>45.800000000000004</v>
      </c>
      <c r="AB836" s="109">
        <f>IF(L836="",$W$6,C836)</f>
        <v>3585.1179999999999</v>
      </c>
      <c r="AC836" s="108">
        <f>IF(B836="",AC835,IF(L836="",B836,$V$6))</f>
        <v>80</v>
      </c>
      <c r="AD836" s="109">
        <f>IF(B836="",AD835,IF(L836="",C836,$W$6))</f>
        <v>3604.0729999999999</v>
      </c>
      <c r="AF836" s="110">
        <f t="shared" si="87"/>
        <v>33.676470588235297</v>
      </c>
      <c r="AG836" s="110">
        <f t="shared" si="88"/>
        <v>0.24973721682891176</v>
      </c>
      <c r="AI836" s="111">
        <f>SUM($N$4:N836)</f>
        <v>6.8337405675909331</v>
      </c>
    </row>
    <row r="837" spans="1:35" x14ac:dyDescent="0.25">
      <c r="A837" s="4" t="str">
        <f>IF(pushover!A837="","",pushover!A837)</f>
        <v/>
      </c>
      <c r="B837" s="112" t="str">
        <f>IF(A837="","",IF(MAX(pushover!B837:B1832)&gt;0,pushover!B837*100,-pushover!B837*100))</f>
        <v/>
      </c>
      <c r="C837" s="113" t="str">
        <f>IF(A837="","",pushover!C837)</f>
        <v/>
      </c>
      <c r="D837" s="4" t="str">
        <f>IF(A837="","",pushover!D837)</f>
        <v/>
      </c>
      <c r="E837" s="4" t="str">
        <f>IF(A837="","",pushover!E837)</f>
        <v/>
      </c>
      <c r="F837" s="4" t="str">
        <f>IF(A837="","",pushover!I837)</f>
        <v/>
      </c>
      <c r="G837" s="4" t="str">
        <f>IF(A837="","",pushover!J837)</f>
        <v/>
      </c>
      <c r="H837" s="4" t="str">
        <f>IF(A837="","",pushover!K837)</f>
        <v/>
      </c>
      <c r="I837" s="60" t="str">
        <f t="shared" si="85"/>
        <v/>
      </c>
      <c r="J837" s="60" t="str">
        <f t="shared" si="86"/>
        <v/>
      </c>
      <c r="K837" s="59" t="str">
        <f>IF(AND(F837&gt;0,F836=0),aux!$B$2,IF(AND(G837&gt;0,G836=0,H837&lt;1),aux!$B$3,IF(AND(J837=MAX($J$4:$J$999),J836&lt;J837),aux!$B$4,"")))</f>
        <v/>
      </c>
      <c r="L837" s="114" t="str">
        <f>IF(OR(K836=aux!$B$3,L836=""),"",B837/$B$1)</f>
        <v/>
      </c>
      <c r="M837" s="114" t="str">
        <f t="shared" si="83"/>
        <v/>
      </c>
      <c r="N837" s="11" t="str">
        <f t="shared" si="84"/>
        <v/>
      </c>
      <c r="O837" s="60" t="str">
        <f>IF(AND(L836&lt;$V$20,L837&gt;$V$20),aux!$B$5,"")</f>
        <v/>
      </c>
      <c r="AA837" s="108">
        <f>IF(L837="",$V$6,B837)</f>
        <v>45.800000000000004</v>
      </c>
      <c r="AB837" s="109">
        <f>IF(L837="",$W$6,C837)</f>
        <v>3585.1179999999999</v>
      </c>
      <c r="AC837" s="108">
        <f>IF(B837="",AC836,IF(L837="",B837,$V$6))</f>
        <v>80</v>
      </c>
      <c r="AD837" s="109">
        <f>IF(B837="",AD836,IF(L837="",C837,$W$6))</f>
        <v>3604.0729999999999</v>
      </c>
      <c r="AF837" s="110">
        <f t="shared" si="87"/>
        <v>33.676470588235297</v>
      </c>
      <c r="AG837" s="110">
        <f t="shared" si="88"/>
        <v>0.24973721682891176</v>
      </c>
      <c r="AI837" s="111">
        <f>SUM($N$4:N837)</f>
        <v>6.8337405675909331</v>
      </c>
    </row>
    <row r="838" spans="1:35" x14ac:dyDescent="0.25">
      <c r="A838" s="4" t="str">
        <f>IF(pushover!A838="","",pushover!A838)</f>
        <v/>
      </c>
      <c r="B838" s="112" t="str">
        <f>IF(A838="","",IF(MAX(pushover!B838:B1833)&gt;0,pushover!B838*100,-pushover!B838*100))</f>
        <v/>
      </c>
      <c r="C838" s="113" t="str">
        <f>IF(A838="","",pushover!C838)</f>
        <v/>
      </c>
      <c r="D838" s="4" t="str">
        <f>IF(A838="","",pushover!D838)</f>
        <v/>
      </c>
      <c r="E838" s="4" t="str">
        <f>IF(A838="","",pushover!E838)</f>
        <v/>
      </c>
      <c r="F838" s="4" t="str">
        <f>IF(A838="","",pushover!I838)</f>
        <v/>
      </c>
      <c r="G838" s="4" t="str">
        <f>IF(A838="","",pushover!J838)</f>
        <v/>
      </c>
      <c r="H838" s="4" t="str">
        <f>IF(A838="","",pushover!K838)</f>
        <v/>
      </c>
      <c r="I838" s="60" t="str">
        <f t="shared" si="85"/>
        <v/>
      </c>
      <c r="J838" s="60" t="str">
        <f t="shared" si="86"/>
        <v/>
      </c>
      <c r="K838" s="59" t="str">
        <f>IF(AND(F838&gt;0,F837=0),aux!$B$2,IF(AND(G838&gt;0,G837=0,H838&lt;1),aux!$B$3,IF(AND(J838=MAX($J$4:$J$999),J837&lt;J838),aux!$B$4,"")))</f>
        <v/>
      </c>
      <c r="L838" s="114" t="str">
        <f>IF(OR(K837=aux!$B$3,L837=""),"",B838/$B$1)</f>
        <v/>
      </c>
      <c r="M838" s="114" t="str">
        <f t="shared" si="83"/>
        <v/>
      </c>
      <c r="N838" s="11" t="str">
        <f t="shared" si="84"/>
        <v/>
      </c>
      <c r="O838" s="60" t="str">
        <f>IF(AND(L837&lt;$V$20,L838&gt;$V$20),aux!$B$5,"")</f>
        <v/>
      </c>
      <c r="AA838" s="108">
        <f>IF(L838="",$V$6,B838)</f>
        <v>45.800000000000004</v>
      </c>
      <c r="AB838" s="109">
        <f>IF(L838="",$W$6,C838)</f>
        <v>3585.1179999999999</v>
      </c>
      <c r="AC838" s="108">
        <f>IF(B838="",AC837,IF(L838="",B838,$V$6))</f>
        <v>80</v>
      </c>
      <c r="AD838" s="109">
        <f>IF(B838="",AD837,IF(L838="",C838,$W$6))</f>
        <v>3604.0729999999999</v>
      </c>
      <c r="AF838" s="110">
        <f t="shared" si="87"/>
        <v>33.676470588235297</v>
      </c>
      <c r="AG838" s="110">
        <f t="shared" si="88"/>
        <v>0.24973721682891176</v>
      </c>
      <c r="AI838" s="111">
        <f>SUM($N$4:N838)</f>
        <v>6.8337405675909331</v>
      </c>
    </row>
    <row r="839" spans="1:35" x14ac:dyDescent="0.25">
      <c r="A839" s="4" t="str">
        <f>IF(pushover!A839="","",pushover!A839)</f>
        <v/>
      </c>
      <c r="B839" s="112" t="str">
        <f>IF(A839="","",IF(MAX(pushover!B839:B1834)&gt;0,pushover!B839*100,-pushover!B839*100))</f>
        <v/>
      </c>
      <c r="C839" s="113" t="str">
        <f>IF(A839="","",pushover!C839)</f>
        <v/>
      </c>
      <c r="D839" s="4" t="str">
        <f>IF(A839="","",pushover!D839)</f>
        <v/>
      </c>
      <c r="E839" s="4" t="str">
        <f>IF(A839="","",pushover!E839)</f>
        <v/>
      </c>
      <c r="F839" s="4" t="str">
        <f>IF(A839="","",pushover!I839)</f>
        <v/>
      </c>
      <c r="G839" s="4" t="str">
        <f>IF(A839="","",pushover!J839)</f>
        <v/>
      </c>
      <c r="H839" s="4" t="str">
        <f>IF(A839="","",pushover!K839)</f>
        <v/>
      </c>
      <c r="I839" s="60" t="str">
        <f t="shared" si="85"/>
        <v/>
      </c>
      <c r="J839" s="60" t="str">
        <f t="shared" si="86"/>
        <v/>
      </c>
      <c r="K839" s="59" t="str">
        <f>IF(AND(F839&gt;0,F838=0),aux!$B$2,IF(AND(G839&gt;0,G838=0,H839&lt;1),aux!$B$3,IF(AND(J839=MAX($J$4:$J$999),J838&lt;J839),aux!$B$4,"")))</f>
        <v/>
      </c>
      <c r="L839" s="114" t="str">
        <f>IF(OR(K838=aux!$B$3,L838=""),"",B839/$B$1)</f>
        <v/>
      </c>
      <c r="M839" s="114" t="str">
        <f t="shared" si="83"/>
        <v/>
      </c>
      <c r="N839" s="11" t="str">
        <f t="shared" si="84"/>
        <v/>
      </c>
      <c r="O839" s="60" t="str">
        <f>IF(AND(L838&lt;$V$20,L839&gt;$V$20),aux!$B$5,"")</f>
        <v/>
      </c>
      <c r="AA839" s="108">
        <f>IF(L839="",$V$6,B839)</f>
        <v>45.800000000000004</v>
      </c>
      <c r="AB839" s="109">
        <f>IF(L839="",$W$6,C839)</f>
        <v>3585.1179999999999</v>
      </c>
      <c r="AC839" s="108">
        <f>IF(B839="",AC838,IF(L839="",B839,$V$6))</f>
        <v>80</v>
      </c>
      <c r="AD839" s="109">
        <f>IF(B839="",AD838,IF(L839="",C839,$W$6))</f>
        <v>3604.0729999999999</v>
      </c>
      <c r="AF839" s="110">
        <f t="shared" si="87"/>
        <v>33.676470588235297</v>
      </c>
      <c r="AG839" s="110">
        <f t="shared" si="88"/>
        <v>0.24973721682891176</v>
      </c>
      <c r="AI839" s="111">
        <f>SUM($N$4:N839)</f>
        <v>6.8337405675909331</v>
      </c>
    </row>
    <row r="840" spans="1:35" x14ac:dyDescent="0.25">
      <c r="A840" s="4" t="str">
        <f>IF(pushover!A840="","",pushover!A840)</f>
        <v/>
      </c>
      <c r="B840" s="112" t="str">
        <f>IF(A840="","",IF(MAX(pushover!B840:B1835)&gt;0,pushover!B840*100,-pushover!B840*100))</f>
        <v/>
      </c>
      <c r="C840" s="113" t="str">
        <f>IF(A840="","",pushover!C840)</f>
        <v/>
      </c>
      <c r="D840" s="4" t="str">
        <f>IF(A840="","",pushover!D840)</f>
        <v/>
      </c>
      <c r="E840" s="4" t="str">
        <f>IF(A840="","",pushover!E840)</f>
        <v/>
      </c>
      <c r="F840" s="4" t="str">
        <f>IF(A840="","",pushover!I840)</f>
        <v/>
      </c>
      <c r="G840" s="4" t="str">
        <f>IF(A840="","",pushover!J840)</f>
        <v/>
      </c>
      <c r="H840" s="4" t="str">
        <f>IF(A840="","",pushover!K840)</f>
        <v/>
      </c>
      <c r="I840" s="60" t="str">
        <f t="shared" si="85"/>
        <v/>
      </c>
      <c r="J840" s="60" t="str">
        <f t="shared" si="86"/>
        <v/>
      </c>
      <c r="K840" s="59" t="str">
        <f>IF(AND(F840&gt;0,F839=0),aux!$B$2,IF(AND(G840&gt;0,G839=0,H840&lt;1),aux!$B$3,IF(AND(J840=MAX($J$4:$J$999),J839&lt;J840),aux!$B$4,"")))</f>
        <v/>
      </c>
      <c r="L840" s="114" t="str">
        <f>IF(OR(K839=aux!$B$3,L839=""),"",B840/$B$1)</f>
        <v/>
      </c>
      <c r="M840" s="114" t="str">
        <f t="shared" si="83"/>
        <v/>
      </c>
      <c r="N840" s="11" t="str">
        <f t="shared" si="84"/>
        <v/>
      </c>
      <c r="O840" s="60" t="str">
        <f>IF(AND(L839&lt;$V$20,L840&gt;$V$20),aux!$B$5,"")</f>
        <v/>
      </c>
      <c r="AA840" s="108">
        <f>IF(L840="",$V$6,B840)</f>
        <v>45.800000000000004</v>
      </c>
      <c r="AB840" s="109">
        <f>IF(L840="",$W$6,C840)</f>
        <v>3585.1179999999999</v>
      </c>
      <c r="AC840" s="108">
        <f>IF(B840="",AC839,IF(L840="",B840,$V$6))</f>
        <v>80</v>
      </c>
      <c r="AD840" s="109">
        <f>IF(B840="",AD839,IF(L840="",C840,$W$6))</f>
        <v>3604.0729999999999</v>
      </c>
      <c r="AF840" s="110">
        <f t="shared" si="87"/>
        <v>33.676470588235297</v>
      </c>
      <c r="AG840" s="110">
        <f t="shared" si="88"/>
        <v>0.24973721682891176</v>
      </c>
      <c r="AI840" s="111">
        <f>SUM($N$4:N840)</f>
        <v>6.8337405675909331</v>
      </c>
    </row>
    <row r="841" spans="1:35" x14ac:dyDescent="0.25">
      <c r="A841" s="4" t="str">
        <f>IF(pushover!A841="","",pushover!A841)</f>
        <v/>
      </c>
      <c r="B841" s="112" t="str">
        <f>IF(A841="","",IF(MAX(pushover!B841:B1836)&gt;0,pushover!B841*100,-pushover!B841*100))</f>
        <v/>
      </c>
      <c r="C841" s="113" t="str">
        <f>IF(A841="","",pushover!C841)</f>
        <v/>
      </c>
      <c r="D841" s="4" t="str">
        <f>IF(A841="","",pushover!D841)</f>
        <v/>
      </c>
      <c r="E841" s="4" t="str">
        <f>IF(A841="","",pushover!E841)</f>
        <v/>
      </c>
      <c r="F841" s="4" t="str">
        <f>IF(A841="","",pushover!I841)</f>
        <v/>
      </c>
      <c r="G841" s="4" t="str">
        <f>IF(A841="","",pushover!J841)</f>
        <v/>
      </c>
      <c r="H841" s="4" t="str">
        <f>IF(A841="","",pushover!K841)</f>
        <v/>
      </c>
      <c r="I841" s="60" t="str">
        <f t="shared" si="85"/>
        <v/>
      </c>
      <c r="J841" s="60" t="str">
        <f t="shared" si="86"/>
        <v/>
      </c>
      <c r="K841" s="59" t="str">
        <f>IF(AND(F841&gt;0,F840=0),aux!$B$2,IF(AND(G841&gt;0,G840=0,H841&lt;1),aux!$B$3,IF(AND(J841=MAX($J$4:$J$999),J840&lt;J841),aux!$B$4,"")))</f>
        <v/>
      </c>
      <c r="L841" s="114" t="str">
        <f>IF(OR(K840=aux!$B$3,L840=""),"",B841/$B$1)</f>
        <v/>
      </c>
      <c r="M841" s="114" t="str">
        <f t="shared" si="83"/>
        <v/>
      </c>
      <c r="N841" s="11" t="str">
        <f t="shared" si="84"/>
        <v/>
      </c>
      <c r="O841" s="60" t="str">
        <f>IF(AND(L840&lt;$V$20,L841&gt;$V$20),aux!$B$5,"")</f>
        <v/>
      </c>
      <c r="AA841" s="108">
        <f>IF(L841="",$V$6,B841)</f>
        <v>45.800000000000004</v>
      </c>
      <c r="AB841" s="109">
        <f>IF(L841="",$W$6,C841)</f>
        <v>3585.1179999999999</v>
      </c>
      <c r="AC841" s="108">
        <f>IF(B841="",AC840,IF(L841="",B841,$V$6))</f>
        <v>80</v>
      </c>
      <c r="AD841" s="109">
        <f>IF(B841="",AD840,IF(L841="",C841,$W$6))</f>
        <v>3604.0729999999999</v>
      </c>
      <c r="AF841" s="110">
        <f t="shared" si="87"/>
        <v>33.676470588235297</v>
      </c>
      <c r="AG841" s="110">
        <f t="shared" si="88"/>
        <v>0.24973721682891176</v>
      </c>
      <c r="AI841" s="111">
        <f>SUM($N$4:N841)</f>
        <v>6.8337405675909331</v>
      </c>
    </row>
    <row r="842" spans="1:35" x14ac:dyDescent="0.25">
      <c r="A842" s="4" t="str">
        <f>IF(pushover!A842="","",pushover!A842)</f>
        <v/>
      </c>
      <c r="B842" s="112" t="str">
        <f>IF(A842="","",IF(MAX(pushover!B842:B1837)&gt;0,pushover!B842*100,-pushover!B842*100))</f>
        <v/>
      </c>
      <c r="C842" s="113" t="str">
        <f>IF(A842="","",pushover!C842)</f>
        <v/>
      </c>
      <c r="D842" s="4" t="str">
        <f>IF(A842="","",pushover!D842)</f>
        <v/>
      </c>
      <c r="E842" s="4" t="str">
        <f>IF(A842="","",pushover!E842)</f>
        <v/>
      </c>
      <c r="F842" s="4" t="str">
        <f>IF(A842="","",pushover!I842)</f>
        <v/>
      </c>
      <c r="G842" s="4" t="str">
        <f>IF(A842="","",pushover!J842)</f>
        <v/>
      </c>
      <c r="H842" s="4" t="str">
        <f>IF(A842="","",pushover!K842)</f>
        <v/>
      </c>
      <c r="I842" s="60" t="str">
        <f t="shared" si="85"/>
        <v/>
      </c>
      <c r="J842" s="60" t="str">
        <f t="shared" si="86"/>
        <v/>
      </c>
      <c r="K842" s="59" t="str">
        <f>IF(AND(F842&gt;0,F841=0),aux!$B$2,IF(AND(G842&gt;0,G841=0,H842&lt;1),aux!$B$3,IF(AND(J842=MAX($J$4:$J$999),J841&lt;J842),aux!$B$4,"")))</f>
        <v/>
      </c>
      <c r="L842" s="114" t="str">
        <f>IF(OR(K841=aux!$B$3,L841=""),"",B842/$B$1)</f>
        <v/>
      </c>
      <c r="M842" s="114" t="str">
        <f t="shared" si="83"/>
        <v/>
      </c>
      <c r="N842" s="11" t="str">
        <f t="shared" si="84"/>
        <v/>
      </c>
      <c r="O842" s="60" t="str">
        <f>IF(AND(L841&lt;$V$20,L842&gt;$V$20),aux!$B$5,"")</f>
        <v/>
      </c>
      <c r="AA842" s="108">
        <f>IF(L842="",$V$6,B842)</f>
        <v>45.800000000000004</v>
      </c>
      <c r="AB842" s="109">
        <f>IF(L842="",$W$6,C842)</f>
        <v>3585.1179999999999</v>
      </c>
      <c r="AC842" s="108">
        <f>IF(B842="",AC841,IF(L842="",B842,$V$6))</f>
        <v>80</v>
      </c>
      <c r="AD842" s="109">
        <f>IF(B842="",AD841,IF(L842="",C842,$W$6))</f>
        <v>3604.0729999999999</v>
      </c>
      <c r="AF842" s="110">
        <f t="shared" si="87"/>
        <v>33.676470588235297</v>
      </c>
      <c r="AG842" s="110">
        <f t="shared" si="88"/>
        <v>0.24973721682891176</v>
      </c>
      <c r="AI842" s="111">
        <f>SUM($N$4:N842)</f>
        <v>6.8337405675909331</v>
      </c>
    </row>
    <row r="843" spans="1:35" x14ac:dyDescent="0.25">
      <c r="A843" s="4" t="str">
        <f>IF(pushover!A843="","",pushover!A843)</f>
        <v/>
      </c>
      <c r="B843" s="112" t="str">
        <f>IF(A843="","",IF(MAX(pushover!B843:B1838)&gt;0,pushover!B843*100,-pushover!B843*100))</f>
        <v/>
      </c>
      <c r="C843" s="113" t="str">
        <f>IF(A843="","",pushover!C843)</f>
        <v/>
      </c>
      <c r="D843" s="4" t="str">
        <f>IF(A843="","",pushover!D843)</f>
        <v/>
      </c>
      <c r="E843" s="4" t="str">
        <f>IF(A843="","",pushover!E843)</f>
        <v/>
      </c>
      <c r="F843" s="4" t="str">
        <f>IF(A843="","",pushover!I843)</f>
        <v/>
      </c>
      <c r="G843" s="4" t="str">
        <f>IF(A843="","",pushover!J843)</f>
        <v/>
      </c>
      <c r="H843" s="4" t="str">
        <f>IF(A843="","",pushover!K843)</f>
        <v/>
      </c>
      <c r="I843" s="60" t="str">
        <f t="shared" si="85"/>
        <v/>
      </c>
      <c r="J843" s="60" t="str">
        <f t="shared" si="86"/>
        <v/>
      </c>
      <c r="K843" s="59" t="str">
        <f>IF(AND(F843&gt;0,F842=0),aux!$B$2,IF(AND(G843&gt;0,G842=0,H843&lt;1),aux!$B$3,IF(AND(J843=MAX($J$4:$J$999),J842&lt;J843),aux!$B$4,"")))</f>
        <v/>
      </c>
      <c r="L843" s="114" t="str">
        <f>IF(OR(K842=aux!$B$3,L842=""),"",B843/$B$1)</f>
        <v/>
      </c>
      <c r="M843" s="114" t="str">
        <f t="shared" si="83"/>
        <v/>
      </c>
      <c r="N843" s="11" t="str">
        <f t="shared" si="84"/>
        <v/>
      </c>
      <c r="O843" s="60" t="str">
        <f>IF(AND(L842&lt;$V$20,L843&gt;$V$20),aux!$B$5,"")</f>
        <v/>
      </c>
      <c r="AA843" s="108">
        <f>IF(L843="",$V$6,B843)</f>
        <v>45.800000000000004</v>
      </c>
      <c r="AB843" s="109">
        <f>IF(L843="",$W$6,C843)</f>
        <v>3585.1179999999999</v>
      </c>
      <c r="AC843" s="108">
        <f>IF(B843="",AC842,IF(L843="",B843,$V$6))</f>
        <v>80</v>
      </c>
      <c r="AD843" s="109">
        <f>IF(B843="",AD842,IF(L843="",C843,$W$6))</f>
        <v>3604.0729999999999</v>
      </c>
      <c r="AF843" s="110">
        <f t="shared" si="87"/>
        <v>33.676470588235297</v>
      </c>
      <c r="AG843" s="110">
        <f t="shared" si="88"/>
        <v>0.24973721682891176</v>
      </c>
      <c r="AI843" s="111">
        <f>SUM($N$4:N843)</f>
        <v>6.8337405675909331</v>
      </c>
    </row>
    <row r="844" spans="1:35" x14ac:dyDescent="0.25">
      <c r="A844" s="4" t="str">
        <f>IF(pushover!A844="","",pushover!A844)</f>
        <v/>
      </c>
      <c r="B844" s="112" t="str">
        <f>IF(A844="","",IF(MAX(pushover!B844:B1839)&gt;0,pushover!B844*100,-pushover!B844*100))</f>
        <v/>
      </c>
      <c r="C844" s="113" t="str">
        <f>IF(A844="","",pushover!C844)</f>
        <v/>
      </c>
      <c r="D844" s="4" t="str">
        <f>IF(A844="","",pushover!D844)</f>
        <v/>
      </c>
      <c r="E844" s="4" t="str">
        <f>IF(A844="","",pushover!E844)</f>
        <v/>
      </c>
      <c r="F844" s="4" t="str">
        <f>IF(A844="","",pushover!I844)</f>
        <v/>
      </c>
      <c r="G844" s="4" t="str">
        <f>IF(A844="","",pushover!J844)</f>
        <v/>
      </c>
      <c r="H844" s="4" t="str">
        <f>IF(A844="","",pushover!K844)</f>
        <v/>
      </c>
      <c r="I844" s="60" t="str">
        <f t="shared" si="85"/>
        <v/>
      </c>
      <c r="J844" s="60" t="str">
        <f t="shared" si="86"/>
        <v/>
      </c>
      <c r="K844" s="59" t="str">
        <f>IF(AND(F844&gt;0,F843=0),aux!$B$2,IF(AND(G844&gt;0,G843=0,H844&lt;1),aux!$B$3,IF(AND(J844=MAX($J$4:$J$999),J843&lt;J844),aux!$B$4,"")))</f>
        <v/>
      </c>
      <c r="L844" s="114" t="str">
        <f>IF(OR(K843=aux!$B$3,L843=""),"",B844/$B$1)</f>
        <v/>
      </c>
      <c r="M844" s="114" t="str">
        <f t="shared" si="83"/>
        <v/>
      </c>
      <c r="N844" s="11" t="str">
        <f t="shared" si="84"/>
        <v/>
      </c>
      <c r="O844" s="60" t="str">
        <f>IF(AND(L843&lt;$V$20,L844&gt;$V$20),aux!$B$5,"")</f>
        <v/>
      </c>
      <c r="AA844" s="108">
        <f>IF(L844="",$V$6,B844)</f>
        <v>45.800000000000004</v>
      </c>
      <c r="AB844" s="109">
        <f>IF(L844="",$W$6,C844)</f>
        <v>3585.1179999999999</v>
      </c>
      <c r="AC844" s="108">
        <f>IF(B844="",AC843,IF(L844="",B844,$V$6))</f>
        <v>80</v>
      </c>
      <c r="AD844" s="109">
        <f>IF(B844="",AD843,IF(L844="",C844,$W$6))</f>
        <v>3604.0729999999999</v>
      </c>
      <c r="AF844" s="110">
        <f t="shared" si="87"/>
        <v>33.676470588235297</v>
      </c>
      <c r="AG844" s="110">
        <f t="shared" si="88"/>
        <v>0.24973721682891176</v>
      </c>
      <c r="AI844" s="111">
        <f>SUM($N$4:N844)</f>
        <v>6.8337405675909331</v>
      </c>
    </row>
    <row r="845" spans="1:35" x14ac:dyDescent="0.25">
      <c r="A845" s="4" t="str">
        <f>IF(pushover!A845="","",pushover!A845)</f>
        <v/>
      </c>
      <c r="B845" s="112" t="str">
        <f>IF(A845="","",IF(MAX(pushover!B845:B1840)&gt;0,pushover!B845*100,-pushover!B845*100))</f>
        <v/>
      </c>
      <c r="C845" s="113" t="str">
        <f>IF(A845="","",pushover!C845)</f>
        <v/>
      </c>
      <c r="D845" s="4" t="str">
        <f>IF(A845="","",pushover!D845)</f>
        <v/>
      </c>
      <c r="E845" s="4" t="str">
        <f>IF(A845="","",pushover!E845)</f>
        <v/>
      </c>
      <c r="F845" s="4" t="str">
        <f>IF(A845="","",pushover!I845)</f>
        <v/>
      </c>
      <c r="G845" s="4" t="str">
        <f>IF(A845="","",pushover!J845)</f>
        <v/>
      </c>
      <c r="H845" s="4" t="str">
        <f>IF(A845="","",pushover!K845)</f>
        <v/>
      </c>
      <c r="I845" s="60" t="str">
        <f t="shared" si="85"/>
        <v/>
      </c>
      <c r="J845" s="60" t="str">
        <f t="shared" si="86"/>
        <v/>
      </c>
      <c r="K845" s="59" t="str">
        <f>IF(AND(F845&gt;0,F844=0),aux!$B$2,IF(AND(G845&gt;0,G844=0,H845&lt;1),aux!$B$3,IF(AND(J845=MAX($J$4:$J$999),J844&lt;J845),aux!$B$4,"")))</f>
        <v/>
      </c>
      <c r="L845" s="114" t="str">
        <f>IF(OR(K844=aux!$B$3,L844=""),"",B845/$B$1)</f>
        <v/>
      </c>
      <c r="M845" s="114" t="str">
        <f t="shared" si="83"/>
        <v/>
      </c>
      <c r="N845" s="11" t="str">
        <f t="shared" si="84"/>
        <v/>
      </c>
      <c r="O845" s="60" t="str">
        <f>IF(AND(L844&lt;$V$20,L845&gt;$V$20),aux!$B$5,"")</f>
        <v/>
      </c>
      <c r="AA845" s="108">
        <f>IF(L845="",$V$6,B845)</f>
        <v>45.800000000000004</v>
      </c>
      <c r="AB845" s="109">
        <f>IF(L845="",$W$6,C845)</f>
        <v>3585.1179999999999</v>
      </c>
      <c r="AC845" s="108">
        <f>IF(B845="",AC844,IF(L845="",B845,$V$6))</f>
        <v>80</v>
      </c>
      <c r="AD845" s="109">
        <f>IF(B845="",AD844,IF(L845="",C845,$W$6))</f>
        <v>3604.0729999999999</v>
      </c>
      <c r="AF845" s="110">
        <f t="shared" si="87"/>
        <v>33.676470588235297</v>
      </c>
      <c r="AG845" s="110">
        <f t="shared" si="88"/>
        <v>0.24973721682891176</v>
      </c>
      <c r="AI845" s="111">
        <f>SUM($N$4:N845)</f>
        <v>6.8337405675909331</v>
      </c>
    </row>
    <row r="846" spans="1:35" x14ac:dyDescent="0.25">
      <c r="A846" s="4" t="str">
        <f>IF(pushover!A846="","",pushover!A846)</f>
        <v/>
      </c>
      <c r="B846" s="112" t="str">
        <f>IF(A846="","",IF(MAX(pushover!B846:B1841)&gt;0,pushover!B846*100,-pushover!B846*100))</f>
        <v/>
      </c>
      <c r="C846" s="113" t="str">
        <f>IF(A846="","",pushover!C846)</f>
        <v/>
      </c>
      <c r="D846" s="4" t="str">
        <f>IF(A846="","",pushover!D846)</f>
        <v/>
      </c>
      <c r="E846" s="4" t="str">
        <f>IF(A846="","",pushover!E846)</f>
        <v/>
      </c>
      <c r="F846" s="4" t="str">
        <f>IF(A846="","",pushover!I846)</f>
        <v/>
      </c>
      <c r="G846" s="4" t="str">
        <f>IF(A846="","",pushover!J846)</f>
        <v/>
      </c>
      <c r="H846" s="4" t="str">
        <f>IF(A846="","",pushover!K846)</f>
        <v/>
      </c>
      <c r="I846" s="60" t="str">
        <f t="shared" si="85"/>
        <v/>
      </c>
      <c r="J846" s="60" t="str">
        <f t="shared" si="86"/>
        <v/>
      </c>
      <c r="K846" s="59" t="str">
        <f>IF(AND(F846&gt;0,F845=0),aux!$B$2,IF(AND(G846&gt;0,G845=0,H846&lt;1),aux!$B$3,IF(AND(J846=MAX($J$4:$J$999),J845&lt;J846),aux!$B$4,"")))</f>
        <v/>
      </c>
      <c r="L846" s="114" t="str">
        <f>IF(OR(K845=aux!$B$3,L845=""),"",B846/$B$1)</f>
        <v/>
      </c>
      <c r="M846" s="114" t="str">
        <f t="shared" si="83"/>
        <v/>
      </c>
      <c r="N846" s="11" t="str">
        <f t="shared" si="84"/>
        <v/>
      </c>
      <c r="O846" s="60" t="str">
        <f>IF(AND(L845&lt;$V$20,L846&gt;$V$20),aux!$B$5,"")</f>
        <v/>
      </c>
      <c r="AA846" s="108">
        <f>IF(L846="",$V$6,B846)</f>
        <v>45.800000000000004</v>
      </c>
      <c r="AB846" s="109">
        <f>IF(L846="",$W$6,C846)</f>
        <v>3585.1179999999999</v>
      </c>
      <c r="AC846" s="108">
        <f>IF(B846="",AC845,IF(L846="",B846,$V$6))</f>
        <v>80</v>
      </c>
      <c r="AD846" s="109">
        <f>IF(B846="",AD845,IF(L846="",C846,$W$6))</f>
        <v>3604.0729999999999</v>
      </c>
      <c r="AF846" s="110">
        <f t="shared" si="87"/>
        <v>33.676470588235297</v>
      </c>
      <c r="AG846" s="110">
        <f t="shared" si="88"/>
        <v>0.24973721682891176</v>
      </c>
      <c r="AI846" s="111">
        <f>SUM($N$4:N846)</f>
        <v>6.8337405675909331</v>
      </c>
    </row>
    <row r="847" spans="1:35" x14ac:dyDescent="0.25">
      <c r="A847" s="4" t="str">
        <f>IF(pushover!A847="","",pushover!A847)</f>
        <v/>
      </c>
      <c r="B847" s="112" t="str">
        <f>IF(A847="","",IF(MAX(pushover!B847:B1842)&gt;0,pushover!B847*100,-pushover!B847*100))</f>
        <v/>
      </c>
      <c r="C847" s="113" t="str">
        <f>IF(A847="","",pushover!C847)</f>
        <v/>
      </c>
      <c r="D847" s="4" t="str">
        <f>IF(A847="","",pushover!D847)</f>
        <v/>
      </c>
      <c r="E847" s="4" t="str">
        <f>IF(A847="","",pushover!E847)</f>
        <v/>
      </c>
      <c r="F847" s="4" t="str">
        <f>IF(A847="","",pushover!I847)</f>
        <v/>
      </c>
      <c r="G847" s="4" t="str">
        <f>IF(A847="","",pushover!J847)</f>
        <v/>
      </c>
      <c r="H847" s="4" t="str">
        <f>IF(A847="","",pushover!K847)</f>
        <v/>
      </c>
      <c r="I847" s="60" t="str">
        <f t="shared" si="85"/>
        <v/>
      </c>
      <c r="J847" s="60" t="str">
        <f t="shared" si="86"/>
        <v/>
      </c>
      <c r="K847" s="59" t="str">
        <f>IF(AND(F847&gt;0,F846=0),aux!$B$2,IF(AND(G847&gt;0,G846=0,H847&lt;1),aux!$B$3,IF(AND(J847=MAX($J$4:$J$999),J846&lt;J847),aux!$B$4,"")))</f>
        <v/>
      </c>
      <c r="L847" s="114" t="str">
        <f>IF(OR(K846=aux!$B$3,L846=""),"",B847/$B$1)</f>
        <v/>
      </c>
      <c r="M847" s="114" t="str">
        <f t="shared" si="83"/>
        <v/>
      </c>
      <c r="N847" s="11" t="str">
        <f t="shared" si="84"/>
        <v/>
      </c>
      <c r="O847" s="60" t="str">
        <f>IF(AND(L846&lt;$V$20,L847&gt;$V$20),aux!$B$5,"")</f>
        <v/>
      </c>
      <c r="AA847" s="108">
        <f>IF(L847="",$V$6,B847)</f>
        <v>45.800000000000004</v>
      </c>
      <c r="AB847" s="109">
        <f>IF(L847="",$W$6,C847)</f>
        <v>3585.1179999999999</v>
      </c>
      <c r="AC847" s="108">
        <f>IF(B847="",AC846,IF(L847="",B847,$V$6))</f>
        <v>80</v>
      </c>
      <c r="AD847" s="109">
        <f>IF(B847="",AD846,IF(L847="",C847,$W$6))</f>
        <v>3604.0729999999999</v>
      </c>
      <c r="AF847" s="110">
        <f t="shared" si="87"/>
        <v>33.676470588235297</v>
      </c>
      <c r="AG847" s="110">
        <f t="shared" si="88"/>
        <v>0.24973721682891176</v>
      </c>
      <c r="AI847" s="111">
        <f>SUM($N$4:N847)</f>
        <v>6.8337405675909331</v>
      </c>
    </row>
    <row r="848" spans="1:35" x14ac:dyDescent="0.25">
      <c r="A848" s="4" t="str">
        <f>IF(pushover!A848="","",pushover!A848)</f>
        <v/>
      </c>
      <c r="B848" s="112" t="str">
        <f>IF(A848="","",IF(MAX(pushover!B848:B1843)&gt;0,pushover!B848*100,-pushover!B848*100))</f>
        <v/>
      </c>
      <c r="C848" s="113" t="str">
        <f>IF(A848="","",pushover!C848)</f>
        <v/>
      </c>
      <c r="D848" s="4" t="str">
        <f>IF(A848="","",pushover!D848)</f>
        <v/>
      </c>
      <c r="E848" s="4" t="str">
        <f>IF(A848="","",pushover!E848)</f>
        <v/>
      </c>
      <c r="F848" s="4" t="str">
        <f>IF(A848="","",pushover!I848)</f>
        <v/>
      </c>
      <c r="G848" s="4" t="str">
        <f>IF(A848="","",pushover!J848)</f>
        <v/>
      </c>
      <c r="H848" s="4" t="str">
        <f>IF(A848="","",pushover!K848)</f>
        <v/>
      </c>
      <c r="I848" s="60" t="str">
        <f t="shared" si="85"/>
        <v/>
      </c>
      <c r="J848" s="60" t="str">
        <f t="shared" si="86"/>
        <v/>
      </c>
      <c r="K848" s="59" t="str">
        <f>IF(AND(F848&gt;0,F847=0),aux!$B$2,IF(AND(G848&gt;0,G847=0,H848&lt;1),aux!$B$3,IF(AND(J848=MAX($J$4:$J$999),J847&lt;J848),aux!$B$4,"")))</f>
        <v/>
      </c>
      <c r="L848" s="114" t="str">
        <f>IF(OR(K847=aux!$B$3,L847=""),"",B848/$B$1)</f>
        <v/>
      </c>
      <c r="M848" s="114" t="str">
        <f t="shared" si="83"/>
        <v/>
      </c>
      <c r="N848" s="11" t="str">
        <f t="shared" si="84"/>
        <v/>
      </c>
      <c r="O848" s="60" t="str">
        <f>IF(AND(L847&lt;$V$20,L848&gt;$V$20),aux!$B$5,"")</f>
        <v/>
      </c>
      <c r="AA848" s="108">
        <f>IF(L848="",$V$6,B848)</f>
        <v>45.800000000000004</v>
      </c>
      <c r="AB848" s="109">
        <f>IF(L848="",$W$6,C848)</f>
        <v>3585.1179999999999</v>
      </c>
      <c r="AC848" s="108">
        <f>IF(B848="",AC847,IF(L848="",B848,$V$6))</f>
        <v>80</v>
      </c>
      <c r="AD848" s="109">
        <f>IF(B848="",AD847,IF(L848="",C848,$W$6))</f>
        <v>3604.0729999999999</v>
      </c>
      <c r="AF848" s="110">
        <f t="shared" si="87"/>
        <v>33.676470588235297</v>
      </c>
      <c r="AG848" s="110">
        <f t="shared" si="88"/>
        <v>0.24973721682891176</v>
      </c>
      <c r="AI848" s="111">
        <f>SUM($N$4:N848)</f>
        <v>6.8337405675909331</v>
      </c>
    </row>
    <row r="849" spans="1:35" x14ac:dyDescent="0.25">
      <c r="A849" s="4" t="str">
        <f>IF(pushover!A849="","",pushover!A849)</f>
        <v/>
      </c>
      <c r="B849" s="112" t="str">
        <f>IF(A849="","",IF(MAX(pushover!B849:B1844)&gt;0,pushover!B849*100,-pushover!B849*100))</f>
        <v/>
      </c>
      <c r="C849" s="113" t="str">
        <f>IF(A849="","",pushover!C849)</f>
        <v/>
      </c>
      <c r="D849" s="4" t="str">
        <f>IF(A849="","",pushover!D849)</f>
        <v/>
      </c>
      <c r="E849" s="4" t="str">
        <f>IF(A849="","",pushover!E849)</f>
        <v/>
      </c>
      <c r="F849" s="4" t="str">
        <f>IF(A849="","",pushover!I849)</f>
        <v/>
      </c>
      <c r="G849" s="4" t="str">
        <f>IF(A849="","",pushover!J849)</f>
        <v/>
      </c>
      <c r="H849" s="4" t="str">
        <f>IF(A849="","",pushover!K849)</f>
        <v/>
      </c>
      <c r="I849" s="60" t="str">
        <f t="shared" si="85"/>
        <v/>
      </c>
      <c r="J849" s="60" t="str">
        <f t="shared" si="86"/>
        <v/>
      </c>
      <c r="K849" s="59" t="str">
        <f>IF(AND(F849&gt;0,F848=0),aux!$B$2,IF(AND(G849&gt;0,G848=0,H849&lt;1),aux!$B$3,IF(AND(J849=MAX($J$4:$J$999),J848&lt;J849),aux!$B$4,"")))</f>
        <v/>
      </c>
      <c r="L849" s="114" t="str">
        <f>IF(OR(K848=aux!$B$3,L848=""),"",B849/$B$1)</f>
        <v/>
      </c>
      <c r="M849" s="114" t="str">
        <f t="shared" si="83"/>
        <v/>
      </c>
      <c r="N849" s="11" t="str">
        <f t="shared" si="84"/>
        <v/>
      </c>
      <c r="O849" s="60" t="str">
        <f>IF(AND(L848&lt;$V$20,L849&gt;$V$20),aux!$B$5,"")</f>
        <v/>
      </c>
      <c r="AA849" s="108">
        <f>IF(L849="",$V$6,B849)</f>
        <v>45.800000000000004</v>
      </c>
      <c r="AB849" s="109">
        <f>IF(L849="",$W$6,C849)</f>
        <v>3585.1179999999999</v>
      </c>
      <c r="AC849" s="108">
        <f>IF(B849="",AC848,IF(L849="",B849,$V$6))</f>
        <v>80</v>
      </c>
      <c r="AD849" s="109">
        <f>IF(B849="",AD848,IF(L849="",C849,$W$6))</f>
        <v>3604.0729999999999</v>
      </c>
      <c r="AF849" s="110">
        <f t="shared" si="87"/>
        <v>33.676470588235297</v>
      </c>
      <c r="AG849" s="110">
        <f t="shared" si="88"/>
        <v>0.24973721682891176</v>
      </c>
      <c r="AI849" s="111">
        <f>SUM($N$4:N849)</f>
        <v>6.8337405675909331</v>
      </c>
    </row>
    <row r="850" spans="1:35" x14ac:dyDescent="0.25">
      <c r="A850" s="4" t="str">
        <f>IF(pushover!A850="","",pushover!A850)</f>
        <v/>
      </c>
      <c r="B850" s="112" t="str">
        <f>IF(A850="","",IF(MAX(pushover!B850:B1845)&gt;0,pushover!B850*100,-pushover!B850*100))</f>
        <v/>
      </c>
      <c r="C850" s="113" t="str">
        <f>IF(A850="","",pushover!C850)</f>
        <v/>
      </c>
      <c r="D850" s="4" t="str">
        <f>IF(A850="","",pushover!D850)</f>
        <v/>
      </c>
      <c r="E850" s="4" t="str">
        <f>IF(A850="","",pushover!E850)</f>
        <v/>
      </c>
      <c r="F850" s="4" t="str">
        <f>IF(A850="","",pushover!I850)</f>
        <v/>
      </c>
      <c r="G850" s="4" t="str">
        <f>IF(A850="","",pushover!J850)</f>
        <v/>
      </c>
      <c r="H850" s="4" t="str">
        <f>IF(A850="","",pushover!K850)</f>
        <v/>
      </c>
      <c r="I850" s="60" t="str">
        <f t="shared" si="85"/>
        <v/>
      </c>
      <c r="J850" s="60" t="str">
        <f t="shared" si="86"/>
        <v/>
      </c>
      <c r="K850" s="59" t="str">
        <f>IF(AND(F850&gt;0,F849=0),aux!$B$2,IF(AND(G850&gt;0,G849=0,H850&lt;1),aux!$B$3,IF(AND(J850=MAX($J$4:$J$999),J849&lt;J850),aux!$B$4,"")))</f>
        <v/>
      </c>
      <c r="L850" s="114" t="str">
        <f>IF(OR(K849=aux!$B$3,L849=""),"",B850/$B$1)</f>
        <v/>
      </c>
      <c r="M850" s="114" t="str">
        <f t="shared" si="83"/>
        <v/>
      </c>
      <c r="N850" s="11" t="str">
        <f t="shared" si="84"/>
        <v/>
      </c>
      <c r="O850" s="60" t="str">
        <f>IF(AND(L849&lt;$V$20,L850&gt;$V$20),aux!$B$5,"")</f>
        <v/>
      </c>
      <c r="AA850" s="108">
        <f>IF(L850="",$V$6,B850)</f>
        <v>45.800000000000004</v>
      </c>
      <c r="AB850" s="109">
        <f>IF(L850="",$W$6,C850)</f>
        <v>3585.1179999999999</v>
      </c>
      <c r="AC850" s="108">
        <f>IF(B850="",AC849,IF(L850="",B850,$V$6))</f>
        <v>80</v>
      </c>
      <c r="AD850" s="109">
        <f>IF(B850="",AD849,IF(L850="",C850,$W$6))</f>
        <v>3604.0729999999999</v>
      </c>
      <c r="AF850" s="110">
        <f t="shared" si="87"/>
        <v>33.676470588235297</v>
      </c>
      <c r="AG850" s="110">
        <f t="shared" si="88"/>
        <v>0.24973721682891176</v>
      </c>
      <c r="AI850" s="111">
        <f>SUM($N$4:N850)</f>
        <v>6.8337405675909331</v>
      </c>
    </row>
    <row r="851" spans="1:35" x14ac:dyDescent="0.25">
      <c r="A851" s="4" t="str">
        <f>IF(pushover!A851="","",pushover!A851)</f>
        <v/>
      </c>
      <c r="B851" s="112" t="str">
        <f>IF(A851="","",IF(MAX(pushover!B851:B1846)&gt;0,pushover!B851*100,-pushover!B851*100))</f>
        <v/>
      </c>
      <c r="C851" s="113" t="str">
        <f>IF(A851="","",pushover!C851)</f>
        <v/>
      </c>
      <c r="D851" s="4" t="str">
        <f>IF(A851="","",pushover!D851)</f>
        <v/>
      </c>
      <c r="E851" s="4" t="str">
        <f>IF(A851="","",pushover!E851)</f>
        <v/>
      </c>
      <c r="F851" s="4" t="str">
        <f>IF(A851="","",pushover!I851)</f>
        <v/>
      </c>
      <c r="G851" s="4" t="str">
        <f>IF(A851="","",pushover!J851)</f>
        <v/>
      </c>
      <c r="H851" s="4" t="str">
        <f>IF(A851="","",pushover!K851)</f>
        <v/>
      </c>
      <c r="I851" s="60" t="str">
        <f t="shared" si="85"/>
        <v/>
      </c>
      <c r="J851" s="60" t="str">
        <f t="shared" si="86"/>
        <v/>
      </c>
      <c r="K851" s="59" t="str">
        <f>IF(AND(F851&gt;0,F850=0),aux!$B$2,IF(AND(G851&gt;0,G850=0,H851&lt;1),aux!$B$3,IF(AND(J851=MAX($J$4:$J$999),J850&lt;J851),aux!$B$4,"")))</f>
        <v/>
      </c>
      <c r="L851" s="114" t="str">
        <f>IF(OR(K850=aux!$B$3,L850=""),"",B851/$B$1)</f>
        <v/>
      </c>
      <c r="M851" s="114" t="str">
        <f t="shared" si="83"/>
        <v/>
      </c>
      <c r="N851" s="11" t="str">
        <f t="shared" si="84"/>
        <v/>
      </c>
      <c r="O851" s="60" t="str">
        <f>IF(AND(L850&lt;$V$20,L851&gt;$V$20),aux!$B$5,"")</f>
        <v/>
      </c>
      <c r="AA851" s="108">
        <f>IF(L851="",$V$6,B851)</f>
        <v>45.800000000000004</v>
      </c>
      <c r="AB851" s="109">
        <f>IF(L851="",$W$6,C851)</f>
        <v>3585.1179999999999</v>
      </c>
      <c r="AC851" s="108">
        <f>IF(B851="",AC850,IF(L851="",B851,$V$6))</f>
        <v>80</v>
      </c>
      <c r="AD851" s="109">
        <f>IF(B851="",AD850,IF(L851="",C851,$W$6))</f>
        <v>3604.0729999999999</v>
      </c>
      <c r="AF851" s="110">
        <f t="shared" si="87"/>
        <v>33.676470588235297</v>
      </c>
      <c r="AG851" s="110">
        <f t="shared" si="88"/>
        <v>0.24973721682891176</v>
      </c>
      <c r="AI851" s="111">
        <f>SUM($N$4:N851)</f>
        <v>6.8337405675909331</v>
      </c>
    </row>
    <row r="852" spans="1:35" x14ac:dyDescent="0.25">
      <c r="A852" s="4" t="str">
        <f>IF(pushover!A852="","",pushover!A852)</f>
        <v/>
      </c>
      <c r="B852" s="112" t="str">
        <f>IF(A852="","",IF(MAX(pushover!B852:B1847)&gt;0,pushover!B852*100,-pushover!B852*100))</f>
        <v/>
      </c>
      <c r="C852" s="113" t="str">
        <f>IF(A852="","",pushover!C852)</f>
        <v/>
      </c>
      <c r="D852" s="4" t="str">
        <f>IF(A852="","",pushover!D852)</f>
        <v/>
      </c>
      <c r="E852" s="4" t="str">
        <f>IF(A852="","",pushover!E852)</f>
        <v/>
      </c>
      <c r="F852" s="4" t="str">
        <f>IF(A852="","",pushover!I852)</f>
        <v/>
      </c>
      <c r="G852" s="4" t="str">
        <f>IF(A852="","",pushover!J852)</f>
        <v/>
      </c>
      <c r="H852" s="4" t="str">
        <f>IF(A852="","",pushover!K852)</f>
        <v/>
      </c>
      <c r="I852" s="60" t="str">
        <f t="shared" si="85"/>
        <v/>
      </c>
      <c r="J852" s="60" t="str">
        <f t="shared" si="86"/>
        <v/>
      </c>
      <c r="K852" s="59" t="str">
        <f>IF(AND(F852&gt;0,F851=0),aux!$B$2,IF(AND(G852&gt;0,G851=0,H852&lt;1),aux!$B$3,IF(AND(J852=MAX($J$4:$J$999),J851&lt;J852),aux!$B$4,"")))</f>
        <v/>
      </c>
      <c r="L852" s="114" t="str">
        <f>IF(OR(K851=aux!$B$3,L851=""),"",B852/$B$1)</f>
        <v/>
      </c>
      <c r="M852" s="114" t="str">
        <f t="shared" si="83"/>
        <v/>
      </c>
      <c r="N852" s="11" t="str">
        <f t="shared" si="84"/>
        <v/>
      </c>
      <c r="O852" s="60" t="str">
        <f>IF(AND(L851&lt;$V$20,L852&gt;$V$20),aux!$B$5,"")</f>
        <v/>
      </c>
      <c r="AA852" s="108">
        <f>IF(L852="",$V$6,B852)</f>
        <v>45.800000000000004</v>
      </c>
      <c r="AB852" s="109">
        <f>IF(L852="",$W$6,C852)</f>
        <v>3585.1179999999999</v>
      </c>
      <c r="AC852" s="108">
        <f>IF(B852="",AC851,IF(L852="",B852,$V$6))</f>
        <v>80</v>
      </c>
      <c r="AD852" s="109">
        <f>IF(B852="",AD851,IF(L852="",C852,$W$6))</f>
        <v>3604.0729999999999</v>
      </c>
      <c r="AF852" s="110">
        <f t="shared" si="87"/>
        <v>33.676470588235297</v>
      </c>
      <c r="AG852" s="110">
        <f t="shared" si="88"/>
        <v>0.24973721682891176</v>
      </c>
      <c r="AI852" s="111">
        <f>SUM($N$4:N852)</f>
        <v>6.8337405675909331</v>
      </c>
    </row>
    <row r="853" spans="1:35" x14ac:dyDescent="0.25">
      <c r="A853" s="4" t="str">
        <f>IF(pushover!A853="","",pushover!A853)</f>
        <v/>
      </c>
      <c r="B853" s="112" t="str">
        <f>IF(A853="","",IF(MAX(pushover!B853:B1848)&gt;0,pushover!B853*100,-pushover!B853*100))</f>
        <v/>
      </c>
      <c r="C853" s="113" t="str">
        <f>IF(A853="","",pushover!C853)</f>
        <v/>
      </c>
      <c r="D853" s="4" t="str">
        <f>IF(A853="","",pushover!D853)</f>
        <v/>
      </c>
      <c r="E853" s="4" t="str">
        <f>IF(A853="","",pushover!E853)</f>
        <v/>
      </c>
      <c r="F853" s="4" t="str">
        <f>IF(A853="","",pushover!I853)</f>
        <v/>
      </c>
      <c r="G853" s="4" t="str">
        <f>IF(A853="","",pushover!J853)</f>
        <v/>
      </c>
      <c r="H853" s="4" t="str">
        <f>IF(A853="","",pushover!K853)</f>
        <v/>
      </c>
      <c r="I853" s="60" t="str">
        <f t="shared" si="85"/>
        <v/>
      </c>
      <c r="J853" s="60" t="str">
        <f t="shared" si="86"/>
        <v/>
      </c>
      <c r="K853" s="59" t="str">
        <f>IF(AND(F853&gt;0,F852=0),aux!$B$2,IF(AND(G853&gt;0,G852=0,H853&lt;1),aux!$B$3,IF(AND(J853=MAX($J$4:$J$999),J852&lt;J853),aux!$B$4,"")))</f>
        <v/>
      </c>
      <c r="L853" s="114" t="str">
        <f>IF(OR(K852=aux!$B$3,L852=""),"",B853/$B$1)</f>
        <v/>
      </c>
      <c r="M853" s="114" t="str">
        <f t="shared" ref="M853:M916" si="89">IF(L853="","",C853/($B$1*$D$1*9.81))</f>
        <v/>
      </c>
      <c r="N853" s="11" t="str">
        <f t="shared" ref="N853:N916" si="90">IF(L853="","",IF(L852="[cm]",0,(L853-L852)*(M853+M852)/2))</f>
        <v/>
      </c>
      <c r="O853" s="60" t="str">
        <f>IF(AND(L852&lt;$V$20,L853&gt;$V$20),aux!$B$5,"")</f>
        <v/>
      </c>
      <c r="AA853" s="108">
        <f>IF(L853="",$V$6,B853)</f>
        <v>45.800000000000004</v>
      </c>
      <c r="AB853" s="109">
        <f>IF(L853="",$W$6,C853)</f>
        <v>3585.1179999999999</v>
      </c>
      <c r="AC853" s="108">
        <f>IF(B853="",AC852,IF(L853="",B853,$V$6))</f>
        <v>80</v>
      </c>
      <c r="AD853" s="109">
        <f>IF(B853="",AD852,IF(L853="",C853,$W$6))</f>
        <v>3604.0729999999999</v>
      </c>
      <c r="AF853" s="110">
        <f t="shared" si="87"/>
        <v>33.676470588235297</v>
      </c>
      <c r="AG853" s="110">
        <f t="shared" si="88"/>
        <v>0.24973721682891176</v>
      </c>
      <c r="AI853" s="111">
        <f>SUM($N$4:N853)</f>
        <v>6.8337405675909331</v>
      </c>
    </row>
    <row r="854" spans="1:35" x14ac:dyDescent="0.25">
      <c r="A854" s="4" t="str">
        <f>IF(pushover!A854="","",pushover!A854)</f>
        <v/>
      </c>
      <c r="B854" s="112" t="str">
        <f>IF(A854="","",IF(MAX(pushover!B854:B1849)&gt;0,pushover!B854*100,-pushover!B854*100))</f>
        <v/>
      </c>
      <c r="C854" s="113" t="str">
        <f>IF(A854="","",pushover!C854)</f>
        <v/>
      </c>
      <c r="D854" s="4" t="str">
        <f>IF(A854="","",pushover!D854)</f>
        <v/>
      </c>
      <c r="E854" s="4" t="str">
        <f>IF(A854="","",pushover!E854)</f>
        <v/>
      </c>
      <c r="F854" s="4" t="str">
        <f>IF(A854="","",pushover!I854)</f>
        <v/>
      </c>
      <c r="G854" s="4" t="str">
        <f>IF(A854="","",pushover!J854)</f>
        <v/>
      </c>
      <c r="H854" s="4" t="str">
        <f>IF(A854="","",pushover!K854)</f>
        <v/>
      </c>
      <c r="I854" s="60" t="str">
        <f t="shared" si="85"/>
        <v/>
      </c>
      <c r="J854" s="60" t="str">
        <f t="shared" si="86"/>
        <v/>
      </c>
      <c r="K854" s="59" t="str">
        <f>IF(AND(F854&gt;0,F853=0),aux!$B$2,IF(AND(G854&gt;0,G853=0,H854&lt;1),aux!$B$3,IF(AND(J854=MAX($J$4:$J$999),J853&lt;J854),aux!$B$4,"")))</f>
        <v/>
      </c>
      <c r="L854" s="114" t="str">
        <f>IF(OR(K853=aux!$B$3,L853=""),"",B854/$B$1)</f>
        <v/>
      </c>
      <c r="M854" s="114" t="str">
        <f t="shared" si="89"/>
        <v/>
      </c>
      <c r="N854" s="11" t="str">
        <f t="shared" si="90"/>
        <v/>
      </c>
      <c r="O854" s="60" t="str">
        <f>IF(AND(L853&lt;$V$20,L854&gt;$V$20),aux!$B$5,"")</f>
        <v/>
      </c>
      <c r="AA854" s="108">
        <f>IF(L854="",$V$6,B854)</f>
        <v>45.800000000000004</v>
      </c>
      <c r="AB854" s="109">
        <f>IF(L854="",$W$6,C854)</f>
        <v>3585.1179999999999</v>
      </c>
      <c r="AC854" s="108">
        <f>IF(B854="",AC853,IF(L854="",B854,$V$6))</f>
        <v>80</v>
      </c>
      <c r="AD854" s="109">
        <f>IF(B854="",AD853,IF(L854="",C854,$W$6))</f>
        <v>3604.0729999999999</v>
      </c>
      <c r="AF854" s="110">
        <f t="shared" si="87"/>
        <v>33.676470588235297</v>
      </c>
      <c r="AG854" s="110">
        <f t="shared" si="88"/>
        <v>0.24973721682891176</v>
      </c>
      <c r="AI854" s="111">
        <f>SUM($N$4:N854)</f>
        <v>6.8337405675909331</v>
      </c>
    </row>
    <row r="855" spans="1:35" x14ac:dyDescent="0.25">
      <c r="A855" s="4" t="str">
        <f>IF(pushover!A855="","",pushover!A855)</f>
        <v/>
      </c>
      <c r="B855" s="112" t="str">
        <f>IF(A855="","",IF(MAX(pushover!B855:B1850)&gt;0,pushover!B855*100,-pushover!B855*100))</f>
        <v/>
      </c>
      <c r="C855" s="113" t="str">
        <f>IF(A855="","",pushover!C855)</f>
        <v/>
      </c>
      <c r="D855" s="4" t="str">
        <f>IF(A855="","",pushover!D855)</f>
        <v/>
      </c>
      <c r="E855" s="4" t="str">
        <f>IF(A855="","",pushover!E855)</f>
        <v/>
      </c>
      <c r="F855" s="4" t="str">
        <f>IF(A855="","",pushover!I855)</f>
        <v/>
      </c>
      <c r="G855" s="4" t="str">
        <f>IF(A855="","",pushover!J855)</f>
        <v/>
      </c>
      <c r="H855" s="4" t="str">
        <f>IF(A855="","",pushover!K855)</f>
        <v/>
      </c>
      <c r="I855" s="60" t="str">
        <f t="shared" si="85"/>
        <v/>
      </c>
      <c r="J855" s="60" t="str">
        <f t="shared" si="86"/>
        <v/>
      </c>
      <c r="K855" s="59" t="str">
        <f>IF(AND(F855&gt;0,F854=0),aux!$B$2,IF(AND(G855&gt;0,G854=0,H855&lt;1),aux!$B$3,IF(AND(J855=MAX($J$4:$J$999),J854&lt;J855),aux!$B$4,"")))</f>
        <v/>
      </c>
      <c r="L855" s="114" t="str">
        <f>IF(OR(K854=aux!$B$3,L854=""),"",B855/$B$1)</f>
        <v/>
      </c>
      <c r="M855" s="114" t="str">
        <f t="shared" si="89"/>
        <v/>
      </c>
      <c r="N855" s="11" t="str">
        <f t="shared" si="90"/>
        <v/>
      </c>
      <c r="O855" s="60" t="str">
        <f>IF(AND(L854&lt;$V$20,L855&gt;$V$20),aux!$B$5,"")</f>
        <v/>
      </c>
      <c r="AA855" s="108">
        <f>IF(L855="",$V$6,B855)</f>
        <v>45.800000000000004</v>
      </c>
      <c r="AB855" s="109">
        <f>IF(L855="",$W$6,C855)</f>
        <v>3585.1179999999999</v>
      </c>
      <c r="AC855" s="108">
        <f>IF(B855="",AC854,IF(L855="",B855,$V$6))</f>
        <v>80</v>
      </c>
      <c r="AD855" s="109">
        <f>IF(B855="",AD854,IF(L855="",C855,$W$6))</f>
        <v>3604.0729999999999</v>
      </c>
      <c r="AF855" s="110">
        <f t="shared" si="87"/>
        <v>33.676470588235297</v>
      </c>
      <c r="AG855" s="110">
        <f t="shared" si="88"/>
        <v>0.24973721682891176</v>
      </c>
      <c r="AI855" s="111">
        <f>SUM($N$4:N855)</f>
        <v>6.8337405675909331</v>
      </c>
    </row>
    <row r="856" spans="1:35" x14ac:dyDescent="0.25">
      <c r="A856" s="4" t="str">
        <f>IF(pushover!A856="","",pushover!A856)</f>
        <v/>
      </c>
      <c r="B856" s="112" t="str">
        <f>IF(A856="","",IF(MAX(pushover!B856:B1851)&gt;0,pushover!B856*100,-pushover!B856*100))</f>
        <v/>
      </c>
      <c r="C856" s="113" t="str">
        <f>IF(A856="","",pushover!C856)</f>
        <v/>
      </c>
      <c r="D856" s="4" t="str">
        <f>IF(A856="","",pushover!D856)</f>
        <v/>
      </c>
      <c r="E856" s="4" t="str">
        <f>IF(A856="","",pushover!E856)</f>
        <v/>
      </c>
      <c r="F856" s="4" t="str">
        <f>IF(A856="","",pushover!I856)</f>
        <v/>
      </c>
      <c r="G856" s="4" t="str">
        <f>IF(A856="","",pushover!J856)</f>
        <v/>
      </c>
      <c r="H856" s="4" t="str">
        <f>IF(A856="","",pushover!K856)</f>
        <v/>
      </c>
      <c r="I856" s="60" t="str">
        <f t="shared" si="85"/>
        <v/>
      </c>
      <c r="J856" s="60" t="str">
        <f t="shared" si="86"/>
        <v/>
      </c>
      <c r="K856" s="59" t="str">
        <f>IF(AND(F856&gt;0,F855=0),aux!$B$2,IF(AND(G856&gt;0,G855=0,H856&lt;1),aux!$B$3,IF(AND(J856=MAX($J$4:$J$999),J855&lt;J856),aux!$B$4,"")))</f>
        <v/>
      </c>
      <c r="L856" s="114" t="str">
        <f>IF(OR(K855=aux!$B$3,L855=""),"",B856/$B$1)</f>
        <v/>
      </c>
      <c r="M856" s="114" t="str">
        <f t="shared" si="89"/>
        <v/>
      </c>
      <c r="N856" s="11" t="str">
        <f t="shared" si="90"/>
        <v/>
      </c>
      <c r="O856" s="60" t="str">
        <f>IF(AND(L855&lt;$V$20,L856&gt;$V$20),aux!$B$5,"")</f>
        <v/>
      </c>
      <c r="AA856" s="108">
        <f>IF(L856="",$V$6,B856)</f>
        <v>45.800000000000004</v>
      </c>
      <c r="AB856" s="109">
        <f>IF(L856="",$W$6,C856)</f>
        <v>3585.1179999999999</v>
      </c>
      <c r="AC856" s="108">
        <f>IF(B856="",AC855,IF(L856="",B856,$V$6))</f>
        <v>80</v>
      </c>
      <c r="AD856" s="109">
        <f>IF(B856="",AD855,IF(L856="",C856,$W$6))</f>
        <v>3604.0729999999999</v>
      </c>
      <c r="AF856" s="110">
        <f t="shared" si="87"/>
        <v>33.676470588235297</v>
      </c>
      <c r="AG856" s="110">
        <f t="shared" si="88"/>
        <v>0.24973721682891176</v>
      </c>
      <c r="AI856" s="111">
        <f>SUM($N$4:N856)</f>
        <v>6.8337405675909331</v>
      </c>
    </row>
    <row r="857" spans="1:35" x14ac:dyDescent="0.25">
      <c r="A857" s="4" t="str">
        <f>IF(pushover!A857="","",pushover!A857)</f>
        <v/>
      </c>
      <c r="B857" s="112" t="str">
        <f>IF(A857="","",IF(MAX(pushover!B857:B1852)&gt;0,pushover!B857*100,-pushover!B857*100))</f>
        <v/>
      </c>
      <c r="C857" s="113" t="str">
        <f>IF(A857="","",pushover!C857)</f>
        <v/>
      </c>
      <c r="D857" s="4" t="str">
        <f>IF(A857="","",pushover!D857)</f>
        <v/>
      </c>
      <c r="E857" s="4" t="str">
        <f>IF(A857="","",pushover!E857)</f>
        <v/>
      </c>
      <c r="F857" s="4" t="str">
        <f>IF(A857="","",pushover!I857)</f>
        <v/>
      </c>
      <c r="G857" s="4" t="str">
        <f>IF(A857="","",pushover!J857)</f>
        <v/>
      </c>
      <c r="H857" s="4" t="str">
        <f>IF(A857="","",pushover!K857)</f>
        <v/>
      </c>
      <c r="I857" s="60" t="str">
        <f t="shared" si="85"/>
        <v/>
      </c>
      <c r="J857" s="60" t="str">
        <f t="shared" si="86"/>
        <v/>
      </c>
      <c r="K857" s="59" t="str">
        <f>IF(AND(F857&gt;0,F856=0),aux!$B$2,IF(AND(G857&gt;0,G856=0,H857&lt;1),aux!$B$3,IF(AND(J857=MAX($J$4:$J$999),J856&lt;J857),aux!$B$4,"")))</f>
        <v/>
      </c>
      <c r="L857" s="114" t="str">
        <f>IF(OR(K856=aux!$B$3,L856=""),"",B857/$B$1)</f>
        <v/>
      </c>
      <c r="M857" s="114" t="str">
        <f t="shared" si="89"/>
        <v/>
      </c>
      <c r="N857" s="11" t="str">
        <f t="shared" si="90"/>
        <v/>
      </c>
      <c r="O857" s="60" t="str">
        <f>IF(AND(L856&lt;$V$20,L857&gt;$V$20),aux!$B$5,"")</f>
        <v/>
      </c>
      <c r="AA857" s="108">
        <f>IF(L857="",$V$6,B857)</f>
        <v>45.800000000000004</v>
      </c>
      <c r="AB857" s="109">
        <f>IF(L857="",$W$6,C857)</f>
        <v>3585.1179999999999</v>
      </c>
      <c r="AC857" s="108">
        <f>IF(B857="",AC856,IF(L857="",B857,$V$6))</f>
        <v>80</v>
      </c>
      <c r="AD857" s="109">
        <f>IF(B857="",AD856,IF(L857="",C857,$W$6))</f>
        <v>3604.0729999999999</v>
      </c>
      <c r="AF857" s="110">
        <f t="shared" si="87"/>
        <v>33.676470588235297</v>
      </c>
      <c r="AG857" s="110">
        <f t="shared" si="88"/>
        <v>0.24973721682891176</v>
      </c>
      <c r="AI857" s="111">
        <f>SUM($N$4:N857)</f>
        <v>6.8337405675909331</v>
      </c>
    </row>
    <row r="858" spans="1:35" x14ac:dyDescent="0.25">
      <c r="A858" s="4" t="str">
        <f>IF(pushover!A858="","",pushover!A858)</f>
        <v/>
      </c>
      <c r="B858" s="112" t="str">
        <f>IF(A858="","",IF(MAX(pushover!B858:B1853)&gt;0,pushover!B858*100,-pushover!B858*100))</f>
        <v/>
      </c>
      <c r="C858" s="113" t="str">
        <f>IF(A858="","",pushover!C858)</f>
        <v/>
      </c>
      <c r="D858" s="4" t="str">
        <f>IF(A858="","",pushover!D858)</f>
        <v/>
      </c>
      <c r="E858" s="4" t="str">
        <f>IF(A858="","",pushover!E858)</f>
        <v/>
      </c>
      <c r="F858" s="4" t="str">
        <f>IF(A858="","",pushover!I858)</f>
        <v/>
      </c>
      <c r="G858" s="4" t="str">
        <f>IF(A858="","",pushover!J858)</f>
        <v/>
      </c>
      <c r="H858" s="4" t="str">
        <f>IF(A858="","",pushover!K858)</f>
        <v/>
      </c>
      <c r="I858" s="60" t="str">
        <f t="shared" si="85"/>
        <v/>
      </c>
      <c r="J858" s="60" t="str">
        <f t="shared" si="86"/>
        <v/>
      </c>
      <c r="K858" s="59" t="str">
        <f>IF(AND(F858&gt;0,F857=0),aux!$B$2,IF(AND(G858&gt;0,G857=0,H858&lt;1),aux!$B$3,IF(AND(J858=MAX($J$4:$J$999),J857&lt;J858),aux!$B$4,"")))</f>
        <v/>
      </c>
      <c r="L858" s="114" t="str">
        <f>IF(OR(K857=aux!$B$3,L857=""),"",B858/$B$1)</f>
        <v/>
      </c>
      <c r="M858" s="114" t="str">
        <f t="shared" si="89"/>
        <v/>
      </c>
      <c r="N858" s="11" t="str">
        <f t="shared" si="90"/>
        <v/>
      </c>
      <c r="O858" s="60" t="str">
        <f>IF(AND(L857&lt;$V$20,L858&gt;$V$20),aux!$B$5,"")</f>
        <v/>
      </c>
      <c r="AA858" s="108">
        <f>IF(L858="",$V$6,B858)</f>
        <v>45.800000000000004</v>
      </c>
      <c r="AB858" s="109">
        <f>IF(L858="",$W$6,C858)</f>
        <v>3585.1179999999999</v>
      </c>
      <c r="AC858" s="108">
        <f>IF(B858="",AC857,IF(L858="",B858,$V$6))</f>
        <v>80</v>
      </c>
      <c r="AD858" s="109">
        <f>IF(B858="",AD857,IF(L858="",C858,$W$6))</f>
        <v>3604.0729999999999</v>
      </c>
      <c r="AF858" s="110">
        <f t="shared" si="87"/>
        <v>33.676470588235297</v>
      </c>
      <c r="AG858" s="110">
        <f t="shared" si="88"/>
        <v>0.24973721682891176</v>
      </c>
      <c r="AI858" s="111">
        <f>SUM($N$4:N858)</f>
        <v>6.8337405675909331</v>
      </c>
    </row>
    <row r="859" spans="1:35" x14ac:dyDescent="0.25">
      <c r="A859" s="4" t="str">
        <f>IF(pushover!A859="","",pushover!A859)</f>
        <v/>
      </c>
      <c r="B859" s="112" t="str">
        <f>IF(A859="","",IF(MAX(pushover!B859:B1854)&gt;0,pushover!B859*100,-pushover!B859*100))</f>
        <v/>
      </c>
      <c r="C859" s="113" t="str">
        <f>IF(A859="","",pushover!C859)</f>
        <v/>
      </c>
      <c r="D859" s="4" t="str">
        <f>IF(A859="","",pushover!D859)</f>
        <v/>
      </c>
      <c r="E859" s="4" t="str">
        <f>IF(A859="","",pushover!E859)</f>
        <v/>
      </c>
      <c r="F859" s="4" t="str">
        <f>IF(A859="","",pushover!I859)</f>
        <v/>
      </c>
      <c r="G859" s="4" t="str">
        <f>IF(A859="","",pushover!J859)</f>
        <v/>
      </c>
      <c r="H859" s="4" t="str">
        <f>IF(A859="","",pushover!K859)</f>
        <v/>
      </c>
      <c r="I859" s="60" t="str">
        <f t="shared" si="85"/>
        <v/>
      </c>
      <c r="J859" s="60" t="str">
        <f t="shared" si="86"/>
        <v/>
      </c>
      <c r="K859" s="59" t="str">
        <f>IF(AND(F859&gt;0,F858=0),aux!$B$2,IF(AND(G859&gt;0,G858=0,H859&lt;1),aux!$B$3,IF(AND(J859=MAX($J$4:$J$999),J858&lt;J859),aux!$B$4,"")))</f>
        <v/>
      </c>
      <c r="L859" s="114" t="str">
        <f>IF(OR(K858=aux!$B$3,L858=""),"",B859/$B$1)</f>
        <v/>
      </c>
      <c r="M859" s="114" t="str">
        <f t="shared" si="89"/>
        <v/>
      </c>
      <c r="N859" s="11" t="str">
        <f t="shared" si="90"/>
        <v/>
      </c>
      <c r="O859" s="60" t="str">
        <f>IF(AND(L858&lt;$V$20,L859&gt;$V$20),aux!$B$5,"")</f>
        <v/>
      </c>
      <c r="AA859" s="108">
        <f>IF(L859="",$V$6,B859)</f>
        <v>45.800000000000004</v>
      </c>
      <c r="AB859" s="109">
        <f>IF(L859="",$W$6,C859)</f>
        <v>3585.1179999999999</v>
      </c>
      <c r="AC859" s="108">
        <f>IF(B859="",AC858,IF(L859="",B859,$V$6))</f>
        <v>80</v>
      </c>
      <c r="AD859" s="109">
        <f>IF(B859="",AD858,IF(L859="",C859,$W$6))</f>
        <v>3604.0729999999999</v>
      </c>
      <c r="AF859" s="110">
        <f t="shared" si="87"/>
        <v>33.676470588235297</v>
      </c>
      <c r="AG859" s="110">
        <f t="shared" si="88"/>
        <v>0.24973721682891176</v>
      </c>
      <c r="AI859" s="111">
        <f>SUM($N$4:N859)</f>
        <v>6.8337405675909331</v>
      </c>
    </row>
    <row r="860" spans="1:35" x14ac:dyDescent="0.25">
      <c r="A860" s="4" t="str">
        <f>IF(pushover!A860="","",pushover!A860)</f>
        <v/>
      </c>
      <c r="B860" s="112" t="str">
        <f>IF(A860="","",IF(MAX(pushover!B860:B1855)&gt;0,pushover!B860*100,-pushover!B860*100))</f>
        <v/>
      </c>
      <c r="C860" s="113" t="str">
        <f>IF(A860="","",pushover!C860)</f>
        <v/>
      </c>
      <c r="D860" s="4" t="str">
        <f>IF(A860="","",pushover!D860)</f>
        <v/>
      </c>
      <c r="E860" s="4" t="str">
        <f>IF(A860="","",pushover!E860)</f>
        <v/>
      </c>
      <c r="F860" s="4" t="str">
        <f>IF(A860="","",pushover!I860)</f>
        <v/>
      </c>
      <c r="G860" s="4" t="str">
        <f>IF(A860="","",pushover!J860)</f>
        <v/>
      </c>
      <c r="H860" s="4" t="str">
        <f>IF(A860="","",pushover!K860)</f>
        <v/>
      </c>
      <c r="I860" s="60" t="str">
        <f t="shared" si="85"/>
        <v/>
      </c>
      <c r="J860" s="60" t="str">
        <f t="shared" si="86"/>
        <v/>
      </c>
      <c r="K860" s="59" t="str">
        <f>IF(AND(F860&gt;0,F859=0),aux!$B$2,IF(AND(G860&gt;0,G859=0,H860&lt;1),aux!$B$3,IF(AND(J860=MAX($J$4:$J$999),J859&lt;J860),aux!$B$4,"")))</f>
        <v/>
      </c>
      <c r="L860" s="114" t="str">
        <f>IF(OR(K859=aux!$B$3,L859=""),"",B860/$B$1)</f>
        <v/>
      </c>
      <c r="M860" s="114" t="str">
        <f t="shared" si="89"/>
        <v/>
      </c>
      <c r="N860" s="11" t="str">
        <f t="shared" si="90"/>
        <v/>
      </c>
      <c r="O860" s="60" t="str">
        <f>IF(AND(L859&lt;$V$20,L860&gt;$V$20),aux!$B$5,"")</f>
        <v/>
      </c>
      <c r="AA860" s="108">
        <f>IF(L860="",$V$6,B860)</f>
        <v>45.800000000000004</v>
      </c>
      <c r="AB860" s="109">
        <f>IF(L860="",$W$6,C860)</f>
        <v>3585.1179999999999</v>
      </c>
      <c r="AC860" s="108">
        <f>IF(B860="",AC859,IF(L860="",B860,$V$6))</f>
        <v>80</v>
      </c>
      <c r="AD860" s="109">
        <f>IF(B860="",AD859,IF(L860="",C860,$W$6))</f>
        <v>3604.0729999999999</v>
      </c>
      <c r="AF860" s="110">
        <f t="shared" si="87"/>
        <v>33.676470588235297</v>
      </c>
      <c r="AG860" s="110">
        <f t="shared" si="88"/>
        <v>0.24973721682891176</v>
      </c>
      <c r="AI860" s="111">
        <f>SUM($N$4:N860)</f>
        <v>6.8337405675909331</v>
      </c>
    </row>
    <row r="861" spans="1:35" x14ac:dyDescent="0.25">
      <c r="A861" s="4" t="str">
        <f>IF(pushover!A861="","",pushover!A861)</f>
        <v/>
      </c>
      <c r="B861" s="112" t="str">
        <f>IF(A861="","",IF(MAX(pushover!B861:B1856)&gt;0,pushover!B861*100,-pushover!B861*100))</f>
        <v/>
      </c>
      <c r="C861" s="113" t="str">
        <f>IF(A861="","",pushover!C861)</f>
        <v/>
      </c>
      <c r="D861" s="4" t="str">
        <f>IF(A861="","",pushover!D861)</f>
        <v/>
      </c>
      <c r="E861" s="4" t="str">
        <f>IF(A861="","",pushover!E861)</f>
        <v/>
      </c>
      <c r="F861" s="4" t="str">
        <f>IF(A861="","",pushover!I861)</f>
        <v/>
      </c>
      <c r="G861" s="4" t="str">
        <f>IF(A861="","",pushover!J861)</f>
        <v/>
      </c>
      <c r="H861" s="4" t="str">
        <f>IF(A861="","",pushover!K861)</f>
        <v/>
      </c>
      <c r="I861" s="60" t="str">
        <f t="shared" si="85"/>
        <v/>
      </c>
      <c r="J861" s="60" t="str">
        <f t="shared" si="86"/>
        <v/>
      </c>
      <c r="K861" s="59" t="str">
        <f>IF(AND(F861&gt;0,F860=0),aux!$B$2,IF(AND(G861&gt;0,G860=0,H861&lt;1),aux!$B$3,IF(AND(J861=MAX($J$4:$J$999),J860&lt;J861),aux!$B$4,"")))</f>
        <v/>
      </c>
      <c r="L861" s="114" t="str">
        <f>IF(OR(K860=aux!$B$3,L860=""),"",B861/$B$1)</f>
        <v/>
      </c>
      <c r="M861" s="114" t="str">
        <f t="shared" si="89"/>
        <v/>
      </c>
      <c r="N861" s="11" t="str">
        <f t="shared" si="90"/>
        <v/>
      </c>
      <c r="O861" s="60" t="str">
        <f>IF(AND(L860&lt;$V$20,L861&gt;$V$20),aux!$B$5,"")</f>
        <v/>
      </c>
      <c r="AA861" s="108">
        <f>IF(L861="",$V$6,B861)</f>
        <v>45.800000000000004</v>
      </c>
      <c r="AB861" s="109">
        <f>IF(L861="",$W$6,C861)</f>
        <v>3585.1179999999999</v>
      </c>
      <c r="AC861" s="108">
        <f>IF(B861="",AC860,IF(L861="",B861,$V$6))</f>
        <v>80</v>
      </c>
      <c r="AD861" s="109">
        <f>IF(B861="",AD860,IF(L861="",C861,$W$6))</f>
        <v>3604.0729999999999</v>
      </c>
      <c r="AF861" s="110">
        <f t="shared" si="87"/>
        <v>33.676470588235297</v>
      </c>
      <c r="AG861" s="110">
        <f t="shared" si="88"/>
        <v>0.24973721682891176</v>
      </c>
      <c r="AI861" s="111">
        <f>SUM($N$4:N861)</f>
        <v>6.8337405675909331</v>
      </c>
    </row>
    <row r="862" spans="1:35" x14ac:dyDescent="0.25">
      <c r="A862" s="4" t="str">
        <f>IF(pushover!A862="","",pushover!A862)</f>
        <v/>
      </c>
      <c r="B862" s="112" t="str">
        <f>IF(A862="","",IF(MAX(pushover!B862:B1857)&gt;0,pushover!B862*100,-pushover!B862*100))</f>
        <v/>
      </c>
      <c r="C862" s="113" t="str">
        <f>IF(A862="","",pushover!C862)</f>
        <v/>
      </c>
      <c r="D862" s="4" t="str">
        <f>IF(A862="","",pushover!D862)</f>
        <v/>
      </c>
      <c r="E862" s="4" t="str">
        <f>IF(A862="","",pushover!E862)</f>
        <v/>
      </c>
      <c r="F862" s="4" t="str">
        <f>IF(A862="","",pushover!I862)</f>
        <v/>
      </c>
      <c r="G862" s="4" t="str">
        <f>IF(A862="","",pushover!J862)</f>
        <v/>
      </c>
      <c r="H862" s="4" t="str">
        <f>IF(A862="","",pushover!K862)</f>
        <v/>
      </c>
      <c r="I862" s="60" t="str">
        <f t="shared" si="85"/>
        <v/>
      </c>
      <c r="J862" s="60" t="str">
        <f t="shared" si="86"/>
        <v/>
      </c>
      <c r="K862" s="59" t="str">
        <f>IF(AND(F862&gt;0,F861=0),aux!$B$2,IF(AND(G862&gt;0,G861=0,H862&lt;1),aux!$B$3,IF(AND(J862=MAX($J$4:$J$999),J861&lt;J862),aux!$B$4,"")))</f>
        <v/>
      </c>
      <c r="L862" s="114" t="str">
        <f>IF(OR(K861=aux!$B$3,L861=""),"",B862/$B$1)</f>
        <v/>
      </c>
      <c r="M862" s="114" t="str">
        <f t="shared" si="89"/>
        <v/>
      </c>
      <c r="N862" s="11" t="str">
        <f t="shared" si="90"/>
        <v/>
      </c>
      <c r="O862" s="60" t="str">
        <f>IF(AND(L861&lt;$V$20,L862&gt;$V$20),aux!$B$5,"")</f>
        <v/>
      </c>
      <c r="AA862" s="108">
        <f>IF(L862="",$V$6,B862)</f>
        <v>45.800000000000004</v>
      </c>
      <c r="AB862" s="109">
        <f>IF(L862="",$W$6,C862)</f>
        <v>3585.1179999999999</v>
      </c>
      <c r="AC862" s="108">
        <f>IF(B862="",AC861,IF(L862="",B862,$V$6))</f>
        <v>80</v>
      </c>
      <c r="AD862" s="109">
        <f>IF(B862="",AD861,IF(L862="",C862,$W$6))</f>
        <v>3604.0729999999999</v>
      </c>
      <c r="AF862" s="110">
        <f t="shared" si="87"/>
        <v>33.676470588235297</v>
      </c>
      <c r="AG862" s="110">
        <f t="shared" si="88"/>
        <v>0.24973721682891176</v>
      </c>
      <c r="AI862" s="111">
        <f>SUM($N$4:N862)</f>
        <v>6.8337405675909331</v>
      </c>
    </row>
    <row r="863" spans="1:35" x14ac:dyDescent="0.25">
      <c r="A863" s="4" t="str">
        <f>IF(pushover!A863="","",pushover!A863)</f>
        <v/>
      </c>
      <c r="B863" s="112" t="str">
        <f>IF(A863="","",IF(MAX(pushover!B863:B1858)&gt;0,pushover!B863*100,-pushover!B863*100))</f>
        <v/>
      </c>
      <c r="C863" s="113" t="str">
        <f>IF(A863="","",pushover!C863)</f>
        <v/>
      </c>
      <c r="D863" s="4" t="str">
        <f>IF(A863="","",pushover!D863)</f>
        <v/>
      </c>
      <c r="E863" s="4" t="str">
        <f>IF(A863="","",pushover!E863)</f>
        <v/>
      </c>
      <c r="F863" s="4" t="str">
        <f>IF(A863="","",pushover!I863)</f>
        <v/>
      </c>
      <c r="G863" s="4" t="str">
        <f>IF(A863="","",pushover!J863)</f>
        <v/>
      </c>
      <c r="H863" s="4" t="str">
        <f>IF(A863="","",pushover!K863)</f>
        <v/>
      </c>
      <c r="I863" s="60" t="str">
        <f t="shared" si="85"/>
        <v/>
      </c>
      <c r="J863" s="60" t="str">
        <f t="shared" si="86"/>
        <v/>
      </c>
      <c r="K863" s="59" t="str">
        <f>IF(AND(F863&gt;0,F862=0),aux!$B$2,IF(AND(G863&gt;0,G862=0,H863&lt;1),aux!$B$3,IF(AND(J863=MAX($J$4:$J$999),J862&lt;J863),aux!$B$4,"")))</f>
        <v/>
      </c>
      <c r="L863" s="114" t="str">
        <f>IF(OR(K862=aux!$B$3,L862=""),"",B863/$B$1)</f>
        <v/>
      </c>
      <c r="M863" s="114" t="str">
        <f t="shared" si="89"/>
        <v/>
      </c>
      <c r="N863" s="11" t="str">
        <f t="shared" si="90"/>
        <v/>
      </c>
      <c r="O863" s="60" t="str">
        <f>IF(AND(L862&lt;$V$20,L863&gt;$V$20),aux!$B$5,"")</f>
        <v/>
      </c>
      <c r="AA863" s="108">
        <f>IF(L863="",$V$6,B863)</f>
        <v>45.800000000000004</v>
      </c>
      <c r="AB863" s="109">
        <f>IF(L863="",$W$6,C863)</f>
        <v>3585.1179999999999</v>
      </c>
      <c r="AC863" s="108">
        <f>IF(B863="",AC862,IF(L863="",B863,$V$6))</f>
        <v>80</v>
      </c>
      <c r="AD863" s="109">
        <f>IF(B863="",AD862,IF(L863="",C863,$W$6))</f>
        <v>3604.0729999999999</v>
      </c>
      <c r="AF863" s="110">
        <f t="shared" si="87"/>
        <v>33.676470588235297</v>
      </c>
      <c r="AG863" s="110">
        <f t="shared" si="88"/>
        <v>0.24973721682891176</v>
      </c>
      <c r="AI863" s="111">
        <f>SUM($N$4:N863)</f>
        <v>6.8337405675909331</v>
      </c>
    </row>
    <row r="864" spans="1:35" x14ac:dyDescent="0.25">
      <c r="A864" s="4" t="str">
        <f>IF(pushover!A864="","",pushover!A864)</f>
        <v/>
      </c>
      <c r="B864" s="112" t="str">
        <f>IF(A864="","",IF(MAX(pushover!B864:B1859)&gt;0,pushover!B864*100,-pushover!B864*100))</f>
        <v/>
      </c>
      <c r="C864" s="113" t="str">
        <f>IF(A864="","",pushover!C864)</f>
        <v/>
      </c>
      <c r="D864" s="4" t="str">
        <f>IF(A864="","",pushover!D864)</f>
        <v/>
      </c>
      <c r="E864" s="4" t="str">
        <f>IF(A864="","",pushover!E864)</f>
        <v/>
      </c>
      <c r="F864" s="4" t="str">
        <f>IF(A864="","",pushover!I864)</f>
        <v/>
      </c>
      <c r="G864" s="4" t="str">
        <f>IF(A864="","",pushover!J864)</f>
        <v/>
      </c>
      <c r="H864" s="4" t="str">
        <f>IF(A864="","",pushover!K864)</f>
        <v/>
      </c>
      <c r="I864" s="60" t="str">
        <f t="shared" si="85"/>
        <v/>
      </c>
      <c r="J864" s="60" t="str">
        <f t="shared" si="86"/>
        <v/>
      </c>
      <c r="K864" s="59" t="str">
        <f>IF(AND(F864&gt;0,F863=0),aux!$B$2,IF(AND(G864&gt;0,G863=0,H864&lt;1),aux!$B$3,IF(AND(J864=MAX($J$4:$J$999),J863&lt;J864),aux!$B$4,"")))</f>
        <v/>
      </c>
      <c r="L864" s="114" t="str">
        <f>IF(OR(K863=aux!$B$3,L863=""),"",B864/$B$1)</f>
        <v/>
      </c>
      <c r="M864" s="114" t="str">
        <f t="shared" si="89"/>
        <v/>
      </c>
      <c r="N864" s="11" t="str">
        <f t="shared" si="90"/>
        <v/>
      </c>
      <c r="O864" s="60" t="str">
        <f>IF(AND(L863&lt;$V$20,L864&gt;$V$20),aux!$B$5,"")</f>
        <v/>
      </c>
      <c r="AA864" s="108">
        <f>IF(L864="",$V$6,B864)</f>
        <v>45.800000000000004</v>
      </c>
      <c r="AB864" s="109">
        <f>IF(L864="",$W$6,C864)</f>
        <v>3585.1179999999999</v>
      </c>
      <c r="AC864" s="108">
        <f>IF(B864="",AC863,IF(L864="",B864,$V$6))</f>
        <v>80</v>
      </c>
      <c r="AD864" s="109">
        <f>IF(B864="",AD863,IF(L864="",C864,$W$6))</f>
        <v>3604.0729999999999</v>
      </c>
      <c r="AF864" s="110">
        <f t="shared" si="87"/>
        <v>33.676470588235297</v>
      </c>
      <c r="AG864" s="110">
        <f t="shared" si="88"/>
        <v>0.24973721682891176</v>
      </c>
      <c r="AI864" s="111">
        <f>SUM($N$4:N864)</f>
        <v>6.8337405675909331</v>
      </c>
    </row>
    <row r="865" spans="1:35" x14ac:dyDescent="0.25">
      <c r="A865" s="4" t="str">
        <f>IF(pushover!A865="","",pushover!A865)</f>
        <v/>
      </c>
      <c r="B865" s="112" t="str">
        <f>IF(A865="","",IF(MAX(pushover!B865:B1860)&gt;0,pushover!B865*100,-pushover!B865*100))</f>
        <v/>
      </c>
      <c r="C865" s="113" t="str">
        <f>IF(A865="","",pushover!C865)</f>
        <v/>
      </c>
      <c r="D865" s="4" t="str">
        <f>IF(A865="","",pushover!D865)</f>
        <v/>
      </c>
      <c r="E865" s="4" t="str">
        <f>IF(A865="","",pushover!E865)</f>
        <v/>
      </c>
      <c r="F865" s="4" t="str">
        <f>IF(A865="","",pushover!I865)</f>
        <v/>
      </c>
      <c r="G865" s="4" t="str">
        <f>IF(A865="","",pushover!J865)</f>
        <v/>
      </c>
      <c r="H865" s="4" t="str">
        <f>IF(A865="","",pushover!K865)</f>
        <v/>
      </c>
      <c r="I865" s="60" t="str">
        <f t="shared" si="85"/>
        <v/>
      </c>
      <c r="J865" s="60" t="str">
        <f t="shared" si="86"/>
        <v/>
      </c>
      <c r="K865" s="59" t="str">
        <f>IF(AND(F865&gt;0,F864=0),aux!$B$2,IF(AND(G865&gt;0,G864=0,H865&lt;1),aux!$B$3,IF(AND(J865=MAX($J$4:$J$999),J864&lt;J865),aux!$B$4,"")))</f>
        <v/>
      </c>
      <c r="L865" s="114" t="str">
        <f>IF(OR(K864=aux!$B$3,L864=""),"",B865/$B$1)</f>
        <v/>
      </c>
      <c r="M865" s="114" t="str">
        <f t="shared" si="89"/>
        <v/>
      </c>
      <c r="N865" s="11" t="str">
        <f t="shared" si="90"/>
        <v/>
      </c>
      <c r="O865" s="60" t="str">
        <f>IF(AND(L864&lt;$V$20,L865&gt;$V$20),aux!$B$5,"")</f>
        <v/>
      </c>
      <c r="AA865" s="108">
        <f>IF(L865="",$V$6,B865)</f>
        <v>45.800000000000004</v>
      </c>
      <c r="AB865" s="109">
        <f>IF(L865="",$W$6,C865)</f>
        <v>3585.1179999999999</v>
      </c>
      <c r="AC865" s="108">
        <f>IF(B865="",AC864,IF(L865="",B865,$V$6))</f>
        <v>80</v>
      </c>
      <c r="AD865" s="109">
        <f>IF(B865="",AD864,IF(L865="",C865,$W$6))</f>
        <v>3604.0729999999999</v>
      </c>
      <c r="AF865" s="110">
        <f t="shared" si="87"/>
        <v>33.676470588235297</v>
      </c>
      <c r="AG865" s="110">
        <f t="shared" si="88"/>
        <v>0.24973721682891176</v>
      </c>
      <c r="AI865" s="111">
        <f>SUM($N$4:N865)</f>
        <v>6.8337405675909331</v>
      </c>
    </row>
    <row r="866" spans="1:35" x14ac:dyDescent="0.25">
      <c r="A866" s="4" t="str">
        <f>IF(pushover!A866="","",pushover!A866)</f>
        <v/>
      </c>
      <c r="B866" s="112" t="str">
        <f>IF(A866="","",IF(MAX(pushover!B866:B1861)&gt;0,pushover!B866*100,-pushover!B866*100))</f>
        <v/>
      </c>
      <c r="C866" s="113" t="str">
        <f>IF(A866="","",pushover!C866)</f>
        <v/>
      </c>
      <c r="D866" s="4" t="str">
        <f>IF(A866="","",pushover!D866)</f>
        <v/>
      </c>
      <c r="E866" s="4" t="str">
        <f>IF(A866="","",pushover!E866)</f>
        <v/>
      </c>
      <c r="F866" s="4" t="str">
        <f>IF(A866="","",pushover!I866)</f>
        <v/>
      </c>
      <c r="G866" s="4" t="str">
        <f>IF(A866="","",pushover!J866)</f>
        <v/>
      </c>
      <c r="H866" s="4" t="str">
        <f>IF(A866="","",pushover!K866)</f>
        <v/>
      </c>
      <c r="I866" s="60" t="str">
        <f t="shared" si="85"/>
        <v/>
      </c>
      <c r="J866" s="60" t="str">
        <f t="shared" si="86"/>
        <v/>
      </c>
      <c r="K866" s="59" t="str">
        <f>IF(AND(F866&gt;0,F865=0),aux!$B$2,IF(AND(G866&gt;0,G865=0,H866&lt;1),aux!$B$3,IF(AND(J866=MAX($J$4:$J$999),J865&lt;J866),aux!$B$4,"")))</f>
        <v/>
      </c>
      <c r="L866" s="114" t="str">
        <f>IF(OR(K865=aux!$B$3,L865=""),"",B866/$B$1)</f>
        <v/>
      </c>
      <c r="M866" s="114" t="str">
        <f t="shared" si="89"/>
        <v/>
      </c>
      <c r="N866" s="11" t="str">
        <f t="shared" si="90"/>
        <v/>
      </c>
      <c r="O866" s="60" t="str">
        <f>IF(AND(L865&lt;$V$20,L866&gt;$V$20),aux!$B$5,"")</f>
        <v/>
      </c>
      <c r="AA866" s="108">
        <f>IF(L866="",$V$6,B866)</f>
        <v>45.800000000000004</v>
      </c>
      <c r="AB866" s="109">
        <f>IF(L866="",$W$6,C866)</f>
        <v>3585.1179999999999</v>
      </c>
      <c r="AC866" s="108">
        <f>IF(B866="",AC865,IF(L866="",B866,$V$6))</f>
        <v>80</v>
      </c>
      <c r="AD866" s="109">
        <f>IF(B866="",AD865,IF(L866="",C866,$W$6))</f>
        <v>3604.0729999999999</v>
      </c>
      <c r="AF866" s="110">
        <f t="shared" si="87"/>
        <v>33.676470588235297</v>
      </c>
      <c r="AG866" s="110">
        <f t="shared" si="88"/>
        <v>0.24973721682891176</v>
      </c>
      <c r="AI866" s="111">
        <f>SUM($N$4:N866)</f>
        <v>6.8337405675909331</v>
      </c>
    </row>
    <row r="867" spans="1:35" x14ac:dyDescent="0.25">
      <c r="A867" s="4" t="str">
        <f>IF(pushover!A867="","",pushover!A867)</f>
        <v/>
      </c>
      <c r="B867" s="112" t="str">
        <f>IF(A867="","",IF(MAX(pushover!B867:B1862)&gt;0,pushover!B867*100,-pushover!B867*100))</f>
        <v/>
      </c>
      <c r="C867" s="113" t="str">
        <f>IF(A867="","",pushover!C867)</f>
        <v/>
      </c>
      <c r="D867" s="4" t="str">
        <f>IF(A867="","",pushover!D867)</f>
        <v/>
      </c>
      <c r="E867" s="4" t="str">
        <f>IF(A867="","",pushover!E867)</f>
        <v/>
      </c>
      <c r="F867" s="4" t="str">
        <f>IF(A867="","",pushover!I867)</f>
        <v/>
      </c>
      <c r="G867" s="4" t="str">
        <f>IF(A867="","",pushover!J867)</f>
        <v/>
      </c>
      <c r="H867" s="4" t="str">
        <f>IF(A867="","",pushover!K867)</f>
        <v/>
      </c>
      <c r="I867" s="60" t="str">
        <f t="shared" si="85"/>
        <v/>
      </c>
      <c r="J867" s="60" t="str">
        <f t="shared" si="86"/>
        <v/>
      </c>
      <c r="K867" s="59" t="str">
        <f>IF(AND(F867&gt;0,F866=0),aux!$B$2,IF(AND(G867&gt;0,G866=0,H867&lt;1),aux!$B$3,IF(AND(J867=MAX($J$4:$J$999),J866&lt;J867),aux!$B$4,"")))</f>
        <v/>
      </c>
      <c r="L867" s="114" t="str">
        <f>IF(OR(K866=aux!$B$3,L866=""),"",B867/$B$1)</f>
        <v/>
      </c>
      <c r="M867" s="114" t="str">
        <f t="shared" si="89"/>
        <v/>
      </c>
      <c r="N867" s="11" t="str">
        <f t="shared" si="90"/>
        <v/>
      </c>
      <c r="O867" s="60" t="str">
        <f>IF(AND(L866&lt;$V$20,L867&gt;$V$20),aux!$B$5,"")</f>
        <v/>
      </c>
      <c r="AA867" s="108">
        <f>IF(L867="",$V$6,B867)</f>
        <v>45.800000000000004</v>
      </c>
      <c r="AB867" s="109">
        <f>IF(L867="",$W$6,C867)</f>
        <v>3585.1179999999999</v>
      </c>
      <c r="AC867" s="108">
        <f>IF(B867="",AC866,IF(L867="",B867,$V$6))</f>
        <v>80</v>
      </c>
      <c r="AD867" s="109">
        <f>IF(B867="",AD866,IF(L867="",C867,$W$6))</f>
        <v>3604.0729999999999</v>
      </c>
      <c r="AF867" s="110">
        <f t="shared" si="87"/>
        <v>33.676470588235297</v>
      </c>
      <c r="AG867" s="110">
        <f t="shared" si="88"/>
        <v>0.24973721682891176</v>
      </c>
      <c r="AI867" s="111">
        <f>SUM($N$4:N867)</f>
        <v>6.8337405675909331</v>
      </c>
    </row>
    <row r="868" spans="1:35" x14ac:dyDescent="0.25">
      <c r="A868" s="4" t="str">
        <f>IF(pushover!A868="","",pushover!A868)</f>
        <v/>
      </c>
      <c r="B868" s="112" t="str">
        <f>IF(A868="","",IF(MAX(pushover!B868:B1863)&gt;0,pushover!B868*100,-pushover!B868*100))</f>
        <v/>
      </c>
      <c r="C868" s="113" t="str">
        <f>IF(A868="","",pushover!C868)</f>
        <v/>
      </c>
      <c r="D868" s="4" t="str">
        <f>IF(A868="","",pushover!D868)</f>
        <v/>
      </c>
      <c r="E868" s="4" t="str">
        <f>IF(A868="","",pushover!E868)</f>
        <v/>
      </c>
      <c r="F868" s="4" t="str">
        <f>IF(A868="","",pushover!I868)</f>
        <v/>
      </c>
      <c r="G868" s="4" t="str">
        <f>IF(A868="","",pushover!J868)</f>
        <v/>
      </c>
      <c r="H868" s="4" t="str">
        <f>IF(A868="","",pushover!K868)</f>
        <v/>
      </c>
      <c r="I868" s="60" t="str">
        <f t="shared" si="85"/>
        <v/>
      </c>
      <c r="J868" s="60" t="str">
        <f t="shared" si="86"/>
        <v/>
      </c>
      <c r="K868" s="59" t="str">
        <f>IF(AND(F868&gt;0,F867=0),aux!$B$2,IF(AND(G868&gt;0,G867=0,H868&lt;1),aux!$B$3,IF(AND(J868=MAX($J$4:$J$999),J867&lt;J868),aux!$B$4,"")))</f>
        <v/>
      </c>
      <c r="L868" s="114" t="str">
        <f>IF(OR(K867=aux!$B$3,L867=""),"",B868/$B$1)</f>
        <v/>
      </c>
      <c r="M868" s="114" t="str">
        <f t="shared" si="89"/>
        <v/>
      </c>
      <c r="N868" s="11" t="str">
        <f t="shared" si="90"/>
        <v/>
      </c>
      <c r="O868" s="60" t="str">
        <f>IF(AND(L867&lt;$V$20,L868&gt;$V$20),aux!$B$5,"")</f>
        <v/>
      </c>
      <c r="AA868" s="108">
        <f>IF(L868="",$V$6,B868)</f>
        <v>45.800000000000004</v>
      </c>
      <c r="AB868" s="109">
        <f>IF(L868="",$W$6,C868)</f>
        <v>3585.1179999999999</v>
      </c>
      <c r="AC868" s="108">
        <f>IF(B868="",AC867,IF(L868="",B868,$V$6))</f>
        <v>80</v>
      </c>
      <c r="AD868" s="109">
        <f>IF(B868="",AD867,IF(L868="",C868,$W$6))</f>
        <v>3604.0729999999999</v>
      </c>
      <c r="AF868" s="110">
        <f t="shared" si="87"/>
        <v>33.676470588235297</v>
      </c>
      <c r="AG868" s="110">
        <f t="shared" si="88"/>
        <v>0.24973721682891176</v>
      </c>
      <c r="AI868" s="111">
        <f>SUM($N$4:N868)</f>
        <v>6.8337405675909331</v>
      </c>
    </row>
    <row r="869" spans="1:35" x14ac:dyDescent="0.25">
      <c r="A869" s="4" t="str">
        <f>IF(pushover!A869="","",pushover!A869)</f>
        <v/>
      </c>
      <c r="B869" s="112" t="str">
        <f>IF(A869="","",IF(MAX(pushover!B869:B1864)&gt;0,pushover!B869*100,-pushover!B869*100))</f>
        <v/>
      </c>
      <c r="C869" s="113" t="str">
        <f>IF(A869="","",pushover!C869)</f>
        <v/>
      </c>
      <c r="D869" s="4" t="str">
        <f>IF(A869="","",pushover!D869)</f>
        <v/>
      </c>
      <c r="E869" s="4" t="str">
        <f>IF(A869="","",pushover!E869)</f>
        <v/>
      </c>
      <c r="F869" s="4" t="str">
        <f>IF(A869="","",pushover!I869)</f>
        <v/>
      </c>
      <c r="G869" s="4" t="str">
        <f>IF(A869="","",pushover!J869)</f>
        <v/>
      </c>
      <c r="H869" s="4" t="str">
        <f>IF(A869="","",pushover!K869)</f>
        <v/>
      </c>
      <c r="I869" s="60" t="str">
        <f t="shared" si="85"/>
        <v/>
      </c>
      <c r="J869" s="60" t="str">
        <f t="shared" si="86"/>
        <v/>
      </c>
      <c r="K869" s="59" t="str">
        <f>IF(AND(F869&gt;0,F868=0),aux!$B$2,IF(AND(G869&gt;0,G868=0,H869&lt;1),aux!$B$3,IF(AND(J869=MAX($J$4:$J$999),J868&lt;J869),aux!$B$4,"")))</f>
        <v/>
      </c>
      <c r="L869" s="114" t="str">
        <f>IF(OR(K868=aux!$B$3,L868=""),"",B869/$B$1)</f>
        <v/>
      </c>
      <c r="M869" s="114" t="str">
        <f t="shared" si="89"/>
        <v/>
      </c>
      <c r="N869" s="11" t="str">
        <f t="shared" si="90"/>
        <v/>
      </c>
      <c r="O869" s="60" t="str">
        <f>IF(AND(L868&lt;$V$20,L869&gt;$V$20),aux!$B$5,"")</f>
        <v/>
      </c>
      <c r="AA869" s="108">
        <f>IF(L869="",$V$6,B869)</f>
        <v>45.800000000000004</v>
      </c>
      <c r="AB869" s="109">
        <f>IF(L869="",$W$6,C869)</f>
        <v>3585.1179999999999</v>
      </c>
      <c r="AC869" s="108">
        <f>IF(B869="",AC868,IF(L869="",B869,$V$6))</f>
        <v>80</v>
      </c>
      <c r="AD869" s="109">
        <f>IF(B869="",AD868,IF(L869="",C869,$W$6))</f>
        <v>3604.0729999999999</v>
      </c>
      <c r="AF869" s="110">
        <f t="shared" si="87"/>
        <v>33.676470588235297</v>
      </c>
      <c r="AG869" s="110">
        <f t="shared" si="88"/>
        <v>0.24973721682891176</v>
      </c>
      <c r="AI869" s="111">
        <f>SUM($N$4:N869)</f>
        <v>6.8337405675909331</v>
      </c>
    </row>
    <row r="870" spans="1:35" x14ac:dyDescent="0.25">
      <c r="A870" s="4" t="str">
        <f>IF(pushover!A870="","",pushover!A870)</f>
        <v/>
      </c>
      <c r="B870" s="112" t="str">
        <f>IF(A870="","",IF(MAX(pushover!B870:B1865)&gt;0,pushover!B870*100,-pushover!B870*100))</f>
        <v/>
      </c>
      <c r="C870" s="113" t="str">
        <f>IF(A870="","",pushover!C870)</f>
        <v/>
      </c>
      <c r="D870" s="4" t="str">
        <f>IF(A870="","",pushover!D870)</f>
        <v/>
      </c>
      <c r="E870" s="4" t="str">
        <f>IF(A870="","",pushover!E870)</f>
        <v/>
      </c>
      <c r="F870" s="4" t="str">
        <f>IF(A870="","",pushover!I870)</f>
        <v/>
      </c>
      <c r="G870" s="4" t="str">
        <f>IF(A870="","",pushover!J870)</f>
        <v/>
      </c>
      <c r="H870" s="4" t="str">
        <f>IF(A870="","",pushover!K870)</f>
        <v/>
      </c>
      <c r="I870" s="60" t="str">
        <f t="shared" si="85"/>
        <v/>
      </c>
      <c r="J870" s="60" t="str">
        <f t="shared" si="86"/>
        <v/>
      </c>
      <c r="K870" s="59" t="str">
        <f>IF(AND(F870&gt;0,F869=0),aux!$B$2,IF(AND(G870&gt;0,G869=0,H870&lt;1),aux!$B$3,IF(AND(J870=MAX($J$4:$J$999),J869&lt;J870),aux!$B$4,"")))</f>
        <v/>
      </c>
      <c r="L870" s="114" t="str">
        <f>IF(OR(K869=aux!$B$3,L869=""),"",B870/$B$1)</f>
        <v/>
      </c>
      <c r="M870" s="114" t="str">
        <f t="shared" si="89"/>
        <v/>
      </c>
      <c r="N870" s="11" t="str">
        <f t="shared" si="90"/>
        <v/>
      </c>
      <c r="O870" s="60" t="str">
        <f>IF(AND(L869&lt;$V$20,L870&gt;$V$20),aux!$B$5,"")</f>
        <v/>
      </c>
      <c r="AA870" s="108">
        <f>IF(L870="",$V$6,B870)</f>
        <v>45.800000000000004</v>
      </c>
      <c r="AB870" s="109">
        <f>IF(L870="",$W$6,C870)</f>
        <v>3585.1179999999999</v>
      </c>
      <c r="AC870" s="108">
        <f>IF(B870="",AC869,IF(L870="",B870,$V$6))</f>
        <v>80</v>
      </c>
      <c r="AD870" s="109">
        <f>IF(B870="",AD869,IF(L870="",C870,$W$6))</f>
        <v>3604.0729999999999</v>
      </c>
      <c r="AF870" s="110">
        <f t="shared" si="87"/>
        <v>33.676470588235297</v>
      </c>
      <c r="AG870" s="110">
        <f t="shared" si="88"/>
        <v>0.24973721682891176</v>
      </c>
      <c r="AI870" s="111">
        <f>SUM($N$4:N870)</f>
        <v>6.8337405675909331</v>
      </c>
    </row>
    <row r="871" spans="1:35" x14ac:dyDescent="0.25">
      <c r="A871" s="4" t="str">
        <f>IF(pushover!A871="","",pushover!A871)</f>
        <v/>
      </c>
      <c r="B871" s="112" t="str">
        <f>IF(A871="","",IF(MAX(pushover!B871:B1866)&gt;0,pushover!B871*100,-pushover!B871*100))</f>
        <v/>
      </c>
      <c r="C871" s="113" t="str">
        <f>IF(A871="","",pushover!C871)</f>
        <v/>
      </c>
      <c r="D871" s="4" t="str">
        <f>IF(A871="","",pushover!D871)</f>
        <v/>
      </c>
      <c r="E871" s="4" t="str">
        <f>IF(A871="","",pushover!E871)</f>
        <v/>
      </c>
      <c r="F871" s="4" t="str">
        <f>IF(A871="","",pushover!I871)</f>
        <v/>
      </c>
      <c r="G871" s="4" t="str">
        <f>IF(A871="","",pushover!J871)</f>
        <v/>
      </c>
      <c r="H871" s="4" t="str">
        <f>IF(A871="","",pushover!K871)</f>
        <v/>
      </c>
      <c r="I871" s="60" t="str">
        <f t="shared" si="85"/>
        <v/>
      </c>
      <c r="J871" s="60" t="str">
        <f t="shared" si="86"/>
        <v/>
      </c>
      <c r="K871" s="59" t="str">
        <f>IF(AND(F871&gt;0,F870=0),aux!$B$2,IF(AND(G871&gt;0,G870=0,H871&lt;1),aux!$B$3,IF(AND(J871=MAX($J$4:$J$999),J870&lt;J871),aux!$B$4,"")))</f>
        <v/>
      </c>
      <c r="L871" s="114" t="str">
        <f>IF(OR(K870=aux!$B$3,L870=""),"",B871/$B$1)</f>
        <v/>
      </c>
      <c r="M871" s="114" t="str">
        <f t="shared" si="89"/>
        <v/>
      </c>
      <c r="N871" s="11" t="str">
        <f t="shared" si="90"/>
        <v/>
      </c>
      <c r="O871" s="60" t="str">
        <f>IF(AND(L870&lt;$V$20,L871&gt;$V$20),aux!$B$5,"")</f>
        <v/>
      </c>
      <c r="AA871" s="108">
        <f>IF(L871="",$V$6,B871)</f>
        <v>45.800000000000004</v>
      </c>
      <c r="AB871" s="109">
        <f>IF(L871="",$W$6,C871)</f>
        <v>3585.1179999999999</v>
      </c>
      <c r="AC871" s="108">
        <f>IF(B871="",AC870,IF(L871="",B871,$V$6))</f>
        <v>80</v>
      </c>
      <c r="AD871" s="109">
        <f>IF(B871="",AD870,IF(L871="",C871,$W$6))</f>
        <v>3604.0729999999999</v>
      </c>
      <c r="AF871" s="110">
        <f t="shared" si="87"/>
        <v>33.676470588235297</v>
      </c>
      <c r="AG871" s="110">
        <f t="shared" si="88"/>
        <v>0.24973721682891176</v>
      </c>
      <c r="AI871" s="111">
        <f>SUM($N$4:N871)</f>
        <v>6.8337405675909331</v>
      </c>
    </row>
    <row r="872" spans="1:35" x14ac:dyDescent="0.25">
      <c r="A872" s="4" t="str">
        <f>IF(pushover!A872="","",pushover!A872)</f>
        <v/>
      </c>
      <c r="B872" s="112" t="str">
        <f>IF(A872="","",IF(MAX(pushover!B872:B1867)&gt;0,pushover!B872*100,-pushover!B872*100))</f>
        <v/>
      </c>
      <c r="C872" s="113" t="str">
        <f>IF(A872="","",pushover!C872)</f>
        <v/>
      </c>
      <c r="D872" s="4" t="str">
        <f>IF(A872="","",pushover!D872)</f>
        <v/>
      </c>
      <c r="E872" s="4" t="str">
        <f>IF(A872="","",pushover!E872)</f>
        <v/>
      </c>
      <c r="F872" s="4" t="str">
        <f>IF(A872="","",pushover!I872)</f>
        <v/>
      </c>
      <c r="G872" s="4" t="str">
        <f>IF(A872="","",pushover!J872)</f>
        <v/>
      </c>
      <c r="H872" s="4" t="str">
        <f>IF(A872="","",pushover!K872)</f>
        <v/>
      </c>
      <c r="I872" s="60" t="str">
        <f t="shared" si="85"/>
        <v/>
      </c>
      <c r="J872" s="60" t="str">
        <f t="shared" si="86"/>
        <v/>
      </c>
      <c r="K872" s="59" t="str">
        <f>IF(AND(F872&gt;0,F871=0),aux!$B$2,IF(AND(G872&gt;0,G871=0,H872&lt;1),aux!$B$3,IF(AND(J872=MAX($J$4:$J$999),J871&lt;J872),aux!$B$4,"")))</f>
        <v/>
      </c>
      <c r="L872" s="114" t="str">
        <f>IF(OR(K871=aux!$B$3,L871=""),"",B872/$B$1)</f>
        <v/>
      </c>
      <c r="M872" s="114" t="str">
        <f t="shared" si="89"/>
        <v/>
      </c>
      <c r="N872" s="11" t="str">
        <f t="shared" si="90"/>
        <v/>
      </c>
      <c r="O872" s="60" t="str">
        <f>IF(AND(L871&lt;$V$20,L872&gt;$V$20),aux!$B$5,"")</f>
        <v/>
      </c>
      <c r="AA872" s="108">
        <f>IF(L872="",$V$6,B872)</f>
        <v>45.800000000000004</v>
      </c>
      <c r="AB872" s="109">
        <f>IF(L872="",$W$6,C872)</f>
        <v>3585.1179999999999</v>
      </c>
      <c r="AC872" s="108">
        <f>IF(B872="",AC871,IF(L872="",B872,$V$6))</f>
        <v>80</v>
      </c>
      <c r="AD872" s="109">
        <f>IF(B872="",AD871,IF(L872="",C872,$W$6))</f>
        <v>3604.0729999999999</v>
      </c>
      <c r="AF872" s="110">
        <f t="shared" si="87"/>
        <v>33.676470588235297</v>
      </c>
      <c r="AG872" s="110">
        <f t="shared" si="88"/>
        <v>0.24973721682891176</v>
      </c>
      <c r="AI872" s="111">
        <f>SUM($N$4:N872)</f>
        <v>6.8337405675909331</v>
      </c>
    </row>
    <row r="873" spans="1:35" x14ac:dyDescent="0.25">
      <c r="A873" s="4" t="str">
        <f>IF(pushover!A873="","",pushover!A873)</f>
        <v/>
      </c>
      <c r="B873" s="112" t="str">
        <f>IF(A873="","",IF(MAX(pushover!B873:B1868)&gt;0,pushover!B873*100,-pushover!B873*100))</f>
        <v/>
      </c>
      <c r="C873" s="113" t="str">
        <f>IF(A873="","",pushover!C873)</f>
        <v/>
      </c>
      <c r="D873" s="4" t="str">
        <f>IF(A873="","",pushover!D873)</f>
        <v/>
      </c>
      <c r="E873" s="4" t="str">
        <f>IF(A873="","",pushover!E873)</f>
        <v/>
      </c>
      <c r="F873" s="4" t="str">
        <f>IF(A873="","",pushover!I873)</f>
        <v/>
      </c>
      <c r="G873" s="4" t="str">
        <f>IF(A873="","",pushover!J873)</f>
        <v/>
      </c>
      <c r="H873" s="4" t="str">
        <f>IF(A873="","",pushover!K873)</f>
        <v/>
      </c>
      <c r="I873" s="60" t="str">
        <f t="shared" si="85"/>
        <v/>
      </c>
      <c r="J873" s="60" t="str">
        <f t="shared" si="86"/>
        <v/>
      </c>
      <c r="K873" s="59" t="str">
        <f>IF(AND(F873&gt;0,F872=0),aux!$B$2,IF(AND(G873&gt;0,G872=0,H873&lt;1),aux!$B$3,IF(AND(J873=MAX($J$4:$J$999),J872&lt;J873),aux!$B$4,"")))</f>
        <v/>
      </c>
      <c r="L873" s="114" t="str">
        <f>IF(OR(K872=aux!$B$3,L872=""),"",B873/$B$1)</f>
        <v/>
      </c>
      <c r="M873" s="114" t="str">
        <f t="shared" si="89"/>
        <v/>
      </c>
      <c r="N873" s="11" t="str">
        <f t="shared" si="90"/>
        <v/>
      </c>
      <c r="O873" s="60" t="str">
        <f>IF(AND(L872&lt;$V$20,L873&gt;$V$20),aux!$B$5,"")</f>
        <v/>
      </c>
      <c r="AA873" s="108">
        <f>IF(L873="",$V$6,B873)</f>
        <v>45.800000000000004</v>
      </c>
      <c r="AB873" s="109">
        <f>IF(L873="",$W$6,C873)</f>
        <v>3585.1179999999999</v>
      </c>
      <c r="AC873" s="108">
        <f>IF(B873="",AC872,IF(L873="",B873,$V$6))</f>
        <v>80</v>
      </c>
      <c r="AD873" s="109">
        <f>IF(B873="",AD872,IF(L873="",C873,$W$6))</f>
        <v>3604.0729999999999</v>
      </c>
      <c r="AF873" s="110">
        <f t="shared" si="87"/>
        <v>33.676470588235297</v>
      </c>
      <c r="AG873" s="110">
        <f t="shared" si="88"/>
        <v>0.24973721682891176</v>
      </c>
      <c r="AI873" s="111">
        <f>SUM($N$4:N873)</f>
        <v>6.8337405675909331</v>
      </c>
    </row>
    <row r="874" spans="1:35" x14ac:dyDescent="0.25">
      <c r="A874" s="4" t="str">
        <f>IF(pushover!A874="","",pushover!A874)</f>
        <v/>
      </c>
      <c r="B874" s="112" t="str">
        <f>IF(A874="","",IF(MAX(pushover!B874:B1869)&gt;0,pushover!B874*100,-pushover!B874*100))</f>
        <v/>
      </c>
      <c r="C874" s="113" t="str">
        <f>IF(A874="","",pushover!C874)</f>
        <v/>
      </c>
      <c r="D874" s="4" t="str">
        <f>IF(A874="","",pushover!D874)</f>
        <v/>
      </c>
      <c r="E874" s="4" t="str">
        <f>IF(A874="","",pushover!E874)</f>
        <v/>
      </c>
      <c r="F874" s="4" t="str">
        <f>IF(A874="","",pushover!I874)</f>
        <v/>
      </c>
      <c r="G874" s="4" t="str">
        <f>IF(A874="","",pushover!J874)</f>
        <v/>
      </c>
      <c r="H874" s="4" t="str">
        <f>IF(A874="","",pushover!K874)</f>
        <v/>
      </c>
      <c r="I874" s="60" t="str">
        <f t="shared" si="85"/>
        <v/>
      </c>
      <c r="J874" s="60" t="str">
        <f t="shared" si="86"/>
        <v/>
      </c>
      <c r="K874" s="59" t="str">
        <f>IF(AND(F874&gt;0,F873=0),aux!$B$2,IF(AND(G874&gt;0,G873=0,H874&lt;1),aux!$B$3,IF(AND(J874=MAX($J$4:$J$999),J873&lt;J874),aux!$B$4,"")))</f>
        <v/>
      </c>
      <c r="L874" s="114" t="str">
        <f>IF(OR(K873=aux!$B$3,L873=""),"",B874/$B$1)</f>
        <v/>
      </c>
      <c r="M874" s="114" t="str">
        <f t="shared" si="89"/>
        <v/>
      </c>
      <c r="N874" s="11" t="str">
        <f t="shared" si="90"/>
        <v/>
      </c>
      <c r="O874" s="60" t="str">
        <f>IF(AND(L873&lt;$V$20,L874&gt;$V$20),aux!$B$5,"")</f>
        <v/>
      </c>
      <c r="AA874" s="108">
        <f>IF(L874="",$V$6,B874)</f>
        <v>45.800000000000004</v>
      </c>
      <c r="AB874" s="109">
        <f>IF(L874="",$W$6,C874)</f>
        <v>3585.1179999999999</v>
      </c>
      <c r="AC874" s="108">
        <f>IF(B874="",AC873,IF(L874="",B874,$V$6))</f>
        <v>80</v>
      </c>
      <c r="AD874" s="109">
        <f>IF(B874="",AD873,IF(L874="",C874,$W$6))</f>
        <v>3604.0729999999999</v>
      </c>
      <c r="AF874" s="110">
        <f t="shared" si="87"/>
        <v>33.676470588235297</v>
      </c>
      <c r="AG874" s="110">
        <f t="shared" si="88"/>
        <v>0.24973721682891176</v>
      </c>
      <c r="AI874" s="111">
        <f>SUM($N$4:N874)</f>
        <v>6.8337405675909331</v>
      </c>
    </row>
    <row r="875" spans="1:35" x14ac:dyDescent="0.25">
      <c r="A875" s="4" t="str">
        <f>IF(pushover!A875="","",pushover!A875)</f>
        <v/>
      </c>
      <c r="B875" s="112" t="str">
        <f>IF(A875="","",IF(MAX(pushover!B875:B1870)&gt;0,pushover!B875*100,-pushover!B875*100))</f>
        <v/>
      </c>
      <c r="C875" s="113" t="str">
        <f>IF(A875="","",pushover!C875)</f>
        <v/>
      </c>
      <c r="D875" s="4" t="str">
        <f>IF(A875="","",pushover!D875)</f>
        <v/>
      </c>
      <c r="E875" s="4" t="str">
        <f>IF(A875="","",pushover!E875)</f>
        <v/>
      </c>
      <c r="F875" s="4" t="str">
        <f>IF(A875="","",pushover!I875)</f>
        <v/>
      </c>
      <c r="G875" s="4" t="str">
        <f>IF(A875="","",pushover!J875)</f>
        <v/>
      </c>
      <c r="H875" s="4" t="str">
        <f>IF(A875="","",pushover!K875)</f>
        <v/>
      </c>
      <c r="I875" s="60" t="str">
        <f t="shared" si="85"/>
        <v/>
      </c>
      <c r="J875" s="60" t="str">
        <f t="shared" si="86"/>
        <v/>
      </c>
      <c r="K875" s="59" t="str">
        <f>IF(AND(F875&gt;0,F874=0),aux!$B$2,IF(AND(G875&gt;0,G874=0,H875&lt;1),aux!$B$3,IF(AND(J875=MAX($J$4:$J$999),J874&lt;J875),aux!$B$4,"")))</f>
        <v/>
      </c>
      <c r="L875" s="114" t="str">
        <f>IF(OR(K874=aux!$B$3,L874=""),"",B875/$B$1)</f>
        <v/>
      </c>
      <c r="M875" s="114" t="str">
        <f t="shared" si="89"/>
        <v/>
      </c>
      <c r="N875" s="11" t="str">
        <f t="shared" si="90"/>
        <v/>
      </c>
      <c r="O875" s="60" t="str">
        <f>IF(AND(L874&lt;$V$20,L875&gt;$V$20),aux!$B$5,"")</f>
        <v/>
      </c>
      <c r="AA875" s="108">
        <f>IF(L875="",$V$6,B875)</f>
        <v>45.800000000000004</v>
      </c>
      <c r="AB875" s="109">
        <f>IF(L875="",$W$6,C875)</f>
        <v>3585.1179999999999</v>
      </c>
      <c r="AC875" s="108">
        <f>IF(B875="",AC874,IF(L875="",B875,$V$6))</f>
        <v>80</v>
      </c>
      <c r="AD875" s="109">
        <f>IF(B875="",AD874,IF(L875="",C875,$W$6))</f>
        <v>3604.0729999999999</v>
      </c>
      <c r="AF875" s="110">
        <f t="shared" si="87"/>
        <v>33.676470588235297</v>
      </c>
      <c r="AG875" s="110">
        <f t="shared" si="88"/>
        <v>0.24973721682891176</v>
      </c>
      <c r="AI875" s="111">
        <f>SUM($N$4:N875)</f>
        <v>6.8337405675909331</v>
      </c>
    </row>
    <row r="876" spans="1:35" x14ac:dyDescent="0.25">
      <c r="A876" s="4" t="str">
        <f>IF(pushover!A876="","",pushover!A876)</f>
        <v/>
      </c>
      <c r="B876" s="112" t="str">
        <f>IF(A876="","",IF(MAX(pushover!B876:B1871)&gt;0,pushover!B876*100,-pushover!B876*100))</f>
        <v/>
      </c>
      <c r="C876" s="113" t="str">
        <f>IF(A876="","",pushover!C876)</f>
        <v/>
      </c>
      <c r="D876" s="4" t="str">
        <f>IF(A876="","",pushover!D876)</f>
        <v/>
      </c>
      <c r="E876" s="4" t="str">
        <f>IF(A876="","",pushover!E876)</f>
        <v/>
      </c>
      <c r="F876" s="4" t="str">
        <f>IF(A876="","",pushover!I876)</f>
        <v/>
      </c>
      <c r="G876" s="4" t="str">
        <f>IF(A876="","",pushover!J876)</f>
        <v/>
      </c>
      <c r="H876" s="4" t="str">
        <f>IF(A876="","",pushover!K876)</f>
        <v/>
      </c>
      <c r="I876" s="60" t="str">
        <f t="shared" si="85"/>
        <v/>
      </c>
      <c r="J876" s="60" t="str">
        <f t="shared" si="86"/>
        <v/>
      </c>
      <c r="K876" s="59" t="str">
        <f>IF(AND(F876&gt;0,F875=0),aux!$B$2,IF(AND(G876&gt;0,G875=0,H876&lt;1),aux!$B$3,IF(AND(J876=MAX($J$4:$J$999),J875&lt;J876),aux!$B$4,"")))</f>
        <v/>
      </c>
      <c r="L876" s="114" t="str">
        <f>IF(OR(K875=aux!$B$3,L875=""),"",B876/$B$1)</f>
        <v/>
      </c>
      <c r="M876" s="114" t="str">
        <f t="shared" si="89"/>
        <v/>
      </c>
      <c r="N876" s="11" t="str">
        <f t="shared" si="90"/>
        <v/>
      </c>
      <c r="O876" s="60" t="str">
        <f>IF(AND(L875&lt;$V$20,L876&gt;$V$20),aux!$B$5,"")</f>
        <v/>
      </c>
      <c r="AA876" s="108">
        <f>IF(L876="",$V$6,B876)</f>
        <v>45.800000000000004</v>
      </c>
      <c r="AB876" s="109">
        <f>IF(L876="",$W$6,C876)</f>
        <v>3585.1179999999999</v>
      </c>
      <c r="AC876" s="108">
        <f>IF(B876="",AC875,IF(L876="",B876,$V$6))</f>
        <v>80</v>
      </c>
      <c r="AD876" s="109">
        <f>IF(B876="",AD875,IF(L876="",C876,$W$6))</f>
        <v>3604.0729999999999</v>
      </c>
      <c r="AF876" s="110">
        <f t="shared" si="87"/>
        <v>33.676470588235297</v>
      </c>
      <c r="AG876" s="110">
        <f t="shared" si="88"/>
        <v>0.24973721682891176</v>
      </c>
      <c r="AI876" s="111">
        <f>SUM($N$4:N876)</f>
        <v>6.8337405675909331</v>
      </c>
    </row>
    <row r="877" spans="1:35" x14ac:dyDescent="0.25">
      <c r="A877" s="4" t="str">
        <f>IF(pushover!A877="","",pushover!A877)</f>
        <v/>
      </c>
      <c r="B877" s="112" t="str">
        <f>IF(A877="","",IF(MAX(pushover!B877:B1872)&gt;0,pushover!B877*100,-pushover!B877*100))</f>
        <v/>
      </c>
      <c r="C877" s="113" t="str">
        <f>IF(A877="","",pushover!C877)</f>
        <v/>
      </c>
      <c r="D877" s="4" t="str">
        <f>IF(A877="","",pushover!D877)</f>
        <v/>
      </c>
      <c r="E877" s="4" t="str">
        <f>IF(A877="","",pushover!E877)</f>
        <v/>
      </c>
      <c r="F877" s="4" t="str">
        <f>IF(A877="","",pushover!I877)</f>
        <v/>
      </c>
      <c r="G877" s="4" t="str">
        <f>IF(A877="","",pushover!J877)</f>
        <v/>
      </c>
      <c r="H877" s="4" t="str">
        <f>IF(A877="","",pushover!K877)</f>
        <v/>
      </c>
      <c r="I877" s="60" t="str">
        <f t="shared" si="85"/>
        <v/>
      </c>
      <c r="J877" s="60" t="str">
        <f t="shared" si="86"/>
        <v/>
      </c>
      <c r="K877" s="59" t="str">
        <f>IF(AND(F877&gt;0,F876=0),aux!$B$2,IF(AND(G877&gt;0,G876=0,H877&lt;1),aux!$B$3,IF(AND(J877=MAX($J$4:$J$999),J876&lt;J877),aux!$B$4,"")))</f>
        <v/>
      </c>
      <c r="L877" s="114" t="str">
        <f>IF(OR(K876=aux!$B$3,L876=""),"",B877/$B$1)</f>
        <v/>
      </c>
      <c r="M877" s="114" t="str">
        <f t="shared" si="89"/>
        <v/>
      </c>
      <c r="N877" s="11" t="str">
        <f t="shared" si="90"/>
        <v/>
      </c>
      <c r="O877" s="60" t="str">
        <f>IF(AND(L876&lt;$V$20,L877&gt;$V$20),aux!$B$5,"")</f>
        <v/>
      </c>
      <c r="AA877" s="108">
        <f>IF(L877="",$V$6,B877)</f>
        <v>45.800000000000004</v>
      </c>
      <c r="AB877" s="109">
        <f>IF(L877="",$W$6,C877)</f>
        <v>3585.1179999999999</v>
      </c>
      <c r="AC877" s="108">
        <f>IF(B877="",AC876,IF(L877="",B877,$V$6))</f>
        <v>80</v>
      </c>
      <c r="AD877" s="109">
        <f>IF(B877="",AD876,IF(L877="",C877,$W$6))</f>
        <v>3604.0729999999999</v>
      </c>
      <c r="AF877" s="110">
        <f t="shared" si="87"/>
        <v>33.676470588235297</v>
      </c>
      <c r="AG877" s="110">
        <f t="shared" si="88"/>
        <v>0.24973721682891176</v>
      </c>
      <c r="AI877" s="111">
        <f>SUM($N$4:N877)</f>
        <v>6.8337405675909331</v>
      </c>
    </row>
    <row r="878" spans="1:35" x14ac:dyDescent="0.25">
      <c r="A878" s="4" t="str">
        <f>IF(pushover!A878="","",pushover!A878)</f>
        <v/>
      </c>
      <c r="B878" s="112" t="str">
        <f>IF(A878="","",IF(MAX(pushover!B878:B1873)&gt;0,pushover!B878*100,-pushover!B878*100))</f>
        <v/>
      </c>
      <c r="C878" s="113" t="str">
        <f>IF(A878="","",pushover!C878)</f>
        <v/>
      </c>
      <c r="D878" s="4" t="str">
        <f>IF(A878="","",pushover!D878)</f>
        <v/>
      </c>
      <c r="E878" s="4" t="str">
        <f>IF(A878="","",pushover!E878)</f>
        <v/>
      </c>
      <c r="F878" s="4" t="str">
        <f>IF(A878="","",pushover!I878)</f>
        <v/>
      </c>
      <c r="G878" s="4" t="str">
        <f>IF(A878="","",pushover!J878)</f>
        <v/>
      </c>
      <c r="H878" s="4" t="str">
        <f>IF(A878="","",pushover!K878)</f>
        <v/>
      </c>
      <c r="I878" s="60" t="str">
        <f t="shared" si="85"/>
        <v/>
      </c>
      <c r="J878" s="60" t="str">
        <f t="shared" si="86"/>
        <v/>
      </c>
      <c r="K878" s="59" t="str">
        <f>IF(AND(F878&gt;0,F877=0),aux!$B$2,IF(AND(G878&gt;0,G877=0,H878&lt;1),aux!$B$3,IF(AND(J878=MAX($J$4:$J$999),J877&lt;J878),aux!$B$4,"")))</f>
        <v/>
      </c>
      <c r="L878" s="114" t="str">
        <f>IF(OR(K877=aux!$B$3,L877=""),"",B878/$B$1)</f>
        <v/>
      </c>
      <c r="M878" s="114" t="str">
        <f t="shared" si="89"/>
        <v/>
      </c>
      <c r="N878" s="11" t="str">
        <f t="shared" si="90"/>
        <v/>
      </c>
      <c r="O878" s="60" t="str">
        <f>IF(AND(L877&lt;$V$20,L878&gt;$V$20),aux!$B$5,"")</f>
        <v/>
      </c>
      <c r="AA878" s="108">
        <f>IF(L878="",$V$6,B878)</f>
        <v>45.800000000000004</v>
      </c>
      <c r="AB878" s="109">
        <f>IF(L878="",$W$6,C878)</f>
        <v>3585.1179999999999</v>
      </c>
      <c r="AC878" s="108">
        <f>IF(B878="",AC877,IF(L878="",B878,$V$6))</f>
        <v>80</v>
      </c>
      <c r="AD878" s="109">
        <f>IF(B878="",AD877,IF(L878="",C878,$W$6))</f>
        <v>3604.0729999999999</v>
      </c>
      <c r="AF878" s="110">
        <f t="shared" si="87"/>
        <v>33.676470588235297</v>
      </c>
      <c r="AG878" s="110">
        <f t="shared" si="88"/>
        <v>0.24973721682891176</v>
      </c>
      <c r="AI878" s="111">
        <f>SUM($N$4:N878)</f>
        <v>6.8337405675909331</v>
      </c>
    </row>
    <row r="879" spans="1:35" x14ac:dyDescent="0.25">
      <c r="A879" s="4" t="str">
        <f>IF(pushover!A879="","",pushover!A879)</f>
        <v/>
      </c>
      <c r="B879" s="112" t="str">
        <f>IF(A879="","",IF(MAX(pushover!B879:B1874)&gt;0,pushover!B879*100,-pushover!B879*100))</f>
        <v/>
      </c>
      <c r="C879" s="113" t="str">
        <f>IF(A879="","",pushover!C879)</f>
        <v/>
      </c>
      <c r="D879" s="4" t="str">
        <f>IF(A879="","",pushover!D879)</f>
        <v/>
      </c>
      <c r="E879" s="4" t="str">
        <f>IF(A879="","",pushover!E879)</f>
        <v/>
      </c>
      <c r="F879" s="4" t="str">
        <f>IF(A879="","",pushover!I879)</f>
        <v/>
      </c>
      <c r="G879" s="4" t="str">
        <f>IF(A879="","",pushover!J879)</f>
        <v/>
      </c>
      <c r="H879" s="4" t="str">
        <f>IF(A879="","",pushover!K879)</f>
        <v/>
      </c>
      <c r="I879" s="60" t="str">
        <f t="shared" si="85"/>
        <v/>
      </c>
      <c r="J879" s="60" t="str">
        <f t="shared" si="86"/>
        <v/>
      </c>
      <c r="K879" s="59" t="str">
        <f>IF(AND(F879&gt;0,F878=0),aux!$B$2,IF(AND(G879&gt;0,G878=0,H879&lt;1),aux!$B$3,IF(AND(J879=MAX($J$4:$J$999),J878&lt;J879),aux!$B$4,"")))</f>
        <v/>
      </c>
      <c r="L879" s="114" t="str">
        <f>IF(OR(K878=aux!$B$3,L878=""),"",B879/$B$1)</f>
        <v/>
      </c>
      <c r="M879" s="114" t="str">
        <f t="shared" si="89"/>
        <v/>
      </c>
      <c r="N879" s="11" t="str">
        <f t="shared" si="90"/>
        <v/>
      </c>
      <c r="O879" s="60" t="str">
        <f>IF(AND(L878&lt;$V$20,L879&gt;$V$20),aux!$B$5,"")</f>
        <v/>
      </c>
      <c r="AA879" s="108">
        <f>IF(L879="",$V$6,B879)</f>
        <v>45.800000000000004</v>
      </c>
      <c r="AB879" s="109">
        <f>IF(L879="",$W$6,C879)</f>
        <v>3585.1179999999999</v>
      </c>
      <c r="AC879" s="108">
        <f>IF(B879="",AC878,IF(L879="",B879,$V$6))</f>
        <v>80</v>
      </c>
      <c r="AD879" s="109">
        <f>IF(B879="",AD878,IF(L879="",C879,$W$6))</f>
        <v>3604.0729999999999</v>
      </c>
      <c r="AF879" s="110">
        <f t="shared" si="87"/>
        <v>33.676470588235297</v>
      </c>
      <c r="AG879" s="110">
        <f t="shared" si="88"/>
        <v>0.24973721682891176</v>
      </c>
      <c r="AI879" s="111">
        <f>SUM($N$4:N879)</f>
        <v>6.8337405675909331</v>
      </c>
    </row>
    <row r="880" spans="1:35" x14ac:dyDescent="0.25">
      <c r="A880" s="4" t="str">
        <f>IF(pushover!A880="","",pushover!A880)</f>
        <v/>
      </c>
      <c r="B880" s="112" t="str">
        <f>IF(A880="","",IF(MAX(pushover!B880:B1875)&gt;0,pushover!B880*100,-pushover!B880*100))</f>
        <v/>
      </c>
      <c r="C880" s="113" t="str">
        <f>IF(A880="","",pushover!C880)</f>
        <v/>
      </c>
      <c r="D880" s="4" t="str">
        <f>IF(A880="","",pushover!D880)</f>
        <v/>
      </c>
      <c r="E880" s="4" t="str">
        <f>IF(A880="","",pushover!E880)</f>
        <v/>
      </c>
      <c r="F880" s="4" t="str">
        <f>IF(A880="","",pushover!I880)</f>
        <v/>
      </c>
      <c r="G880" s="4" t="str">
        <f>IF(A880="","",pushover!J880)</f>
        <v/>
      </c>
      <c r="H880" s="4" t="str">
        <f>IF(A880="","",pushover!K880)</f>
        <v/>
      </c>
      <c r="I880" s="60" t="str">
        <f t="shared" si="85"/>
        <v/>
      </c>
      <c r="J880" s="60" t="str">
        <f t="shared" si="86"/>
        <v/>
      </c>
      <c r="K880" s="59" t="str">
        <f>IF(AND(F880&gt;0,F879=0),aux!$B$2,IF(AND(G880&gt;0,G879=0,H880&lt;1),aux!$B$3,IF(AND(J880=MAX($J$4:$J$999),J879&lt;J880),aux!$B$4,"")))</f>
        <v/>
      </c>
      <c r="L880" s="114" t="str">
        <f>IF(OR(K879=aux!$B$3,L879=""),"",B880/$B$1)</f>
        <v/>
      </c>
      <c r="M880" s="114" t="str">
        <f t="shared" si="89"/>
        <v/>
      </c>
      <c r="N880" s="11" t="str">
        <f t="shared" si="90"/>
        <v/>
      </c>
      <c r="O880" s="60" t="str">
        <f>IF(AND(L879&lt;$V$20,L880&gt;$V$20),aux!$B$5,"")</f>
        <v/>
      </c>
      <c r="AA880" s="108">
        <f>IF(L880="",$V$6,B880)</f>
        <v>45.800000000000004</v>
      </c>
      <c r="AB880" s="109">
        <f>IF(L880="",$W$6,C880)</f>
        <v>3585.1179999999999</v>
      </c>
      <c r="AC880" s="108">
        <f>IF(B880="",AC879,IF(L880="",B880,$V$6))</f>
        <v>80</v>
      </c>
      <c r="AD880" s="109">
        <f>IF(B880="",AD879,IF(L880="",C880,$W$6))</f>
        <v>3604.0729999999999</v>
      </c>
      <c r="AF880" s="110">
        <f t="shared" si="87"/>
        <v>33.676470588235297</v>
      </c>
      <c r="AG880" s="110">
        <f t="shared" si="88"/>
        <v>0.24973721682891176</v>
      </c>
      <c r="AI880" s="111">
        <f>SUM($N$4:N880)</f>
        <v>6.8337405675909331</v>
      </c>
    </row>
    <row r="881" spans="1:35" x14ac:dyDescent="0.25">
      <c r="A881" s="4" t="str">
        <f>IF(pushover!A881="","",pushover!A881)</f>
        <v/>
      </c>
      <c r="B881" s="112" t="str">
        <f>IF(A881="","",IF(MAX(pushover!B881:B1876)&gt;0,pushover!B881*100,-pushover!B881*100))</f>
        <v/>
      </c>
      <c r="C881" s="113" t="str">
        <f>IF(A881="","",pushover!C881)</f>
        <v/>
      </c>
      <c r="D881" s="4" t="str">
        <f>IF(A881="","",pushover!D881)</f>
        <v/>
      </c>
      <c r="E881" s="4" t="str">
        <f>IF(A881="","",pushover!E881)</f>
        <v/>
      </c>
      <c r="F881" s="4" t="str">
        <f>IF(A881="","",pushover!I881)</f>
        <v/>
      </c>
      <c r="G881" s="4" t="str">
        <f>IF(A881="","",pushover!J881)</f>
        <v/>
      </c>
      <c r="H881" s="4" t="str">
        <f>IF(A881="","",pushover!K881)</f>
        <v/>
      </c>
      <c r="I881" s="60" t="str">
        <f t="shared" si="85"/>
        <v/>
      </c>
      <c r="J881" s="60" t="str">
        <f t="shared" si="86"/>
        <v/>
      </c>
      <c r="K881" s="59" t="str">
        <f>IF(AND(F881&gt;0,F880=0),aux!$B$2,IF(AND(G881&gt;0,G880=0,H881&lt;1),aux!$B$3,IF(AND(J881=MAX($J$4:$J$999),J880&lt;J881),aux!$B$4,"")))</f>
        <v/>
      </c>
      <c r="L881" s="114" t="str">
        <f>IF(OR(K880=aux!$B$3,L880=""),"",B881/$B$1)</f>
        <v/>
      </c>
      <c r="M881" s="114" t="str">
        <f t="shared" si="89"/>
        <v/>
      </c>
      <c r="N881" s="11" t="str">
        <f t="shared" si="90"/>
        <v/>
      </c>
      <c r="O881" s="60" t="str">
        <f>IF(AND(L880&lt;$V$20,L881&gt;$V$20),aux!$B$5,"")</f>
        <v/>
      </c>
      <c r="AA881" s="108">
        <f>IF(L881="",$V$6,B881)</f>
        <v>45.800000000000004</v>
      </c>
      <c r="AB881" s="109">
        <f>IF(L881="",$W$6,C881)</f>
        <v>3585.1179999999999</v>
      </c>
      <c r="AC881" s="108">
        <f>IF(B881="",AC880,IF(L881="",B881,$V$6))</f>
        <v>80</v>
      </c>
      <c r="AD881" s="109">
        <f>IF(B881="",AD880,IF(L881="",C881,$W$6))</f>
        <v>3604.0729999999999</v>
      </c>
      <c r="AF881" s="110">
        <f t="shared" si="87"/>
        <v>33.676470588235297</v>
      </c>
      <c r="AG881" s="110">
        <f t="shared" si="88"/>
        <v>0.24973721682891176</v>
      </c>
      <c r="AI881" s="111">
        <f>SUM($N$4:N881)</f>
        <v>6.8337405675909331</v>
      </c>
    </row>
    <row r="882" spans="1:35" x14ac:dyDescent="0.25">
      <c r="A882" s="4" t="str">
        <f>IF(pushover!A882="","",pushover!A882)</f>
        <v/>
      </c>
      <c r="B882" s="112" t="str">
        <f>IF(A882="","",IF(MAX(pushover!B882:B1877)&gt;0,pushover!B882*100,-pushover!B882*100))</f>
        <v/>
      </c>
      <c r="C882" s="113" t="str">
        <f>IF(A882="","",pushover!C882)</f>
        <v/>
      </c>
      <c r="D882" s="4" t="str">
        <f>IF(A882="","",pushover!D882)</f>
        <v/>
      </c>
      <c r="E882" s="4" t="str">
        <f>IF(A882="","",pushover!E882)</f>
        <v/>
      </c>
      <c r="F882" s="4" t="str">
        <f>IF(A882="","",pushover!I882)</f>
        <v/>
      </c>
      <c r="G882" s="4" t="str">
        <f>IF(A882="","",pushover!J882)</f>
        <v/>
      </c>
      <c r="H882" s="4" t="str">
        <f>IF(A882="","",pushover!K882)</f>
        <v/>
      </c>
      <c r="I882" s="60" t="str">
        <f t="shared" si="85"/>
        <v/>
      </c>
      <c r="J882" s="60" t="str">
        <f t="shared" si="86"/>
        <v/>
      </c>
      <c r="K882" s="59" t="str">
        <f>IF(AND(F882&gt;0,F881=0),aux!$B$2,IF(AND(G882&gt;0,G881=0,H882&lt;1),aux!$B$3,IF(AND(J882=MAX($J$4:$J$999),J881&lt;J882),aux!$B$4,"")))</f>
        <v/>
      </c>
      <c r="L882" s="114" t="str">
        <f>IF(OR(K881=aux!$B$3,L881=""),"",B882/$B$1)</f>
        <v/>
      </c>
      <c r="M882" s="114" t="str">
        <f t="shared" si="89"/>
        <v/>
      </c>
      <c r="N882" s="11" t="str">
        <f t="shared" si="90"/>
        <v/>
      </c>
      <c r="O882" s="60" t="str">
        <f>IF(AND(L881&lt;$V$20,L882&gt;$V$20),aux!$B$5,"")</f>
        <v/>
      </c>
      <c r="AA882" s="108">
        <f>IF(L882="",$V$6,B882)</f>
        <v>45.800000000000004</v>
      </c>
      <c r="AB882" s="109">
        <f>IF(L882="",$W$6,C882)</f>
        <v>3585.1179999999999</v>
      </c>
      <c r="AC882" s="108">
        <f>IF(B882="",AC881,IF(L882="",B882,$V$6))</f>
        <v>80</v>
      </c>
      <c r="AD882" s="109">
        <f>IF(B882="",AD881,IF(L882="",C882,$W$6))</f>
        <v>3604.0729999999999</v>
      </c>
      <c r="AF882" s="110">
        <f t="shared" si="87"/>
        <v>33.676470588235297</v>
      </c>
      <c r="AG882" s="110">
        <f t="shared" si="88"/>
        <v>0.24973721682891176</v>
      </c>
      <c r="AI882" s="111">
        <f>SUM($N$4:N882)</f>
        <v>6.8337405675909331</v>
      </c>
    </row>
    <row r="883" spans="1:35" x14ac:dyDescent="0.25">
      <c r="A883" s="4" t="str">
        <f>IF(pushover!A883="","",pushover!A883)</f>
        <v/>
      </c>
      <c r="B883" s="112" t="str">
        <f>IF(A883="","",IF(MAX(pushover!B883:B1878)&gt;0,pushover!B883*100,-pushover!B883*100))</f>
        <v/>
      </c>
      <c r="C883" s="113" t="str">
        <f>IF(A883="","",pushover!C883)</f>
        <v/>
      </c>
      <c r="D883" s="4" t="str">
        <f>IF(A883="","",pushover!D883)</f>
        <v/>
      </c>
      <c r="E883" s="4" t="str">
        <f>IF(A883="","",pushover!E883)</f>
        <v/>
      </c>
      <c r="F883" s="4" t="str">
        <f>IF(A883="","",pushover!I883)</f>
        <v/>
      </c>
      <c r="G883" s="4" t="str">
        <f>IF(A883="","",pushover!J883)</f>
        <v/>
      </c>
      <c r="H883" s="4" t="str">
        <f>IF(A883="","",pushover!K883)</f>
        <v/>
      </c>
      <c r="I883" s="60" t="str">
        <f t="shared" si="85"/>
        <v/>
      </c>
      <c r="J883" s="60" t="str">
        <f t="shared" si="86"/>
        <v/>
      </c>
      <c r="K883" s="59" t="str">
        <f>IF(AND(F883&gt;0,F882=0),aux!$B$2,IF(AND(G883&gt;0,G882=0,H883&lt;1),aux!$B$3,IF(AND(J883=MAX($J$4:$J$999),J882&lt;J883),aux!$B$4,"")))</f>
        <v/>
      </c>
      <c r="L883" s="114" t="str">
        <f>IF(OR(K882=aux!$B$3,L882=""),"",B883/$B$1)</f>
        <v/>
      </c>
      <c r="M883" s="114" t="str">
        <f t="shared" si="89"/>
        <v/>
      </c>
      <c r="N883" s="11" t="str">
        <f t="shared" si="90"/>
        <v/>
      </c>
      <c r="O883" s="60" t="str">
        <f>IF(AND(L882&lt;$V$20,L883&gt;$V$20),aux!$B$5,"")</f>
        <v/>
      </c>
      <c r="AA883" s="108">
        <f>IF(L883="",$V$6,B883)</f>
        <v>45.800000000000004</v>
      </c>
      <c r="AB883" s="109">
        <f>IF(L883="",$W$6,C883)</f>
        <v>3585.1179999999999</v>
      </c>
      <c r="AC883" s="108">
        <f>IF(B883="",AC882,IF(L883="",B883,$V$6))</f>
        <v>80</v>
      </c>
      <c r="AD883" s="109">
        <f>IF(B883="",AD882,IF(L883="",C883,$W$6))</f>
        <v>3604.0729999999999</v>
      </c>
      <c r="AF883" s="110">
        <f t="shared" si="87"/>
        <v>33.676470588235297</v>
      </c>
      <c r="AG883" s="110">
        <f t="shared" si="88"/>
        <v>0.24973721682891176</v>
      </c>
      <c r="AI883" s="111">
        <f>SUM($N$4:N883)</f>
        <v>6.8337405675909331</v>
      </c>
    </row>
    <row r="884" spans="1:35" x14ac:dyDescent="0.25">
      <c r="A884" s="4" t="str">
        <f>IF(pushover!A884="","",pushover!A884)</f>
        <v/>
      </c>
      <c r="B884" s="112" t="str">
        <f>IF(A884="","",IF(MAX(pushover!B884:B1879)&gt;0,pushover!B884*100,-pushover!B884*100))</f>
        <v/>
      </c>
      <c r="C884" s="113" t="str">
        <f>IF(A884="","",pushover!C884)</f>
        <v/>
      </c>
      <c r="D884" s="4" t="str">
        <f>IF(A884="","",pushover!D884)</f>
        <v/>
      </c>
      <c r="E884" s="4" t="str">
        <f>IF(A884="","",pushover!E884)</f>
        <v/>
      </c>
      <c r="F884" s="4" t="str">
        <f>IF(A884="","",pushover!I884)</f>
        <v/>
      </c>
      <c r="G884" s="4" t="str">
        <f>IF(A884="","",pushover!J884)</f>
        <v/>
      </c>
      <c r="H884" s="4" t="str">
        <f>IF(A884="","",pushover!K884)</f>
        <v/>
      </c>
      <c r="I884" s="60" t="str">
        <f t="shared" si="85"/>
        <v/>
      </c>
      <c r="J884" s="60" t="str">
        <f t="shared" si="86"/>
        <v/>
      </c>
      <c r="K884" s="59" t="str">
        <f>IF(AND(F884&gt;0,F883=0),aux!$B$2,IF(AND(G884&gt;0,G883=0,H884&lt;1),aux!$B$3,IF(AND(J884=MAX($J$4:$J$999),J883&lt;J884),aux!$B$4,"")))</f>
        <v/>
      </c>
      <c r="L884" s="114" t="str">
        <f>IF(OR(K883=aux!$B$3,L883=""),"",B884/$B$1)</f>
        <v/>
      </c>
      <c r="M884" s="114" t="str">
        <f t="shared" si="89"/>
        <v/>
      </c>
      <c r="N884" s="11" t="str">
        <f t="shared" si="90"/>
        <v/>
      </c>
      <c r="O884" s="60" t="str">
        <f>IF(AND(L883&lt;$V$20,L884&gt;$V$20),aux!$B$5,"")</f>
        <v/>
      </c>
      <c r="AA884" s="108">
        <f>IF(L884="",$V$6,B884)</f>
        <v>45.800000000000004</v>
      </c>
      <c r="AB884" s="109">
        <f>IF(L884="",$W$6,C884)</f>
        <v>3585.1179999999999</v>
      </c>
      <c r="AC884" s="108">
        <f>IF(B884="",AC883,IF(L884="",B884,$V$6))</f>
        <v>80</v>
      </c>
      <c r="AD884" s="109">
        <f>IF(B884="",AD883,IF(L884="",C884,$W$6))</f>
        <v>3604.0729999999999</v>
      </c>
      <c r="AF884" s="110">
        <f t="shared" si="87"/>
        <v>33.676470588235297</v>
      </c>
      <c r="AG884" s="110">
        <f t="shared" si="88"/>
        <v>0.24973721682891176</v>
      </c>
      <c r="AI884" s="111">
        <f>SUM($N$4:N884)</f>
        <v>6.8337405675909331</v>
      </c>
    </row>
    <row r="885" spans="1:35" x14ac:dyDescent="0.25">
      <c r="A885" s="4" t="str">
        <f>IF(pushover!A885="","",pushover!A885)</f>
        <v/>
      </c>
      <c r="B885" s="112" t="str">
        <f>IF(A885="","",IF(MAX(pushover!B885:B1880)&gt;0,pushover!B885*100,-pushover!B885*100))</f>
        <v/>
      </c>
      <c r="C885" s="113" t="str">
        <f>IF(A885="","",pushover!C885)</f>
        <v/>
      </c>
      <c r="D885" s="4" t="str">
        <f>IF(A885="","",pushover!D885)</f>
        <v/>
      </c>
      <c r="E885" s="4" t="str">
        <f>IF(A885="","",pushover!E885)</f>
        <v/>
      </c>
      <c r="F885" s="4" t="str">
        <f>IF(A885="","",pushover!I885)</f>
        <v/>
      </c>
      <c r="G885" s="4" t="str">
        <f>IF(A885="","",pushover!J885)</f>
        <v/>
      </c>
      <c r="H885" s="4" t="str">
        <f>IF(A885="","",pushover!K885)</f>
        <v/>
      </c>
      <c r="I885" s="60" t="str">
        <f t="shared" si="85"/>
        <v/>
      </c>
      <c r="J885" s="60" t="str">
        <f t="shared" si="86"/>
        <v/>
      </c>
      <c r="K885" s="59" t="str">
        <f>IF(AND(F885&gt;0,F884=0),aux!$B$2,IF(AND(G885&gt;0,G884=0,H885&lt;1),aux!$B$3,IF(AND(J885=MAX($J$4:$J$999),J884&lt;J885),aux!$B$4,"")))</f>
        <v/>
      </c>
      <c r="L885" s="114" t="str">
        <f>IF(OR(K884=aux!$B$3,L884=""),"",B885/$B$1)</f>
        <v/>
      </c>
      <c r="M885" s="114" t="str">
        <f t="shared" si="89"/>
        <v/>
      </c>
      <c r="N885" s="11" t="str">
        <f t="shared" si="90"/>
        <v/>
      </c>
      <c r="O885" s="60" t="str">
        <f>IF(AND(L884&lt;$V$20,L885&gt;$V$20),aux!$B$5,"")</f>
        <v/>
      </c>
      <c r="AA885" s="108">
        <f>IF(L885="",$V$6,B885)</f>
        <v>45.800000000000004</v>
      </c>
      <c r="AB885" s="109">
        <f>IF(L885="",$W$6,C885)</f>
        <v>3585.1179999999999</v>
      </c>
      <c r="AC885" s="108">
        <f>IF(B885="",AC884,IF(L885="",B885,$V$6))</f>
        <v>80</v>
      </c>
      <c r="AD885" s="109">
        <f>IF(B885="",AD884,IF(L885="",C885,$W$6))</f>
        <v>3604.0729999999999</v>
      </c>
      <c r="AF885" s="110">
        <f t="shared" si="87"/>
        <v>33.676470588235297</v>
      </c>
      <c r="AG885" s="110">
        <f t="shared" si="88"/>
        <v>0.24973721682891176</v>
      </c>
      <c r="AI885" s="111">
        <f>SUM($N$4:N885)</f>
        <v>6.8337405675909331</v>
      </c>
    </row>
    <row r="886" spans="1:35" x14ac:dyDescent="0.25">
      <c r="A886" s="4" t="str">
        <f>IF(pushover!A886="","",pushover!A886)</f>
        <v/>
      </c>
      <c r="B886" s="112" t="str">
        <f>IF(A886="","",IF(MAX(pushover!B886:B1881)&gt;0,pushover!B886*100,-pushover!B886*100))</f>
        <v/>
      </c>
      <c r="C886" s="113" t="str">
        <f>IF(A886="","",pushover!C886)</f>
        <v/>
      </c>
      <c r="D886" s="4" t="str">
        <f>IF(A886="","",pushover!D886)</f>
        <v/>
      </c>
      <c r="E886" s="4" t="str">
        <f>IF(A886="","",pushover!E886)</f>
        <v/>
      </c>
      <c r="F886" s="4" t="str">
        <f>IF(A886="","",pushover!I886)</f>
        <v/>
      </c>
      <c r="G886" s="4" t="str">
        <f>IF(A886="","",pushover!J886)</f>
        <v/>
      </c>
      <c r="H886" s="4" t="str">
        <f>IF(A886="","",pushover!K886)</f>
        <v/>
      </c>
      <c r="I886" s="60" t="str">
        <f t="shared" si="85"/>
        <v/>
      </c>
      <c r="J886" s="60" t="str">
        <f t="shared" si="86"/>
        <v/>
      </c>
      <c r="K886" s="59" t="str">
        <f>IF(AND(F886&gt;0,F885=0),aux!$B$2,IF(AND(G886&gt;0,G885=0,H886&lt;1),aux!$B$3,IF(AND(J886=MAX($J$4:$J$999),J885&lt;J886),aux!$B$4,"")))</f>
        <v/>
      </c>
      <c r="L886" s="114" t="str">
        <f>IF(OR(K885=aux!$B$3,L885=""),"",B886/$B$1)</f>
        <v/>
      </c>
      <c r="M886" s="114" t="str">
        <f t="shared" si="89"/>
        <v/>
      </c>
      <c r="N886" s="11" t="str">
        <f t="shared" si="90"/>
        <v/>
      </c>
      <c r="O886" s="60" t="str">
        <f>IF(AND(L885&lt;$V$20,L886&gt;$V$20),aux!$B$5,"")</f>
        <v/>
      </c>
      <c r="AA886" s="108">
        <f>IF(L886="",$V$6,B886)</f>
        <v>45.800000000000004</v>
      </c>
      <c r="AB886" s="109">
        <f>IF(L886="",$W$6,C886)</f>
        <v>3585.1179999999999</v>
      </c>
      <c r="AC886" s="108">
        <f>IF(B886="",AC885,IF(L886="",B886,$V$6))</f>
        <v>80</v>
      </c>
      <c r="AD886" s="109">
        <f>IF(B886="",AD885,IF(L886="",C886,$W$6))</f>
        <v>3604.0729999999999</v>
      </c>
      <c r="AF886" s="110">
        <f t="shared" si="87"/>
        <v>33.676470588235297</v>
      </c>
      <c r="AG886" s="110">
        <f t="shared" si="88"/>
        <v>0.24973721682891176</v>
      </c>
      <c r="AI886" s="111">
        <f>SUM($N$4:N886)</f>
        <v>6.8337405675909331</v>
      </c>
    </row>
    <row r="887" spans="1:35" x14ac:dyDescent="0.25">
      <c r="A887" s="4" t="str">
        <f>IF(pushover!A887="","",pushover!A887)</f>
        <v/>
      </c>
      <c r="B887" s="112" t="str">
        <f>IF(A887="","",IF(MAX(pushover!B887:B1882)&gt;0,pushover!B887*100,-pushover!B887*100))</f>
        <v/>
      </c>
      <c r="C887" s="113" t="str">
        <f>IF(A887="","",pushover!C887)</f>
        <v/>
      </c>
      <c r="D887" s="4" t="str">
        <f>IF(A887="","",pushover!D887)</f>
        <v/>
      </c>
      <c r="E887" s="4" t="str">
        <f>IF(A887="","",pushover!E887)</f>
        <v/>
      </c>
      <c r="F887" s="4" t="str">
        <f>IF(A887="","",pushover!I887)</f>
        <v/>
      </c>
      <c r="G887" s="4" t="str">
        <f>IF(A887="","",pushover!J887)</f>
        <v/>
      </c>
      <c r="H887" s="4" t="str">
        <f>IF(A887="","",pushover!K887)</f>
        <v/>
      </c>
      <c r="I887" s="60" t="str">
        <f t="shared" si="85"/>
        <v/>
      </c>
      <c r="J887" s="60" t="str">
        <f t="shared" si="86"/>
        <v/>
      </c>
      <c r="K887" s="59" t="str">
        <f>IF(AND(F887&gt;0,F886=0),aux!$B$2,IF(AND(G887&gt;0,G886=0,H887&lt;1),aux!$B$3,IF(AND(J887=MAX($J$4:$J$999),J886&lt;J887),aux!$B$4,"")))</f>
        <v/>
      </c>
      <c r="L887" s="114" t="str">
        <f>IF(OR(K886=aux!$B$3,L886=""),"",B887/$B$1)</f>
        <v/>
      </c>
      <c r="M887" s="114" t="str">
        <f t="shared" si="89"/>
        <v/>
      </c>
      <c r="N887" s="11" t="str">
        <f t="shared" si="90"/>
        <v/>
      </c>
      <c r="O887" s="60" t="str">
        <f>IF(AND(L886&lt;$V$20,L887&gt;$V$20),aux!$B$5,"")</f>
        <v/>
      </c>
      <c r="AA887" s="108">
        <f>IF(L887="",$V$6,B887)</f>
        <v>45.800000000000004</v>
      </c>
      <c r="AB887" s="109">
        <f>IF(L887="",$W$6,C887)</f>
        <v>3585.1179999999999</v>
      </c>
      <c r="AC887" s="108">
        <f>IF(B887="",AC886,IF(L887="",B887,$V$6))</f>
        <v>80</v>
      </c>
      <c r="AD887" s="109">
        <f>IF(B887="",AD886,IF(L887="",C887,$W$6))</f>
        <v>3604.0729999999999</v>
      </c>
      <c r="AF887" s="110">
        <f t="shared" si="87"/>
        <v>33.676470588235297</v>
      </c>
      <c r="AG887" s="110">
        <f t="shared" si="88"/>
        <v>0.24973721682891176</v>
      </c>
      <c r="AI887" s="111">
        <f>SUM($N$4:N887)</f>
        <v>6.8337405675909331</v>
      </c>
    </row>
    <row r="888" spans="1:35" x14ac:dyDescent="0.25">
      <c r="A888" s="4" t="str">
        <f>IF(pushover!A888="","",pushover!A888)</f>
        <v/>
      </c>
      <c r="B888" s="112" t="str">
        <f>IF(A888="","",IF(MAX(pushover!B888:B1883)&gt;0,pushover!B888*100,-pushover!B888*100))</f>
        <v/>
      </c>
      <c r="C888" s="113" t="str">
        <f>IF(A888="","",pushover!C888)</f>
        <v/>
      </c>
      <c r="D888" s="4" t="str">
        <f>IF(A888="","",pushover!D888)</f>
        <v/>
      </c>
      <c r="E888" s="4" t="str">
        <f>IF(A888="","",pushover!E888)</f>
        <v/>
      </c>
      <c r="F888" s="4" t="str">
        <f>IF(A888="","",pushover!I888)</f>
        <v/>
      </c>
      <c r="G888" s="4" t="str">
        <f>IF(A888="","",pushover!J888)</f>
        <v/>
      </c>
      <c r="H888" s="4" t="str">
        <f>IF(A888="","",pushover!K888)</f>
        <v/>
      </c>
      <c r="I888" s="60" t="str">
        <f t="shared" si="85"/>
        <v/>
      </c>
      <c r="J888" s="60" t="str">
        <f t="shared" si="86"/>
        <v/>
      </c>
      <c r="K888" s="59" t="str">
        <f>IF(AND(F888&gt;0,F887=0),aux!$B$2,IF(AND(G888&gt;0,G887=0,H888&lt;1),aux!$B$3,IF(AND(J888=MAX($J$4:$J$999),J887&lt;J888),aux!$B$4,"")))</f>
        <v/>
      </c>
      <c r="L888" s="114" t="str">
        <f>IF(OR(K887=aux!$B$3,L887=""),"",B888/$B$1)</f>
        <v/>
      </c>
      <c r="M888" s="114" t="str">
        <f t="shared" si="89"/>
        <v/>
      </c>
      <c r="N888" s="11" t="str">
        <f t="shared" si="90"/>
        <v/>
      </c>
      <c r="O888" s="60" t="str">
        <f>IF(AND(L887&lt;$V$20,L888&gt;$V$20),aux!$B$5,"")</f>
        <v/>
      </c>
      <c r="AA888" s="108">
        <f>IF(L888="",$V$6,B888)</f>
        <v>45.800000000000004</v>
      </c>
      <c r="AB888" s="109">
        <f>IF(L888="",$W$6,C888)</f>
        <v>3585.1179999999999</v>
      </c>
      <c r="AC888" s="108">
        <f>IF(B888="",AC887,IF(L888="",B888,$V$6))</f>
        <v>80</v>
      </c>
      <c r="AD888" s="109">
        <f>IF(B888="",AD887,IF(L888="",C888,$W$6))</f>
        <v>3604.0729999999999</v>
      </c>
      <c r="AF888" s="110">
        <f t="shared" si="87"/>
        <v>33.676470588235297</v>
      </c>
      <c r="AG888" s="110">
        <f t="shared" si="88"/>
        <v>0.24973721682891176</v>
      </c>
      <c r="AI888" s="111">
        <f>SUM($N$4:N888)</f>
        <v>6.8337405675909331</v>
      </c>
    </row>
    <row r="889" spans="1:35" x14ac:dyDescent="0.25">
      <c r="A889" s="4" t="str">
        <f>IF(pushover!A889="","",pushover!A889)</f>
        <v/>
      </c>
      <c r="B889" s="112" t="str">
        <f>IF(A889="","",IF(MAX(pushover!B889:B1884)&gt;0,pushover!B889*100,-pushover!B889*100))</f>
        <v/>
      </c>
      <c r="C889" s="113" t="str">
        <f>IF(A889="","",pushover!C889)</f>
        <v/>
      </c>
      <c r="D889" s="4" t="str">
        <f>IF(A889="","",pushover!D889)</f>
        <v/>
      </c>
      <c r="E889" s="4" t="str">
        <f>IF(A889="","",pushover!E889)</f>
        <v/>
      </c>
      <c r="F889" s="4" t="str">
        <f>IF(A889="","",pushover!I889)</f>
        <v/>
      </c>
      <c r="G889" s="4" t="str">
        <f>IF(A889="","",pushover!J889)</f>
        <v/>
      </c>
      <c r="H889" s="4" t="str">
        <f>IF(A889="","",pushover!K889)</f>
        <v/>
      </c>
      <c r="I889" s="60" t="str">
        <f t="shared" si="85"/>
        <v/>
      </c>
      <c r="J889" s="60" t="str">
        <f t="shared" si="86"/>
        <v/>
      </c>
      <c r="K889" s="59" t="str">
        <f>IF(AND(F889&gt;0,F888=0),aux!$B$2,IF(AND(G889&gt;0,G888=0,H889&lt;1),aux!$B$3,IF(AND(J889=MAX($J$4:$J$999),J888&lt;J889),aux!$B$4,"")))</f>
        <v/>
      </c>
      <c r="L889" s="114" t="str">
        <f>IF(OR(K888=aux!$B$3,L888=""),"",B889/$B$1)</f>
        <v/>
      </c>
      <c r="M889" s="114" t="str">
        <f t="shared" si="89"/>
        <v/>
      </c>
      <c r="N889" s="11" t="str">
        <f t="shared" si="90"/>
        <v/>
      </c>
      <c r="O889" s="60" t="str">
        <f>IF(AND(L888&lt;$V$20,L889&gt;$V$20),aux!$B$5,"")</f>
        <v/>
      </c>
      <c r="AA889" s="108">
        <f>IF(L889="",$V$6,B889)</f>
        <v>45.800000000000004</v>
      </c>
      <c r="AB889" s="109">
        <f>IF(L889="",$W$6,C889)</f>
        <v>3585.1179999999999</v>
      </c>
      <c r="AC889" s="108">
        <f>IF(B889="",AC888,IF(L889="",B889,$V$6))</f>
        <v>80</v>
      </c>
      <c r="AD889" s="109">
        <f>IF(B889="",AD888,IF(L889="",C889,$W$6))</f>
        <v>3604.0729999999999</v>
      </c>
      <c r="AF889" s="110">
        <f t="shared" si="87"/>
        <v>33.676470588235297</v>
      </c>
      <c r="AG889" s="110">
        <f t="shared" si="88"/>
        <v>0.24973721682891176</v>
      </c>
      <c r="AI889" s="111">
        <f>SUM($N$4:N889)</f>
        <v>6.8337405675909331</v>
      </c>
    </row>
    <row r="890" spans="1:35" x14ac:dyDescent="0.25">
      <c r="A890" s="4" t="str">
        <f>IF(pushover!A890="","",pushover!A890)</f>
        <v/>
      </c>
      <c r="B890" s="112" t="str">
        <f>IF(A890="","",IF(MAX(pushover!B890:B1885)&gt;0,pushover!B890*100,-pushover!B890*100))</f>
        <v/>
      </c>
      <c r="C890" s="113" t="str">
        <f>IF(A890="","",pushover!C890)</f>
        <v/>
      </c>
      <c r="D890" s="4" t="str">
        <f>IF(A890="","",pushover!D890)</f>
        <v/>
      </c>
      <c r="E890" s="4" t="str">
        <f>IF(A890="","",pushover!E890)</f>
        <v/>
      </c>
      <c r="F890" s="4" t="str">
        <f>IF(A890="","",pushover!I890)</f>
        <v/>
      </c>
      <c r="G890" s="4" t="str">
        <f>IF(A890="","",pushover!J890)</f>
        <v/>
      </c>
      <c r="H890" s="4" t="str">
        <f>IF(A890="","",pushover!K890)</f>
        <v/>
      </c>
      <c r="I890" s="60" t="str">
        <f t="shared" si="85"/>
        <v/>
      </c>
      <c r="J890" s="60" t="str">
        <f t="shared" si="86"/>
        <v/>
      </c>
      <c r="K890" s="59" t="str">
        <f>IF(AND(F890&gt;0,F889=0),aux!$B$2,IF(AND(G890&gt;0,G889=0,H890&lt;1),aux!$B$3,IF(AND(J890=MAX($J$4:$J$999),J889&lt;J890),aux!$B$4,"")))</f>
        <v/>
      </c>
      <c r="L890" s="114" t="str">
        <f>IF(OR(K889=aux!$B$3,L889=""),"",B890/$B$1)</f>
        <v/>
      </c>
      <c r="M890" s="114" t="str">
        <f t="shared" si="89"/>
        <v/>
      </c>
      <c r="N890" s="11" t="str">
        <f t="shared" si="90"/>
        <v/>
      </c>
      <c r="O890" s="60" t="str">
        <f>IF(AND(L889&lt;$V$20,L890&gt;$V$20),aux!$B$5,"")</f>
        <v/>
      </c>
      <c r="AA890" s="108">
        <f>IF(L890="",$V$6,B890)</f>
        <v>45.800000000000004</v>
      </c>
      <c r="AB890" s="109">
        <f>IF(L890="",$W$6,C890)</f>
        <v>3585.1179999999999</v>
      </c>
      <c r="AC890" s="108">
        <f>IF(B890="",AC889,IF(L890="",B890,$V$6))</f>
        <v>80</v>
      </c>
      <c r="AD890" s="109">
        <f>IF(B890="",AD889,IF(L890="",C890,$W$6))</f>
        <v>3604.0729999999999</v>
      </c>
      <c r="AF890" s="110">
        <f t="shared" si="87"/>
        <v>33.676470588235297</v>
      </c>
      <c r="AG890" s="110">
        <f t="shared" si="88"/>
        <v>0.24973721682891176</v>
      </c>
      <c r="AI890" s="111">
        <f>SUM($N$4:N890)</f>
        <v>6.8337405675909331</v>
      </c>
    </row>
    <row r="891" spans="1:35" x14ac:dyDescent="0.25">
      <c r="A891" s="4" t="str">
        <f>IF(pushover!A891="","",pushover!A891)</f>
        <v/>
      </c>
      <c r="B891" s="112" t="str">
        <f>IF(A891="","",IF(MAX(pushover!B891:B1886)&gt;0,pushover!B891*100,-pushover!B891*100))</f>
        <v/>
      </c>
      <c r="C891" s="113" t="str">
        <f>IF(A891="","",pushover!C891)</f>
        <v/>
      </c>
      <c r="D891" s="4" t="str">
        <f>IF(A891="","",pushover!D891)</f>
        <v/>
      </c>
      <c r="E891" s="4" t="str">
        <f>IF(A891="","",pushover!E891)</f>
        <v/>
      </c>
      <c r="F891" s="4" t="str">
        <f>IF(A891="","",pushover!I891)</f>
        <v/>
      </c>
      <c r="G891" s="4" t="str">
        <f>IF(A891="","",pushover!J891)</f>
        <v/>
      </c>
      <c r="H891" s="4" t="str">
        <f>IF(A891="","",pushover!K891)</f>
        <v/>
      </c>
      <c r="I891" s="60" t="str">
        <f t="shared" si="85"/>
        <v/>
      </c>
      <c r="J891" s="60" t="str">
        <f t="shared" si="86"/>
        <v/>
      </c>
      <c r="K891" s="59" t="str">
        <f>IF(AND(F891&gt;0,F890=0),aux!$B$2,IF(AND(G891&gt;0,G890=0,H891&lt;1),aux!$B$3,IF(AND(J891=MAX($J$4:$J$999),J890&lt;J891),aux!$B$4,"")))</f>
        <v/>
      </c>
      <c r="L891" s="114" t="str">
        <f>IF(OR(K890=aux!$B$3,L890=""),"",B891/$B$1)</f>
        <v/>
      </c>
      <c r="M891" s="114" t="str">
        <f t="shared" si="89"/>
        <v/>
      </c>
      <c r="N891" s="11" t="str">
        <f t="shared" si="90"/>
        <v/>
      </c>
      <c r="O891" s="60" t="str">
        <f>IF(AND(L890&lt;$V$20,L891&gt;$V$20),aux!$B$5,"")</f>
        <v/>
      </c>
      <c r="AA891" s="108">
        <f>IF(L891="",$V$6,B891)</f>
        <v>45.800000000000004</v>
      </c>
      <c r="AB891" s="109">
        <f>IF(L891="",$W$6,C891)</f>
        <v>3585.1179999999999</v>
      </c>
      <c r="AC891" s="108">
        <f>IF(B891="",AC890,IF(L891="",B891,$V$6))</f>
        <v>80</v>
      </c>
      <c r="AD891" s="109">
        <f>IF(B891="",AD890,IF(L891="",C891,$W$6))</f>
        <v>3604.0729999999999</v>
      </c>
      <c r="AF891" s="110">
        <f t="shared" si="87"/>
        <v>33.676470588235297</v>
      </c>
      <c r="AG891" s="110">
        <f t="shared" si="88"/>
        <v>0.24973721682891176</v>
      </c>
      <c r="AI891" s="111">
        <f>SUM($N$4:N891)</f>
        <v>6.8337405675909331</v>
      </c>
    </row>
    <row r="892" spans="1:35" x14ac:dyDescent="0.25">
      <c r="A892" s="4" t="str">
        <f>IF(pushover!A892="","",pushover!A892)</f>
        <v/>
      </c>
      <c r="B892" s="112" t="str">
        <f>IF(A892="","",IF(MAX(pushover!B892:B1887)&gt;0,pushover!B892*100,-pushover!B892*100))</f>
        <v/>
      </c>
      <c r="C892" s="113" t="str">
        <f>IF(A892="","",pushover!C892)</f>
        <v/>
      </c>
      <c r="D892" s="4" t="str">
        <f>IF(A892="","",pushover!D892)</f>
        <v/>
      </c>
      <c r="E892" s="4" t="str">
        <f>IF(A892="","",pushover!E892)</f>
        <v/>
      </c>
      <c r="F892" s="4" t="str">
        <f>IF(A892="","",pushover!I892)</f>
        <v/>
      </c>
      <c r="G892" s="4" t="str">
        <f>IF(A892="","",pushover!J892)</f>
        <v/>
      </c>
      <c r="H892" s="4" t="str">
        <f>IF(A892="","",pushover!K892)</f>
        <v/>
      </c>
      <c r="I892" s="60" t="str">
        <f t="shared" si="85"/>
        <v/>
      </c>
      <c r="J892" s="60" t="str">
        <f t="shared" si="86"/>
        <v/>
      </c>
      <c r="K892" s="59" t="str">
        <f>IF(AND(F892&gt;0,F891=0),aux!$B$2,IF(AND(G892&gt;0,G891=0,H892&lt;1),aux!$B$3,IF(AND(J892=MAX($J$4:$J$999),J891&lt;J892),aux!$B$4,"")))</f>
        <v/>
      </c>
      <c r="L892" s="114" t="str">
        <f>IF(OR(K891=aux!$B$3,L891=""),"",B892/$B$1)</f>
        <v/>
      </c>
      <c r="M892" s="114" t="str">
        <f t="shared" si="89"/>
        <v/>
      </c>
      <c r="N892" s="11" t="str">
        <f t="shared" si="90"/>
        <v/>
      </c>
      <c r="O892" s="60" t="str">
        <f>IF(AND(L891&lt;$V$20,L892&gt;$V$20),aux!$B$5,"")</f>
        <v/>
      </c>
      <c r="AA892" s="108">
        <f>IF(L892="",$V$6,B892)</f>
        <v>45.800000000000004</v>
      </c>
      <c r="AB892" s="109">
        <f>IF(L892="",$W$6,C892)</f>
        <v>3585.1179999999999</v>
      </c>
      <c r="AC892" s="108">
        <f>IF(B892="",AC891,IF(L892="",B892,$V$6))</f>
        <v>80</v>
      </c>
      <c r="AD892" s="109">
        <f>IF(B892="",AD891,IF(L892="",C892,$W$6))</f>
        <v>3604.0729999999999</v>
      </c>
      <c r="AF892" s="110">
        <f t="shared" si="87"/>
        <v>33.676470588235297</v>
      </c>
      <c r="AG892" s="110">
        <f t="shared" si="88"/>
        <v>0.24973721682891176</v>
      </c>
      <c r="AI892" s="111">
        <f>SUM($N$4:N892)</f>
        <v>6.8337405675909331</v>
      </c>
    </row>
    <row r="893" spans="1:35" x14ac:dyDescent="0.25">
      <c r="A893" s="4" t="str">
        <f>IF(pushover!A893="","",pushover!A893)</f>
        <v/>
      </c>
      <c r="B893" s="112" t="str">
        <f>IF(A893="","",IF(MAX(pushover!B893:B1888)&gt;0,pushover!B893*100,-pushover!B893*100))</f>
        <v/>
      </c>
      <c r="C893" s="113" t="str">
        <f>IF(A893="","",pushover!C893)</f>
        <v/>
      </c>
      <c r="D893" s="4" t="str">
        <f>IF(A893="","",pushover!D893)</f>
        <v/>
      </c>
      <c r="E893" s="4" t="str">
        <f>IF(A893="","",pushover!E893)</f>
        <v/>
      </c>
      <c r="F893" s="4" t="str">
        <f>IF(A893="","",pushover!I893)</f>
        <v/>
      </c>
      <c r="G893" s="4" t="str">
        <f>IF(A893="","",pushover!J893)</f>
        <v/>
      </c>
      <c r="H893" s="4" t="str">
        <f>IF(A893="","",pushover!K893)</f>
        <v/>
      </c>
      <c r="I893" s="60" t="str">
        <f t="shared" ref="I893:I956" si="91">IF(A893="","",D893+E893)</f>
        <v/>
      </c>
      <c r="J893" s="60" t="str">
        <f t="shared" ref="J893:J956" si="92">IF(A893="","",F893+G893+H893)</f>
        <v/>
      </c>
      <c r="K893" s="59" t="str">
        <f>IF(AND(F893&gt;0,F892=0),aux!$B$2,IF(AND(G893&gt;0,G892=0,H893&lt;1),aux!$B$3,IF(AND(J893=MAX($J$4:$J$999),J892&lt;J893),aux!$B$4,"")))</f>
        <v/>
      </c>
      <c r="L893" s="114" t="str">
        <f>IF(OR(K892=aux!$B$3,L892=""),"",B893/$B$1)</f>
        <v/>
      </c>
      <c r="M893" s="114" t="str">
        <f t="shared" si="89"/>
        <v/>
      </c>
      <c r="N893" s="11" t="str">
        <f t="shared" si="90"/>
        <v/>
      </c>
      <c r="O893" s="60" t="str">
        <f>IF(AND(L892&lt;$V$20,L893&gt;$V$20),aux!$B$5,"")</f>
        <v/>
      </c>
      <c r="AA893" s="108">
        <f>IF(L893="",$V$6,B893)</f>
        <v>45.800000000000004</v>
      </c>
      <c r="AB893" s="109">
        <f>IF(L893="",$W$6,C893)</f>
        <v>3585.1179999999999</v>
      </c>
      <c r="AC893" s="108">
        <f>IF(B893="",AC892,IF(L893="",B893,$V$6))</f>
        <v>80</v>
      </c>
      <c r="AD893" s="109">
        <f>IF(B893="",AD892,IF(L893="",C893,$W$6))</f>
        <v>3604.0729999999999</v>
      </c>
      <c r="AF893" s="110">
        <f t="shared" ref="AF893:AF956" si="93">IF(L893="",AF892,L893)</f>
        <v>33.676470588235297</v>
      </c>
      <c r="AG893" s="110">
        <f t="shared" ref="AG893:AG956" si="94">IF(M893="",AG892,M893)</f>
        <v>0.24973721682891176</v>
      </c>
      <c r="AI893" s="111">
        <f>SUM($N$4:N893)</f>
        <v>6.8337405675909331</v>
      </c>
    </row>
    <row r="894" spans="1:35" x14ac:dyDescent="0.25">
      <c r="A894" s="4" t="str">
        <f>IF(pushover!A894="","",pushover!A894)</f>
        <v/>
      </c>
      <c r="B894" s="112" t="str">
        <f>IF(A894="","",IF(MAX(pushover!B894:B1889)&gt;0,pushover!B894*100,-pushover!B894*100))</f>
        <v/>
      </c>
      <c r="C894" s="113" t="str">
        <f>IF(A894="","",pushover!C894)</f>
        <v/>
      </c>
      <c r="D894" s="4" t="str">
        <f>IF(A894="","",pushover!D894)</f>
        <v/>
      </c>
      <c r="E894" s="4" t="str">
        <f>IF(A894="","",pushover!E894)</f>
        <v/>
      </c>
      <c r="F894" s="4" t="str">
        <f>IF(A894="","",pushover!I894)</f>
        <v/>
      </c>
      <c r="G894" s="4" t="str">
        <f>IF(A894="","",pushover!J894)</f>
        <v/>
      </c>
      <c r="H894" s="4" t="str">
        <f>IF(A894="","",pushover!K894)</f>
        <v/>
      </c>
      <c r="I894" s="60" t="str">
        <f t="shared" si="91"/>
        <v/>
      </c>
      <c r="J894" s="60" t="str">
        <f t="shared" si="92"/>
        <v/>
      </c>
      <c r="K894" s="59" t="str">
        <f>IF(AND(F894&gt;0,F893=0),aux!$B$2,IF(AND(G894&gt;0,G893=0,H894&lt;1),aux!$B$3,IF(AND(J894=MAX($J$4:$J$999),J893&lt;J894),aux!$B$4,"")))</f>
        <v/>
      </c>
      <c r="L894" s="114" t="str">
        <f>IF(OR(K893=aux!$B$3,L893=""),"",B894/$B$1)</f>
        <v/>
      </c>
      <c r="M894" s="114" t="str">
        <f t="shared" si="89"/>
        <v/>
      </c>
      <c r="N894" s="11" t="str">
        <f t="shared" si="90"/>
        <v/>
      </c>
      <c r="O894" s="60" t="str">
        <f>IF(AND(L893&lt;$V$20,L894&gt;$V$20),aux!$B$5,"")</f>
        <v/>
      </c>
      <c r="AA894" s="108">
        <f>IF(L894="",$V$6,B894)</f>
        <v>45.800000000000004</v>
      </c>
      <c r="AB894" s="109">
        <f>IF(L894="",$W$6,C894)</f>
        <v>3585.1179999999999</v>
      </c>
      <c r="AC894" s="108">
        <f>IF(B894="",AC893,IF(L894="",B894,$V$6))</f>
        <v>80</v>
      </c>
      <c r="AD894" s="109">
        <f>IF(B894="",AD893,IF(L894="",C894,$W$6))</f>
        <v>3604.0729999999999</v>
      </c>
      <c r="AF894" s="110">
        <f t="shared" si="93"/>
        <v>33.676470588235297</v>
      </c>
      <c r="AG894" s="110">
        <f t="shared" si="94"/>
        <v>0.24973721682891176</v>
      </c>
      <c r="AI894" s="111">
        <f>SUM($N$4:N894)</f>
        <v>6.8337405675909331</v>
      </c>
    </row>
    <row r="895" spans="1:35" x14ac:dyDescent="0.25">
      <c r="A895" s="4" t="str">
        <f>IF(pushover!A895="","",pushover!A895)</f>
        <v/>
      </c>
      <c r="B895" s="112" t="str">
        <f>IF(A895="","",IF(MAX(pushover!B895:B1890)&gt;0,pushover!B895*100,-pushover!B895*100))</f>
        <v/>
      </c>
      <c r="C895" s="113" t="str">
        <f>IF(A895="","",pushover!C895)</f>
        <v/>
      </c>
      <c r="D895" s="4" t="str">
        <f>IF(A895="","",pushover!D895)</f>
        <v/>
      </c>
      <c r="E895" s="4" t="str">
        <f>IF(A895="","",pushover!E895)</f>
        <v/>
      </c>
      <c r="F895" s="4" t="str">
        <f>IF(A895="","",pushover!I895)</f>
        <v/>
      </c>
      <c r="G895" s="4" t="str">
        <f>IF(A895="","",pushover!J895)</f>
        <v/>
      </c>
      <c r="H895" s="4" t="str">
        <f>IF(A895="","",pushover!K895)</f>
        <v/>
      </c>
      <c r="I895" s="60" t="str">
        <f t="shared" si="91"/>
        <v/>
      </c>
      <c r="J895" s="60" t="str">
        <f t="shared" si="92"/>
        <v/>
      </c>
      <c r="K895" s="59" t="str">
        <f>IF(AND(F895&gt;0,F894=0),aux!$B$2,IF(AND(G895&gt;0,G894=0,H895&lt;1),aux!$B$3,IF(AND(J895=MAX($J$4:$J$999),J894&lt;J895),aux!$B$4,"")))</f>
        <v/>
      </c>
      <c r="L895" s="114" t="str">
        <f>IF(OR(K894=aux!$B$3,L894=""),"",B895/$B$1)</f>
        <v/>
      </c>
      <c r="M895" s="114" t="str">
        <f t="shared" si="89"/>
        <v/>
      </c>
      <c r="N895" s="11" t="str">
        <f t="shared" si="90"/>
        <v/>
      </c>
      <c r="O895" s="60" t="str">
        <f>IF(AND(L894&lt;$V$20,L895&gt;$V$20),aux!$B$5,"")</f>
        <v/>
      </c>
      <c r="AA895" s="108">
        <f>IF(L895="",$V$6,B895)</f>
        <v>45.800000000000004</v>
      </c>
      <c r="AB895" s="109">
        <f>IF(L895="",$W$6,C895)</f>
        <v>3585.1179999999999</v>
      </c>
      <c r="AC895" s="108">
        <f>IF(B895="",AC894,IF(L895="",B895,$V$6))</f>
        <v>80</v>
      </c>
      <c r="AD895" s="109">
        <f>IF(B895="",AD894,IF(L895="",C895,$W$6))</f>
        <v>3604.0729999999999</v>
      </c>
      <c r="AF895" s="110">
        <f t="shared" si="93"/>
        <v>33.676470588235297</v>
      </c>
      <c r="AG895" s="110">
        <f t="shared" si="94"/>
        <v>0.24973721682891176</v>
      </c>
      <c r="AI895" s="111">
        <f>SUM($N$4:N895)</f>
        <v>6.8337405675909331</v>
      </c>
    </row>
    <row r="896" spans="1:35" x14ac:dyDescent="0.25">
      <c r="A896" s="4" t="str">
        <f>IF(pushover!A896="","",pushover!A896)</f>
        <v/>
      </c>
      <c r="B896" s="112" t="str">
        <f>IF(A896="","",IF(MAX(pushover!B896:B1891)&gt;0,pushover!B896*100,-pushover!B896*100))</f>
        <v/>
      </c>
      <c r="C896" s="113" t="str">
        <f>IF(A896="","",pushover!C896)</f>
        <v/>
      </c>
      <c r="D896" s="4" t="str">
        <f>IF(A896="","",pushover!D896)</f>
        <v/>
      </c>
      <c r="E896" s="4" t="str">
        <f>IF(A896="","",pushover!E896)</f>
        <v/>
      </c>
      <c r="F896" s="4" t="str">
        <f>IF(A896="","",pushover!I896)</f>
        <v/>
      </c>
      <c r="G896" s="4" t="str">
        <f>IF(A896="","",pushover!J896)</f>
        <v/>
      </c>
      <c r="H896" s="4" t="str">
        <f>IF(A896="","",pushover!K896)</f>
        <v/>
      </c>
      <c r="I896" s="60" t="str">
        <f t="shared" si="91"/>
        <v/>
      </c>
      <c r="J896" s="60" t="str">
        <f t="shared" si="92"/>
        <v/>
      </c>
      <c r="K896" s="59" t="str">
        <f>IF(AND(F896&gt;0,F895=0),aux!$B$2,IF(AND(G896&gt;0,G895=0,H896&lt;1),aux!$B$3,IF(AND(J896=MAX($J$4:$J$999),J895&lt;J896),aux!$B$4,"")))</f>
        <v/>
      </c>
      <c r="L896" s="114" t="str">
        <f>IF(OR(K895=aux!$B$3,L895=""),"",B896/$B$1)</f>
        <v/>
      </c>
      <c r="M896" s="114" t="str">
        <f t="shared" si="89"/>
        <v/>
      </c>
      <c r="N896" s="11" t="str">
        <f t="shared" si="90"/>
        <v/>
      </c>
      <c r="O896" s="60" t="str">
        <f>IF(AND(L895&lt;$V$20,L896&gt;$V$20),aux!$B$5,"")</f>
        <v/>
      </c>
      <c r="AA896" s="108">
        <f>IF(L896="",$V$6,B896)</f>
        <v>45.800000000000004</v>
      </c>
      <c r="AB896" s="109">
        <f>IF(L896="",$W$6,C896)</f>
        <v>3585.1179999999999</v>
      </c>
      <c r="AC896" s="108">
        <f>IF(B896="",AC895,IF(L896="",B896,$V$6))</f>
        <v>80</v>
      </c>
      <c r="AD896" s="109">
        <f>IF(B896="",AD895,IF(L896="",C896,$W$6))</f>
        <v>3604.0729999999999</v>
      </c>
      <c r="AF896" s="110">
        <f t="shared" si="93"/>
        <v>33.676470588235297</v>
      </c>
      <c r="AG896" s="110">
        <f t="shared" si="94"/>
        <v>0.24973721682891176</v>
      </c>
      <c r="AI896" s="111">
        <f>SUM($N$4:N896)</f>
        <v>6.8337405675909331</v>
      </c>
    </row>
    <row r="897" spans="1:35" x14ac:dyDescent="0.25">
      <c r="A897" s="4" t="str">
        <f>IF(pushover!A897="","",pushover!A897)</f>
        <v/>
      </c>
      <c r="B897" s="112" t="str">
        <f>IF(A897="","",IF(MAX(pushover!B897:B1892)&gt;0,pushover!B897*100,-pushover!B897*100))</f>
        <v/>
      </c>
      <c r="C897" s="113" t="str">
        <f>IF(A897="","",pushover!C897)</f>
        <v/>
      </c>
      <c r="D897" s="4" t="str">
        <f>IF(A897="","",pushover!D897)</f>
        <v/>
      </c>
      <c r="E897" s="4" t="str">
        <f>IF(A897="","",pushover!E897)</f>
        <v/>
      </c>
      <c r="F897" s="4" t="str">
        <f>IF(A897="","",pushover!I897)</f>
        <v/>
      </c>
      <c r="G897" s="4" t="str">
        <f>IF(A897="","",pushover!J897)</f>
        <v/>
      </c>
      <c r="H897" s="4" t="str">
        <f>IF(A897="","",pushover!K897)</f>
        <v/>
      </c>
      <c r="I897" s="60" t="str">
        <f t="shared" si="91"/>
        <v/>
      </c>
      <c r="J897" s="60" t="str">
        <f t="shared" si="92"/>
        <v/>
      </c>
      <c r="K897" s="59" t="str">
        <f>IF(AND(F897&gt;0,F896=0),aux!$B$2,IF(AND(G897&gt;0,G896=0,H897&lt;1),aux!$B$3,IF(AND(J897=MAX($J$4:$J$999),J896&lt;J897),aux!$B$4,"")))</f>
        <v/>
      </c>
      <c r="L897" s="114" t="str">
        <f>IF(OR(K896=aux!$B$3,L896=""),"",B897/$B$1)</f>
        <v/>
      </c>
      <c r="M897" s="114" t="str">
        <f t="shared" si="89"/>
        <v/>
      </c>
      <c r="N897" s="11" t="str">
        <f t="shared" si="90"/>
        <v/>
      </c>
      <c r="O897" s="60" t="str">
        <f>IF(AND(L896&lt;$V$20,L897&gt;$V$20),aux!$B$5,"")</f>
        <v/>
      </c>
      <c r="AA897" s="108">
        <f>IF(L897="",$V$6,B897)</f>
        <v>45.800000000000004</v>
      </c>
      <c r="AB897" s="109">
        <f>IF(L897="",$W$6,C897)</f>
        <v>3585.1179999999999</v>
      </c>
      <c r="AC897" s="108">
        <f>IF(B897="",AC896,IF(L897="",B897,$V$6))</f>
        <v>80</v>
      </c>
      <c r="AD897" s="109">
        <f>IF(B897="",AD896,IF(L897="",C897,$W$6))</f>
        <v>3604.0729999999999</v>
      </c>
      <c r="AF897" s="110">
        <f t="shared" si="93"/>
        <v>33.676470588235297</v>
      </c>
      <c r="AG897" s="110">
        <f t="shared" si="94"/>
        <v>0.24973721682891176</v>
      </c>
      <c r="AI897" s="111">
        <f>SUM($N$4:N897)</f>
        <v>6.8337405675909331</v>
      </c>
    </row>
    <row r="898" spans="1:35" x14ac:dyDescent="0.25">
      <c r="A898" s="4" t="str">
        <f>IF(pushover!A898="","",pushover!A898)</f>
        <v/>
      </c>
      <c r="B898" s="112" t="str">
        <f>IF(A898="","",IF(MAX(pushover!B898:B1893)&gt;0,pushover!B898*100,-pushover!B898*100))</f>
        <v/>
      </c>
      <c r="C898" s="113" t="str">
        <f>IF(A898="","",pushover!C898)</f>
        <v/>
      </c>
      <c r="D898" s="4" t="str">
        <f>IF(A898="","",pushover!D898)</f>
        <v/>
      </c>
      <c r="E898" s="4" t="str">
        <f>IF(A898="","",pushover!E898)</f>
        <v/>
      </c>
      <c r="F898" s="4" t="str">
        <f>IF(A898="","",pushover!I898)</f>
        <v/>
      </c>
      <c r="G898" s="4" t="str">
        <f>IF(A898="","",pushover!J898)</f>
        <v/>
      </c>
      <c r="H898" s="4" t="str">
        <f>IF(A898="","",pushover!K898)</f>
        <v/>
      </c>
      <c r="I898" s="60" t="str">
        <f t="shared" si="91"/>
        <v/>
      </c>
      <c r="J898" s="60" t="str">
        <f t="shared" si="92"/>
        <v/>
      </c>
      <c r="K898" s="59" t="str">
        <f>IF(AND(F898&gt;0,F897=0),aux!$B$2,IF(AND(G898&gt;0,G897=0,H898&lt;1),aux!$B$3,IF(AND(J898=MAX($J$4:$J$999),J897&lt;J898),aux!$B$4,"")))</f>
        <v/>
      </c>
      <c r="L898" s="114" t="str">
        <f>IF(OR(K897=aux!$B$3,L897=""),"",B898/$B$1)</f>
        <v/>
      </c>
      <c r="M898" s="114" t="str">
        <f t="shared" si="89"/>
        <v/>
      </c>
      <c r="N898" s="11" t="str">
        <f t="shared" si="90"/>
        <v/>
      </c>
      <c r="O898" s="60" t="str">
        <f>IF(AND(L897&lt;$V$20,L898&gt;$V$20),aux!$B$5,"")</f>
        <v/>
      </c>
      <c r="AA898" s="108">
        <f>IF(L898="",$V$6,B898)</f>
        <v>45.800000000000004</v>
      </c>
      <c r="AB898" s="109">
        <f>IF(L898="",$W$6,C898)</f>
        <v>3585.1179999999999</v>
      </c>
      <c r="AC898" s="108">
        <f>IF(B898="",AC897,IF(L898="",B898,$V$6))</f>
        <v>80</v>
      </c>
      <c r="AD898" s="109">
        <f>IF(B898="",AD897,IF(L898="",C898,$W$6))</f>
        <v>3604.0729999999999</v>
      </c>
      <c r="AF898" s="110">
        <f t="shared" si="93"/>
        <v>33.676470588235297</v>
      </c>
      <c r="AG898" s="110">
        <f t="shared" si="94"/>
        <v>0.24973721682891176</v>
      </c>
      <c r="AI898" s="111">
        <f>SUM($N$4:N898)</f>
        <v>6.8337405675909331</v>
      </c>
    </row>
    <row r="899" spans="1:35" x14ac:dyDescent="0.25">
      <c r="A899" s="4" t="str">
        <f>IF(pushover!A899="","",pushover!A899)</f>
        <v/>
      </c>
      <c r="B899" s="112" t="str">
        <f>IF(A899="","",IF(MAX(pushover!B899:B1894)&gt;0,pushover!B899*100,-pushover!B899*100))</f>
        <v/>
      </c>
      <c r="C899" s="113" t="str">
        <f>IF(A899="","",pushover!C899)</f>
        <v/>
      </c>
      <c r="D899" s="4" t="str">
        <f>IF(A899="","",pushover!D899)</f>
        <v/>
      </c>
      <c r="E899" s="4" t="str">
        <f>IF(A899="","",pushover!E899)</f>
        <v/>
      </c>
      <c r="F899" s="4" t="str">
        <f>IF(A899="","",pushover!I899)</f>
        <v/>
      </c>
      <c r="G899" s="4" t="str">
        <f>IF(A899="","",pushover!J899)</f>
        <v/>
      </c>
      <c r="H899" s="4" t="str">
        <f>IF(A899="","",pushover!K899)</f>
        <v/>
      </c>
      <c r="I899" s="60" t="str">
        <f t="shared" si="91"/>
        <v/>
      </c>
      <c r="J899" s="60" t="str">
        <f t="shared" si="92"/>
        <v/>
      </c>
      <c r="K899" s="59" t="str">
        <f>IF(AND(F899&gt;0,F898=0),aux!$B$2,IF(AND(G899&gt;0,G898=0,H899&lt;1),aux!$B$3,IF(AND(J899=MAX($J$4:$J$999),J898&lt;J899),aux!$B$4,"")))</f>
        <v/>
      </c>
      <c r="L899" s="114" t="str">
        <f>IF(OR(K898=aux!$B$3,L898=""),"",B899/$B$1)</f>
        <v/>
      </c>
      <c r="M899" s="114" t="str">
        <f t="shared" si="89"/>
        <v/>
      </c>
      <c r="N899" s="11" t="str">
        <f t="shared" si="90"/>
        <v/>
      </c>
      <c r="O899" s="60" t="str">
        <f>IF(AND(L898&lt;$V$20,L899&gt;$V$20),aux!$B$5,"")</f>
        <v/>
      </c>
      <c r="AA899" s="108">
        <f>IF(L899="",$V$6,B899)</f>
        <v>45.800000000000004</v>
      </c>
      <c r="AB899" s="109">
        <f>IF(L899="",$W$6,C899)</f>
        <v>3585.1179999999999</v>
      </c>
      <c r="AC899" s="108">
        <f>IF(B899="",AC898,IF(L899="",B899,$V$6))</f>
        <v>80</v>
      </c>
      <c r="AD899" s="109">
        <f>IF(B899="",AD898,IF(L899="",C899,$W$6))</f>
        <v>3604.0729999999999</v>
      </c>
      <c r="AF899" s="110">
        <f t="shared" si="93"/>
        <v>33.676470588235297</v>
      </c>
      <c r="AG899" s="110">
        <f t="shared" si="94"/>
        <v>0.24973721682891176</v>
      </c>
      <c r="AI899" s="111">
        <f>SUM($N$4:N899)</f>
        <v>6.8337405675909331</v>
      </c>
    </row>
    <row r="900" spans="1:35" x14ac:dyDescent="0.25">
      <c r="A900" s="4" t="str">
        <f>IF(pushover!A900="","",pushover!A900)</f>
        <v/>
      </c>
      <c r="B900" s="112" t="str">
        <f>IF(A900="","",IF(MAX(pushover!B900:B1895)&gt;0,pushover!B900*100,-pushover!B900*100))</f>
        <v/>
      </c>
      <c r="C900" s="113" t="str">
        <f>IF(A900="","",pushover!C900)</f>
        <v/>
      </c>
      <c r="D900" s="4" t="str">
        <f>IF(A900="","",pushover!D900)</f>
        <v/>
      </c>
      <c r="E900" s="4" t="str">
        <f>IF(A900="","",pushover!E900)</f>
        <v/>
      </c>
      <c r="F900" s="4" t="str">
        <f>IF(A900="","",pushover!I900)</f>
        <v/>
      </c>
      <c r="G900" s="4" t="str">
        <f>IF(A900="","",pushover!J900)</f>
        <v/>
      </c>
      <c r="H900" s="4" t="str">
        <f>IF(A900="","",pushover!K900)</f>
        <v/>
      </c>
      <c r="I900" s="60" t="str">
        <f t="shared" si="91"/>
        <v/>
      </c>
      <c r="J900" s="60" t="str">
        <f t="shared" si="92"/>
        <v/>
      </c>
      <c r="K900" s="59" t="str">
        <f>IF(AND(F900&gt;0,F899=0),aux!$B$2,IF(AND(G900&gt;0,G899=0,H900&lt;1),aux!$B$3,IF(AND(J900=MAX($J$4:$J$999),J899&lt;J900),aux!$B$4,"")))</f>
        <v/>
      </c>
      <c r="L900" s="114" t="str">
        <f>IF(OR(K899=aux!$B$3,L899=""),"",B900/$B$1)</f>
        <v/>
      </c>
      <c r="M900" s="114" t="str">
        <f t="shared" si="89"/>
        <v/>
      </c>
      <c r="N900" s="11" t="str">
        <f t="shared" si="90"/>
        <v/>
      </c>
      <c r="O900" s="60" t="str">
        <f>IF(AND(L899&lt;$V$20,L900&gt;$V$20),aux!$B$5,"")</f>
        <v/>
      </c>
      <c r="AA900" s="108">
        <f>IF(L900="",$V$6,B900)</f>
        <v>45.800000000000004</v>
      </c>
      <c r="AB900" s="109">
        <f>IF(L900="",$W$6,C900)</f>
        <v>3585.1179999999999</v>
      </c>
      <c r="AC900" s="108">
        <f>IF(B900="",AC899,IF(L900="",B900,$V$6))</f>
        <v>80</v>
      </c>
      <c r="AD900" s="109">
        <f>IF(B900="",AD899,IF(L900="",C900,$W$6))</f>
        <v>3604.0729999999999</v>
      </c>
      <c r="AF900" s="110">
        <f t="shared" si="93"/>
        <v>33.676470588235297</v>
      </c>
      <c r="AG900" s="110">
        <f t="shared" si="94"/>
        <v>0.24973721682891176</v>
      </c>
      <c r="AI900" s="111">
        <f>SUM($N$4:N900)</f>
        <v>6.8337405675909331</v>
      </c>
    </row>
    <row r="901" spans="1:35" x14ac:dyDescent="0.25">
      <c r="A901" s="4" t="str">
        <f>IF(pushover!A901="","",pushover!A901)</f>
        <v/>
      </c>
      <c r="B901" s="112" t="str">
        <f>IF(A901="","",IF(MAX(pushover!B901:B1896)&gt;0,pushover!B901*100,-pushover!B901*100))</f>
        <v/>
      </c>
      <c r="C901" s="113" t="str">
        <f>IF(A901="","",pushover!C901)</f>
        <v/>
      </c>
      <c r="D901" s="4" t="str">
        <f>IF(A901="","",pushover!D901)</f>
        <v/>
      </c>
      <c r="E901" s="4" t="str">
        <f>IF(A901="","",pushover!E901)</f>
        <v/>
      </c>
      <c r="F901" s="4" t="str">
        <f>IF(A901="","",pushover!I901)</f>
        <v/>
      </c>
      <c r="G901" s="4" t="str">
        <f>IF(A901="","",pushover!J901)</f>
        <v/>
      </c>
      <c r="H901" s="4" t="str">
        <f>IF(A901="","",pushover!K901)</f>
        <v/>
      </c>
      <c r="I901" s="60" t="str">
        <f t="shared" si="91"/>
        <v/>
      </c>
      <c r="J901" s="60" t="str">
        <f t="shared" si="92"/>
        <v/>
      </c>
      <c r="K901" s="59" t="str">
        <f>IF(AND(F901&gt;0,F900=0),aux!$B$2,IF(AND(G901&gt;0,G900=0,H901&lt;1),aux!$B$3,IF(AND(J901=MAX($J$4:$J$999),J900&lt;J901),aux!$B$4,"")))</f>
        <v/>
      </c>
      <c r="L901" s="114" t="str">
        <f>IF(OR(K900=aux!$B$3,L900=""),"",B901/$B$1)</f>
        <v/>
      </c>
      <c r="M901" s="114" t="str">
        <f t="shared" si="89"/>
        <v/>
      </c>
      <c r="N901" s="11" t="str">
        <f t="shared" si="90"/>
        <v/>
      </c>
      <c r="O901" s="60" t="str">
        <f>IF(AND(L900&lt;$V$20,L901&gt;$V$20),aux!$B$5,"")</f>
        <v/>
      </c>
      <c r="AA901" s="108">
        <f>IF(L901="",$V$6,B901)</f>
        <v>45.800000000000004</v>
      </c>
      <c r="AB901" s="109">
        <f>IF(L901="",$W$6,C901)</f>
        <v>3585.1179999999999</v>
      </c>
      <c r="AC901" s="108">
        <f>IF(B901="",AC900,IF(L901="",B901,$V$6))</f>
        <v>80</v>
      </c>
      <c r="AD901" s="109">
        <f>IF(B901="",AD900,IF(L901="",C901,$W$6))</f>
        <v>3604.0729999999999</v>
      </c>
      <c r="AF901" s="110">
        <f t="shared" si="93"/>
        <v>33.676470588235297</v>
      </c>
      <c r="AG901" s="110">
        <f t="shared" si="94"/>
        <v>0.24973721682891176</v>
      </c>
      <c r="AI901" s="111">
        <f>SUM($N$4:N901)</f>
        <v>6.8337405675909331</v>
      </c>
    </row>
    <row r="902" spans="1:35" x14ac:dyDescent="0.25">
      <c r="A902" s="4" t="str">
        <f>IF(pushover!A902="","",pushover!A902)</f>
        <v/>
      </c>
      <c r="B902" s="112" t="str">
        <f>IF(A902="","",IF(MAX(pushover!B902:B1897)&gt;0,pushover!B902*100,-pushover!B902*100))</f>
        <v/>
      </c>
      <c r="C902" s="113" t="str">
        <f>IF(A902="","",pushover!C902)</f>
        <v/>
      </c>
      <c r="D902" s="4" t="str">
        <f>IF(A902="","",pushover!D902)</f>
        <v/>
      </c>
      <c r="E902" s="4" t="str">
        <f>IF(A902="","",pushover!E902)</f>
        <v/>
      </c>
      <c r="F902" s="4" t="str">
        <f>IF(A902="","",pushover!I902)</f>
        <v/>
      </c>
      <c r="G902" s="4" t="str">
        <f>IF(A902="","",pushover!J902)</f>
        <v/>
      </c>
      <c r="H902" s="4" t="str">
        <f>IF(A902="","",pushover!K902)</f>
        <v/>
      </c>
      <c r="I902" s="60" t="str">
        <f t="shared" si="91"/>
        <v/>
      </c>
      <c r="J902" s="60" t="str">
        <f t="shared" si="92"/>
        <v/>
      </c>
      <c r="K902" s="59" t="str">
        <f>IF(AND(F902&gt;0,F901=0),aux!$B$2,IF(AND(G902&gt;0,G901=0,H902&lt;1),aux!$B$3,IF(AND(J902=MAX($J$4:$J$999),J901&lt;J902),aux!$B$4,"")))</f>
        <v/>
      </c>
      <c r="L902" s="114" t="str">
        <f>IF(OR(K901=aux!$B$3,L901=""),"",B902/$B$1)</f>
        <v/>
      </c>
      <c r="M902" s="114" t="str">
        <f t="shared" si="89"/>
        <v/>
      </c>
      <c r="N902" s="11" t="str">
        <f t="shared" si="90"/>
        <v/>
      </c>
      <c r="O902" s="60" t="str">
        <f>IF(AND(L901&lt;$V$20,L902&gt;$V$20),aux!$B$5,"")</f>
        <v/>
      </c>
      <c r="AA902" s="108">
        <f>IF(L902="",$V$6,B902)</f>
        <v>45.800000000000004</v>
      </c>
      <c r="AB902" s="109">
        <f>IF(L902="",$W$6,C902)</f>
        <v>3585.1179999999999</v>
      </c>
      <c r="AC902" s="108">
        <f>IF(B902="",AC901,IF(L902="",B902,$V$6))</f>
        <v>80</v>
      </c>
      <c r="AD902" s="109">
        <f>IF(B902="",AD901,IF(L902="",C902,$W$6))</f>
        <v>3604.0729999999999</v>
      </c>
      <c r="AF902" s="110">
        <f t="shared" si="93"/>
        <v>33.676470588235297</v>
      </c>
      <c r="AG902" s="110">
        <f t="shared" si="94"/>
        <v>0.24973721682891176</v>
      </c>
      <c r="AI902" s="111">
        <f>SUM($N$4:N902)</f>
        <v>6.8337405675909331</v>
      </c>
    </row>
    <row r="903" spans="1:35" x14ac:dyDescent="0.25">
      <c r="A903" s="4" t="str">
        <f>IF(pushover!A903="","",pushover!A903)</f>
        <v/>
      </c>
      <c r="B903" s="112" t="str">
        <f>IF(A903="","",IF(MAX(pushover!B903:B1898)&gt;0,pushover!B903*100,-pushover!B903*100))</f>
        <v/>
      </c>
      <c r="C903" s="113" t="str">
        <f>IF(A903="","",pushover!C903)</f>
        <v/>
      </c>
      <c r="D903" s="4" t="str">
        <f>IF(A903="","",pushover!D903)</f>
        <v/>
      </c>
      <c r="E903" s="4" t="str">
        <f>IF(A903="","",pushover!E903)</f>
        <v/>
      </c>
      <c r="F903" s="4" t="str">
        <f>IF(A903="","",pushover!I903)</f>
        <v/>
      </c>
      <c r="G903" s="4" t="str">
        <f>IF(A903="","",pushover!J903)</f>
        <v/>
      </c>
      <c r="H903" s="4" t="str">
        <f>IF(A903="","",pushover!K903)</f>
        <v/>
      </c>
      <c r="I903" s="60" t="str">
        <f t="shared" si="91"/>
        <v/>
      </c>
      <c r="J903" s="60" t="str">
        <f t="shared" si="92"/>
        <v/>
      </c>
      <c r="K903" s="59" t="str">
        <f>IF(AND(F903&gt;0,F902=0),aux!$B$2,IF(AND(G903&gt;0,G902=0,H903&lt;1),aux!$B$3,IF(AND(J903=MAX($J$4:$J$999),J902&lt;J903),aux!$B$4,"")))</f>
        <v/>
      </c>
      <c r="L903" s="114" t="str">
        <f>IF(OR(K902=aux!$B$3,L902=""),"",B903/$B$1)</f>
        <v/>
      </c>
      <c r="M903" s="114" t="str">
        <f t="shared" si="89"/>
        <v/>
      </c>
      <c r="N903" s="11" t="str">
        <f t="shared" si="90"/>
        <v/>
      </c>
      <c r="O903" s="60" t="str">
        <f>IF(AND(L902&lt;$V$20,L903&gt;$V$20),aux!$B$5,"")</f>
        <v/>
      </c>
      <c r="AA903" s="108">
        <f>IF(L903="",$V$6,B903)</f>
        <v>45.800000000000004</v>
      </c>
      <c r="AB903" s="109">
        <f>IF(L903="",$W$6,C903)</f>
        <v>3585.1179999999999</v>
      </c>
      <c r="AC903" s="108">
        <f>IF(B903="",AC902,IF(L903="",B903,$V$6))</f>
        <v>80</v>
      </c>
      <c r="AD903" s="109">
        <f>IF(B903="",AD902,IF(L903="",C903,$W$6))</f>
        <v>3604.0729999999999</v>
      </c>
      <c r="AF903" s="110">
        <f t="shared" si="93"/>
        <v>33.676470588235297</v>
      </c>
      <c r="AG903" s="110">
        <f t="shared" si="94"/>
        <v>0.24973721682891176</v>
      </c>
      <c r="AI903" s="111">
        <f>SUM($N$4:N903)</f>
        <v>6.8337405675909331</v>
      </c>
    </row>
    <row r="904" spans="1:35" x14ac:dyDescent="0.25">
      <c r="A904" s="4" t="str">
        <f>IF(pushover!A904="","",pushover!A904)</f>
        <v/>
      </c>
      <c r="B904" s="112" t="str">
        <f>IF(A904="","",IF(MAX(pushover!B904:B1899)&gt;0,pushover!B904*100,-pushover!B904*100))</f>
        <v/>
      </c>
      <c r="C904" s="113" t="str">
        <f>IF(A904="","",pushover!C904)</f>
        <v/>
      </c>
      <c r="D904" s="4" t="str">
        <f>IF(A904="","",pushover!D904)</f>
        <v/>
      </c>
      <c r="E904" s="4" t="str">
        <f>IF(A904="","",pushover!E904)</f>
        <v/>
      </c>
      <c r="F904" s="4" t="str">
        <f>IF(A904="","",pushover!I904)</f>
        <v/>
      </c>
      <c r="G904" s="4" t="str">
        <f>IF(A904="","",pushover!J904)</f>
        <v/>
      </c>
      <c r="H904" s="4" t="str">
        <f>IF(A904="","",pushover!K904)</f>
        <v/>
      </c>
      <c r="I904" s="60" t="str">
        <f t="shared" si="91"/>
        <v/>
      </c>
      <c r="J904" s="60" t="str">
        <f t="shared" si="92"/>
        <v/>
      </c>
      <c r="K904" s="59" t="str">
        <f>IF(AND(F904&gt;0,F903=0),aux!$B$2,IF(AND(G904&gt;0,G903=0,H904&lt;1),aux!$B$3,IF(AND(J904=MAX($J$4:$J$999),J903&lt;J904),aux!$B$4,"")))</f>
        <v/>
      </c>
      <c r="L904" s="114" t="str">
        <f>IF(OR(K903=aux!$B$3,L903=""),"",B904/$B$1)</f>
        <v/>
      </c>
      <c r="M904" s="114" t="str">
        <f t="shared" si="89"/>
        <v/>
      </c>
      <c r="N904" s="11" t="str">
        <f t="shared" si="90"/>
        <v/>
      </c>
      <c r="O904" s="60" t="str">
        <f>IF(AND(L903&lt;$V$20,L904&gt;$V$20),aux!$B$5,"")</f>
        <v/>
      </c>
      <c r="AA904" s="108">
        <f>IF(L904="",$V$6,B904)</f>
        <v>45.800000000000004</v>
      </c>
      <c r="AB904" s="109">
        <f>IF(L904="",$W$6,C904)</f>
        <v>3585.1179999999999</v>
      </c>
      <c r="AC904" s="108">
        <f>IF(B904="",AC903,IF(L904="",B904,$V$6))</f>
        <v>80</v>
      </c>
      <c r="AD904" s="109">
        <f>IF(B904="",AD903,IF(L904="",C904,$W$6))</f>
        <v>3604.0729999999999</v>
      </c>
      <c r="AF904" s="110">
        <f t="shared" si="93"/>
        <v>33.676470588235297</v>
      </c>
      <c r="AG904" s="110">
        <f t="shared" si="94"/>
        <v>0.24973721682891176</v>
      </c>
      <c r="AI904" s="111">
        <f>SUM($N$4:N904)</f>
        <v>6.8337405675909331</v>
      </c>
    </row>
    <row r="905" spans="1:35" x14ac:dyDescent="0.25">
      <c r="A905" s="4" t="str">
        <f>IF(pushover!A905="","",pushover!A905)</f>
        <v/>
      </c>
      <c r="B905" s="112" t="str">
        <f>IF(A905="","",IF(MAX(pushover!B905:B1900)&gt;0,pushover!B905*100,-pushover!B905*100))</f>
        <v/>
      </c>
      <c r="C905" s="113" t="str">
        <f>IF(A905="","",pushover!C905)</f>
        <v/>
      </c>
      <c r="D905" s="4" t="str">
        <f>IF(A905="","",pushover!D905)</f>
        <v/>
      </c>
      <c r="E905" s="4" t="str">
        <f>IF(A905="","",pushover!E905)</f>
        <v/>
      </c>
      <c r="F905" s="4" t="str">
        <f>IF(A905="","",pushover!I905)</f>
        <v/>
      </c>
      <c r="G905" s="4" t="str">
        <f>IF(A905="","",pushover!J905)</f>
        <v/>
      </c>
      <c r="H905" s="4" t="str">
        <f>IF(A905="","",pushover!K905)</f>
        <v/>
      </c>
      <c r="I905" s="60" t="str">
        <f t="shared" si="91"/>
        <v/>
      </c>
      <c r="J905" s="60" t="str">
        <f t="shared" si="92"/>
        <v/>
      </c>
      <c r="K905" s="59" t="str">
        <f>IF(AND(F905&gt;0,F904=0),aux!$B$2,IF(AND(G905&gt;0,G904=0,H905&lt;1),aux!$B$3,IF(AND(J905=MAX($J$4:$J$999),J904&lt;J905),aux!$B$4,"")))</f>
        <v/>
      </c>
      <c r="L905" s="114" t="str">
        <f>IF(OR(K904=aux!$B$3,L904=""),"",B905/$B$1)</f>
        <v/>
      </c>
      <c r="M905" s="114" t="str">
        <f t="shared" si="89"/>
        <v/>
      </c>
      <c r="N905" s="11" t="str">
        <f t="shared" si="90"/>
        <v/>
      </c>
      <c r="O905" s="60" t="str">
        <f>IF(AND(L904&lt;$V$20,L905&gt;$V$20),aux!$B$5,"")</f>
        <v/>
      </c>
      <c r="AA905" s="108">
        <f>IF(L905="",$V$6,B905)</f>
        <v>45.800000000000004</v>
      </c>
      <c r="AB905" s="109">
        <f>IF(L905="",$W$6,C905)</f>
        <v>3585.1179999999999</v>
      </c>
      <c r="AC905" s="108">
        <f>IF(B905="",AC904,IF(L905="",B905,$V$6))</f>
        <v>80</v>
      </c>
      <c r="AD905" s="109">
        <f>IF(B905="",AD904,IF(L905="",C905,$W$6))</f>
        <v>3604.0729999999999</v>
      </c>
      <c r="AF905" s="110">
        <f t="shared" si="93"/>
        <v>33.676470588235297</v>
      </c>
      <c r="AG905" s="110">
        <f t="shared" si="94"/>
        <v>0.24973721682891176</v>
      </c>
      <c r="AI905" s="111">
        <f>SUM($N$4:N905)</f>
        <v>6.8337405675909331</v>
      </c>
    </row>
    <row r="906" spans="1:35" x14ac:dyDescent="0.25">
      <c r="A906" s="4" t="str">
        <f>IF(pushover!A906="","",pushover!A906)</f>
        <v/>
      </c>
      <c r="B906" s="112" t="str">
        <f>IF(A906="","",IF(MAX(pushover!B906:B1901)&gt;0,pushover!B906*100,-pushover!B906*100))</f>
        <v/>
      </c>
      <c r="C906" s="113" t="str">
        <f>IF(A906="","",pushover!C906)</f>
        <v/>
      </c>
      <c r="D906" s="4" t="str">
        <f>IF(A906="","",pushover!D906)</f>
        <v/>
      </c>
      <c r="E906" s="4" t="str">
        <f>IF(A906="","",pushover!E906)</f>
        <v/>
      </c>
      <c r="F906" s="4" t="str">
        <f>IF(A906="","",pushover!I906)</f>
        <v/>
      </c>
      <c r="G906" s="4" t="str">
        <f>IF(A906="","",pushover!J906)</f>
        <v/>
      </c>
      <c r="H906" s="4" t="str">
        <f>IF(A906="","",pushover!K906)</f>
        <v/>
      </c>
      <c r="I906" s="60" t="str">
        <f t="shared" si="91"/>
        <v/>
      </c>
      <c r="J906" s="60" t="str">
        <f t="shared" si="92"/>
        <v/>
      </c>
      <c r="K906" s="59" t="str">
        <f>IF(AND(F906&gt;0,F905=0),aux!$B$2,IF(AND(G906&gt;0,G905=0,H906&lt;1),aux!$B$3,IF(AND(J906=MAX($J$4:$J$999),J905&lt;J906),aux!$B$4,"")))</f>
        <v/>
      </c>
      <c r="L906" s="114" t="str">
        <f>IF(OR(K905=aux!$B$3,L905=""),"",B906/$B$1)</f>
        <v/>
      </c>
      <c r="M906" s="114" t="str">
        <f t="shared" si="89"/>
        <v/>
      </c>
      <c r="N906" s="11" t="str">
        <f t="shared" si="90"/>
        <v/>
      </c>
      <c r="O906" s="60" t="str">
        <f>IF(AND(L905&lt;$V$20,L906&gt;$V$20),aux!$B$5,"")</f>
        <v/>
      </c>
      <c r="AA906" s="108">
        <f>IF(L906="",$V$6,B906)</f>
        <v>45.800000000000004</v>
      </c>
      <c r="AB906" s="109">
        <f>IF(L906="",$W$6,C906)</f>
        <v>3585.1179999999999</v>
      </c>
      <c r="AC906" s="108">
        <f>IF(B906="",AC905,IF(L906="",B906,$V$6))</f>
        <v>80</v>
      </c>
      <c r="AD906" s="109">
        <f>IF(B906="",AD905,IF(L906="",C906,$W$6))</f>
        <v>3604.0729999999999</v>
      </c>
      <c r="AF906" s="110">
        <f t="shared" si="93"/>
        <v>33.676470588235297</v>
      </c>
      <c r="AG906" s="110">
        <f t="shared" si="94"/>
        <v>0.24973721682891176</v>
      </c>
      <c r="AI906" s="111">
        <f>SUM($N$4:N906)</f>
        <v>6.8337405675909331</v>
      </c>
    </row>
    <row r="907" spans="1:35" x14ac:dyDescent="0.25">
      <c r="A907" s="4" t="str">
        <f>IF(pushover!A907="","",pushover!A907)</f>
        <v/>
      </c>
      <c r="B907" s="112" t="str">
        <f>IF(A907="","",IF(MAX(pushover!B907:B1902)&gt;0,pushover!B907*100,-pushover!B907*100))</f>
        <v/>
      </c>
      <c r="C907" s="113" t="str">
        <f>IF(A907="","",pushover!C907)</f>
        <v/>
      </c>
      <c r="D907" s="4" t="str">
        <f>IF(A907="","",pushover!D907)</f>
        <v/>
      </c>
      <c r="E907" s="4" t="str">
        <f>IF(A907="","",pushover!E907)</f>
        <v/>
      </c>
      <c r="F907" s="4" t="str">
        <f>IF(A907="","",pushover!I907)</f>
        <v/>
      </c>
      <c r="G907" s="4" t="str">
        <f>IF(A907="","",pushover!J907)</f>
        <v/>
      </c>
      <c r="H907" s="4" t="str">
        <f>IF(A907="","",pushover!K907)</f>
        <v/>
      </c>
      <c r="I907" s="60" t="str">
        <f t="shared" si="91"/>
        <v/>
      </c>
      <c r="J907" s="60" t="str">
        <f t="shared" si="92"/>
        <v/>
      </c>
      <c r="K907" s="59" t="str">
        <f>IF(AND(F907&gt;0,F906=0),aux!$B$2,IF(AND(G907&gt;0,G906=0,H907&lt;1),aux!$B$3,IF(AND(J907=MAX($J$4:$J$999),J906&lt;J907),aux!$B$4,"")))</f>
        <v/>
      </c>
      <c r="L907" s="114" t="str">
        <f>IF(OR(K906=aux!$B$3,L906=""),"",B907/$B$1)</f>
        <v/>
      </c>
      <c r="M907" s="114" t="str">
        <f t="shared" si="89"/>
        <v/>
      </c>
      <c r="N907" s="11" t="str">
        <f t="shared" si="90"/>
        <v/>
      </c>
      <c r="O907" s="60" t="str">
        <f>IF(AND(L906&lt;$V$20,L907&gt;$V$20),aux!$B$5,"")</f>
        <v/>
      </c>
      <c r="AA907" s="108">
        <f>IF(L907="",$V$6,B907)</f>
        <v>45.800000000000004</v>
      </c>
      <c r="AB907" s="109">
        <f>IF(L907="",$W$6,C907)</f>
        <v>3585.1179999999999</v>
      </c>
      <c r="AC907" s="108">
        <f>IF(B907="",AC906,IF(L907="",B907,$V$6))</f>
        <v>80</v>
      </c>
      <c r="AD907" s="109">
        <f>IF(B907="",AD906,IF(L907="",C907,$W$6))</f>
        <v>3604.0729999999999</v>
      </c>
      <c r="AF907" s="110">
        <f t="shared" si="93"/>
        <v>33.676470588235297</v>
      </c>
      <c r="AG907" s="110">
        <f t="shared" si="94"/>
        <v>0.24973721682891176</v>
      </c>
      <c r="AI907" s="111">
        <f>SUM($N$4:N907)</f>
        <v>6.8337405675909331</v>
      </c>
    </row>
    <row r="908" spans="1:35" x14ac:dyDescent="0.25">
      <c r="A908" s="4" t="str">
        <f>IF(pushover!A908="","",pushover!A908)</f>
        <v/>
      </c>
      <c r="B908" s="112" t="str">
        <f>IF(A908="","",IF(MAX(pushover!B908:B1903)&gt;0,pushover!B908*100,-pushover!B908*100))</f>
        <v/>
      </c>
      <c r="C908" s="113" t="str">
        <f>IF(A908="","",pushover!C908)</f>
        <v/>
      </c>
      <c r="D908" s="4" t="str">
        <f>IF(A908="","",pushover!D908)</f>
        <v/>
      </c>
      <c r="E908" s="4" t="str">
        <f>IF(A908="","",pushover!E908)</f>
        <v/>
      </c>
      <c r="F908" s="4" t="str">
        <f>IF(A908="","",pushover!I908)</f>
        <v/>
      </c>
      <c r="G908" s="4" t="str">
        <f>IF(A908="","",pushover!J908)</f>
        <v/>
      </c>
      <c r="H908" s="4" t="str">
        <f>IF(A908="","",pushover!K908)</f>
        <v/>
      </c>
      <c r="I908" s="60" t="str">
        <f t="shared" si="91"/>
        <v/>
      </c>
      <c r="J908" s="60" t="str">
        <f t="shared" si="92"/>
        <v/>
      </c>
      <c r="K908" s="59" t="str">
        <f>IF(AND(F908&gt;0,F907=0),aux!$B$2,IF(AND(G908&gt;0,G907=0,H908&lt;1),aux!$B$3,IF(AND(J908=MAX($J$4:$J$999),J907&lt;J908),aux!$B$4,"")))</f>
        <v/>
      </c>
      <c r="L908" s="114" t="str">
        <f>IF(OR(K907=aux!$B$3,L907=""),"",B908/$B$1)</f>
        <v/>
      </c>
      <c r="M908" s="114" t="str">
        <f t="shared" si="89"/>
        <v/>
      </c>
      <c r="N908" s="11" t="str">
        <f t="shared" si="90"/>
        <v/>
      </c>
      <c r="O908" s="60" t="str">
        <f>IF(AND(L907&lt;$V$20,L908&gt;$V$20),aux!$B$5,"")</f>
        <v/>
      </c>
      <c r="AA908" s="108">
        <f>IF(L908="",$V$6,B908)</f>
        <v>45.800000000000004</v>
      </c>
      <c r="AB908" s="109">
        <f>IF(L908="",$W$6,C908)</f>
        <v>3585.1179999999999</v>
      </c>
      <c r="AC908" s="108">
        <f>IF(B908="",AC907,IF(L908="",B908,$V$6))</f>
        <v>80</v>
      </c>
      <c r="AD908" s="109">
        <f>IF(B908="",AD907,IF(L908="",C908,$W$6))</f>
        <v>3604.0729999999999</v>
      </c>
      <c r="AF908" s="110">
        <f t="shared" si="93"/>
        <v>33.676470588235297</v>
      </c>
      <c r="AG908" s="110">
        <f t="shared" si="94"/>
        <v>0.24973721682891176</v>
      </c>
      <c r="AI908" s="111">
        <f>SUM($N$4:N908)</f>
        <v>6.8337405675909331</v>
      </c>
    </row>
    <row r="909" spans="1:35" x14ac:dyDescent="0.25">
      <c r="A909" s="4" t="str">
        <f>IF(pushover!A909="","",pushover!A909)</f>
        <v/>
      </c>
      <c r="B909" s="112" t="str">
        <f>IF(A909="","",IF(MAX(pushover!B909:B1904)&gt;0,pushover!B909*100,-pushover!B909*100))</f>
        <v/>
      </c>
      <c r="C909" s="113" t="str">
        <f>IF(A909="","",pushover!C909)</f>
        <v/>
      </c>
      <c r="D909" s="4" t="str">
        <f>IF(A909="","",pushover!D909)</f>
        <v/>
      </c>
      <c r="E909" s="4" t="str">
        <f>IF(A909="","",pushover!E909)</f>
        <v/>
      </c>
      <c r="F909" s="4" t="str">
        <f>IF(A909="","",pushover!I909)</f>
        <v/>
      </c>
      <c r="G909" s="4" t="str">
        <f>IF(A909="","",pushover!J909)</f>
        <v/>
      </c>
      <c r="H909" s="4" t="str">
        <f>IF(A909="","",pushover!K909)</f>
        <v/>
      </c>
      <c r="I909" s="60" t="str">
        <f t="shared" si="91"/>
        <v/>
      </c>
      <c r="J909" s="60" t="str">
        <f t="shared" si="92"/>
        <v/>
      </c>
      <c r="K909" s="59" t="str">
        <f>IF(AND(F909&gt;0,F908=0),aux!$B$2,IF(AND(G909&gt;0,G908=0,H909&lt;1),aux!$B$3,IF(AND(J909=MAX($J$4:$J$999),J908&lt;J909),aux!$B$4,"")))</f>
        <v/>
      </c>
      <c r="L909" s="114" t="str">
        <f>IF(OR(K908=aux!$B$3,L908=""),"",B909/$B$1)</f>
        <v/>
      </c>
      <c r="M909" s="114" t="str">
        <f t="shared" si="89"/>
        <v/>
      </c>
      <c r="N909" s="11" t="str">
        <f t="shared" si="90"/>
        <v/>
      </c>
      <c r="O909" s="60" t="str">
        <f>IF(AND(L908&lt;$V$20,L909&gt;$V$20),aux!$B$5,"")</f>
        <v/>
      </c>
      <c r="AA909" s="108">
        <f>IF(L909="",$V$6,B909)</f>
        <v>45.800000000000004</v>
      </c>
      <c r="AB909" s="109">
        <f>IF(L909="",$W$6,C909)</f>
        <v>3585.1179999999999</v>
      </c>
      <c r="AC909" s="108">
        <f>IF(B909="",AC908,IF(L909="",B909,$V$6))</f>
        <v>80</v>
      </c>
      <c r="AD909" s="109">
        <f>IF(B909="",AD908,IF(L909="",C909,$W$6))</f>
        <v>3604.0729999999999</v>
      </c>
      <c r="AF909" s="110">
        <f t="shared" si="93"/>
        <v>33.676470588235297</v>
      </c>
      <c r="AG909" s="110">
        <f t="shared" si="94"/>
        <v>0.24973721682891176</v>
      </c>
      <c r="AI909" s="111">
        <f>SUM($N$4:N909)</f>
        <v>6.8337405675909331</v>
      </c>
    </row>
    <row r="910" spans="1:35" x14ac:dyDescent="0.25">
      <c r="A910" s="4" t="str">
        <f>IF(pushover!A910="","",pushover!A910)</f>
        <v/>
      </c>
      <c r="B910" s="112" t="str">
        <f>IF(A910="","",IF(MAX(pushover!B910:B1905)&gt;0,pushover!B910*100,-pushover!B910*100))</f>
        <v/>
      </c>
      <c r="C910" s="113" t="str">
        <f>IF(A910="","",pushover!C910)</f>
        <v/>
      </c>
      <c r="D910" s="4" t="str">
        <f>IF(A910="","",pushover!D910)</f>
        <v/>
      </c>
      <c r="E910" s="4" t="str">
        <f>IF(A910="","",pushover!E910)</f>
        <v/>
      </c>
      <c r="F910" s="4" t="str">
        <f>IF(A910="","",pushover!I910)</f>
        <v/>
      </c>
      <c r="G910" s="4" t="str">
        <f>IF(A910="","",pushover!J910)</f>
        <v/>
      </c>
      <c r="H910" s="4" t="str">
        <f>IF(A910="","",pushover!K910)</f>
        <v/>
      </c>
      <c r="I910" s="60" t="str">
        <f t="shared" si="91"/>
        <v/>
      </c>
      <c r="J910" s="60" t="str">
        <f t="shared" si="92"/>
        <v/>
      </c>
      <c r="K910" s="59" t="str">
        <f>IF(AND(F910&gt;0,F909=0),aux!$B$2,IF(AND(G910&gt;0,G909=0,H910&lt;1),aux!$B$3,IF(AND(J910=MAX($J$4:$J$999),J909&lt;J910),aux!$B$4,"")))</f>
        <v/>
      </c>
      <c r="L910" s="114" t="str">
        <f>IF(OR(K909=aux!$B$3,L909=""),"",B910/$B$1)</f>
        <v/>
      </c>
      <c r="M910" s="114" t="str">
        <f t="shared" si="89"/>
        <v/>
      </c>
      <c r="N910" s="11" t="str">
        <f t="shared" si="90"/>
        <v/>
      </c>
      <c r="O910" s="60" t="str">
        <f>IF(AND(L909&lt;$V$20,L910&gt;$V$20),aux!$B$5,"")</f>
        <v/>
      </c>
      <c r="AA910" s="108">
        <f>IF(L910="",$V$6,B910)</f>
        <v>45.800000000000004</v>
      </c>
      <c r="AB910" s="109">
        <f>IF(L910="",$W$6,C910)</f>
        <v>3585.1179999999999</v>
      </c>
      <c r="AC910" s="108">
        <f>IF(B910="",AC909,IF(L910="",B910,$V$6))</f>
        <v>80</v>
      </c>
      <c r="AD910" s="109">
        <f>IF(B910="",AD909,IF(L910="",C910,$W$6))</f>
        <v>3604.0729999999999</v>
      </c>
      <c r="AF910" s="110">
        <f t="shared" si="93"/>
        <v>33.676470588235297</v>
      </c>
      <c r="AG910" s="110">
        <f t="shared" si="94"/>
        <v>0.24973721682891176</v>
      </c>
      <c r="AI910" s="111">
        <f>SUM($N$4:N910)</f>
        <v>6.8337405675909331</v>
      </c>
    </row>
    <row r="911" spans="1:35" x14ac:dyDescent="0.25">
      <c r="A911" s="4" t="str">
        <f>IF(pushover!A911="","",pushover!A911)</f>
        <v/>
      </c>
      <c r="B911" s="112" t="str">
        <f>IF(A911="","",IF(MAX(pushover!B911:B1906)&gt;0,pushover!B911*100,-pushover!B911*100))</f>
        <v/>
      </c>
      <c r="C911" s="113" t="str">
        <f>IF(A911="","",pushover!C911)</f>
        <v/>
      </c>
      <c r="D911" s="4" t="str">
        <f>IF(A911="","",pushover!D911)</f>
        <v/>
      </c>
      <c r="E911" s="4" t="str">
        <f>IF(A911="","",pushover!E911)</f>
        <v/>
      </c>
      <c r="F911" s="4" t="str">
        <f>IF(A911="","",pushover!I911)</f>
        <v/>
      </c>
      <c r="G911" s="4" t="str">
        <f>IF(A911="","",pushover!J911)</f>
        <v/>
      </c>
      <c r="H911" s="4" t="str">
        <f>IF(A911="","",pushover!K911)</f>
        <v/>
      </c>
      <c r="I911" s="60" t="str">
        <f t="shared" si="91"/>
        <v/>
      </c>
      <c r="J911" s="60" t="str">
        <f t="shared" si="92"/>
        <v/>
      </c>
      <c r="K911" s="59" t="str">
        <f>IF(AND(F911&gt;0,F910=0),aux!$B$2,IF(AND(G911&gt;0,G910=0,H911&lt;1),aux!$B$3,IF(AND(J911=MAX($J$4:$J$999),J910&lt;J911),aux!$B$4,"")))</f>
        <v/>
      </c>
      <c r="L911" s="114" t="str">
        <f>IF(OR(K910=aux!$B$3,L910=""),"",B911/$B$1)</f>
        <v/>
      </c>
      <c r="M911" s="114" t="str">
        <f t="shared" si="89"/>
        <v/>
      </c>
      <c r="N911" s="11" t="str">
        <f t="shared" si="90"/>
        <v/>
      </c>
      <c r="O911" s="60" t="str">
        <f>IF(AND(L910&lt;$V$20,L911&gt;$V$20),aux!$B$5,"")</f>
        <v/>
      </c>
      <c r="AA911" s="108">
        <f>IF(L911="",$V$6,B911)</f>
        <v>45.800000000000004</v>
      </c>
      <c r="AB911" s="109">
        <f>IF(L911="",$W$6,C911)</f>
        <v>3585.1179999999999</v>
      </c>
      <c r="AC911" s="108">
        <f>IF(B911="",AC910,IF(L911="",B911,$V$6))</f>
        <v>80</v>
      </c>
      <c r="AD911" s="109">
        <f>IF(B911="",AD910,IF(L911="",C911,$W$6))</f>
        <v>3604.0729999999999</v>
      </c>
      <c r="AF911" s="110">
        <f t="shared" si="93"/>
        <v>33.676470588235297</v>
      </c>
      <c r="AG911" s="110">
        <f t="shared" si="94"/>
        <v>0.24973721682891176</v>
      </c>
      <c r="AI911" s="111">
        <f>SUM($N$4:N911)</f>
        <v>6.8337405675909331</v>
      </c>
    </row>
    <row r="912" spans="1:35" x14ac:dyDescent="0.25">
      <c r="A912" s="4" t="str">
        <f>IF(pushover!A912="","",pushover!A912)</f>
        <v/>
      </c>
      <c r="B912" s="112" t="str">
        <f>IF(A912="","",IF(MAX(pushover!B912:B1907)&gt;0,pushover!B912*100,-pushover!B912*100))</f>
        <v/>
      </c>
      <c r="C912" s="113" t="str">
        <f>IF(A912="","",pushover!C912)</f>
        <v/>
      </c>
      <c r="D912" s="4" t="str">
        <f>IF(A912="","",pushover!D912)</f>
        <v/>
      </c>
      <c r="E912" s="4" t="str">
        <f>IF(A912="","",pushover!E912)</f>
        <v/>
      </c>
      <c r="F912" s="4" t="str">
        <f>IF(A912="","",pushover!I912)</f>
        <v/>
      </c>
      <c r="G912" s="4" t="str">
        <f>IF(A912="","",pushover!J912)</f>
        <v/>
      </c>
      <c r="H912" s="4" t="str">
        <f>IF(A912="","",pushover!K912)</f>
        <v/>
      </c>
      <c r="I912" s="60" t="str">
        <f t="shared" si="91"/>
        <v/>
      </c>
      <c r="J912" s="60" t="str">
        <f t="shared" si="92"/>
        <v/>
      </c>
      <c r="K912" s="59" t="str">
        <f>IF(AND(F912&gt;0,F911=0),aux!$B$2,IF(AND(G912&gt;0,G911=0,H912&lt;1),aux!$B$3,IF(AND(J912=MAX($J$4:$J$999),J911&lt;J912),aux!$B$4,"")))</f>
        <v/>
      </c>
      <c r="L912" s="114" t="str">
        <f>IF(OR(K911=aux!$B$3,L911=""),"",B912/$B$1)</f>
        <v/>
      </c>
      <c r="M912" s="114" t="str">
        <f t="shared" si="89"/>
        <v/>
      </c>
      <c r="N912" s="11" t="str">
        <f t="shared" si="90"/>
        <v/>
      </c>
      <c r="O912" s="60" t="str">
        <f>IF(AND(L911&lt;$V$20,L912&gt;$V$20),aux!$B$5,"")</f>
        <v/>
      </c>
      <c r="AA912" s="108">
        <f>IF(L912="",$V$6,B912)</f>
        <v>45.800000000000004</v>
      </c>
      <c r="AB912" s="109">
        <f>IF(L912="",$W$6,C912)</f>
        <v>3585.1179999999999</v>
      </c>
      <c r="AC912" s="108">
        <f>IF(B912="",AC911,IF(L912="",B912,$V$6))</f>
        <v>80</v>
      </c>
      <c r="AD912" s="109">
        <f>IF(B912="",AD911,IF(L912="",C912,$W$6))</f>
        <v>3604.0729999999999</v>
      </c>
      <c r="AF912" s="110">
        <f t="shared" si="93"/>
        <v>33.676470588235297</v>
      </c>
      <c r="AG912" s="110">
        <f t="shared" si="94"/>
        <v>0.24973721682891176</v>
      </c>
      <c r="AI912" s="111">
        <f>SUM($N$4:N912)</f>
        <v>6.8337405675909331</v>
      </c>
    </row>
    <row r="913" spans="1:35" x14ac:dyDescent="0.25">
      <c r="A913" s="4" t="str">
        <f>IF(pushover!A913="","",pushover!A913)</f>
        <v/>
      </c>
      <c r="B913" s="112" t="str">
        <f>IF(A913="","",IF(MAX(pushover!B913:B1908)&gt;0,pushover!B913*100,-pushover!B913*100))</f>
        <v/>
      </c>
      <c r="C913" s="113" t="str">
        <f>IF(A913="","",pushover!C913)</f>
        <v/>
      </c>
      <c r="D913" s="4" t="str">
        <f>IF(A913="","",pushover!D913)</f>
        <v/>
      </c>
      <c r="E913" s="4" t="str">
        <f>IF(A913="","",pushover!E913)</f>
        <v/>
      </c>
      <c r="F913" s="4" t="str">
        <f>IF(A913="","",pushover!I913)</f>
        <v/>
      </c>
      <c r="G913" s="4" t="str">
        <f>IF(A913="","",pushover!J913)</f>
        <v/>
      </c>
      <c r="H913" s="4" t="str">
        <f>IF(A913="","",pushover!K913)</f>
        <v/>
      </c>
      <c r="I913" s="60" t="str">
        <f t="shared" si="91"/>
        <v/>
      </c>
      <c r="J913" s="60" t="str">
        <f t="shared" si="92"/>
        <v/>
      </c>
      <c r="K913" s="59" t="str">
        <f>IF(AND(F913&gt;0,F912=0),aux!$B$2,IF(AND(G913&gt;0,G912=0,H913&lt;1),aux!$B$3,IF(AND(J913=MAX($J$4:$J$999),J912&lt;J913),aux!$B$4,"")))</f>
        <v/>
      </c>
      <c r="L913" s="114" t="str">
        <f>IF(OR(K912=aux!$B$3,L912=""),"",B913/$B$1)</f>
        <v/>
      </c>
      <c r="M913" s="114" t="str">
        <f t="shared" si="89"/>
        <v/>
      </c>
      <c r="N913" s="11" t="str">
        <f t="shared" si="90"/>
        <v/>
      </c>
      <c r="O913" s="60" t="str">
        <f>IF(AND(L912&lt;$V$20,L913&gt;$V$20),aux!$B$5,"")</f>
        <v/>
      </c>
      <c r="AA913" s="108">
        <f>IF(L913="",$V$6,B913)</f>
        <v>45.800000000000004</v>
      </c>
      <c r="AB913" s="109">
        <f>IF(L913="",$W$6,C913)</f>
        <v>3585.1179999999999</v>
      </c>
      <c r="AC913" s="108">
        <f>IF(B913="",AC912,IF(L913="",B913,$V$6))</f>
        <v>80</v>
      </c>
      <c r="AD913" s="109">
        <f>IF(B913="",AD912,IF(L913="",C913,$W$6))</f>
        <v>3604.0729999999999</v>
      </c>
      <c r="AF913" s="110">
        <f t="shared" si="93"/>
        <v>33.676470588235297</v>
      </c>
      <c r="AG913" s="110">
        <f t="shared" si="94"/>
        <v>0.24973721682891176</v>
      </c>
      <c r="AI913" s="111">
        <f>SUM($N$4:N913)</f>
        <v>6.8337405675909331</v>
      </c>
    </row>
    <row r="914" spans="1:35" x14ac:dyDescent="0.25">
      <c r="A914" s="4" t="str">
        <f>IF(pushover!A914="","",pushover!A914)</f>
        <v/>
      </c>
      <c r="B914" s="112" t="str">
        <f>IF(A914="","",IF(MAX(pushover!B914:B1909)&gt;0,pushover!B914*100,-pushover!B914*100))</f>
        <v/>
      </c>
      <c r="C914" s="113" t="str">
        <f>IF(A914="","",pushover!C914)</f>
        <v/>
      </c>
      <c r="D914" s="4" t="str">
        <f>IF(A914="","",pushover!D914)</f>
        <v/>
      </c>
      <c r="E914" s="4" t="str">
        <f>IF(A914="","",pushover!E914)</f>
        <v/>
      </c>
      <c r="F914" s="4" t="str">
        <f>IF(A914="","",pushover!I914)</f>
        <v/>
      </c>
      <c r="G914" s="4" t="str">
        <f>IF(A914="","",pushover!J914)</f>
        <v/>
      </c>
      <c r="H914" s="4" t="str">
        <f>IF(A914="","",pushover!K914)</f>
        <v/>
      </c>
      <c r="I914" s="60" t="str">
        <f t="shared" si="91"/>
        <v/>
      </c>
      <c r="J914" s="60" t="str">
        <f t="shared" si="92"/>
        <v/>
      </c>
      <c r="K914" s="59" t="str">
        <f>IF(AND(F914&gt;0,F913=0),aux!$B$2,IF(AND(G914&gt;0,G913=0,H914&lt;1),aux!$B$3,IF(AND(J914=MAX($J$4:$J$999),J913&lt;J914),aux!$B$4,"")))</f>
        <v/>
      </c>
      <c r="L914" s="114" t="str">
        <f>IF(OR(K913=aux!$B$3,L913=""),"",B914/$B$1)</f>
        <v/>
      </c>
      <c r="M914" s="114" t="str">
        <f t="shared" si="89"/>
        <v/>
      </c>
      <c r="N914" s="11" t="str">
        <f t="shared" si="90"/>
        <v/>
      </c>
      <c r="O914" s="60" t="str">
        <f>IF(AND(L913&lt;$V$20,L914&gt;$V$20),aux!$B$5,"")</f>
        <v/>
      </c>
      <c r="AA914" s="108">
        <f>IF(L914="",$V$6,B914)</f>
        <v>45.800000000000004</v>
      </c>
      <c r="AB914" s="109">
        <f>IF(L914="",$W$6,C914)</f>
        <v>3585.1179999999999</v>
      </c>
      <c r="AC914" s="108">
        <f>IF(B914="",AC913,IF(L914="",B914,$V$6))</f>
        <v>80</v>
      </c>
      <c r="AD914" s="109">
        <f>IF(B914="",AD913,IF(L914="",C914,$W$6))</f>
        <v>3604.0729999999999</v>
      </c>
      <c r="AF914" s="110">
        <f t="shared" si="93"/>
        <v>33.676470588235297</v>
      </c>
      <c r="AG914" s="110">
        <f t="shared" si="94"/>
        <v>0.24973721682891176</v>
      </c>
      <c r="AI914" s="111">
        <f>SUM($N$4:N914)</f>
        <v>6.8337405675909331</v>
      </c>
    </row>
    <row r="915" spans="1:35" x14ac:dyDescent="0.25">
      <c r="A915" s="4" t="str">
        <f>IF(pushover!A915="","",pushover!A915)</f>
        <v/>
      </c>
      <c r="B915" s="112" t="str">
        <f>IF(A915="","",IF(MAX(pushover!B915:B1910)&gt;0,pushover!B915*100,-pushover!B915*100))</f>
        <v/>
      </c>
      <c r="C915" s="113" t="str">
        <f>IF(A915="","",pushover!C915)</f>
        <v/>
      </c>
      <c r="D915" s="4" t="str">
        <f>IF(A915="","",pushover!D915)</f>
        <v/>
      </c>
      <c r="E915" s="4" t="str">
        <f>IF(A915="","",pushover!E915)</f>
        <v/>
      </c>
      <c r="F915" s="4" t="str">
        <f>IF(A915="","",pushover!I915)</f>
        <v/>
      </c>
      <c r="G915" s="4" t="str">
        <f>IF(A915="","",pushover!J915)</f>
        <v/>
      </c>
      <c r="H915" s="4" t="str">
        <f>IF(A915="","",pushover!K915)</f>
        <v/>
      </c>
      <c r="I915" s="60" t="str">
        <f t="shared" si="91"/>
        <v/>
      </c>
      <c r="J915" s="60" t="str">
        <f t="shared" si="92"/>
        <v/>
      </c>
      <c r="K915" s="59" t="str">
        <f>IF(AND(F915&gt;0,F914=0),aux!$B$2,IF(AND(G915&gt;0,G914=0,H915&lt;1),aux!$B$3,IF(AND(J915=MAX($J$4:$J$999),J914&lt;J915),aux!$B$4,"")))</f>
        <v/>
      </c>
      <c r="L915" s="114" t="str">
        <f>IF(OR(K914=aux!$B$3,L914=""),"",B915/$B$1)</f>
        <v/>
      </c>
      <c r="M915" s="114" t="str">
        <f t="shared" si="89"/>
        <v/>
      </c>
      <c r="N915" s="11" t="str">
        <f t="shared" si="90"/>
        <v/>
      </c>
      <c r="O915" s="60" t="str">
        <f>IF(AND(L914&lt;$V$20,L915&gt;$V$20),aux!$B$5,"")</f>
        <v/>
      </c>
      <c r="AA915" s="108">
        <f>IF(L915="",$V$6,B915)</f>
        <v>45.800000000000004</v>
      </c>
      <c r="AB915" s="109">
        <f>IF(L915="",$W$6,C915)</f>
        <v>3585.1179999999999</v>
      </c>
      <c r="AC915" s="108">
        <f>IF(B915="",AC914,IF(L915="",B915,$V$6))</f>
        <v>80</v>
      </c>
      <c r="AD915" s="109">
        <f>IF(B915="",AD914,IF(L915="",C915,$W$6))</f>
        <v>3604.0729999999999</v>
      </c>
      <c r="AF915" s="110">
        <f t="shared" si="93"/>
        <v>33.676470588235297</v>
      </c>
      <c r="AG915" s="110">
        <f t="shared" si="94"/>
        <v>0.24973721682891176</v>
      </c>
      <c r="AI915" s="111">
        <f>SUM($N$4:N915)</f>
        <v>6.8337405675909331</v>
      </c>
    </row>
    <row r="916" spans="1:35" x14ac:dyDescent="0.25">
      <c r="A916" s="4" t="str">
        <f>IF(pushover!A916="","",pushover!A916)</f>
        <v/>
      </c>
      <c r="B916" s="112" t="str">
        <f>IF(A916="","",IF(MAX(pushover!B916:B1911)&gt;0,pushover!B916*100,-pushover!B916*100))</f>
        <v/>
      </c>
      <c r="C916" s="113" t="str">
        <f>IF(A916="","",pushover!C916)</f>
        <v/>
      </c>
      <c r="D916" s="4" t="str">
        <f>IF(A916="","",pushover!D916)</f>
        <v/>
      </c>
      <c r="E916" s="4" t="str">
        <f>IF(A916="","",pushover!E916)</f>
        <v/>
      </c>
      <c r="F916" s="4" t="str">
        <f>IF(A916="","",pushover!I916)</f>
        <v/>
      </c>
      <c r="G916" s="4" t="str">
        <f>IF(A916="","",pushover!J916)</f>
        <v/>
      </c>
      <c r="H916" s="4" t="str">
        <f>IF(A916="","",pushover!K916)</f>
        <v/>
      </c>
      <c r="I916" s="60" t="str">
        <f t="shared" si="91"/>
        <v/>
      </c>
      <c r="J916" s="60" t="str">
        <f t="shared" si="92"/>
        <v/>
      </c>
      <c r="K916" s="59" t="str">
        <f>IF(AND(F916&gt;0,F915=0),aux!$B$2,IF(AND(G916&gt;0,G915=0,H916&lt;1),aux!$B$3,IF(AND(J916=MAX($J$4:$J$999),J915&lt;J916),aux!$B$4,"")))</f>
        <v/>
      </c>
      <c r="L916" s="114" t="str">
        <f>IF(OR(K915=aux!$B$3,L915=""),"",B916/$B$1)</f>
        <v/>
      </c>
      <c r="M916" s="114" t="str">
        <f t="shared" si="89"/>
        <v/>
      </c>
      <c r="N916" s="11" t="str">
        <f t="shared" si="90"/>
        <v/>
      </c>
      <c r="O916" s="60" t="str">
        <f>IF(AND(L915&lt;$V$20,L916&gt;$V$20),aux!$B$5,"")</f>
        <v/>
      </c>
      <c r="AA916" s="108">
        <f>IF(L916="",$V$6,B916)</f>
        <v>45.800000000000004</v>
      </c>
      <c r="AB916" s="109">
        <f>IF(L916="",$W$6,C916)</f>
        <v>3585.1179999999999</v>
      </c>
      <c r="AC916" s="108">
        <f>IF(B916="",AC915,IF(L916="",B916,$V$6))</f>
        <v>80</v>
      </c>
      <c r="AD916" s="109">
        <f>IF(B916="",AD915,IF(L916="",C916,$W$6))</f>
        <v>3604.0729999999999</v>
      </c>
      <c r="AF916" s="110">
        <f t="shared" si="93"/>
        <v>33.676470588235297</v>
      </c>
      <c r="AG916" s="110">
        <f t="shared" si="94"/>
        <v>0.24973721682891176</v>
      </c>
      <c r="AI916" s="111">
        <f>SUM($N$4:N916)</f>
        <v>6.8337405675909331</v>
      </c>
    </row>
    <row r="917" spans="1:35" x14ac:dyDescent="0.25">
      <c r="A917" s="4" t="str">
        <f>IF(pushover!A917="","",pushover!A917)</f>
        <v/>
      </c>
      <c r="B917" s="112" t="str">
        <f>IF(A917="","",IF(MAX(pushover!B917:B1912)&gt;0,pushover!B917*100,-pushover!B917*100))</f>
        <v/>
      </c>
      <c r="C917" s="113" t="str">
        <f>IF(A917="","",pushover!C917)</f>
        <v/>
      </c>
      <c r="D917" s="4" t="str">
        <f>IF(A917="","",pushover!D917)</f>
        <v/>
      </c>
      <c r="E917" s="4" t="str">
        <f>IF(A917="","",pushover!E917)</f>
        <v/>
      </c>
      <c r="F917" s="4" t="str">
        <f>IF(A917="","",pushover!I917)</f>
        <v/>
      </c>
      <c r="G917" s="4" t="str">
        <f>IF(A917="","",pushover!J917)</f>
        <v/>
      </c>
      <c r="H917" s="4" t="str">
        <f>IF(A917="","",pushover!K917)</f>
        <v/>
      </c>
      <c r="I917" s="60" t="str">
        <f t="shared" si="91"/>
        <v/>
      </c>
      <c r="J917" s="60" t="str">
        <f t="shared" si="92"/>
        <v/>
      </c>
      <c r="K917" s="59" t="str">
        <f>IF(AND(F917&gt;0,F916=0),aux!$B$2,IF(AND(G917&gt;0,G916=0,H917&lt;1),aux!$B$3,IF(AND(J917=MAX($J$4:$J$999),J916&lt;J917),aux!$B$4,"")))</f>
        <v/>
      </c>
      <c r="L917" s="114" t="str">
        <f>IF(OR(K916=aux!$B$3,L916=""),"",B917/$B$1)</f>
        <v/>
      </c>
      <c r="M917" s="114" t="str">
        <f t="shared" ref="M917:M980" si="95">IF(L917="","",C917/($B$1*$D$1*9.81))</f>
        <v/>
      </c>
      <c r="N917" s="11" t="str">
        <f t="shared" ref="N917:N980" si="96">IF(L917="","",IF(L916="[cm]",0,(L917-L916)*(M917+M916)/2))</f>
        <v/>
      </c>
      <c r="O917" s="60" t="str">
        <f>IF(AND(L916&lt;$V$20,L917&gt;$V$20),aux!$B$5,"")</f>
        <v/>
      </c>
      <c r="AA917" s="108">
        <f>IF(L917="",$V$6,B917)</f>
        <v>45.800000000000004</v>
      </c>
      <c r="AB917" s="109">
        <f>IF(L917="",$W$6,C917)</f>
        <v>3585.1179999999999</v>
      </c>
      <c r="AC917" s="108">
        <f>IF(B917="",AC916,IF(L917="",B917,$V$6))</f>
        <v>80</v>
      </c>
      <c r="AD917" s="109">
        <f>IF(B917="",AD916,IF(L917="",C917,$W$6))</f>
        <v>3604.0729999999999</v>
      </c>
      <c r="AF917" s="110">
        <f t="shared" si="93"/>
        <v>33.676470588235297</v>
      </c>
      <c r="AG917" s="110">
        <f t="shared" si="94"/>
        <v>0.24973721682891176</v>
      </c>
      <c r="AI917" s="111">
        <f>SUM($N$4:N917)</f>
        <v>6.8337405675909331</v>
      </c>
    </row>
    <row r="918" spans="1:35" x14ac:dyDescent="0.25">
      <c r="A918" s="4" t="str">
        <f>IF(pushover!A918="","",pushover!A918)</f>
        <v/>
      </c>
      <c r="B918" s="112" t="str">
        <f>IF(A918="","",IF(MAX(pushover!B918:B1913)&gt;0,pushover!B918*100,-pushover!B918*100))</f>
        <v/>
      </c>
      <c r="C918" s="113" t="str">
        <f>IF(A918="","",pushover!C918)</f>
        <v/>
      </c>
      <c r="D918" s="4" t="str">
        <f>IF(A918="","",pushover!D918)</f>
        <v/>
      </c>
      <c r="E918" s="4" t="str">
        <f>IF(A918="","",pushover!E918)</f>
        <v/>
      </c>
      <c r="F918" s="4" t="str">
        <f>IF(A918="","",pushover!I918)</f>
        <v/>
      </c>
      <c r="G918" s="4" t="str">
        <f>IF(A918="","",pushover!J918)</f>
        <v/>
      </c>
      <c r="H918" s="4" t="str">
        <f>IF(A918="","",pushover!K918)</f>
        <v/>
      </c>
      <c r="I918" s="60" t="str">
        <f t="shared" si="91"/>
        <v/>
      </c>
      <c r="J918" s="60" t="str">
        <f t="shared" si="92"/>
        <v/>
      </c>
      <c r="K918" s="59" t="str">
        <f>IF(AND(F918&gt;0,F917=0),aux!$B$2,IF(AND(G918&gt;0,G917=0,H918&lt;1),aux!$B$3,IF(AND(J918=MAX($J$4:$J$999),J917&lt;J918),aux!$B$4,"")))</f>
        <v/>
      </c>
      <c r="L918" s="114" t="str">
        <f>IF(OR(K917=aux!$B$3,L917=""),"",B918/$B$1)</f>
        <v/>
      </c>
      <c r="M918" s="114" t="str">
        <f t="shared" si="95"/>
        <v/>
      </c>
      <c r="N918" s="11" t="str">
        <f t="shared" si="96"/>
        <v/>
      </c>
      <c r="O918" s="60" t="str">
        <f>IF(AND(L917&lt;$V$20,L918&gt;$V$20),aux!$B$5,"")</f>
        <v/>
      </c>
      <c r="AA918" s="108">
        <f>IF(L918="",$V$6,B918)</f>
        <v>45.800000000000004</v>
      </c>
      <c r="AB918" s="109">
        <f>IF(L918="",$W$6,C918)</f>
        <v>3585.1179999999999</v>
      </c>
      <c r="AC918" s="108">
        <f>IF(B918="",AC917,IF(L918="",B918,$V$6))</f>
        <v>80</v>
      </c>
      <c r="AD918" s="109">
        <f>IF(B918="",AD917,IF(L918="",C918,$W$6))</f>
        <v>3604.0729999999999</v>
      </c>
      <c r="AF918" s="110">
        <f t="shared" si="93"/>
        <v>33.676470588235297</v>
      </c>
      <c r="AG918" s="110">
        <f t="shared" si="94"/>
        <v>0.24973721682891176</v>
      </c>
      <c r="AI918" s="111">
        <f>SUM($N$4:N918)</f>
        <v>6.8337405675909331</v>
      </c>
    </row>
    <row r="919" spans="1:35" x14ac:dyDescent="0.25">
      <c r="A919" s="4" t="str">
        <f>IF(pushover!A919="","",pushover!A919)</f>
        <v/>
      </c>
      <c r="B919" s="112" t="str">
        <f>IF(A919="","",IF(MAX(pushover!B919:B1914)&gt;0,pushover!B919*100,-pushover!B919*100))</f>
        <v/>
      </c>
      <c r="C919" s="113" t="str">
        <f>IF(A919="","",pushover!C919)</f>
        <v/>
      </c>
      <c r="D919" s="4" t="str">
        <f>IF(A919="","",pushover!D919)</f>
        <v/>
      </c>
      <c r="E919" s="4" t="str">
        <f>IF(A919="","",pushover!E919)</f>
        <v/>
      </c>
      <c r="F919" s="4" t="str">
        <f>IF(A919="","",pushover!I919)</f>
        <v/>
      </c>
      <c r="G919" s="4" t="str">
        <f>IF(A919="","",pushover!J919)</f>
        <v/>
      </c>
      <c r="H919" s="4" t="str">
        <f>IF(A919="","",pushover!K919)</f>
        <v/>
      </c>
      <c r="I919" s="60" t="str">
        <f t="shared" si="91"/>
        <v/>
      </c>
      <c r="J919" s="60" t="str">
        <f t="shared" si="92"/>
        <v/>
      </c>
      <c r="K919" s="59" t="str">
        <f>IF(AND(F919&gt;0,F918=0),aux!$B$2,IF(AND(G919&gt;0,G918=0,H919&lt;1),aux!$B$3,IF(AND(J919=MAX($J$4:$J$999),J918&lt;J919),aux!$B$4,"")))</f>
        <v/>
      </c>
      <c r="L919" s="114" t="str">
        <f>IF(OR(K918=aux!$B$3,L918=""),"",B919/$B$1)</f>
        <v/>
      </c>
      <c r="M919" s="114" t="str">
        <f t="shared" si="95"/>
        <v/>
      </c>
      <c r="N919" s="11" t="str">
        <f t="shared" si="96"/>
        <v/>
      </c>
      <c r="O919" s="60" t="str">
        <f>IF(AND(L918&lt;$V$20,L919&gt;$V$20),aux!$B$5,"")</f>
        <v/>
      </c>
      <c r="AA919" s="108">
        <f>IF(L919="",$V$6,B919)</f>
        <v>45.800000000000004</v>
      </c>
      <c r="AB919" s="109">
        <f>IF(L919="",$W$6,C919)</f>
        <v>3585.1179999999999</v>
      </c>
      <c r="AC919" s="108">
        <f>IF(B919="",AC918,IF(L919="",B919,$V$6))</f>
        <v>80</v>
      </c>
      <c r="AD919" s="109">
        <f>IF(B919="",AD918,IF(L919="",C919,$W$6))</f>
        <v>3604.0729999999999</v>
      </c>
      <c r="AF919" s="110">
        <f t="shared" si="93"/>
        <v>33.676470588235297</v>
      </c>
      <c r="AG919" s="110">
        <f t="shared" si="94"/>
        <v>0.24973721682891176</v>
      </c>
      <c r="AI919" s="111">
        <f>SUM($N$4:N919)</f>
        <v>6.8337405675909331</v>
      </c>
    </row>
    <row r="920" spans="1:35" x14ac:dyDescent="0.25">
      <c r="A920" s="4" t="str">
        <f>IF(pushover!A920="","",pushover!A920)</f>
        <v/>
      </c>
      <c r="B920" s="112" t="str">
        <f>IF(A920="","",IF(MAX(pushover!B920:B1915)&gt;0,pushover!B920*100,-pushover!B920*100))</f>
        <v/>
      </c>
      <c r="C920" s="113" t="str">
        <f>IF(A920="","",pushover!C920)</f>
        <v/>
      </c>
      <c r="D920" s="4" t="str">
        <f>IF(A920="","",pushover!D920)</f>
        <v/>
      </c>
      <c r="E920" s="4" t="str">
        <f>IF(A920="","",pushover!E920)</f>
        <v/>
      </c>
      <c r="F920" s="4" t="str">
        <f>IF(A920="","",pushover!I920)</f>
        <v/>
      </c>
      <c r="G920" s="4" t="str">
        <f>IF(A920="","",pushover!J920)</f>
        <v/>
      </c>
      <c r="H920" s="4" t="str">
        <f>IF(A920="","",pushover!K920)</f>
        <v/>
      </c>
      <c r="I920" s="60" t="str">
        <f t="shared" si="91"/>
        <v/>
      </c>
      <c r="J920" s="60" t="str">
        <f t="shared" si="92"/>
        <v/>
      </c>
      <c r="K920" s="59" t="str">
        <f>IF(AND(F920&gt;0,F919=0),aux!$B$2,IF(AND(G920&gt;0,G919=0,H920&lt;1),aux!$B$3,IF(AND(J920=MAX($J$4:$J$999),J919&lt;J920),aux!$B$4,"")))</f>
        <v/>
      </c>
      <c r="L920" s="114" t="str">
        <f>IF(OR(K919=aux!$B$3,L919=""),"",B920/$B$1)</f>
        <v/>
      </c>
      <c r="M920" s="114" t="str">
        <f t="shared" si="95"/>
        <v/>
      </c>
      <c r="N920" s="11" t="str">
        <f t="shared" si="96"/>
        <v/>
      </c>
      <c r="O920" s="60" t="str">
        <f>IF(AND(L919&lt;$V$20,L920&gt;$V$20),aux!$B$5,"")</f>
        <v/>
      </c>
      <c r="AA920" s="108">
        <f>IF(L920="",$V$6,B920)</f>
        <v>45.800000000000004</v>
      </c>
      <c r="AB920" s="109">
        <f>IF(L920="",$W$6,C920)</f>
        <v>3585.1179999999999</v>
      </c>
      <c r="AC920" s="108">
        <f>IF(B920="",AC919,IF(L920="",B920,$V$6))</f>
        <v>80</v>
      </c>
      <c r="AD920" s="109">
        <f>IF(B920="",AD919,IF(L920="",C920,$W$6))</f>
        <v>3604.0729999999999</v>
      </c>
      <c r="AF920" s="110">
        <f t="shared" si="93"/>
        <v>33.676470588235297</v>
      </c>
      <c r="AG920" s="110">
        <f t="shared" si="94"/>
        <v>0.24973721682891176</v>
      </c>
      <c r="AI920" s="111">
        <f>SUM($N$4:N920)</f>
        <v>6.8337405675909331</v>
      </c>
    </row>
    <row r="921" spans="1:35" x14ac:dyDescent="0.25">
      <c r="A921" s="4" t="str">
        <f>IF(pushover!A921="","",pushover!A921)</f>
        <v/>
      </c>
      <c r="B921" s="112" t="str">
        <f>IF(A921="","",IF(MAX(pushover!B921:B1916)&gt;0,pushover!B921*100,-pushover!B921*100))</f>
        <v/>
      </c>
      <c r="C921" s="113" t="str">
        <f>IF(A921="","",pushover!C921)</f>
        <v/>
      </c>
      <c r="D921" s="4" t="str">
        <f>IF(A921="","",pushover!D921)</f>
        <v/>
      </c>
      <c r="E921" s="4" t="str">
        <f>IF(A921="","",pushover!E921)</f>
        <v/>
      </c>
      <c r="F921" s="4" t="str">
        <f>IF(A921="","",pushover!I921)</f>
        <v/>
      </c>
      <c r="G921" s="4" t="str">
        <f>IF(A921="","",pushover!J921)</f>
        <v/>
      </c>
      <c r="H921" s="4" t="str">
        <f>IF(A921="","",pushover!K921)</f>
        <v/>
      </c>
      <c r="I921" s="60" t="str">
        <f t="shared" si="91"/>
        <v/>
      </c>
      <c r="J921" s="60" t="str">
        <f t="shared" si="92"/>
        <v/>
      </c>
      <c r="K921" s="59" t="str">
        <f>IF(AND(F921&gt;0,F920=0),aux!$B$2,IF(AND(G921&gt;0,G920=0,H921&lt;1),aux!$B$3,IF(AND(J921=MAX($J$4:$J$999),J920&lt;J921),aux!$B$4,"")))</f>
        <v/>
      </c>
      <c r="L921" s="114" t="str">
        <f>IF(OR(K920=aux!$B$3,L920=""),"",B921/$B$1)</f>
        <v/>
      </c>
      <c r="M921" s="114" t="str">
        <f t="shared" si="95"/>
        <v/>
      </c>
      <c r="N921" s="11" t="str">
        <f t="shared" si="96"/>
        <v/>
      </c>
      <c r="O921" s="60" t="str">
        <f>IF(AND(L920&lt;$V$20,L921&gt;$V$20),aux!$B$5,"")</f>
        <v/>
      </c>
      <c r="AA921" s="108">
        <f>IF(L921="",$V$6,B921)</f>
        <v>45.800000000000004</v>
      </c>
      <c r="AB921" s="109">
        <f>IF(L921="",$W$6,C921)</f>
        <v>3585.1179999999999</v>
      </c>
      <c r="AC921" s="108">
        <f>IF(B921="",AC920,IF(L921="",B921,$V$6))</f>
        <v>80</v>
      </c>
      <c r="AD921" s="109">
        <f>IF(B921="",AD920,IF(L921="",C921,$W$6))</f>
        <v>3604.0729999999999</v>
      </c>
      <c r="AF921" s="110">
        <f t="shared" si="93"/>
        <v>33.676470588235297</v>
      </c>
      <c r="AG921" s="110">
        <f t="shared" si="94"/>
        <v>0.24973721682891176</v>
      </c>
      <c r="AI921" s="111">
        <f>SUM($N$4:N921)</f>
        <v>6.8337405675909331</v>
      </c>
    </row>
    <row r="922" spans="1:35" x14ac:dyDescent="0.25">
      <c r="A922" s="4" t="str">
        <f>IF(pushover!A922="","",pushover!A922)</f>
        <v/>
      </c>
      <c r="B922" s="112" t="str">
        <f>IF(A922="","",IF(MAX(pushover!B922:B1917)&gt;0,pushover!B922*100,-pushover!B922*100))</f>
        <v/>
      </c>
      <c r="C922" s="113" t="str">
        <f>IF(A922="","",pushover!C922)</f>
        <v/>
      </c>
      <c r="D922" s="4" t="str">
        <f>IF(A922="","",pushover!D922)</f>
        <v/>
      </c>
      <c r="E922" s="4" t="str">
        <f>IF(A922="","",pushover!E922)</f>
        <v/>
      </c>
      <c r="F922" s="4" t="str">
        <f>IF(A922="","",pushover!I922)</f>
        <v/>
      </c>
      <c r="G922" s="4" t="str">
        <f>IF(A922="","",pushover!J922)</f>
        <v/>
      </c>
      <c r="H922" s="4" t="str">
        <f>IF(A922="","",pushover!K922)</f>
        <v/>
      </c>
      <c r="I922" s="60" t="str">
        <f t="shared" si="91"/>
        <v/>
      </c>
      <c r="J922" s="60" t="str">
        <f t="shared" si="92"/>
        <v/>
      </c>
      <c r="K922" s="59" t="str">
        <f>IF(AND(F922&gt;0,F921=0),aux!$B$2,IF(AND(G922&gt;0,G921=0,H922&lt;1),aux!$B$3,IF(AND(J922=MAX($J$4:$J$999),J921&lt;J922),aux!$B$4,"")))</f>
        <v/>
      </c>
      <c r="L922" s="114" t="str">
        <f>IF(OR(K921=aux!$B$3,L921=""),"",B922/$B$1)</f>
        <v/>
      </c>
      <c r="M922" s="114" t="str">
        <f t="shared" si="95"/>
        <v/>
      </c>
      <c r="N922" s="11" t="str">
        <f t="shared" si="96"/>
        <v/>
      </c>
      <c r="O922" s="60" t="str">
        <f>IF(AND(L921&lt;$V$20,L922&gt;$V$20),aux!$B$5,"")</f>
        <v/>
      </c>
      <c r="AA922" s="108">
        <f>IF(L922="",$V$6,B922)</f>
        <v>45.800000000000004</v>
      </c>
      <c r="AB922" s="109">
        <f>IF(L922="",$W$6,C922)</f>
        <v>3585.1179999999999</v>
      </c>
      <c r="AC922" s="108">
        <f>IF(B922="",AC921,IF(L922="",B922,$V$6))</f>
        <v>80</v>
      </c>
      <c r="AD922" s="109">
        <f>IF(B922="",AD921,IF(L922="",C922,$W$6))</f>
        <v>3604.0729999999999</v>
      </c>
      <c r="AF922" s="110">
        <f t="shared" si="93"/>
        <v>33.676470588235297</v>
      </c>
      <c r="AG922" s="110">
        <f t="shared" si="94"/>
        <v>0.24973721682891176</v>
      </c>
      <c r="AI922" s="111">
        <f>SUM($N$4:N922)</f>
        <v>6.8337405675909331</v>
      </c>
    </row>
    <row r="923" spans="1:35" x14ac:dyDescent="0.25">
      <c r="A923" s="4" t="str">
        <f>IF(pushover!A923="","",pushover!A923)</f>
        <v/>
      </c>
      <c r="B923" s="112" t="str">
        <f>IF(A923="","",IF(MAX(pushover!B923:B1918)&gt;0,pushover!B923*100,-pushover!B923*100))</f>
        <v/>
      </c>
      <c r="C923" s="113" t="str">
        <f>IF(A923="","",pushover!C923)</f>
        <v/>
      </c>
      <c r="D923" s="4" t="str">
        <f>IF(A923="","",pushover!D923)</f>
        <v/>
      </c>
      <c r="E923" s="4" t="str">
        <f>IF(A923="","",pushover!E923)</f>
        <v/>
      </c>
      <c r="F923" s="4" t="str">
        <f>IF(A923="","",pushover!I923)</f>
        <v/>
      </c>
      <c r="G923" s="4" t="str">
        <f>IF(A923="","",pushover!J923)</f>
        <v/>
      </c>
      <c r="H923" s="4" t="str">
        <f>IF(A923="","",pushover!K923)</f>
        <v/>
      </c>
      <c r="I923" s="60" t="str">
        <f t="shared" si="91"/>
        <v/>
      </c>
      <c r="J923" s="60" t="str">
        <f t="shared" si="92"/>
        <v/>
      </c>
      <c r="K923" s="59" t="str">
        <f>IF(AND(F923&gt;0,F922=0),aux!$B$2,IF(AND(G923&gt;0,G922=0,H923&lt;1),aux!$B$3,IF(AND(J923=MAX($J$4:$J$999),J922&lt;J923),aux!$B$4,"")))</f>
        <v/>
      </c>
      <c r="L923" s="114" t="str">
        <f>IF(OR(K922=aux!$B$3,L922=""),"",B923/$B$1)</f>
        <v/>
      </c>
      <c r="M923" s="114" t="str">
        <f t="shared" si="95"/>
        <v/>
      </c>
      <c r="N923" s="11" t="str">
        <f t="shared" si="96"/>
        <v/>
      </c>
      <c r="O923" s="60" t="str">
        <f>IF(AND(L922&lt;$V$20,L923&gt;$V$20),aux!$B$5,"")</f>
        <v/>
      </c>
      <c r="AA923" s="108">
        <f>IF(L923="",$V$6,B923)</f>
        <v>45.800000000000004</v>
      </c>
      <c r="AB923" s="109">
        <f>IF(L923="",$W$6,C923)</f>
        <v>3585.1179999999999</v>
      </c>
      <c r="AC923" s="108">
        <f>IF(B923="",AC922,IF(L923="",B923,$V$6))</f>
        <v>80</v>
      </c>
      <c r="AD923" s="109">
        <f>IF(B923="",AD922,IF(L923="",C923,$W$6))</f>
        <v>3604.0729999999999</v>
      </c>
      <c r="AF923" s="110">
        <f t="shared" si="93"/>
        <v>33.676470588235297</v>
      </c>
      <c r="AG923" s="110">
        <f t="shared" si="94"/>
        <v>0.24973721682891176</v>
      </c>
      <c r="AI923" s="111">
        <f>SUM($N$4:N923)</f>
        <v>6.8337405675909331</v>
      </c>
    </row>
    <row r="924" spans="1:35" x14ac:dyDescent="0.25">
      <c r="A924" s="4" t="str">
        <f>IF(pushover!A924="","",pushover!A924)</f>
        <v/>
      </c>
      <c r="B924" s="112" t="str">
        <f>IF(A924="","",IF(MAX(pushover!B924:B1919)&gt;0,pushover!B924*100,-pushover!B924*100))</f>
        <v/>
      </c>
      <c r="C924" s="113" t="str">
        <f>IF(A924="","",pushover!C924)</f>
        <v/>
      </c>
      <c r="D924" s="4" t="str">
        <f>IF(A924="","",pushover!D924)</f>
        <v/>
      </c>
      <c r="E924" s="4" t="str">
        <f>IF(A924="","",pushover!E924)</f>
        <v/>
      </c>
      <c r="F924" s="4" t="str">
        <f>IF(A924="","",pushover!I924)</f>
        <v/>
      </c>
      <c r="G924" s="4" t="str">
        <f>IF(A924="","",pushover!J924)</f>
        <v/>
      </c>
      <c r="H924" s="4" t="str">
        <f>IF(A924="","",pushover!K924)</f>
        <v/>
      </c>
      <c r="I924" s="60" t="str">
        <f t="shared" si="91"/>
        <v/>
      </c>
      <c r="J924" s="60" t="str">
        <f t="shared" si="92"/>
        <v/>
      </c>
      <c r="K924" s="59" t="str">
        <f>IF(AND(F924&gt;0,F923=0),aux!$B$2,IF(AND(G924&gt;0,G923=0,H924&lt;1),aux!$B$3,IF(AND(J924=MAX($J$4:$J$999),J923&lt;J924),aux!$B$4,"")))</f>
        <v/>
      </c>
      <c r="L924" s="114" t="str">
        <f>IF(OR(K923=aux!$B$3,L923=""),"",B924/$B$1)</f>
        <v/>
      </c>
      <c r="M924" s="114" t="str">
        <f t="shared" si="95"/>
        <v/>
      </c>
      <c r="N924" s="11" t="str">
        <f t="shared" si="96"/>
        <v/>
      </c>
      <c r="O924" s="60" t="str">
        <f>IF(AND(L923&lt;$V$20,L924&gt;$V$20),aux!$B$5,"")</f>
        <v/>
      </c>
      <c r="AA924" s="108">
        <f>IF(L924="",$V$6,B924)</f>
        <v>45.800000000000004</v>
      </c>
      <c r="AB924" s="109">
        <f>IF(L924="",$W$6,C924)</f>
        <v>3585.1179999999999</v>
      </c>
      <c r="AC924" s="108">
        <f>IF(B924="",AC923,IF(L924="",B924,$V$6))</f>
        <v>80</v>
      </c>
      <c r="AD924" s="109">
        <f>IF(B924="",AD923,IF(L924="",C924,$W$6))</f>
        <v>3604.0729999999999</v>
      </c>
      <c r="AF924" s="110">
        <f t="shared" si="93"/>
        <v>33.676470588235297</v>
      </c>
      <c r="AG924" s="110">
        <f t="shared" si="94"/>
        <v>0.24973721682891176</v>
      </c>
      <c r="AI924" s="111">
        <f>SUM($N$4:N924)</f>
        <v>6.8337405675909331</v>
      </c>
    </row>
    <row r="925" spans="1:35" x14ac:dyDescent="0.25">
      <c r="A925" s="4" t="str">
        <f>IF(pushover!A925="","",pushover!A925)</f>
        <v/>
      </c>
      <c r="B925" s="112" t="str">
        <f>IF(A925="","",IF(MAX(pushover!B925:B1920)&gt;0,pushover!B925*100,-pushover!B925*100))</f>
        <v/>
      </c>
      <c r="C925" s="113" t="str">
        <f>IF(A925="","",pushover!C925)</f>
        <v/>
      </c>
      <c r="D925" s="4" t="str">
        <f>IF(A925="","",pushover!D925)</f>
        <v/>
      </c>
      <c r="E925" s="4" t="str">
        <f>IF(A925="","",pushover!E925)</f>
        <v/>
      </c>
      <c r="F925" s="4" t="str">
        <f>IF(A925="","",pushover!I925)</f>
        <v/>
      </c>
      <c r="G925" s="4" t="str">
        <f>IF(A925="","",pushover!J925)</f>
        <v/>
      </c>
      <c r="H925" s="4" t="str">
        <f>IF(A925="","",pushover!K925)</f>
        <v/>
      </c>
      <c r="I925" s="60" t="str">
        <f t="shared" si="91"/>
        <v/>
      </c>
      <c r="J925" s="60" t="str">
        <f t="shared" si="92"/>
        <v/>
      </c>
      <c r="K925" s="59" t="str">
        <f>IF(AND(F925&gt;0,F924=0),aux!$B$2,IF(AND(G925&gt;0,G924=0,H925&lt;1),aux!$B$3,IF(AND(J925=MAX($J$4:$J$999),J924&lt;J925),aux!$B$4,"")))</f>
        <v/>
      </c>
      <c r="L925" s="114" t="str">
        <f>IF(OR(K924=aux!$B$3,L924=""),"",B925/$B$1)</f>
        <v/>
      </c>
      <c r="M925" s="114" t="str">
        <f t="shared" si="95"/>
        <v/>
      </c>
      <c r="N925" s="11" t="str">
        <f t="shared" si="96"/>
        <v/>
      </c>
      <c r="O925" s="60" t="str">
        <f>IF(AND(L924&lt;$V$20,L925&gt;$V$20),aux!$B$5,"")</f>
        <v/>
      </c>
      <c r="AA925" s="108">
        <f>IF(L925="",$V$6,B925)</f>
        <v>45.800000000000004</v>
      </c>
      <c r="AB925" s="109">
        <f>IF(L925="",$W$6,C925)</f>
        <v>3585.1179999999999</v>
      </c>
      <c r="AC925" s="108">
        <f>IF(B925="",AC924,IF(L925="",B925,$V$6))</f>
        <v>80</v>
      </c>
      <c r="AD925" s="109">
        <f>IF(B925="",AD924,IF(L925="",C925,$W$6))</f>
        <v>3604.0729999999999</v>
      </c>
      <c r="AF925" s="110">
        <f t="shared" si="93"/>
        <v>33.676470588235297</v>
      </c>
      <c r="AG925" s="110">
        <f t="shared" si="94"/>
        <v>0.24973721682891176</v>
      </c>
      <c r="AI925" s="111">
        <f>SUM($N$4:N925)</f>
        <v>6.8337405675909331</v>
      </c>
    </row>
    <row r="926" spans="1:35" x14ac:dyDescent="0.25">
      <c r="A926" s="4" t="str">
        <f>IF(pushover!A926="","",pushover!A926)</f>
        <v/>
      </c>
      <c r="B926" s="112" t="str">
        <f>IF(A926="","",IF(MAX(pushover!B926:B1921)&gt;0,pushover!B926*100,-pushover!B926*100))</f>
        <v/>
      </c>
      <c r="C926" s="113" t="str">
        <f>IF(A926="","",pushover!C926)</f>
        <v/>
      </c>
      <c r="D926" s="4" t="str">
        <f>IF(A926="","",pushover!D926)</f>
        <v/>
      </c>
      <c r="E926" s="4" t="str">
        <f>IF(A926="","",pushover!E926)</f>
        <v/>
      </c>
      <c r="F926" s="4" t="str">
        <f>IF(A926="","",pushover!I926)</f>
        <v/>
      </c>
      <c r="G926" s="4" t="str">
        <f>IF(A926="","",pushover!J926)</f>
        <v/>
      </c>
      <c r="H926" s="4" t="str">
        <f>IF(A926="","",pushover!K926)</f>
        <v/>
      </c>
      <c r="I926" s="60" t="str">
        <f t="shared" si="91"/>
        <v/>
      </c>
      <c r="J926" s="60" t="str">
        <f t="shared" si="92"/>
        <v/>
      </c>
      <c r="K926" s="59" t="str">
        <f>IF(AND(F926&gt;0,F925=0),aux!$B$2,IF(AND(G926&gt;0,G925=0,H926&lt;1),aux!$B$3,IF(AND(J926=MAX($J$4:$J$999),J925&lt;J926),aux!$B$4,"")))</f>
        <v/>
      </c>
      <c r="L926" s="114" t="str">
        <f>IF(OR(K925=aux!$B$3,L925=""),"",B926/$B$1)</f>
        <v/>
      </c>
      <c r="M926" s="114" t="str">
        <f t="shared" si="95"/>
        <v/>
      </c>
      <c r="N926" s="11" t="str">
        <f t="shared" si="96"/>
        <v/>
      </c>
      <c r="O926" s="60" t="str">
        <f>IF(AND(L925&lt;$V$20,L926&gt;$V$20),aux!$B$5,"")</f>
        <v/>
      </c>
      <c r="AA926" s="108">
        <f>IF(L926="",$V$6,B926)</f>
        <v>45.800000000000004</v>
      </c>
      <c r="AB926" s="109">
        <f>IF(L926="",$W$6,C926)</f>
        <v>3585.1179999999999</v>
      </c>
      <c r="AC926" s="108">
        <f>IF(B926="",AC925,IF(L926="",B926,$V$6))</f>
        <v>80</v>
      </c>
      <c r="AD926" s="109">
        <f>IF(B926="",AD925,IF(L926="",C926,$W$6))</f>
        <v>3604.0729999999999</v>
      </c>
      <c r="AF926" s="110">
        <f t="shared" si="93"/>
        <v>33.676470588235297</v>
      </c>
      <c r="AG926" s="110">
        <f t="shared" si="94"/>
        <v>0.24973721682891176</v>
      </c>
      <c r="AI926" s="111">
        <f>SUM($N$4:N926)</f>
        <v>6.8337405675909331</v>
      </c>
    </row>
    <row r="927" spans="1:35" x14ac:dyDescent="0.25">
      <c r="A927" s="4" t="str">
        <f>IF(pushover!A927="","",pushover!A927)</f>
        <v/>
      </c>
      <c r="B927" s="112" t="str">
        <f>IF(A927="","",IF(MAX(pushover!B927:B1922)&gt;0,pushover!B927*100,-pushover!B927*100))</f>
        <v/>
      </c>
      <c r="C927" s="113" t="str">
        <f>IF(A927="","",pushover!C927)</f>
        <v/>
      </c>
      <c r="D927" s="4" t="str">
        <f>IF(A927="","",pushover!D927)</f>
        <v/>
      </c>
      <c r="E927" s="4" t="str">
        <f>IF(A927="","",pushover!E927)</f>
        <v/>
      </c>
      <c r="F927" s="4" t="str">
        <f>IF(A927="","",pushover!I927)</f>
        <v/>
      </c>
      <c r="G927" s="4" t="str">
        <f>IF(A927="","",pushover!J927)</f>
        <v/>
      </c>
      <c r="H927" s="4" t="str">
        <f>IF(A927="","",pushover!K927)</f>
        <v/>
      </c>
      <c r="I927" s="60" t="str">
        <f t="shared" si="91"/>
        <v/>
      </c>
      <c r="J927" s="60" t="str">
        <f t="shared" si="92"/>
        <v/>
      </c>
      <c r="K927" s="59" t="str">
        <f>IF(AND(F927&gt;0,F926=0),aux!$B$2,IF(AND(G927&gt;0,G926=0,H927&lt;1),aux!$B$3,IF(AND(J927=MAX($J$4:$J$999),J926&lt;J927),aux!$B$4,"")))</f>
        <v/>
      </c>
      <c r="L927" s="114" t="str">
        <f>IF(OR(K926=aux!$B$3,L926=""),"",B927/$B$1)</f>
        <v/>
      </c>
      <c r="M927" s="114" t="str">
        <f t="shared" si="95"/>
        <v/>
      </c>
      <c r="N927" s="11" t="str">
        <f t="shared" si="96"/>
        <v/>
      </c>
      <c r="O927" s="60" t="str">
        <f>IF(AND(L926&lt;$V$20,L927&gt;$V$20),aux!$B$5,"")</f>
        <v/>
      </c>
      <c r="AA927" s="108">
        <f>IF(L927="",$V$6,B927)</f>
        <v>45.800000000000004</v>
      </c>
      <c r="AB927" s="109">
        <f>IF(L927="",$W$6,C927)</f>
        <v>3585.1179999999999</v>
      </c>
      <c r="AC927" s="108">
        <f>IF(B927="",AC926,IF(L927="",B927,$V$6))</f>
        <v>80</v>
      </c>
      <c r="AD927" s="109">
        <f>IF(B927="",AD926,IF(L927="",C927,$W$6))</f>
        <v>3604.0729999999999</v>
      </c>
      <c r="AF927" s="110">
        <f t="shared" si="93"/>
        <v>33.676470588235297</v>
      </c>
      <c r="AG927" s="110">
        <f t="shared" si="94"/>
        <v>0.24973721682891176</v>
      </c>
      <c r="AI927" s="111">
        <f>SUM($N$4:N927)</f>
        <v>6.8337405675909331</v>
      </c>
    </row>
    <row r="928" spans="1:35" x14ac:dyDescent="0.25">
      <c r="A928" s="4" t="str">
        <f>IF(pushover!A928="","",pushover!A928)</f>
        <v/>
      </c>
      <c r="B928" s="112" t="str">
        <f>IF(A928="","",IF(MAX(pushover!B928:B1923)&gt;0,pushover!B928*100,-pushover!B928*100))</f>
        <v/>
      </c>
      <c r="C928" s="113" t="str">
        <f>IF(A928="","",pushover!C928)</f>
        <v/>
      </c>
      <c r="D928" s="4" t="str">
        <f>IF(A928="","",pushover!D928)</f>
        <v/>
      </c>
      <c r="E928" s="4" t="str">
        <f>IF(A928="","",pushover!E928)</f>
        <v/>
      </c>
      <c r="F928" s="4" t="str">
        <f>IF(A928="","",pushover!I928)</f>
        <v/>
      </c>
      <c r="G928" s="4" t="str">
        <f>IF(A928="","",pushover!J928)</f>
        <v/>
      </c>
      <c r="H928" s="4" t="str">
        <f>IF(A928="","",pushover!K928)</f>
        <v/>
      </c>
      <c r="I928" s="60" t="str">
        <f t="shared" si="91"/>
        <v/>
      </c>
      <c r="J928" s="60" t="str">
        <f t="shared" si="92"/>
        <v/>
      </c>
      <c r="K928" s="59" t="str">
        <f>IF(AND(F928&gt;0,F927=0),aux!$B$2,IF(AND(G928&gt;0,G927=0,H928&lt;1),aux!$B$3,IF(AND(J928=MAX($J$4:$J$999),J927&lt;J928),aux!$B$4,"")))</f>
        <v/>
      </c>
      <c r="L928" s="114" t="str">
        <f>IF(OR(K927=aux!$B$3,L927=""),"",B928/$B$1)</f>
        <v/>
      </c>
      <c r="M928" s="114" t="str">
        <f t="shared" si="95"/>
        <v/>
      </c>
      <c r="N928" s="11" t="str">
        <f t="shared" si="96"/>
        <v/>
      </c>
      <c r="O928" s="60" t="str">
        <f>IF(AND(L927&lt;$V$20,L928&gt;$V$20),aux!$B$5,"")</f>
        <v/>
      </c>
      <c r="AA928" s="108">
        <f>IF(L928="",$V$6,B928)</f>
        <v>45.800000000000004</v>
      </c>
      <c r="AB928" s="109">
        <f>IF(L928="",$W$6,C928)</f>
        <v>3585.1179999999999</v>
      </c>
      <c r="AC928" s="108">
        <f>IF(B928="",AC927,IF(L928="",B928,$V$6))</f>
        <v>80</v>
      </c>
      <c r="AD928" s="109">
        <f>IF(B928="",AD927,IF(L928="",C928,$W$6))</f>
        <v>3604.0729999999999</v>
      </c>
      <c r="AF928" s="110">
        <f t="shared" si="93"/>
        <v>33.676470588235297</v>
      </c>
      <c r="AG928" s="110">
        <f t="shared" si="94"/>
        <v>0.24973721682891176</v>
      </c>
      <c r="AI928" s="111">
        <f>SUM($N$4:N928)</f>
        <v>6.8337405675909331</v>
      </c>
    </row>
    <row r="929" spans="1:35" x14ac:dyDescent="0.25">
      <c r="A929" s="4" t="str">
        <f>IF(pushover!A929="","",pushover!A929)</f>
        <v/>
      </c>
      <c r="B929" s="112" t="str">
        <f>IF(A929="","",IF(MAX(pushover!B929:B1924)&gt;0,pushover!B929*100,-pushover!B929*100))</f>
        <v/>
      </c>
      <c r="C929" s="113" t="str">
        <f>IF(A929="","",pushover!C929)</f>
        <v/>
      </c>
      <c r="D929" s="4" t="str">
        <f>IF(A929="","",pushover!D929)</f>
        <v/>
      </c>
      <c r="E929" s="4" t="str">
        <f>IF(A929="","",pushover!E929)</f>
        <v/>
      </c>
      <c r="F929" s="4" t="str">
        <f>IF(A929="","",pushover!I929)</f>
        <v/>
      </c>
      <c r="G929" s="4" t="str">
        <f>IF(A929="","",pushover!J929)</f>
        <v/>
      </c>
      <c r="H929" s="4" t="str">
        <f>IF(A929="","",pushover!K929)</f>
        <v/>
      </c>
      <c r="I929" s="60" t="str">
        <f t="shared" si="91"/>
        <v/>
      </c>
      <c r="J929" s="60" t="str">
        <f t="shared" si="92"/>
        <v/>
      </c>
      <c r="K929" s="59" t="str">
        <f>IF(AND(F929&gt;0,F928=0),aux!$B$2,IF(AND(G929&gt;0,G928=0,H929&lt;1),aux!$B$3,IF(AND(J929=MAX($J$4:$J$999),J928&lt;J929),aux!$B$4,"")))</f>
        <v/>
      </c>
      <c r="L929" s="114" t="str">
        <f>IF(OR(K928=aux!$B$3,L928=""),"",B929/$B$1)</f>
        <v/>
      </c>
      <c r="M929" s="114" t="str">
        <f t="shared" si="95"/>
        <v/>
      </c>
      <c r="N929" s="11" t="str">
        <f t="shared" si="96"/>
        <v/>
      </c>
      <c r="O929" s="60" t="str">
        <f>IF(AND(L928&lt;$V$20,L929&gt;$V$20),aux!$B$5,"")</f>
        <v/>
      </c>
      <c r="AA929" s="108">
        <f>IF(L929="",$V$6,B929)</f>
        <v>45.800000000000004</v>
      </c>
      <c r="AB929" s="109">
        <f>IF(L929="",$W$6,C929)</f>
        <v>3585.1179999999999</v>
      </c>
      <c r="AC929" s="108">
        <f>IF(B929="",AC928,IF(L929="",B929,$V$6))</f>
        <v>80</v>
      </c>
      <c r="AD929" s="109">
        <f>IF(B929="",AD928,IF(L929="",C929,$W$6))</f>
        <v>3604.0729999999999</v>
      </c>
      <c r="AF929" s="110">
        <f t="shared" si="93"/>
        <v>33.676470588235297</v>
      </c>
      <c r="AG929" s="110">
        <f t="shared" si="94"/>
        <v>0.24973721682891176</v>
      </c>
      <c r="AI929" s="111">
        <f>SUM($N$4:N929)</f>
        <v>6.8337405675909331</v>
      </c>
    </row>
    <row r="930" spans="1:35" x14ac:dyDescent="0.25">
      <c r="A930" s="4" t="str">
        <f>IF(pushover!A930="","",pushover!A930)</f>
        <v/>
      </c>
      <c r="B930" s="112" t="str">
        <f>IF(A930="","",IF(MAX(pushover!B930:B1925)&gt;0,pushover!B930*100,-pushover!B930*100))</f>
        <v/>
      </c>
      <c r="C930" s="113" t="str">
        <f>IF(A930="","",pushover!C930)</f>
        <v/>
      </c>
      <c r="D930" s="4" t="str">
        <f>IF(A930="","",pushover!D930)</f>
        <v/>
      </c>
      <c r="E930" s="4" t="str">
        <f>IF(A930="","",pushover!E930)</f>
        <v/>
      </c>
      <c r="F930" s="4" t="str">
        <f>IF(A930="","",pushover!I930)</f>
        <v/>
      </c>
      <c r="G930" s="4" t="str">
        <f>IF(A930="","",pushover!J930)</f>
        <v/>
      </c>
      <c r="H930" s="4" t="str">
        <f>IF(A930="","",pushover!K930)</f>
        <v/>
      </c>
      <c r="I930" s="60" t="str">
        <f t="shared" si="91"/>
        <v/>
      </c>
      <c r="J930" s="60" t="str">
        <f t="shared" si="92"/>
        <v/>
      </c>
      <c r="K930" s="59" t="str">
        <f>IF(AND(F930&gt;0,F929=0),aux!$B$2,IF(AND(G930&gt;0,G929=0,H930&lt;1),aux!$B$3,IF(AND(J930=MAX($J$4:$J$999),J929&lt;J930),aux!$B$4,"")))</f>
        <v/>
      </c>
      <c r="L930" s="114" t="str">
        <f>IF(OR(K929=aux!$B$3,L929=""),"",B930/$B$1)</f>
        <v/>
      </c>
      <c r="M930" s="114" t="str">
        <f t="shared" si="95"/>
        <v/>
      </c>
      <c r="N930" s="11" t="str">
        <f t="shared" si="96"/>
        <v/>
      </c>
      <c r="O930" s="60" t="str">
        <f>IF(AND(L929&lt;$V$20,L930&gt;$V$20),aux!$B$5,"")</f>
        <v/>
      </c>
      <c r="AA930" s="108">
        <f>IF(L930="",$V$6,B930)</f>
        <v>45.800000000000004</v>
      </c>
      <c r="AB930" s="109">
        <f>IF(L930="",$W$6,C930)</f>
        <v>3585.1179999999999</v>
      </c>
      <c r="AC930" s="108">
        <f>IF(B930="",AC929,IF(L930="",B930,$V$6))</f>
        <v>80</v>
      </c>
      <c r="AD930" s="109">
        <f>IF(B930="",AD929,IF(L930="",C930,$W$6))</f>
        <v>3604.0729999999999</v>
      </c>
      <c r="AF930" s="110">
        <f t="shared" si="93"/>
        <v>33.676470588235297</v>
      </c>
      <c r="AG930" s="110">
        <f t="shared" si="94"/>
        <v>0.24973721682891176</v>
      </c>
      <c r="AI930" s="111">
        <f>SUM($N$4:N930)</f>
        <v>6.8337405675909331</v>
      </c>
    </row>
    <row r="931" spans="1:35" x14ac:dyDescent="0.25">
      <c r="A931" s="4" t="str">
        <f>IF(pushover!A931="","",pushover!A931)</f>
        <v/>
      </c>
      <c r="B931" s="112" t="str">
        <f>IF(A931="","",IF(MAX(pushover!B931:B1926)&gt;0,pushover!B931*100,-pushover!B931*100))</f>
        <v/>
      </c>
      <c r="C931" s="113" t="str">
        <f>IF(A931="","",pushover!C931)</f>
        <v/>
      </c>
      <c r="D931" s="4" t="str">
        <f>IF(A931="","",pushover!D931)</f>
        <v/>
      </c>
      <c r="E931" s="4" t="str">
        <f>IF(A931="","",pushover!E931)</f>
        <v/>
      </c>
      <c r="F931" s="4" t="str">
        <f>IF(A931="","",pushover!I931)</f>
        <v/>
      </c>
      <c r="G931" s="4" t="str">
        <f>IF(A931="","",pushover!J931)</f>
        <v/>
      </c>
      <c r="H931" s="4" t="str">
        <f>IF(A931="","",pushover!K931)</f>
        <v/>
      </c>
      <c r="I931" s="60" t="str">
        <f t="shared" si="91"/>
        <v/>
      </c>
      <c r="J931" s="60" t="str">
        <f t="shared" si="92"/>
        <v/>
      </c>
      <c r="K931" s="59" t="str">
        <f>IF(AND(F931&gt;0,F930=0),aux!$B$2,IF(AND(G931&gt;0,G930=0,H931&lt;1),aux!$B$3,IF(AND(J931=MAX($J$4:$J$999),J930&lt;J931),aux!$B$4,"")))</f>
        <v/>
      </c>
      <c r="L931" s="114" t="str">
        <f>IF(OR(K930=aux!$B$3,L930=""),"",B931/$B$1)</f>
        <v/>
      </c>
      <c r="M931" s="114" t="str">
        <f t="shared" si="95"/>
        <v/>
      </c>
      <c r="N931" s="11" t="str">
        <f t="shared" si="96"/>
        <v/>
      </c>
      <c r="O931" s="60" t="str">
        <f>IF(AND(L930&lt;$V$20,L931&gt;$V$20),aux!$B$5,"")</f>
        <v/>
      </c>
      <c r="AA931" s="108">
        <f>IF(L931="",$V$6,B931)</f>
        <v>45.800000000000004</v>
      </c>
      <c r="AB931" s="109">
        <f>IF(L931="",$W$6,C931)</f>
        <v>3585.1179999999999</v>
      </c>
      <c r="AC931" s="108">
        <f>IF(B931="",AC930,IF(L931="",B931,$V$6))</f>
        <v>80</v>
      </c>
      <c r="AD931" s="109">
        <f>IF(B931="",AD930,IF(L931="",C931,$W$6))</f>
        <v>3604.0729999999999</v>
      </c>
      <c r="AF931" s="110">
        <f t="shared" si="93"/>
        <v>33.676470588235297</v>
      </c>
      <c r="AG931" s="110">
        <f t="shared" si="94"/>
        <v>0.24973721682891176</v>
      </c>
      <c r="AI931" s="111">
        <f>SUM($N$4:N931)</f>
        <v>6.8337405675909331</v>
      </c>
    </row>
    <row r="932" spans="1:35" x14ac:dyDescent="0.25">
      <c r="A932" s="4" t="str">
        <f>IF(pushover!A932="","",pushover!A932)</f>
        <v/>
      </c>
      <c r="B932" s="112" t="str">
        <f>IF(A932="","",IF(MAX(pushover!B932:B1927)&gt;0,pushover!B932*100,-pushover!B932*100))</f>
        <v/>
      </c>
      <c r="C932" s="113" t="str">
        <f>IF(A932="","",pushover!C932)</f>
        <v/>
      </c>
      <c r="D932" s="4" t="str">
        <f>IF(A932="","",pushover!D932)</f>
        <v/>
      </c>
      <c r="E932" s="4" t="str">
        <f>IF(A932="","",pushover!E932)</f>
        <v/>
      </c>
      <c r="F932" s="4" t="str">
        <f>IF(A932="","",pushover!I932)</f>
        <v/>
      </c>
      <c r="G932" s="4" t="str">
        <f>IF(A932="","",pushover!J932)</f>
        <v/>
      </c>
      <c r="H932" s="4" t="str">
        <f>IF(A932="","",pushover!K932)</f>
        <v/>
      </c>
      <c r="I932" s="60" t="str">
        <f t="shared" si="91"/>
        <v/>
      </c>
      <c r="J932" s="60" t="str">
        <f t="shared" si="92"/>
        <v/>
      </c>
      <c r="K932" s="59" t="str">
        <f>IF(AND(F932&gt;0,F931=0),aux!$B$2,IF(AND(G932&gt;0,G931=0,H932&lt;1),aux!$B$3,IF(AND(J932=MAX($J$4:$J$999),J931&lt;J932),aux!$B$4,"")))</f>
        <v/>
      </c>
      <c r="L932" s="114" t="str">
        <f>IF(OR(K931=aux!$B$3,L931=""),"",B932/$B$1)</f>
        <v/>
      </c>
      <c r="M932" s="114" t="str">
        <f t="shared" si="95"/>
        <v/>
      </c>
      <c r="N932" s="11" t="str">
        <f t="shared" si="96"/>
        <v/>
      </c>
      <c r="O932" s="60" t="str">
        <f>IF(AND(L931&lt;$V$20,L932&gt;$V$20),aux!$B$5,"")</f>
        <v/>
      </c>
      <c r="AA932" s="108">
        <f>IF(L932="",$V$6,B932)</f>
        <v>45.800000000000004</v>
      </c>
      <c r="AB932" s="109">
        <f>IF(L932="",$W$6,C932)</f>
        <v>3585.1179999999999</v>
      </c>
      <c r="AC932" s="108">
        <f>IF(B932="",AC931,IF(L932="",B932,$V$6))</f>
        <v>80</v>
      </c>
      <c r="AD932" s="109">
        <f>IF(B932="",AD931,IF(L932="",C932,$W$6))</f>
        <v>3604.0729999999999</v>
      </c>
      <c r="AF932" s="110">
        <f t="shared" si="93"/>
        <v>33.676470588235297</v>
      </c>
      <c r="AG932" s="110">
        <f t="shared" si="94"/>
        <v>0.24973721682891176</v>
      </c>
      <c r="AI932" s="111">
        <f>SUM($N$4:N932)</f>
        <v>6.8337405675909331</v>
      </c>
    </row>
    <row r="933" spans="1:35" x14ac:dyDescent="0.25">
      <c r="A933" s="4" t="str">
        <f>IF(pushover!A933="","",pushover!A933)</f>
        <v/>
      </c>
      <c r="B933" s="112" t="str">
        <f>IF(A933="","",IF(MAX(pushover!B933:B1928)&gt;0,pushover!B933*100,-pushover!B933*100))</f>
        <v/>
      </c>
      <c r="C933" s="113" t="str">
        <f>IF(A933="","",pushover!C933)</f>
        <v/>
      </c>
      <c r="D933" s="4" t="str">
        <f>IF(A933="","",pushover!D933)</f>
        <v/>
      </c>
      <c r="E933" s="4" t="str">
        <f>IF(A933="","",pushover!E933)</f>
        <v/>
      </c>
      <c r="F933" s="4" t="str">
        <f>IF(A933="","",pushover!I933)</f>
        <v/>
      </c>
      <c r="G933" s="4" t="str">
        <f>IF(A933="","",pushover!J933)</f>
        <v/>
      </c>
      <c r="H933" s="4" t="str">
        <f>IF(A933="","",pushover!K933)</f>
        <v/>
      </c>
      <c r="I933" s="60" t="str">
        <f t="shared" si="91"/>
        <v/>
      </c>
      <c r="J933" s="60" t="str">
        <f t="shared" si="92"/>
        <v/>
      </c>
      <c r="K933" s="59" t="str">
        <f>IF(AND(F933&gt;0,F932=0),aux!$B$2,IF(AND(G933&gt;0,G932=0,H933&lt;1),aux!$B$3,IF(AND(J933=MAX($J$4:$J$999),J932&lt;J933),aux!$B$4,"")))</f>
        <v/>
      </c>
      <c r="L933" s="114" t="str">
        <f>IF(OR(K932=aux!$B$3,L932=""),"",B933/$B$1)</f>
        <v/>
      </c>
      <c r="M933" s="114" t="str">
        <f t="shared" si="95"/>
        <v/>
      </c>
      <c r="N933" s="11" t="str">
        <f t="shared" si="96"/>
        <v/>
      </c>
      <c r="O933" s="60" t="str">
        <f>IF(AND(L932&lt;$V$20,L933&gt;$V$20),aux!$B$5,"")</f>
        <v/>
      </c>
      <c r="AA933" s="108">
        <f>IF(L933="",$V$6,B933)</f>
        <v>45.800000000000004</v>
      </c>
      <c r="AB933" s="109">
        <f>IF(L933="",$W$6,C933)</f>
        <v>3585.1179999999999</v>
      </c>
      <c r="AC933" s="108">
        <f>IF(B933="",AC932,IF(L933="",B933,$V$6))</f>
        <v>80</v>
      </c>
      <c r="AD933" s="109">
        <f>IF(B933="",AD932,IF(L933="",C933,$W$6))</f>
        <v>3604.0729999999999</v>
      </c>
      <c r="AF933" s="110">
        <f t="shared" si="93"/>
        <v>33.676470588235297</v>
      </c>
      <c r="AG933" s="110">
        <f t="shared" si="94"/>
        <v>0.24973721682891176</v>
      </c>
      <c r="AI933" s="111">
        <f>SUM($N$4:N933)</f>
        <v>6.8337405675909331</v>
      </c>
    </row>
    <row r="934" spans="1:35" x14ac:dyDescent="0.25">
      <c r="A934" s="4" t="str">
        <f>IF(pushover!A934="","",pushover!A934)</f>
        <v/>
      </c>
      <c r="B934" s="112" t="str">
        <f>IF(A934="","",IF(MAX(pushover!B934:B1929)&gt;0,pushover!B934*100,-pushover!B934*100))</f>
        <v/>
      </c>
      <c r="C934" s="113" t="str">
        <f>IF(A934="","",pushover!C934)</f>
        <v/>
      </c>
      <c r="D934" s="4" t="str">
        <f>IF(A934="","",pushover!D934)</f>
        <v/>
      </c>
      <c r="E934" s="4" t="str">
        <f>IF(A934="","",pushover!E934)</f>
        <v/>
      </c>
      <c r="F934" s="4" t="str">
        <f>IF(A934="","",pushover!I934)</f>
        <v/>
      </c>
      <c r="G934" s="4" t="str">
        <f>IF(A934="","",pushover!J934)</f>
        <v/>
      </c>
      <c r="H934" s="4" t="str">
        <f>IF(A934="","",pushover!K934)</f>
        <v/>
      </c>
      <c r="I934" s="60" t="str">
        <f t="shared" si="91"/>
        <v/>
      </c>
      <c r="J934" s="60" t="str">
        <f t="shared" si="92"/>
        <v/>
      </c>
      <c r="K934" s="59" t="str">
        <f>IF(AND(F934&gt;0,F933=0),aux!$B$2,IF(AND(G934&gt;0,G933=0,H934&lt;1),aux!$B$3,IF(AND(J934=MAX($J$4:$J$999),J933&lt;J934),aux!$B$4,"")))</f>
        <v/>
      </c>
      <c r="L934" s="114" t="str">
        <f>IF(OR(K933=aux!$B$3,L933=""),"",B934/$B$1)</f>
        <v/>
      </c>
      <c r="M934" s="114" t="str">
        <f t="shared" si="95"/>
        <v/>
      </c>
      <c r="N934" s="11" t="str">
        <f t="shared" si="96"/>
        <v/>
      </c>
      <c r="O934" s="60" t="str">
        <f>IF(AND(L933&lt;$V$20,L934&gt;$V$20),aux!$B$5,"")</f>
        <v/>
      </c>
      <c r="AA934" s="108">
        <f>IF(L934="",$V$6,B934)</f>
        <v>45.800000000000004</v>
      </c>
      <c r="AB934" s="109">
        <f>IF(L934="",$W$6,C934)</f>
        <v>3585.1179999999999</v>
      </c>
      <c r="AC934" s="108">
        <f>IF(B934="",AC933,IF(L934="",B934,$V$6))</f>
        <v>80</v>
      </c>
      <c r="AD934" s="109">
        <f>IF(B934="",AD933,IF(L934="",C934,$W$6))</f>
        <v>3604.0729999999999</v>
      </c>
      <c r="AF934" s="110">
        <f t="shared" si="93"/>
        <v>33.676470588235297</v>
      </c>
      <c r="AG934" s="110">
        <f t="shared" si="94"/>
        <v>0.24973721682891176</v>
      </c>
      <c r="AI934" s="111">
        <f>SUM($N$4:N934)</f>
        <v>6.8337405675909331</v>
      </c>
    </row>
    <row r="935" spans="1:35" x14ac:dyDescent="0.25">
      <c r="A935" s="4" t="str">
        <f>IF(pushover!A935="","",pushover!A935)</f>
        <v/>
      </c>
      <c r="B935" s="112" t="str">
        <f>IF(A935="","",IF(MAX(pushover!B935:B1930)&gt;0,pushover!B935*100,-pushover!B935*100))</f>
        <v/>
      </c>
      <c r="C935" s="113" t="str">
        <f>IF(A935="","",pushover!C935)</f>
        <v/>
      </c>
      <c r="D935" s="4" t="str">
        <f>IF(A935="","",pushover!D935)</f>
        <v/>
      </c>
      <c r="E935" s="4" t="str">
        <f>IF(A935="","",pushover!E935)</f>
        <v/>
      </c>
      <c r="F935" s="4" t="str">
        <f>IF(A935="","",pushover!I935)</f>
        <v/>
      </c>
      <c r="G935" s="4" t="str">
        <f>IF(A935="","",pushover!J935)</f>
        <v/>
      </c>
      <c r="H935" s="4" t="str">
        <f>IF(A935="","",pushover!K935)</f>
        <v/>
      </c>
      <c r="I935" s="60" t="str">
        <f t="shared" si="91"/>
        <v/>
      </c>
      <c r="J935" s="60" t="str">
        <f t="shared" si="92"/>
        <v/>
      </c>
      <c r="K935" s="59" t="str">
        <f>IF(AND(F935&gt;0,F934=0),aux!$B$2,IF(AND(G935&gt;0,G934=0,H935&lt;1),aux!$B$3,IF(AND(J935=MAX($J$4:$J$999),J934&lt;J935),aux!$B$4,"")))</f>
        <v/>
      </c>
      <c r="L935" s="114" t="str">
        <f>IF(OR(K934=aux!$B$3,L934=""),"",B935/$B$1)</f>
        <v/>
      </c>
      <c r="M935" s="114" t="str">
        <f t="shared" si="95"/>
        <v/>
      </c>
      <c r="N935" s="11" t="str">
        <f t="shared" si="96"/>
        <v/>
      </c>
      <c r="O935" s="60" t="str">
        <f>IF(AND(L934&lt;$V$20,L935&gt;$V$20),aux!$B$5,"")</f>
        <v/>
      </c>
      <c r="AA935" s="108">
        <f>IF(L935="",$V$6,B935)</f>
        <v>45.800000000000004</v>
      </c>
      <c r="AB935" s="109">
        <f>IF(L935="",$W$6,C935)</f>
        <v>3585.1179999999999</v>
      </c>
      <c r="AC935" s="108">
        <f>IF(B935="",AC934,IF(L935="",B935,$V$6))</f>
        <v>80</v>
      </c>
      <c r="AD935" s="109">
        <f>IF(B935="",AD934,IF(L935="",C935,$W$6))</f>
        <v>3604.0729999999999</v>
      </c>
      <c r="AF935" s="110">
        <f t="shared" si="93"/>
        <v>33.676470588235297</v>
      </c>
      <c r="AG935" s="110">
        <f t="shared" si="94"/>
        <v>0.24973721682891176</v>
      </c>
      <c r="AI935" s="111">
        <f>SUM($N$4:N935)</f>
        <v>6.8337405675909331</v>
      </c>
    </row>
    <row r="936" spans="1:35" x14ac:dyDescent="0.25">
      <c r="A936" s="4" t="str">
        <f>IF(pushover!A936="","",pushover!A936)</f>
        <v/>
      </c>
      <c r="B936" s="112" t="str">
        <f>IF(A936="","",IF(MAX(pushover!B936:B1931)&gt;0,pushover!B936*100,-pushover!B936*100))</f>
        <v/>
      </c>
      <c r="C936" s="113" t="str">
        <f>IF(A936="","",pushover!C936)</f>
        <v/>
      </c>
      <c r="D936" s="4" t="str">
        <f>IF(A936="","",pushover!D936)</f>
        <v/>
      </c>
      <c r="E936" s="4" t="str">
        <f>IF(A936="","",pushover!E936)</f>
        <v/>
      </c>
      <c r="F936" s="4" t="str">
        <f>IF(A936="","",pushover!I936)</f>
        <v/>
      </c>
      <c r="G936" s="4" t="str">
        <f>IF(A936="","",pushover!J936)</f>
        <v/>
      </c>
      <c r="H936" s="4" t="str">
        <f>IF(A936="","",pushover!K936)</f>
        <v/>
      </c>
      <c r="I936" s="60" t="str">
        <f t="shared" si="91"/>
        <v/>
      </c>
      <c r="J936" s="60" t="str">
        <f t="shared" si="92"/>
        <v/>
      </c>
      <c r="K936" s="59" t="str">
        <f>IF(AND(F936&gt;0,F935=0),aux!$B$2,IF(AND(G936&gt;0,G935=0,H936&lt;1),aux!$B$3,IF(AND(J936=MAX($J$4:$J$999),J935&lt;J936),aux!$B$4,"")))</f>
        <v/>
      </c>
      <c r="L936" s="114" t="str">
        <f>IF(OR(K935=aux!$B$3,L935=""),"",B936/$B$1)</f>
        <v/>
      </c>
      <c r="M936" s="114" t="str">
        <f t="shared" si="95"/>
        <v/>
      </c>
      <c r="N936" s="11" t="str">
        <f t="shared" si="96"/>
        <v/>
      </c>
      <c r="O936" s="60" t="str">
        <f>IF(AND(L935&lt;$V$20,L936&gt;$V$20),aux!$B$5,"")</f>
        <v/>
      </c>
      <c r="AA936" s="108">
        <f>IF(L936="",$V$6,B936)</f>
        <v>45.800000000000004</v>
      </c>
      <c r="AB936" s="109">
        <f>IF(L936="",$W$6,C936)</f>
        <v>3585.1179999999999</v>
      </c>
      <c r="AC936" s="108">
        <f>IF(B936="",AC935,IF(L936="",B936,$V$6))</f>
        <v>80</v>
      </c>
      <c r="AD936" s="109">
        <f>IF(B936="",AD935,IF(L936="",C936,$W$6))</f>
        <v>3604.0729999999999</v>
      </c>
      <c r="AF936" s="110">
        <f t="shared" si="93"/>
        <v>33.676470588235297</v>
      </c>
      <c r="AG936" s="110">
        <f t="shared" si="94"/>
        <v>0.24973721682891176</v>
      </c>
      <c r="AI936" s="111">
        <f>SUM($N$4:N936)</f>
        <v>6.8337405675909331</v>
      </c>
    </row>
    <row r="937" spans="1:35" x14ac:dyDescent="0.25">
      <c r="A937" s="4" t="str">
        <f>IF(pushover!A937="","",pushover!A937)</f>
        <v/>
      </c>
      <c r="B937" s="112" t="str">
        <f>IF(A937="","",IF(MAX(pushover!B937:B1932)&gt;0,pushover!B937*100,-pushover!B937*100))</f>
        <v/>
      </c>
      <c r="C937" s="113" t="str">
        <f>IF(A937="","",pushover!C937)</f>
        <v/>
      </c>
      <c r="D937" s="4" t="str">
        <f>IF(A937="","",pushover!D937)</f>
        <v/>
      </c>
      <c r="E937" s="4" t="str">
        <f>IF(A937="","",pushover!E937)</f>
        <v/>
      </c>
      <c r="F937" s="4" t="str">
        <f>IF(A937="","",pushover!I937)</f>
        <v/>
      </c>
      <c r="G937" s="4" t="str">
        <f>IF(A937="","",pushover!J937)</f>
        <v/>
      </c>
      <c r="H937" s="4" t="str">
        <f>IF(A937="","",pushover!K937)</f>
        <v/>
      </c>
      <c r="I937" s="60" t="str">
        <f t="shared" si="91"/>
        <v/>
      </c>
      <c r="J937" s="60" t="str">
        <f t="shared" si="92"/>
        <v/>
      </c>
      <c r="K937" s="59" t="str">
        <f>IF(AND(F937&gt;0,F936=0),aux!$B$2,IF(AND(G937&gt;0,G936=0,H937&lt;1),aux!$B$3,IF(AND(J937=MAX($J$4:$J$999),J936&lt;J937),aux!$B$4,"")))</f>
        <v/>
      </c>
      <c r="L937" s="114" t="str">
        <f>IF(OR(K936=aux!$B$3,L936=""),"",B937/$B$1)</f>
        <v/>
      </c>
      <c r="M937" s="114" t="str">
        <f t="shared" si="95"/>
        <v/>
      </c>
      <c r="N937" s="11" t="str">
        <f t="shared" si="96"/>
        <v/>
      </c>
      <c r="O937" s="60" t="str">
        <f>IF(AND(L936&lt;$V$20,L937&gt;$V$20),aux!$B$5,"")</f>
        <v/>
      </c>
      <c r="AA937" s="108">
        <f>IF(L937="",$V$6,B937)</f>
        <v>45.800000000000004</v>
      </c>
      <c r="AB937" s="109">
        <f>IF(L937="",$W$6,C937)</f>
        <v>3585.1179999999999</v>
      </c>
      <c r="AC937" s="108">
        <f>IF(B937="",AC936,IF(L937="",B937,$V$6))</f>
        <v>80</v>
      </c>
      <c r="AD937" s="109">
        <f>IF(B937="",AD936,IF(L937="",C937,$W$6))</f>
        <v>3604.0729999999999</v>
      </c>
      <c r="AF937" s="110">
        <f t="shared" si="93"/>
        <v>33.676470588235297</v>
      </c>
      <c r="AG937" s="110">
        <f t="shared" si="94"/>
        <v>0.24973721682891176</v>
      </c>
      <c r="AI937" s="111">
        <f>SUM($N$4:N937)</f>
        <v>6.8337405675909331</v>
      </c>
    </row>
    <row r="938" spans="1:35" x14ac:dyDescent="0.25">
      <c r="A938" s="4" t="str">
        <f>IF(pushover!A938="","",pushover!A938)</f>
        <v/>
      </c>
      <c r="B938" s="112" t="str">
        <f>IF(A938="","",IF(MAX(pushover!B938:B1933)&gt;0,pushover!B938*100,-pushover!B938*100))</f>
        <v/>
      </c>
      <c r="C938" s="113" t="str">
        <f>IF(A938="","",pushover!C938)</f>
        <v/>
      </c>
      <c r="D938" s="4" t="str">
        <f>IF(A938="","",pushover!D938)</f>
        <v/>
      </c>
      <c r="E938" s="4" t="str">
        <f>IF(A938="","",pushover!E938)</f>
        <v/>
      </c>
      <c r="F938" s="4" t="str">
        <f>IF(A938="","",pushover!I938)</f>
        <v/>
      </c>
      <c r="G938" s="4" t="str">
        <f>IF(A938="","",pushover!J938)</f>
        <v/>
      </c>
      <c r="H938" s="4" t="str">
        <f>IF(A938="","",pushover!K938)</f>
        <v/>
      </c>
      <c r="I938" s="60" t="str">
        <f t="shared" si="91"/>
        <v/>
      </c>
      <c r="J938" s="60" t="str">
        <f t="shared" si="92"/>
        <v/>
      </c>
      <c r="K938" s="59" t="str">
        <f>IF(AND(F938&gt;0,F937=0),aux!$B$2,IF(AND(G938&gt;0,G937=0,H938&lt;1),aux!$B$3,IF(AND(J938=MAX($J$4:$J$999),J937&lt;J938),aux!$B$4,"")))</f>
        <v/>
      </c>
      <c r="L938" s="114" t="str">
        <f>IF(OR(K937=aux!$B$3,L937=""),"",B938/$B$1)</f>
        <v/>
      </c>
      <c r="M938" s="114" t="str">
        <f t="shared" si="95"/>
        <v/>
      </c>
      <c r="N938" s="11" t="str">
        <f t="shared" si="96"/>
        <v/>
      </c>
      <c r="O938" s="60" t="str">
        <f>IF(AND(L937&lt;$V$20,L938&gt;$V$20),aux!$B$5,"")</f>
        <v/>
      </c>
      <c r="AA938" s="108">
        <f>IF(L938="",$V$6,B938)</f>
        <v>45.800000000000004</v>
      </c>
      <c r="AB938" s="109">
        <f>IF(L938="",$W$6,C938)</f>
        <v>3585.1179999999999</v>
      </c>
      <c r="AC938" s="108">
        <f>IF(B938="",AC937,IF(L938="",B938,$V$6))</f>
        <v>80</v>
      </c>
      <c r="AD938" s="109">
        <f>IF(B938="",AD937,IF(L938="",C938,$W$6))</f>
        <v>3604.0729999999999</v>
      </c>
      <c r="AF938" s="110">
        <f t="shared" si="93"/>
        <v>33.676470588235297</v>
      </c>
      <c r="AG938" s="110">
        <f t="shared" si="94"/>
        <v>0.24973721682891176</v>
      </c>
      <c r="AI938" s="111">
        <f>SUM($N$4:N938)</f>
        <v>6.8337405675909331</v>
      </c>
    </row>
    <row r="939" spans="1:35" x14ac:dyDescent="0.25">
      <c r="A939" s="4" t="str">
        <f>IF(pushover!A939="","",pushover!A939)</f>
        <v/>
      </c>
      <c r="B939" s="112" t="str">
        <f>IF(A939="","",IF(MAX(pushover!B939:B1934)&gt;0,pushover!B939*100,-pushover!B939*100))</f>
        <v/>
      </c>
      <c r="C939" s="113" t="str">
        <f>IF(A939="","",pushover!C939)</f>
        <v/>
      </c>
      <c r="D939" s="4" t="str">
        <f>IF(A939="","",pushover!D939)</f>
        <v/>
      </c>
      <c r="E939" s="4" t="str">
        <f>IF(A939="","",pushover!E939)</f>
        <v/>
      </c>
      <c r="F939" s="4" t="str">
        <f>IF(A939="","",pushover!I939)</f>
        <v/>
      </c>
      <c r="G939" s="4" t="str">
        <f>IF(A939="","",pushover!J939)</f>
        <v/>
      </c>
      <c r="H939" s="4" t="str">
        <f>IF(A939="","",pushover!K939)</f>
        <v/>
      </c>
      <c r="I939" s="60" t="str">
        <f t="shared" si="91"/>
        <v/>
      </c>
      <c r="J939" s="60" t="str">
        <f t="shared" si="92"/>
        <v/>
      </c>
      <c r="K939" s="59" t="str">
        <f>IF(AND(F939&gt;0,F938=0),aux!$B$2,IF(AND(G939&gt;0,G938=0,H939&lt;1),aux!$B$3,IF(AND(J939=MAX($J$4:$J$999),J938&lt;J939),aux!$B$4,"")))</f>
        <v/>
      </c>
      <c r="L939" s="114" t="str">
        <f>IF(OR(K938=aux!$B$3,L938=""),"",B939/$B$1)</f>
        <v/>
      </c>
      <c r="M939" s="114" t="str">
        <f t="shared" si="95"/>
        <v/>
      </c>
      <c r="N939" s="11" t="str">
        <f t="shared" si="96"/>
        <v/>
      </c>
      <c r="O939" s="60" t="str">
        <f>IF(AND(L938&lt;$V$20,L939&gt;$V$20),aux!$B$5,"")</f>
        <v/>
      </c>
      <c r="AA939" s="108">
        <f>IF(L939="",$V$6,B939)</f>
        <v>45.800000000000004</v>
      </c>
      <c r="AB939" s="109">
        <f>IF(L939="",$W$6,C939)</f>
        <v>3585.1179999999999</v>
      </c>
      <c r="AC939" s="108">
        <f>IF(B939="",AC938,IF(L939="",B939,$V$6))</f>
        <v>80</v>
      </c>
      <c r="AD939" s="109">
        <f>IF(B939="",AD938,IF(L939="",C939,$W$6))</f>
        <v>3604.0729999999999</v>
      </c>
      <c r="AF939" s="110">
        <f t="shared" si="93"/>
        <v>33.676470588235297</v>
      </c>
      <c r="AG939" s="110">
        <f t="shared" si="94"/>
        <v>0.24973721682891176</v>
      </c>
      <c r="AI939" s="111">
        <f>SUM($N$4:N939)</f>
        <v>6.8337405675909331</v>
      </c>
    </row>
    <row r="940" spans="1:35" x14ac:dyDescent="0.25">
      <c r="A940" s="4" t="str">
        <f>IF(pushover!A940="","",pushover!A940)</f>
        <v/>
      </c>
      <c r="B940" s="112" t="str">
        <f>IF(A940="","",IF(MAX(pushover!B940:B1935)&gt;0,pushover!B940*100,-pushover!B940*100))</f>
        <v/>
      </c>
      <c r="C940" s="113" t="str">
        <f>IF(A940="","",pushover!C940)</f>
        <v/>
      </c>
      <c r="D940" s="4" t="str">
        <f>IF(A940="","",pushover!D940)</f>
        <v/>
      </c>
      <c r="E940" s="4" t="str">
        <f>IF(A940="","",pushover!E940)</f>
        <v/>
      </c>
      <c r="F940" s="4" t="str">
        <f>IF(A940="","",pushover!I940)</f>
        <v/>
      </c>
      <c r="G940" s="4" t="str">
        <f>IF(A940="","",pushover!J940)</f>
        <v/>
      </c>
      <c r="H940" s="4" t="str">
        <f>IF(A940="","",pushover!K940)</f>
        <v/>
      </c>
      <c r="I940" s="60" t="str">
        <f t="shared" si="91"/>
        <v/>
      </c>
      <c r="J940" s="60" t="str">
        <f t="shared" si="92"/>
        <v/>
      </c>
      <c r="K940" s="59" t="str">
        <f>IF(AND(F940&gt;0,F939=0),aux!$B$2,IF(AND(G940&gt;0,G939=0,H940&lt;1),aux!$B$3,IF(AND(J940=MAX($J$4:$J$999),J939&lt;J940),aux!$B$4,"")))</f>
        <v/>
      </c>
      <c r="L940" s="114" t="str">
        <f>IF(OR(K939=aux!$B$3,L939=""),"",B940/$B$1)</f>
        <v/>
      </c>
      <c r="M940" s="114" t="str">
        <f t="shared" si="95"/>
        <v/>
      </c>
      <c r="N940" s="11" t="str">
        <f t="shared" si="96"/>
        <v/>
      </c>
      <c r="O940" s="60" t="str">
        <f>IF(AND(L939&lt;$V$20,L940&gt;$V$20),aux!$B$5,"")</f>
        <v/>
      </c>
      <c r="AA940" s="108">
        <f>IF(L940="",$V$6,B940)</f>
        <v>45.800000000000004</v>
      </c>
      <c r="AB940" s="109">
        <f>IF(L940="",$W$6,C940)</f>
        <v>3585.1179999999999</v>
      </c>
      <c r="AC940" s="108">
        <f>IF(B940="",AC939,IF(L940="",B940,$V$6))</f>
        <v>80</v>
      </c>
      <c r="AD940" s="109">
        <f>IF(B940="",AD939,IF(L940="",C940,$W$6))</f>
        <v>3604.0729999999999</v>
      </c>
      <c r="AF940" s="110">
        <f t="shared" si="93"/>
        <v>33.676470588235297</v>
      </c>
      <c r="AG940" s="110">
        <f t="shared" si="94"/>
        <v>0.24973721682891176</v>
      </c>
      <c r="AI940" s="111">
        <f>SUM($N$4:N940)</f>
        <v>6.8337405675909331</v>
      </c>
    </row>
    <row r="941" spans="1:35" x14ac:dyDescent="0.25">
      <c r="A941" s="4" t="str">
        <f>IF(pushover!A941="","",pushover!A941)</f>
        <v/>
      </c>
      <c r="B941" s="112" t="str">
        <f>IF(A941="","",IF(MAX(pushover!B941:B1936)&gt;0,pushover!B941*100,-pushover!B941*100))</f>
        <v/>
      </c>
      <c r="C941" s="113" t="str">
        <f>IF(A941="","",pushover!C941)</f>
        <v/>
      </c>
      <c r="D941" s="4" t="str">
        <f>IF(A941="","",pushover!D941)</f>
        <v/>
      </c>
      <c r="E941" s="4" t="str">
        <f>IF(A941="","",pushover!E941)</f>
        <v/>
      </c>
      <c r="F941" s="4" t="str">
        <f>IF(A941="","",pushover!I941)</f>
        <v/>
      </c>
      <c r="G941" s="4" t="str">
        <f>IF(A941="","",pushover!J941)</f>
        <v/>
      </c>
      <c r="H941" s="4" t="str">
        <f>IF(A941="","",pushover!K941)</f>
        <v/>
      </c>
      <c r="I941" s="60" t="str">
        <f t="shared" si="91"/>
        <v/>
      </c>
      <c r="J941" s="60" t="str">
        <f t="shared" si="92"/>
        <v/>
      </c>
      <c r="K941" s="59" t="str">
        <f>IF(AND(F941&gt;0,F940=0),aux!$B$2,IF(AND(G941&gt;0,G940=0,H941&lt;1),aux!$B$3,IF(AND(J941=MAX($J$4:$J$999),J940&lt;J941),aux!$B$4,"")))</f>
        <v/>
      </c>
      <c r="L941" s="114" t="str">
        <f>IF(OR(K940=aux!$B$3,L940=""),"",B941/$B$1)</f>
        <v/>
      </c>
      <c r="M941" s="114" t="str">
        <f t="shared" si="95"/>
        <v/>
      </c>
      <c r="N941" s="11" t="str">
        <f t="shared" si="96"/>
        <v/>
      </c>
      <c r="O941" s="60" t="str">
        <f>IF(AND(L940&lt;$V$20,L941&gt;$V$20),aux!$B$5,"")</f>
        <v/>
      </c>
      <c r="AA941" s="108">
        <f>IF(L941="",$V$6,B941)</f>
        <v>45.800000000000004</v>
      </c>
      <c r="AB941" s="109">
        <f>IF(L941="",$W$6,C941)</f>
        <v>3585.1179999999999</v>
      </c>
      <c r="AC941" s="108">
        <f>IF(B941="",AC940,IF(L941="",B941,$V$6))</f>
        <v>80</v>
      </c>
      <c r="AD941" s="109">
        <f>IF(B941="",AD940,IF(L941="",C941,$W$6))</f>
        <v>3604.0729999999999</v>
      </c>
      <c r="AF941" s="110">
        <f t="shared" si="93"/>
        <v>33.676470588235297</v>
      </c>
      <c r="AG941" s="110">
        <f t="shared" si="94"/>
        <v>0.24973721682891176</v>
      </c>
      <c r="AI941" s="111">
        <f>SUM($N$4:N941)</f>
        <v>6.8337405675909331</v>
      </c>
    </row>
    <row r="942" spans="1:35" x14ac:dyDescent="0.25">
      <c r="A942" s="4" t="str">
        <f>IF(pushover!A942="","",pushover!A942)</f>
        <v/>
      </c>
      <c r="B942" s="112" t="str">
        <f>IF(A942="","",IF(MAX(pushover!B942:B1937)&gt;0,pushover!B942*100,-pushover!B942*100))</f>
        <v/>
      </c>
      <c r="C942" s="113" t="str">
        <f>IF(A942="","",pushover!C942)</f>
        <v/>
      </c>
      <c r="D942" s="4" t="str">
        <f>IF(A942="","",pushover!D942)</f>
        <v/>
      </c>
      <c r="E942" s="4" t="str">
        <f>IF(A942="","",pushover!E942)</f>
        <v/>
      </c>
      <c r="F942" s="4" t="str">
        <f>IF(A942="","",pushover!I942)</f>
        <v/>
      </c>
      <c r="G942" s="4" t="str">
        <f>IF(A942="","",pushover!J942)</f>
        <v/>
      </c>
      <c r="H942" s="4" t="str">
        <f>IF(A942="","",pushover!K942)</f>
        <v/>
      </c>
      <c r="I942" s="60" t="str">
        <f t="shared" si="91"/>
        <v/>
      </c>
      <c r="J942" s="60" t="str">
        <f t="shared" si="92"/>
        <v/>
      </c>
      <c r="K942" s="59" t="str">
        <f>IF(AND(F942&gt;0,F941=0),aux!$B$2,IF(AND(G942&gt;0,G941=0,H942&lt;1),aux!$B$3,IF(AND(J942=MAX($J$4:$J$999),J941&lt;J942),aux!$B$4,"")))</f>
        <v/>
      </c>
      <c r="L942" s="114" t="str">
        <f>IF(OR(K941=aux!$B$3,L941=""),"",B942/$B$1)</f>
        <v/>
      </c>
      <c r="M942" s="114" t="str">
        <f t="shared" si="95"/>
        <v/>
      </c>
      <c r="N942" s="11" t="str">
        <f t="shared" si="96"/>
        <v/>
      </c>
      <c r="O942" s="60" t="str">
        <f>IF(AND(L941&lt;$V$20,L942&gt;$V$20),aux!$B$5,"")</f>
        <v/>
      </c>
      <c r="AA942" s="108">
        <f>IF(L942="",$V$6,B942)</f>
        <v>45.800000000000004</v>
      </c>
      <c r="AB942" s="109">
        <f>IF(L942="",$W$6,C942)</f>
        <v>3585.1179999999999</v>
      </c>
      <c r="AC942" s="108">
        <f>IF(B942="",AC941,IF(L942="",B942,$V$6))</f>
        <v>80</v>
      </c>
      <c r="AD942" s="109">
        <f>IF(B942="",AD941,IF(L942="",C942,$W$6))</f>
        <v>3604.0729999999999</v>
      </c>
      <c r="AF942" s="110">
        <f t="shared" si="93"/>
        <v>33.676470588235297</v>
      </c>
      <c r="AG942" s="110">
        <f t="shared" si="94"/>
        <v>0.24973721682891176</v>
      </c>
      <c r="AI942" s="111">
        <f>SUM($N$4:N942)</f>
        <v>6.8337405675909331</v>
      </c>
    </row>
    <row r="943" spans="1:35" x14ac:dyDescent="0.25">
      <c r="A943" s="4" t="str">
        <f>IF(pushover!A943="","",pushover!A943)</f>
        <v/>
      </c>
      <c r="B943" s="112" t="str">
        <f>IF(A943="","",IF(MAX(pushover!B943:B1938)&gt;0,pushover!B943*100,-pushover!B943*100))</f>
        <v/>
      </c>
      <c r="C943" s="113" t="str">
        <f>IF(A943="","",pushover!C943)</f>
        <v/>
      </c>
      <c r="D943" s="4" t="str">
        <f>IF(A943="","",pushover!D943)</f>
        <v/>
      </c>
      <c r="E943" s="4" t="str">
        <f>IF(A943="","",pushover!E943)</f>
        <v/>
      </c>
      <c r="F943" s="4" t="str">
        <f>IF(A943="","",pushover!I943)</f>
        <v/>
      </c>
      <c r="G943" s="4" t="str">
        <f>IF(A943="","",pushover!J943)</f>
        <v/>
      </c>
      <c r="H943" s="4" t="str">
        <f>IF(A943="","",pushover!K943)</f>
        <v/>
      </c>
      <c r="I943" s="60" t="str">
        <f t="shared" si="91"/>
        <v/>
      </c>
      <c r="J943" s="60" t="str">
        <f t="shared" si="92"/>
        <v/>
      </c>
      <c r="K943" s="59" t="str">
        <f>IF(AND(F943&gt;0,F942=0),aux!$B$2,IF(AND(G943&gt;0,G942=0,H943&lt;1),aux!$B$3,IF(AND(J943=MAX($J$4:$J$999),J942&lt;J943),aux!$B$4,"")))</f>
        <v/>
      </c>
      <c r="L943" s="114" t="str">
        <f>IF(OR(K942=aux!$B$3,L942=""),"",B943/$B$1)</f>
        <v/>
      </c>
      <c r="M943" s="114" t="str">
        <f t="shared" si="95"/>
        <v/>
      </c>
      <c r="N943" s="11" t="str">
        <f t="shared" si="96"/>
        <v/>
      </c>
      <c r="O943" s="60" t="str">
        <f>IF(AND(L942&lt;$V$20,L943&gt;$V$20),aux!$B$5,"")</f>
        <v/>
      </c>
      <c r="AA943" s="108">
        <f>IF(L943="",$V$6,B943)</f>
        <v>45.800000000000004</v>
      </c>
      <c r="AB943" s="109">
        <f>IF(L943="",$W$6,C943)</f>
        <v>3585.1179999999999</v>
      </c>
      <c r="AC943" s="108">
        <f>IF(B943="",AC942,IF(L943="",B943,$V$6))</f>
        <v>80</v>
      </c>
      <c r="AD943" s="109">
        <f>IF(B943="",AD942,IF(L943="",C943,$W$6))</f>
        <v>3604.0729999999999</v>
      </c>
      <c r="AF943" s="110">
        <f t="shared" si="93"/>
        <v>33.676470588235297</v>
      </c>
      <c r="AG943" s="110">
        <f t="shared" si="94"/>
        <v>0.24973721682891176</v>
      </c>
      <c r="AI943" s="111">
        <f>SUM($N$4:N943)</f>
        <v>6.8337405675909331</v>
      </c>
    </row>
    <row r="944" spans="1:35" x14ac:dyDescent="0.25">
      <c r="A944" s="4" t="str">
        <f>IF(pushover!A944="","",pushover!A944)</f>
        <v/>
      </c>
      <c r="B944" s="112" t="str">
        <f>IF(A944="","",IF(MAX(pushover!B944:B1939)&gt;0,pushover!B944*100,-pushover!B944*100))</f>
        <v/>
      </c>
      <c r="C944" s="113" t="str">
        <f>IF(A944="","",pushover!C944)</f>
        <v/>
      </c>
      <c r="D944" s="4" t="str">
        <f>IF(A944="","",pushover!D944)</f>
        <v/>
      </c>
      <c r="E944" s="4" t="str">
        <f>IF(A944="","",pushover!E944)</f>
        <v/>
      </c>
      <c r="F944" s="4" t="str">
        <f>IF(A944="","",pushover!I944)</f>
        <v/>
      </c>
      <c r="G944" s="4" t="str">
        <f>IF(A944="","",pushover!J944)</f>
        <v/>
      </c>
      <c r="H944" s="4" t="str">
        <f>IF(A944="","",pushover!K944)</f>
        <v/>
      </c>
      <c r="I944" s="60" t="str">
        <f t="shared" si="91"/>
        <v/>
      </c>
      <c r="J944" s="60" t="str">
        <f t="shared" si="92"/>
        <v/>
      </c>
      <c r="K944" s="59" t="str">
        <f>IF(AND(F944&gt;0,F943=0),aux!$B$2,IF(AND(G944&gt;0,G943=0,H944&lt;1),aux!$B$3,IF(AND(J944=MAX($J$4:$J$999),J943&lt;J944),aux!$B$4,"")))</f>
        <v/>
      </c>
      <c r="L944" s="114" t="str">
        <f>IF(OR(K943=aux!$B$3,L943=""),"",B944/$B$1)</f>
        <v/>
      </c>
      <c r="M944" s="114" t="str">
        <f t="shared" si="95"/>
        <v/>
      </c>
      <c r="N944" s="11" t="str">
        <f t="shared" si="96"/>
        <v/>
      </c>
      <c r="O944" s="60" t="str">
        <f>IF(AND(L943&lt;$V$20,L944&gt;$V$20),aux!$B$5,"")</f>
        <v/>
      </c>
      <c r="AA944" s="108">
        <f>IF(L944="",$V$6,B944)</f>
        <v>45.800000000000004</v>
      </c>
      <c r="AB944" s="109">
        <f>IF(L944="",$W$6,C944)</f>
        <v>3585.1179999999999</v>
      </c>
      <c r="AC944" s="108">
        <f>IF(B944="",AC943,IF(L944="",B944,$V$6))</f>
        <v>80</v>
      </c>
      <c r="AD944" s="109">
        <f>IF(B944="",AD943,IF(L944="",C944,$W$6))</f>
        <v>3604.0729999999999</v>
      </c>
      <c r="AF944" s="110">
        <f t="shared" si="93"/>
        <v>33.676470588235297</v>
      </c>
      <c r="AG944" s="110">
        <f t="shared" si="94"/>
        <v>0.24973721682891176</v>
      </c>
      <c r="AI944" s="111">
        <f>SUM($N$4:N944)</f>
        <v>6.8337405675909331</v>
      </c>
    </row>
    <row r="945" spans="1:35" x14ac:dyDescent="0.25">
      <c r="A945" s="4" t="str">
        <f>IF(pushover!A945="","",pushover!A945)</f>
        <v/>
      </c>
      <c r="B945" s="112" t="str">
        <f>IF(A945="","",IF(MAX(pushover!B945:B1940)&gt;0,pushover!B945*100,-pushover!B945*100))</f>
        <v/>
      </c>
      <c r="C945" s="113" t="str">
        <f>IF(A945="","",pushover!C945)</f>
        <v/>
      </c>
      <c r="D945" s="4" t="str">
        <f>IF(A945="","",pushover!D945)</f>
        <v/>
      </c>
      <c r="E945" s="4" t="str">
        <f>IF(A945="","",pushover!E945)</f>
        <v/>
      </c>
      <c r="F945" s="4" t="str">
        <f>IF(A945="","",pushover!I945)</f>
        <v/>
      </c>
      <c r="G945" s="4" t="str">
        <f>IF(A945="","",pushover!J945)</f>
        <v/>
      </c>
      <c r="H945" s="4" t="str">
        <f>IF(A945="","",pushover!K945)</f>
        <v/>
      </c>
      <c r="I945" s="60" t="str">
        <f t="shared" si="91"/>
        <v/>
      </c>
      <c r="J945" s="60" t="str">
        <f t="shared" si="92"/>
        <v/>
      </c>
      <c r="K945" s="59" t="str">
        <f>IF(AND(F945&gt;0,F944=0),aux!$B$2,IF(AND(G945&gt;0,G944=0,H945&lt;1),aux!$B$3,IF(AND(J945=MAX($J$4:$J$999),J944&lt;J945),aux!$B$4,"")))</f>
        <v/>
      </c>
      <c r="L945" s="114" t="str">
        <f>IF(OR(K944=aux!$B$3,L944=""),"",B945/$B$1)</f>
        <v/>
      </c>
      <c r="M945" s="114" t="str">
        <f t="shared" si="95"/>
        <v/>
      </c>
      <c r="N945" s="11" t="str">
        <f t="shared" si="96"/>
        <v/>
      </c>
      <c r="O945" s="60" t="str">
        <f>IF(AND(L944&lt;$V$20,L945&gt;$V$20),aux!$B$5,"")</f>
        <v/>
      </c>
      <c r="AA945" s="108">
        <f>IF(L945="",$V$6,B945)</f>
        <v>45.800000000000004</v>
      </c>
      <c r="AB945" s="109">
        <f>IF(L945="",$W$6,C945)</f>
        <v>3585.1179999999999</v>
      </c>
      <c r="AC945" s="108">
        <f>IF(B945="",AC944,IF(L945="",B945,$V$6))</f>
        <v>80</v>
      </c>
      <c r="AD945" s="109">
        <f>IF(B945="",AD944,IF(L945="",C945,$W$6))</f>
        <v>3604.0729999999999</v>
      </c>
      <c r="AF945" s="110">
        <f t="shared" si="93"/>
        <v>33.676470588235297</v>
      </c>
      <c r="AG945" s="110">
        <f t="shared" si="94"/>
        <v>0.24973721682891176</v>
      </c>
      <c r="AI945" s="111">
        <f>SUM($N$4:N945)</f>
        <v>6.8337405675909331</v>
      </c>
    </row>
    <row r="946" spans="1:35" x14ac:dyDescent="0.25">
      <c r="A946" s="4" t="str">
        <f>IF(pushover!A946="","",pushover!A946)</f>
        <v/>
      </c>
      <c r="B946" s="112" t="str">
        <f>IF(A946="","",IF(MAX(pushover!B946:B1941)&gt;0,pushover!B946*100,-pushover!B946*100))</f>
        <v/>
      </c>
      <c r="C946" s="113" t="str">
        <f>IF(A946="","",pushover!C946)</f>
        <v/>
      </c>
      <c r="D946" s="4" t="str">
        <f>IF(A946="","",pushover!D946)</f>
        <v/>
      </c>
      <c r="E946" s="4" t="str">
        <f>IF(A946="","",pushover!E946)</f>
        <v/>
      </c>
      <c r="F946" s="4" t="str">
        <f>IF(A946="","",pushover!I946)</f>
        <v/>
      </c>
      <c r="G946" s="4" t="str">
        <f>IF(A946="","",pushover!J946)</f>
        <v/>
      </c>
      <c r="H946" s="4" t="str">
        <f>IF(A946="","",pushover!K946)</f>
        <v/>
      </c>
      <c r="I946" s="60" t="str">
        <f t="shared" si="91"/>
        <v/>
      </c>
      <c r="J946" s="60" t="str">
        <f t="shared" si="92"/>
        <v/>
      </c>
      <c r="K946" s="59" t="str">
        <f>IF(AND(F946&gt;0,F945=0),aux!$B$2,IF(AND(G946&gt;0,G945=0,H946&lt;1),aux!$B$3,IF(AND(J946=MAX($J$4:$J$999),J945&lt;J946),aux!$B$4,"")))</f>
        <v/>
      </c>
      <c r="L946" s="114" t="str">
        <f>IF(OR(K945=aux!$B$3,L945=""),"",B946/$B$1)</f>
        <v/>
      </c>
      <c r="M946" s="114" t="str">
        <f t="shared" si="95"/>
        <v/>
      </c>
      <c r="N946" s="11" t="str">
        <f t="shared" si="96"/>
        <v/>
      </c>
      <c r="O946" s="60" t="str">
        <f>IF(AND(L945&lt;$V$20,L946&gt;$V$20),aux!$B$5,"")</f>
        <v/>
      </c>
      <c r="AA946" s="108">
        <f>IF(L946="",$V$6,B946)</f>
        <v>45.800000000000004</v>
      </c>
      <c r="AB946" s="109">
        <f>IF(L946="",$W$6,C946)</f>
        <v>3585.1179999999999</v>
      </c>
      <c r="AC946" s="108">
        <f>IF(B946="",AC945,IF(L946="",B946,$V$6))</f>
        <v>80</v>
      </c>
      <c r="AD946" s="109">
        <f>IF(B946="",AD945,IF(L946="",C946,$W$6))</f>
        <v>3604.0729999999999</v>
      </c>
      <c r="AF946" s="110">
        <f t="shared" si="93"/>
        <v>33.676470588235297</v>
      </c>
      <c r="AG946" s="110">
        <f t="shared" si="94"/>
        <v>0.24973721682891176</v>
      </c>
      <c r="AI946" s="111">
        <f>SUM($N$4:N946)</f>
        <v>6.8337405675909331</v>
      </c>
    </row>
    <row r="947" spans="1:35" x14ac:dyDescent="0.25">
      <c r="A947" s="4" t="str">
        <f>IF(pushover!A947="","",pushover!A947)</f>
        <v/>
      </c>
      <c r="B947" s="112" t="str">
        <f>IF(A947="","",IF(MAX(pushover!B947:B1942)&gt;0,pushover!B947*100,-pushover!B947*100))</f>
        <v/>
      </c>
      <c r="C947" s="113" t="str">
        <f>IF(A947="","",pushover!C947)</f>
        <v/>
      </c>
      <c r="D947" s="4" t="str">
        <f>IF(A947="","",pushover!D947)</f>
        <v/>
      </c>
      <c r="E947" s="4" t="str">
        <f>IF(A947="","",pushover!E947)</f>
        <v/>
      </c>
      <c r="F947" s="4" t="str">
        <f>IF(A947="","",pushover!I947)</f>
        <v/>
      </c>
      <c r="G947" s="4" t="str">
        <f>IF(A947="","",pushover!J947)</f>
        <v/>
      </c>
      <c r="H947" s="4" t="str">
        <f>IF(A947="","",pushover!K947)</f>
        <v/>
      </c>
      <c r="I947" s="60" t="str">
        <f t="shared" si="91"/>
        <v/>
      </c>
      <c r="J947" s="60" t="str">
        <f t="shared" si="92"/>
        <v/>
      </c>
      <c r="K947" s="59" t="str">
        <f>IF(AND(F947&gt;0,F946=0),aux!$B$2,IF(AND(G947&gt;0,G946=0,H947&lt;1),aux!$B$3,IF(AND(J947=MAX($J$4:$J$999),J946&lt;J947),aux!$B$4,"")))</f>
        <v/>
      </c>
      <c r="L947" s="114" t="str">
        <f>IF(OR(K946=aux!$B$3,L946=""),"",B947/$B$1)</f>
        <v/>
      </c>
      <c r="M947" s="114" t="str">
        <f t="shared" si="95"/>
        <v/>
      </c>
      <c r="N947" s="11" t="str">
        <f t="shared" si="96"/>
        <v/>
      </c>
      <c r="O947" s="60" t="str">
        <f>IF(AND(L946&lt;$V$20,L947&gt;$V$20),aux!$B$5,"")</f>
        <v/>
      </c>
      <c r="AA947" s="108">
        <f>IF(L947="",$V$6,B947)</f>
        <v>45.800000000000004</v>
      </c>
      <c r="AB947" s="109">
        <f>IF(L947="",$W$6,C947)</f>
        <v>3585.1179999999999</v>
      </c>
      <c r="AC947" s="108">
        <f>IF(B947="",AC946,IF(L947="",B947,$V$6))</f>
        <v>80</v>
      </c>
      <c r="AD947" s="109">
        <f>IF(B947="",AD946,IF(L947="",C947,$W$6))</f>
        <v>3604.0729999999999</v>
      </c>
      <c r="AF947" s="110">
        <f t="shared" si="93"/>
        <v>33.676470588235297</v>
      </c>
      <c r="AG947" s="110">
        <f t="shared" si="94"/>
        <v>0.24973721682891176</v>
      </c>
      <c r="AI947" s="111">
        <f>SUM($N$4:N947)</f>
        <v>6.8337405675909331</v>
      </c>
    </row>
    <row r="948" spans="1:35" x14ac:dyDescent="0.25">
      <c r="A948" s="4" t="str">
        <f>IF(pushover!A948="","",pushover!A948)</f>
        <v/>
      </c>
      <c r="B948" s="112" t="str">
        <f>IF(A948="","",IF(MAX(pushover!B948:B1943)&gt;0,pushover!B948*100,-pushover!B948*100))</f>
        <v/>
      </c>
      <c r="C948" s="113" t="str">
        <f>IF(A948="","",pushover!C948)</f>
        <v/>
      </c>
      <c r="D948" s="4" t="str">
        <f>IF(A948="","",pushover!D948)</f>
        <v/>
      </c>
      <c r="E948" s="4" t="str">
        <f>IF(A948="","",pushover!E948)</f>
        <v/>
      </c>
      <c r="F948" s="4" t="str">
        <f>IF(A948="","",pushover!I948)</f>
        <v/>
      </c>
      <c r="G948" s="4" t="str">
        <f>IF(A948="","",pushover!J948)</f>
        <v/>
      </c>
      <c r="H948" s="4" t="str">
        <f>IF(A948="","",pushover!K948)</f>
        <v/>
      </c>
      <c r="I948" s="60" t="str">
        <f t="shared" si="91"/>
        <v/>
      </c>
      <c r="J948" s="60" t="str">
        <f t="shared" si="92"/>
        <v/>
      </c>
      <c r="K948" s="59" t="str">
        <f>IF(AND(F948&gt;0,F947=0),aux!$B$2,IF(AND(G948&gt;0,G947=0,H948&lt;1),aux!$B$3,IF(AND(J948=MAX($J$4:$J$999),J947&lt;J948),aux!$B$4,"")))</f>
        <v/>
      </c>
      <c r="L948" s="114" t="str">
        <f>IF(OR(K947=aux!$B$3,L947=""),"",B948/$B$1)</f>
        <v/>
      </c>
      <c r="M948" s="114" t="str">
        <f t="shared" si="95"/>
        <v/>
      </c>
      <c r="N948" s="11" t="str">
        <f t="shared" si="96"/>
        <v/>
      </c>
      <c r="O948" s="60" t="str">
        <f>IF(AND(L947&lt;$V$20,L948&gt;$V$20),aux!$B$5,"")</f>
        <v/>
      </c>
      <c r="AA948" s="108">
        <f>IF(L948="",$V$6,B948)</f>
        <v>45.800000000000004</v>
      </c>
      <c r="AB948" s="109">
        <f>IF(L948="",$W$6,C948)</f>
        <v>3585.1179999999999</v>
      </c>
      <c r="AC948" s="108">
        <f>IF(B948="",AC947,IF(L948="",B948,$V$6))</f>
        <v>80</v>
      </c>
      <c r="AD948" s="109">
        <f>IF(B948="",AD947,IF(L948="",C948,$W$6))</f>
        <v>3604.0729999999999</v>
      </c>
      <c r="AF948" s="110">
        <f t="shared" si="93"/>
        <v>33.676470588235297</v>
      </c>
      <c r="AG948" s="110">
        <f t="shared" si="94"/>
        <v>0.24973721682891176</v>
      </c>
      <c r="AI948" s="111">
        <f>SUM($N$4:N948)</f>
        <v>6.8337405675909331</v>
      </c>
    </row>
    <row r="949" spans="1:35" x14ac:dyDescent="0.25">
      <c r="A949" s="4" t="str">
        <f>IF(pushover!A949="","",pushover!A949)</f>
        <v/>
      </c>
      <c r="B949" s="112" t="str">
        <f>IF(A949="","",IF(MAX(pushover!B949:B1944)&gt;0,pushover!B949*100,-pushover!B949*100))</f>
        <v/>
      </c>
      <c r="C949" s="113" t="str">
        <f>IF(A949="","",pushover!C949)</f>
        <v/>
      </c>
      <c r="D949" s="4" t="str">
        <f>IF(A949="","",pushover!D949)</f>
        <v/>
      </c>
      <c r="E949" s="4" t="str">
        <f>IF(A949="","",pushover!E949)</f>
        <v/>
      </c>
      <c r="F949" s="4" t="str">
        <f>IF(A949="","",pushover!I949)</f>
        <v/>
      </c>
      <c r="G949" s="4" t="str">
        <f>IF(A949="","",pushover!J949)</f>
        <v/>
      </c>
      <c r="H949" s="4" t="str">
        <f>IF(A949="","",pushover!K949)</f>
        <v/>
      </c>
      <c r="I949" s="60" t="str">
        <f t="shared" si="91"/>
        <v/>
      </c>
      <c r="J949" s="60" t="str">
        <f t="shared" si="92"/>
        <v/>
      </c>
      <c r="K949" s="59" t="str">
        <f>IF(AND(F949&gt;0,F948=0),aux!$B$2,IF(AND(G949&gt;0,G948=0,H949&lt;1),aux!$B$3,IF(AND(J949=MAX($J$4:$J$999),J948&lt;J949),aux!$B$4,"")))</f>
        <v/>
      </c>
      <c r="L949" s="114" t="str">
        <f>IF(OR(K948=aux!$B$3,L948=""),"",B949/$B$1)</f>
        <v/>
      </c>
      <c r="M949" s="114" t="str">
        <f t="shared" si="95"/>
        <v/>
      </c>
      <c r="N949" s="11" t="str">
        <f t="shared" si="96"/>
        <v/>
      </c>
      <c r="O949" s="60" t="str">
        <f>IF(AND(L948&lt;$V$20,L949&gt;$V$20),aux!$B$5,"")</f>
        <v/>
      </c>
      <c r="AA949" s="108">
        <f>IF(L949="",$V$6,B949)</f>
        <v>45.800000000000004</v>
      </c>
      <c r="AB949" s="109">
        <f>IF(L949="",$W$6,C949)</f>
        <v>3585.1179999999999</v>
      </c>
      <c r="AC949" s="108">
        <f>IF(B949="",AC948,IF(L949="",B949,$V$6))</f>
        <v>80</v>
      </c>
      <c r="AD949" s="109">
        <f>IF(B949="",AD948,IF(L949="",C949,$W$6))</f>
        <v>3604.0729999999999</v>
      </c>
      <c r="AF949" s="110">
        <f t="shared" si="93"/>
        <v>33.676470588235297</v>
      </c>
      <c r="AG949" s="110">
        <f t="shared" si="94"/>
        <v>0.24973721682891176</v>
      </c>
      <c r="AI949" s="111">
        <f>SUM($N$4:N949)</f>
        <v>6.8337405675909331</v>
      </c>
    </row>
    <row r="950" spans="1:35" x14ac:dyDescent="0.25">
      <c r="A950" s="4" t="str">
        <f>IF(pushover!A950="","",pushover!A950)</f>
        <v/>
      </c>
      <c r="B950" s="112" t="str">
        <f>IF(A950="","",IF(MAX(pushover!B950:B1945)&gt;0,pushover!B950*100,-pushover!B950*100))</f>
        <v/>
      </c>
      <c r="C950" s="113" t="str">
        <f>IF(A950="","",pushover!C950)</f>
        <v/>
      </c>
      <c r="D950" s="4" t="str">
        <f>IF(A950="","",pushover!D950)</f>
        <v/>
      </c>
      <c r="E950" s="4" t="str">
        <f>IF(A950="","",pushover!E950)</f>
        <v/>
      </c>
      <c r="F950" s="4" t="str">
        <f>IF(A950="","",pushover!I950)</f>
        <v/>
      </c>
      <c r="G950" s="4" t="str">
        <f>IF(A950="","",pushover!J950)</f>
        <v/>
      </c>
      <c r="H950" s="4" t="str">
        <f>IF(A950="","",pushover!K950)</f>
        <v/>
      </c>
      <c r="I950" s="60" t="str">
        <f t="shared" si="91"/>
        <v/>
      </c>
      <c r="J950" s="60" t="str">
        <f t="shared" si="92"/>
        <v/>
      </c>
      <c r="K950" s="59" t="str">
        <f>IF(AND(F950&gt;0,F949=0),aux!$B$2,IF(AND(G950&gt;0,G949=0,H950&lt;1),aux!$B$3,IF(AND(J950=MAX($J$4:$J$999),J949&lt;J950),aux!$B$4,"")))</f>
        <v/>
      </c>
      <c r="L950" s="114" t="str">
        <f>IF(OR(K949=aux!$B$3,L949=""),"",B950/$B$1)</f>
        <v/>
      </c>
      <c r="M950" s="114" t="str">
        <f t="shared" si="95"/>
        <v/>
      </c>
      <c r="N950" s="11" t="str">
        <f t="shared" si="96"/>
        <v/>
      </c>
      <c r="O950" s="60" t="str">
        <f>IF(AND(L949&lt;$V$20,L950&gt;$V$20),aux!$B$5,"")</f>
        <v/>
      </c>
      <c r="AA950" s="108">
        <f>IF(L950="",$V$6,B950)</f>
        <v>45.800000000000004</v>
      </c>
      <c r="AB950" s="109">
        <f>IF(L950="",$W$6,C950)</f>
        <v>3585.1179999999999</v>
      </c>
      <c r="AC950" s="108">
        <f>IF(B950="",AC949,IF(L950="",B950,$V$6))</f>
        <v>80</v>
      </c>
      <c r="AD950" s="109">
        <f>IF(B950="",AD949,IF(L950="",C950,$W$6))</f>
        <v>3604.0729999999999</v>
      </c>
      <c r="AF950" s="110">
        <f t="shared" si="93"/>
        <v>33.676470588235297</v>
      </c>
      <c r="AG950" s="110">
        <f t="shared" si="94"/>
        <v>0.24973721682891176</v>
      </c>
      <c r="AI950" s="111">
        <f>SUM($N$4:N950)</f>
        <v>6.8337405675909331</v>
      </c>
    </row>
    <row r="951" spans="1:35" x14ac:dyDescent="0.25">
      <c r="A951" s="4" t="str">
        <f>IF(pushover!A951="","",pushover!A951)</f>
        <v/>
      </c>
      <c r="B951" s="112" t="str">
        <f>IF(A951="","",IF(MAX(pushover!B951:B1946)&gt;0,pushover!B951*100,-pushover!B951*100))</f>
        <v/>
      </c>
      <c r="C951" s="113" t="str">
        <f>IF(A951="","",pushover!C951)</f>
        <v/>
      </c>
      <c r="D951" s="4" t="str">
        <f>IF(A951="","",pushover!D951)</f>
        <v/>
      </c>
      <c r="E951" s="4" t="str">
        <f>IF(A951="","",pushover!E951)</f>
        <v/>
      </c>
      <c r="F951" s="4" t="str">
        <f>IF(A951="","",pushover!I951)</f>
        <v/>
      </c>
      <c r="G951" s="4" t="str">
        <f>IF(A951="","",pushover!J951)</f>
        <v/>
      </c>
      <c r="H951" s="4" t="str">
        <f>IF(A951="","",pushover!K951)</f>
        <v/>
      </c>
      <c r="I951" s="60" t="str">
        <f t="shared" si="91"/>
        <v/>
      </c>
      <c r="J951" s="60" t="str">
        <f t="shared" si="92"/>
        <v/>
      </c>
      <c r="K951" s="59" t="str">
        <f>IF(AND(F951&gt;0,F950=0),aux!$B$2,IF(AND(G951&gt;0,G950=0,H951&lt;1),aux!$B$3,IF(AND(J951=MAX($J$4:$J$999),J950&lt;J951),aux!$B$4,"")))</f>
        <v/>
      </c>
      <c r="L951" s="114" t="str">
        <f>IF(OR(K950=aux!$B$3,L950=""),"",B951/$B$1)</f>
        <v/>
      </c>
      <c r="M951" s="114" t="str">
        <f t="shared" si="95"/>
        <v/>
      </c>
      <c r="N951" s="11" t="str">
        <f t="shared" si="96"/>
        <v/>
      </c>
      <c r="O951" s="60" t="str">
        <f>IF(AND(L950&lt;$V$20,L951&gt;$V$20),aux!$B$5,"")</f>
        <v/>
      </c>
      <c r="AA951" s="108">
        <f>IF(L951="",$V$6,B951)</f>
        <v>45.800000000000004</v>
      </c>
      <c r="AB951" s="109">
        <f>IF(L951="",$W$6,C951)</f>
        <v>3585.1179999999999</v>
      </c>
      <c r="AC951" s="108">
        <f>IF(B951="",AC950,IF(L951="",B951,$V$6))</f>
        <v>80</v>
      </c>
      <c r="AD951" s="109">
        <f>IF(B951="",AD950,IF(L951="",C951,$W$6))</f>
        <v>3604.0729999999999</v>
      </c>
      <c r="AF951" s="110">
        <f t="shared" si="93"/>
        <v>33.676470588235297</v>
      </c>
      <c r="AG951" s="110">
        <f t="shared" si="94"/>
        <v>0.24973721682891176</v>
      </c>
      <c r="AI951" s="111">
        <f>SUM($N$4:N951)</f>
        <v>6.8337405675909331</v>
      </c>
    </row>
    <row r="952" spans="1:35" x14ac:dyDescent="0.25">
      <c r="A952" s="4" t="str">
        <f>IF(pushover!A952="","",pushover!A952)</f>
        <v/>
      </c>
      <c r="B952" s="112" t="str">
        <f>IF(A952="","",IF(MAX(pushover!B952:B1947)&gt;0,pushover!B952*100,-pushover!B952*100))</f>
        <v/>
      </c>
      <c r="C952" s="113" t="str">
        <f>IF(A952="","",pushover!C952)</f>
        <v/>
      </c>
      <c r="D952" s="4" t="str">
        <f>IF(A952="","",pushover!D952)</f>
        <v/>
      </c>
      <c r="E952" s="4" t="str">
        <f>IF(A952="","",pushover!E952)</f>
        <v/>
      </c>
      <c r="F952" s="4" t="str">
        <f>IF(A952="","",pushover!I952)</f>
        <v/>
      </c>
      <c r="G952" s="4" t="str">
        <f>IF(A952="","",pushover!J952)</f>
        <v/>
      </c>
      <c r="H952" s="4" t="str">
        <f>IF(A952="","",pushover!K952)</f>
        <v/>
      </c>
      <c r="I952" s="60" t="str">
        <f t="shared" si="91"/>
        <v/>
      </c>
      <c r="J952" s="60" t="str">
        <f t="shared" si="92"/>
        <v/>
      </c>
      <c r="K952" s="59" t="str">
        <f>IF(AND(F952&gt;0,F951=0),aux!$B$2,IF(AND(G952&gt;0,G951=0,H952&lt;1),aux!$B$3,IF(AND(J952=MAX($J$4:$J$999),J951&lt;J952),aux!$B$4,"")))</f>
        <v/>
      </c>
      <c r="L952" s="114" t="str">
        <f>IF(OR(K951=aux!$B$3,L951=""),"",B952/$B$1)</f>
        <v/>
      </c>
      <c r="M952" s="114" t="str">
        <f t="shared" si="95"/>
        <v/>
      </c>
      <c r="N952" s="11" t="str">
        <f t="shared" si="96"/>
        <v/>
      </c>
      <c r="O952" s="60" t="str">
        <f>IF(AND(L951&lt;$V$20,L952&gt;$V$20),aux!$B$5,"")</f>
        <v/>
      </c>
      <c r="AA952" s="108">
        <f>IF(L952="",$V$6,B952)</f>
        <v>45.800000000000004</v>
      </c>
      <c r="AB952" s="109">
        <f>IF(L952="",$W$6,C952)</f>
        <v>3585.1179999999999</v>
      </c>
      <c r="AC952" s="108">
        <f>IF(B952="",AC951,IF(L952="",B952,$V$6))</f>
        <v>80</v>
      </c>
      <c r="AD952" s="109">
        <f>IF(B952="",AD951,IF(L952="",C952,$W$6))</f>
        <v>3604.0729999999999</v>
      </c>
      <c r="AF952" s="110">
        <f t="shared" si="93"/>
        <v>33.676470588235297</v>
      </c>
      <c r="AG952" s="110">
        <f t="shared" si="94"/>
        <v>0.24973721682891176</v>
      </c>
      <c r="AI952" s="111">
        <f>SUM($N$4:N952)</f>
        <v>6.8337405675909331</v>
      </c>
    </row>
    <row r="953" spans="1:35" x14ac:dyDescent="0.25">
      <c r="A953" s="4" t="str">
        <f>IF(pushover!A953="","",pushover!A953)</f>
        <v/>
      </c>
      <c r="B953" s="112" t="str">
        <f>IF(A953="","",IF(MAX(pushover!B953:B1948)&gt;0,pushover!B953*100,-pushover!B953*100))</f>
        <v/>
      </c>
      <c r="C953" s="113" t="str">
        <f>IF(A953="","",pushover!C953)</f>
        <v/>
      </c>
      <c r="D953" s="4" t="str">
        <f>IF(A953="","",pushover!D953)</f>
        <v/>
      </c>
      <c r="E953" s="4" t="str">
        <f>IF(A953="","",pushover!E953)</f>
        <v/>
      </c>
      <c r="F953" s="4" t="str">
        <f>IF(A953="","",pushover!I953)</f>
        <v/>
      </c>
      <c r="G953" s="4" t="str">
        <f>IF(A953="","",pushover!J953)</f>
        <v/>
      </c>
      <c r="H953" s="4" t="str">
        <f>IF(A953="","",pushover!K953)</f>
        <v/>
      </c>
      <c r="I953" s="60" t="str">
        <f t="shared" si="91"/>
        <v/>
      </c>
      <c r="J953" s="60" t="str">
        <f t="shared" si="92"/>
        <v/>
      </c>
      <c r="K953" s="59" t="str">
        <f>IF(AND(F953&gt;0,F952=0),aux!$B$2,IF(AND(G953&gt;0,G952=0,H953&lt;1),aux!$B$3,IF(AND(J953=MAX($J$4:$J$999),J952&lt;J953),aux!$B$4,"")))</f>
        <v/>
      </c>
      <c r="L953" s="114" t="str">
        <f>IF(OR(K952=aux!$B$3,L952=""),"",B953/$B$1)</f>
        <v/>
      </c>
      <c r="M953" s="114" t="str">
        <f t="shared" si="95"/>
        <v/>
      </c>
      <c r="N953" s="11" t="str">
        <f t="shared" si="96"/>
        <v/>
      </c>
      <c r="O953" s="60" t="str">
        <f>IF(AND(L952&lt;$V$20,L953&gt;$V$20),aux!$B$5,"")</f>
        <v/>
      </c>
      <c r="AA953" s="108">
        <f>IF(L953="",$V$6,B953)</f>
        <v>45.800000000000004</v>
      </c>
      <c r="AB953" s="109">
        <f>IF(L953="",$W$6,C953)</f>
        <v>3585.1179999999999</v>
      </c>
      <c r="AC953" s="108">
        <f>IF(B953="",AC952,IF(L953="",B953,$V$6))</f>
        <v>80</v>
      </c>
      <c r="AD953" s="109">
        <f>IF(B953="",AD952,IF(L953="",C953,$W$6))</f>
        <v>3604.0729999999999</v>
      </c>
      <c r="AF953" s="110">
        <f t="shared" si="93"/>
        <v>33.676470588235297</v>
      </c>
      <c r="AG953" s="110">
        <f t="shared" si="94"/>
        <v>0.24973721682891176</v>
      </c>
      <c r="AI953" s="111">
        <f>SUM($N$4:N953)</f>
        <v>6.8337405675909331</v>
      </c>
    </row>
    <row r="954" spans="1:35" x14ac:dyDescent="0.25">
      <c r="A954" s="4" t="str">
        <f>IF(pushover!A954="","",pushover!A954)</f>
        <v/>
      </c>
      <c r="B954" s="112" t="str">
        <f>IF(A954="","",IF(MAX(pushover!B954:B1949)&gt;0,pushover!B954*100,-pushover!B954*100))</f>
        <v/>
      </c>
      <c r="C954" s="113" t="str">
        <f>IF(A954="","",pushover!C954)</f>
        <v/>
      </c>
      <c r="D954" s="4" t="str">
        <f>IF(A954="","",pushover!D954)</f>
        <v/>
      </c>
      <c r="E954" s="4" t="str">
        <f>IF(A954="","",pushover!E954)</f>
        <v/>
      </c>
      <c r="F954" s="4" t="str">
        <f>IF(A954="","",pushover!I954)</f>
        <v/>
      </c>
      <c r="G954" s="4" t="str">
        <f>IF(A954="","",pushover!J954)</f>
        <v/>
      </c>
      <c r="H954" s="4" t="str">
        <f>IF(A954="","",pushover!K954)</f>
        <v/>
      </c>
      <c r="I954" s="60" t="str">
        <f t="shared" si="91"/>
        <v/>
      </c>
      <c r="J954" s="60" t="str">
        <f t="shared" si="92"/>
        <v/>
      </c>
      <c r="K954" s="59" t="str">
        <f>IF(AND(F954&gt;0,F953=0),aux!$B$2,IF(AND(G954&gt;0,G953=0,H954&lt;1),aux!$B$3,IF(AND(J954=MAX($J$4:$J$999),J953&lt;J954),aux!$B$4,"")))</f>
        <v/>
      </c>
      <c r="L954" s="114" t="str">
        <f>IF(OR(K953=aux!$B$3,L953=""),"",B954/$B$1)</f>
        <v/>
      </c>
      <c r="M954" s="114" t="str">
        <f t="shared" si="95"/>
        <v/>
      </c>
      <c r="N954" s="11" t="str">
        <f t="shared" si="96"/>
        <v/>
      </c>
      <c r="O954" s="60" t="str">
        <f>IF(AND(L953&lt;$V$20,L954&gt;$V$20),aux!$B$5,"")</f>
        <v/>
      </c>
      <c r="AA954" s="108">
        <f>IF(L954="",$V$6,B954)</f>
        <v>45.800000000000004</v>
      </c>
      <c r="AB954" s="109">
        <f>IF(L954="",$W$6,C954)</f>
        <v>3585.1179999999999</v>
      </c>
      <c r="AC954" s="108">
        <f>IF(B954="",AC953,IF(L954="",B954,$V$6))</f>
        <v>80</v>
      </c>
      <c r="AD954" s="109">
        <f>IF(B954="",AD953,IF(L954="",C954,$W$6))</f>
        <v>3604.0729999999999</v>
      </c>
      <c r="AF954" s="110">
        <f t="shared" si="93"/>
        <v>33.676470588235297</v>
      </c>
      <c r="AG954" s="110">
        <f t="shared" si="94"/>
        <v>0.24973721682891176</v>
      </c>
      <c r="AI954" s="111">
        <f>SUM($N$4:N954)</f>
        <v>6.8337405675909331</v>
      </c>
    </row>
    <row r="955" spans="1:35" x14ac:dyDescent="0.25">
      <c r="A955" s="4" t="str">
        <f>IF(pushover!A955="","",pushover!A955)</f>
        <v/>
      </c>
      <c r="B955" s="112" t="str">
        <f>IF(A955="","",IF(MAX(pushover!B955:B1950)&gt;0,pushover!B955*100,-pushover!B955*100))</f>
        <v/>
      </c>
      <c r="C955" s="113" t="str">
        <f>IF(A955="","",pushover!C955)</f>
        <v/>
      </c>
      <c r="D955" s="4" t="str">
        <f>IF(A955="","",pushover!D955)</f>
        <v/>
      </c>
      <c r="E955" s="4" t="str">
        <f>IF(A955="","",pushover!E955)</f>
        <v/>
      </c>
      <c r="F955" s="4" t="str">
        <f>IF(A955="","",pushover!I955)</f>
        <v/>
      </c>
      <c r="G955" s="4" t="str">
        <f>IF(A955="","",pushover!J955)</f>
        <v/>
      </c>
      <c r="H955" s="4" t="str">
        <f>IF(A955="","",pushover!K955)</f>
        <v/>
      </c>
      <c r="I955" s="60" t="str">
        <f t="shared" si="91"/>
        <v/>
      </c>
      <c r="J955" s="60" t="str">
        <f t="shared" si="92"/>
        <v/>
      </c>
      <c r="K955" s="59" t="str">
        <f>IF(AND(F955&gt;0,F954=0),aux!$B$2,IF(AND(G955&gt;0,G954=0,H955&lt;1),aux!$B$3,IF(AND(J955=MAX($J$4:$J$999),J954&lt;J955),aux!$B$4,"")))</f>
        <v/>
      </c>
      <c r="L955" s="114" t="str">
        <f>IF(OR(K954=aux!$B$3,L954=""),"",B955/$B$1)</f>
        <v/>
      </c>
      <c r="M955" s="114" t="str">
        <f t="shared" si="95"/>
        <v/>
      </c>
      <c r="N955" s="11" t="str">
        <f t="shared" si="96"/>
        <v/>
      </c>
      <c r="O955" s="60" t="str">
        <f>IF(AND(L954&lt;$V$20,L955&gt;$V$20),aux!$B$5,"")</f>
        <v/>
      </c>
      <c r="AA955" s="108">
        <f>IF(L955="",$V$6,B955)</f>
        <v>45.800000000000004</v>
      </c>
      <c r="AB955" s="109">
        <f>IF(L955="",$W$6,C955)</f>
        <v>3585.1179999999999</v>
      </c>
      <c r="AC955" s="108">
        <f>IF(B955="",AC954,IF(L955="",B955,$V$6))</f>
        <v>80</v>
      </c>
      <c r="AD955" s="109">
        <f>IF(B955="",AD954,IF(L955="",C955,$W$6))</f>
        <v>3604.0729999999999</v>
      </c>
      <c r="AF955" s="110">
        <f t="shared" si="93"/>
        <v>33.676470588235297</v>
      </c>
      <c r="AG955" s="110">
        <f t="shared" si="94"/>
        <v>0.24973721682891176</v>
      </c>
      <c r="AI955" s="111">
        <f>SUM($N$4:N955)</f>
        <v>6.8337405675909331</v>
      </c>
    </row>
    <row r="956" spans="1:35" x14ac:dyDescent="0.25">
      <c r="A956" s="4" t="str">
        <f>IF(pushover!A956="","",pushover!A956)</f>
        <v/>
      </c>
      <c r="B956" s="112" t="str">
        <f>IF(A956="","",IF(MAX(pushover!B956:B1951)&gt;0,pushover!B956*100,-pushover!B956*100))</f>
        <v/>
      </c>
      <c r="C956" s="113" t="str">
        <f>IF(A956="","",pushover!C956)</f>
        <v/>
      </c>
      <c r="D956" s="4" t="str">
        <f>IF(A956="","",pushover!D956)</f>
        <v/>
      </c>
      <c r="E956" s="4" t="str">
        <f>IF(A956="","",pushover!E956)</f>
        <v/>
      </c>
      <c r="F956" s="4" t="str">
        <f>IF(A956="","",pushover!I956)</f>
        <v/>
      </c>
      <c r="G956" s="4" t="str">
        <f>IF(A956="","",pushover!J956)</f>
        <v/>
      </c>
      <c r="H956" s="4" t="str">
        <f>IF(A956="","",pushover!K956)</f>
        <v/>
      </c>
      <c r="I956" s="60" t="str">
        <f t="shared" si="91"/>
        <v/>
      </c>
      <c r="J956" s="60" t="str">
        <f t="shared" si="92"/>
        <v/>
      </c>
      <c r="K956" s="59" t="str">
        <f>IF(AND(F956&gt;0,F955=0),aux!$B$2,IF(AND(G956&gt;0,G955=0,H956&lt;1),aux!$B$3,IF(AND(J956=MAX($J$4:$J$999),J955&lt;J956),aux!$B$4,"")))</f>
        <v/>
      </c>
      <c r="L956" s="114" t="str">
        <f>IF(OR(K955=aux!$B$3,L955=""),"",B956/$B$1)</f>
        <v/>
      </c>
      <c r="M956" s="114" t="str">
        <f t="shared" si="95"/>
        <v/>
      </c>
      <c r="N956" s="11" t="str">
        <f t="shared" si="96"/>
        <v/>
      </c>
      <c r="O956" s="60" t="str">
        <f>IF(AND(L955&lt;$V$20,L956&gt;$V$20),aux!$B$5,"")</f>
        <v/>
      </c>
      <c r="AA956" s="108">
        <f>IF(L956="",$V$6,B956)</f>
        <v>45.800000000000004</v>
      </c>
      <c r="AB956" s="109">
        <f>IF(L956="",$W$6,C956)</f>
        <v>3585.1179999999999</v>
      </c>
      <c r="AC956" s="108">
        <f>IF(B956="",AC955,IF(L956="",B956,$V$6))</f>
        <v>80</v>
      </c>
      <c r="AD956" s="109">
        <f>IF(B956="",AD955,IF(L956="",C956,$W$6))</f>
        <v>3604.0729999999999</v>
      </c>
      <c r="AF956" s="110">
        <f t="shared" si="93"/>
        <v>33.676470588235297</v>
      </c>
      <c r="AG956" s="110">
        <f t="shared" si="94"/>
        <v>0.24973721682891176</v>
      </c>
      <c r="AI956" s="111">
        <f>SUM($N$4:N956)</f>
        <v>6.8337405675909331</v>
      </c>
    </row>
    <row r="957" spans="1:35" x14ac:dyDescent="0.25">
      <c r="A957" s="4" t="str">
        <f>IF(pushover!A957="","",pushover!A957)</f>
        <v/>
      </c>
      <c r="B957" s="112" t="str">
        <f>IF(A957="","",IF(MAX(pushover!B957:B1952)&gt;0,pushover!B957*100,-pushover!B957*100))</f>
        <v/>
      </c>
      <c r="C957" s="113" t="str">
        <f>IF(A957="","",pushover!C957)</f>
        <v/>
      </c>
      <c r="D957" s="4" t="str">
        <f>IF(A957="","",pushover!D957)</f>
        <v/>
      </c>
      <c r="E957" s="4" t="str">
        <f>IF(A957="","",pushover!E957)</f>
        <v/>
      </c>
      <c r="F957" s="4" t="str">
        <f>IF(A957="","",pushover!I957)</f>
        <v/>
      </c>
      <c r="G957" s="4" t="str">
        <f>IF(A957="","",pushover!J957)</f>
        <v/>
      </c>
      <c r="H957" s="4" t="str">
        <f>IF(A957="","",pushover!K957)</f>
        <v/>
      </c>
      <c r="I957" s="60" t="str">
        <f t="shared" ref="I957:I999" si="97">IF(A957="","",D957+E957)</f>
        <v/>
      </c>
      <c r="J957" s="60" t="str">
        <f t="shared" ref="J957:J999" si="98">IF(A957="","",F957+G957+H957)</f>
        <v/>
      </c>
      <c r="K957" s="59" t="str">
        <f>IF(AND(F957&gt;0,F956=0),aux!$B$2,IF(AND(G957&gt;0,G956=0,H957&lt;1),aux!$B$3,IF(AND(J957=MAX($J$4:$J$999),J956&lt;J957),aux!$B$4,"")))</f>
        <v/>
      </c>
      <c r="L957" s="114" t="str">
        <f>IF(OR(K956=aux!$B$3,L956=""),"",B957/$B$1)</f>
        <v/>
      </c>
      <c r="M957" s="114" t="str">
        <f t="shared" si="95"/>
        <v/>
      </c>
      <c r="N957" s="11" t="str">
        <f t="shared" si="96"/>
        <v/>
      </c>
      <c r="O957" s="60" t="str">
        <f>IF(AND(L956&lt;$V$20,L957&gt;$V$20),aux!$B$5,"")</f>
        <v/>
      </c>
      <c r="AA957" s="108">
        <f>IF(L957="",$V$6,B957)</f>
        <v>45.800000000000004</v>
      </c>
      <c r="AB957" s="109">
        <f>IF(L957="",$W$6,C957)</f>
        <v>3585.1179999999999</v>
      </c>
      <c r="AC957" s="108">
        <f>IF(B957="",AC956,IF(L957="",B957,$V$6))</f>
        <v>80</v>
      </c>
      <c r="AD957" s="109">
        <f>IF(B957="",AD956,IF(L957="",C957,$W$6))</f>
        <v>3604.0729999999999</v>
      </c>
      <c r="AF957" s="110">
        <f t="shared" ref="AF957:AF999" si="99">IF(L957="",AF956,L957)</f>
        <v>33.676470588235297</v>
      </c>
      <c r="AG957" s="110">
        <f t="shared" ref="AG957:AG999" si="100">IF(M957="",AG956,M957)</f>
        <v>0.24973721682891176</v>
      </c>
      <c r="AI957" s="111">
        <f>SUM($N$4:N957)</f>
        <v>6.8337405675909331</v>
      </c>
    </row>
    <row r="958" spans="1:35" x14ac:dyDescent="0.25">
      <c r="A958" s="4" t="str">
        <f>IF(pushover!A958="","",pushover!A958)</f>
        <v/>
      </c>
      <c r="B958" s="112" t="str">
        <f>IF(A958="","",IF(MAX(pushover!B958:B1953)&gt;0,pushover!B958*100,-pushover!B958*100))</f>
        <v/>
      </c>
      <c r="C958" s="113" t="str">
        <f>IF(A958="","",pushover!C958)</f>
        <v/>
      </c>
      <c r="D958" s="4" t="str">
        <f>IF(A958="","",pushover!D958)</f>
        <v/>
      </c>
      <c r="E958" s="4" t="str">
        <f>IF(A958="","",pushover!E958)</f>
        <v/>
      </c>
      <c r="F958" s="4" t="str">
        <f>IF(A958="","",pushover!I958)</f>
        <v/>
      </c>
      <c r="G958" s="4" t="str">
        <f>IF(A958="","",pushover!J958)</f>
        <v/>
      </c>
      <c r="H958" s="4" t="str">
        <f>IF(A958="","",pushover!K958)</f>
        <v/>
      </c>
      <c r="I958" s="60" t="str">
        <f t="shared" si="97"/>
        <v/>
      </c>
      <c r="J958" s="60" t="str">
        <f t="shared" si="98"/>
        <v/>
      </c>
      <c r="K958" s="59" t="str">
        <f>IF(AND(F958&gt;0,F957=0),aux!$B$2,IF(AND(G958&gt;0,G957=0,H958&lt;1),aux!$B$3,IF(AND(J958=MAX($J$4:$J$999),J957&lt;J958),aux!$B$4,"")))</f>
        <v/>
      </c>
      <c r="L958" s="114" t="str">
        <f>IF(OR(K957=aux!$B$3,L957=""),"",B958/$B$1)</f>
        <v/>
      </c>
      <c r="M958" s="114" t="str">
        <f t="shared" si="95"/>
        <v/>
      </c>
      <c r="N958" s="11" t="str">
        <f t="shared" si="96"/>
        <v/>
      </c>
      <c r="O958" s="60" t="str">
        <f>IF(AND(L957&lt;$V$20,L958&gt;$V$20),aux!$B$5,"")</f>
        <v/>
      </c>
      <c r="AA958" s="108">
        <f>IF(L958="",$V$6,B958)</f>
        <v>45.800000000000004</v>
      </c>
      <c r="AB958" s="109">
        <f>IF(L958="",$W$6,C958)</f>
        <v>3585.1179999999999</v>
      </c>
      <c r="AC958" s="108">
        <f>IF(B958="",AC957,IF(L958="",B958,$V$6))</f>
        <v>80</v>
      </c>
      <c r="AD958" s="109">
        <f>IF(B958="",AD957,IF(L958="",C958,$W$6))</f>
        <v>3604.0729999999999</v>
      </c>
      <c r="AF958" s="110">
        <f t="shared" si="99"/>
        <v>33.676470588235297</v>
      </c>
      <c r="AG958" s="110">
        <f t="shared" si="100"/>
        <v>0.24973721682891176</v>
      </c>
      <c r="AI958" s="111">
        <f>SUM($N$4:N958)</f>
        <v>6.8337405675909331</v>
      </c>
    </row>
    <row r="959" spans="1:35" x14ac:dyDescent="0.25">
      <c r="A959" s="4" t="str">
        <f>IF(pushover!A959="","",pushover!A959)</f>
        <v/>
      </c>
      <c r="B959" s="112" t="str">
        <f>IF(A959="","",IF(MAX(pushover!B959:B1954)&gt;0,pushover!B959*100,-pushover!B959*100))</f>
        <v/>
      </c>
      <c r="C959" s="113" t="str">
        <f>IF(A959="","",pushover!C959)</f>
        <v/>
      </c>
      <c r="D959" s="4" t="str">
        <f>IF(A959="","",pushover!D959)</f>
        <v/>
      </c>
      <c r="E959" s="4" t="str">
        <f>IF(A959="","",pushover!E959)</f>
        <v/>
      </c>
      <c r="F959" s="4" t="str">
        <f>IF(A959="","",pushover!I959)</f>
        <v/>
      </c>
      <c r="G959" s="4" t="str">
        <f>IF(A959="","",pushover!J959)</f>
        <v/>
      </c>
      <c r="H959" s="4" t="str">
        <f>IF(A959="","",pushover!K959)</f>
        <v/>
      </c>
      <c r="I959" s="60" t="str">
        <f t="shared" si="97"/>
        <v/>
      </c>
      <c r="J959" s="60" t="str">
        <f t="shared" si="98"/>
        <v/>
      </c>
      <c r="K959" s="59" t="str">
        <f>IF(AND(F959&gt;0,F958=0),aux!$B$2,IF(AND(G959&gt;0,G958=0,H959&lt;1),aux!$B$3,IF(AND(J959=MAX($J$4:$J$999),J958&lt;J959),aux!$B$4,"")))</f>
        <v/>
      </c>
      <c r="L959" s="114" t="str">
        <f>IF(OR(K958=aux!$B$3,L958=""),"",B959/$B$1)</f>
        <v/>
      </c>
      <c r="M959" s="114" t="str">
        <f t="shared" si="95"/>
        <v/>
      </c>
      <c r="N959" s="11" t="str">
        <f t="shared" si="96"/>
        <v/>
      </c>
      <c r="O959" s="60" t="str">
        <f>IF(AND(L958&lt;$V$20,L959&gt;$V$20),aux!$B$5,"")</f>
        <v/>
      </c>
      <c r="AA959" s="108">
        <f>IF(L959="",$V$6,B959)</f>
        <v>45.800000000000004</v>
      </c>
      <c r="AB959" s="109">
        <f>IF(L959="",$W$6,C959)</f>
        <v>3585.1179999999999</v>
      </c>
      <c r="AC959" s="108">
        <f>IF(B959="",AC958,IF(L959="",B959,$V$6))</f>
        <v>80</v>
      </c>
      <c r="AD959" s="109">
        <f>IF(B959="",AD958,IF(L959="",C959,$W$6))</f>
        <v>3604.0729999999999</v>
      </c>
      <c r="AF959" s="110">
        <f t="shared" si="99"/>
        <v>33.676470588235297</v>
      </c>
      <c r="AG959" s="110">
        <f t="shared" si="100"/>
        <v>0.24973721682891176</v>
      </c>
      <c r="AI959" s="111">
        <f>SUM($N$4:N959)</f>
        <v>6.8337405675909331</v>
      </c>
    </row>
    <row r="960" spans="1:35" x14ac:dyDescent="0.25">
      <c r="A960" s="4" t="str">
        <f>IF(pushover!A960="","",pushover!A960)</f>
        <v/>
      </c>
      <c r="B960" s="112" t="str">
        <f>IF(A960="","",IF(MAX(pushover!B960:B1955)&gt;0,pushover!B960*100,-pushover!B960*100))</f>
        <v/>
      </c>
      <c r="C960" s="113" t="str">
        <f>IF(A960="","",pushover!C960)</f>
        <v/>
      </c>
      <c r="D960" s="4" t="str">
        <f>IF(A960="","",pushover!D960)</f>
        <v/>
      </c>
      <c r="E960" s="4" t="str">
        <f>IF(A960="","",pushover!E960)</f>
        <v/>
      </c>
      <c r="F960" s="4" t="str">
        <f>IF(A960="","",pushover!I960)</f>
        <v/>
      </c>
      <c r="G960" s="4" t="str">
        <f>IF(A960="","",pushover!J960)</f>
        <v/>
      </c>
      <c r="H960" s="4" t="str">
        <f>IF(A960="","",pushover!K960)</f>
        <v/>
      </c>
      <c r="I960" s="60" t="str">
        <f t="shared" si="97"/>
        <v/>
      </c>
      <c r="J960" s="60" t="str">
        <f t="shared" si="98"/>
        <v/>
      </c>
      <c r="K960" s="59" t="str">
        <f>IF(AND(F960&gt;0,F959=0),aux!$B$2,IF(AND(G960&gt;0,G959=0,H960&lt;1),aux!$B$3,IF(AND(J960=MAX($J$4:$J$999),J959&lt;J960),aux!$B$4,"")))</f>
        <v/>
      </c>
      <c r="L960" s="114" t="str">
        <f>IF(OR(K959=aux!$B$3,L959=""),"",B960/$B$1)</f>
        <v/>
      </c>
      <c r="M960" s="114" t="str">
        <f t="shared" si="95"/>
        <v/>
      </c>
      <c r="N960" s="11" t="str">
        <f t="shared" si="96"/>
        <v/>
      </c>
      <c r="O960" s="60" t="str">
        <f>IF(AND(L959&lt;$V$20,L960&gt;$V$20),aux!$B$5,"")</f>
        <v/>
      </c>
      <c r="AA960" s="108">
        <f>IF(L960="",$V$6,B960)</f>
        <v>45.800000000000004</v>
      </c>
      <c r="AB960" s="109">
        <f>IF(L960="",$W$6,C960)</f>
        <v>3585.1179999999999</v>
      </c>
      <c r="AC960" s="108">
        <f>IF(B960="",AC959,IF(L960="",B960,$V$6))</f>
        <v>80</v>
      </c>
      <c r="AD960" s="109">
        <f>IF(B960="",AD959,IF(L960="",C960,$W$6))</f>
        <v>3604.0729999999999</v>
      </c>
      <c r="AF960" s="110">
        <f t="shared" si="99"/>
        <v>33.676470588235297</v>
      </c>
      <c r="AG960" s="110">
        <f t="shared" si="100"/>
        <v>0.24973721682891176</v>
      </c>
      <c r="AI960" s="111">
        <f>SUM($N$4:N960)</f>
        <v>6.8337405675909331</v>
      </c>
    </row>
    <row r="961" spans="1:35" x14ac:dyDescent="0.25">
      <c r="A961" s="4" t="str">
        <f>IF(pushover!A961="","",pushover!A961)</f>
        <v/>
      </c>
      <c r="B961" s="112" t="str">
        <f>IF(A961="","",IF(MAX(pushover!B961:B1956)&gt;0,pushover!B961*100,-pushover!B961*100))</f>
        <v/>
      </c>
      <c r="C961" s="113" t="str">
        <f>IF(A961="","",pushover!C961)</f>
        <v/>
      </c>
      <c r="D961" s="4" t="str">
        <f>IF(A961="","",pushover!D961)</f>
        <v/>
      </c>
      <c r="E961" s="4" t="str">
        <f>IF(A961="","",pushover!E961)</f>
        <v/>
      </c>
      <c r="F961" s="4" t="str">
        <f>IF(A961="","",pushover!I961)</f>
        <v/>
      </c>
      <c r="G961" s="4" t="str">
        <f>IF(A961="","",pushover!J961)</f>
        <v/>
      </c>
      <c r="H961" s="4" t="str">
        <f>IF(A961="","",pushover!K961)</f>
        <v/>
      </c>
      <c r="I961" s="60" t="str">
        <f t="shared" si="97"/>
        <v/>
      </c>
      <c r="J961" s="60" t="str">
        <f t="shared" si="98"/>
        <v/>
      </c>
      <c r="K961" s="59" t="str">
        <f>IF(AND(F961&gt;0,F960=0),aux!$B$2,IF(AND(G961&gt;0,G960=0,H961&lt;1),aux!$B$3,IF(AND(J961=MAX($J$4:$J$999),J960&lt;J961),aux!$B$4,"")))</f>
        <v/>
      </c>
      <c r="L961" s="114" t="str">
        <f>IF(OR(K960=aux!$B$3,L960=""),"",B961/$B$1)</f>
        <v/>
      </c>
      <c r="M961" s="114" t="str">
        <f t="shared" si="95"/>
        <v/>
      </c>
      <c r="N961" s="11" t="str">
        <f t="shared" si="96"/>
        <v/>
      </c>
      <c r="O961" s="60" t="str">
        <f>IF(AND(L960&lt;$V$20,L961&gt;$V$20),aux!$B$5,"")</f>
        <v/>
      </c>
      <c r="AA961" s="108">
        <f>IF(L961="",$V$6,B961)</f>
        <v>45.800000000000004</v>
      </c>
      <c r="AB961" s="109">
        <f>IF(L961="",$W$6,C961)</f>
        <v>3585.1179999999999</v>
      </c>
      <c r="AC961" s="108">
        <f>IF(B961="",AC960,IF(L961="",B961,$V$6))</f>
        <v>80</v>
      </c>
      <c r="AD961" s="109">
        <f>IF(B961="",AD960,IF(L961="",C961,$W$6))</f>
        <v>3604.0729999999999</v>
      </c>
      <c r="AF961" s="110">
        <f t="shared" si="99"/>
        <v>33.676470588235297</v>
      </c>
      <c r="AG961" s="110">
        <f t="shared" si="100"/>
        <v>0.24973721682891176</v>
      </c>
      <c r="AI961" s="111">
        <f>SUM($N$4:N961)</f>
        <v>6.8337405675909331</v>
      </c>
    </row>
    <row r="962" spans="1:35" x14ac:dyDescent="0.25">
      <c r="A962" s="4" t="str">
        <f>IF(pushover!A962="","",pushover!A962)</f>
        <v/>
      </c>
      <c r="B962" s="112" t="str">
        <f>IF(A962="","",IF(MAX(pushover!B962:B1957)&gt;0,pushover!B962*100,-pushover!B962*100))</f>
        <v/>
      </c>
      <c r="C962" s="113" t="str">
        <f>IF(A962="","",pushover!C962)</f>
        <v/>
      </c>
      <c r="D962" s="4" t="str">
        <f>IF(A962="","",pushover!D962)</f>
        <v/>
      </c>
      <c r="E962" s="4" t="str">
        <f>IF(A962="","",pushover!E962)</f>
        <v/>
      </c>
      <c r="F962" s="4" t="str">
        <f>IF(A962="","",pushover!I962)</f>
        <v/>
      </c>
      <c r="G962" s="4" t="str">
        <f>IF(A962="","",pushover!J962)</f>
        <v/>
      </c>
      <c r="H962" s="4" t="str">
        <f>IF(A962="","",pushover!K962)</f>
        <v/>
      </c>
      <c r="I962" s="60" t="str">
        <f t="shared" si="97"/>
        <v/>
      </c>
      <c r="J962" s="60" t="str">
        <f t="shared" si="98"/>
        <v/>
      </c>
      <c r="K962" s="59" t="str">
        <f>IF(AND(F962&gt;0,F961=0),aux!$B$2,IF(AND(G962&gt;0,G961=0,H962&lt;1),aux!$B$3,IF(AND(J962=MAX($J$4:$J$999),J961&lt;J962),aux!$B$4,"")))</f>
        <v/>
      </c>
      <c r="L962" s="114" t="str">
        <f>IF(OR(K961=aux!$B$3,L961=""),"",B962/$B$1)</f>
        <v/>
      </c>
      <c r="M962" s="114" t="str">
        <f t="shared" si="95"/>
        <v/>
      </c>
      <c r="N962" s="11" t="str">
        <f t="shared" si="96"/>
        <v/>
      </c>
      <c r="O962" s="60" t="str">
        <f>IF(AND(L961&lt;$V$20,L962&gt;$V$20),aux!$B$5,"")</f>
        <v/>
      </c>
      <c r="AA962" s="108">
        <f>IF(L962="",$V$6,B962)</f>
        <v>45.800000000000004</v>
      </c>
      <c r="AB962" s="109">
        <f>IF(L962="",$W$6,C962)</f>
        <v>3585.1179999999999</v>
      </c>
      <c r="AC962" s="108">
        <f>IF(B962="",AC961,IF(L962="",B962,$V$6))</f>
        <v>80</v>
      </c>
      <c r="AD962" s="109">
        <f>IF(B962="",AD961,IF(L962="",C962,$W$6))</f>
        <v>3604.0729999999999</v>
      </c>
      <c r="AF962" s="110">
        <f t="shared" si="99"/>
        <v>33.676470588235297</v>
      </c>
      <c r="AG962" s="110">
        <f t="shared" si="100"/>
        <v>0.24973721682891176</v>
      </c>
      <c r="AI962" s="111">
        <f>SUM($N$4:N962)</f>
        <v>6.8337405675909331</v>
      </c>
    </row>
    <row r="963" spans="1:35" x14ac:dyDescent="0.25">
      <c r="A963" s="4" t="str">
        <f>IF(pushover!A963="","",pushover!A963)</f>
        <v/>
      </c>
      <c r="B963" s="112" t="str">
        <f>IF(A963="","",IF(MAX(pushover!B963:B1958)&gt;0,pushover!B963*100,-pushover!B963*100))</f>
        <v/>
      </c>
      <c r="C963" s="113" t="str">
        <f>IF(A963="","",pushover!C963)</f>
        <v/>
      </c>
      <c r="D963" s="4" t="str">
        <f>IF(A963="","",pushover!D963)</f>
        <v/>
      </c>
      <c r="E963" s="4" t="str">
        <f>IF(A963="","",pushover!E963)</f>
        <v/>
      </c>
      <c r="F963" s="4" t="str">
        <f>IF(A963="","",pushover!I963)</f>
        <v/>
      </c>
      <c r="G963" s="4" t="str">
        <f>IF(A963="","",pushover!J963)</f>
        <v/>
      </c>
      <c r="H963" s="4" t="str">
        <f>IF(A963="","",pushover!K963)</f>
        <v/>
      </c>
      <c r="I963" s="60" t="str">
        <f t="shared" si="97"/>
        <v/>
      </c>
      <c r="J963" s="60" t="str">
        <f t="shared" si="98"/>
        <v/>
      </c>
      <c r="K963" s="59" t="str">
        <f>IF(AND(F963&gt;0,F962=0),aux!$B$2,IF(AND(G963&gt;0,G962=0,H963&lt;1),aux!$B$3,IF(AND(J963=MAX($J$4:$J$999),J962&lt;J963),aux!$B$4,"")))</f>
        <v/>
      </c>
      <c r="L963" s="114" t="str">
        <f>IF(OR(K962=aux!$B$3,L962=""),"",B963/$B$1)</f>
        <v/>
      </c>
      <c r="M963" s="114" t="str">
        <f t="shared" si="95"/>
        <v/>
      </c>
      <c r="N963" s="11" t="str">
        <f t="shared" si="96"/>
        <v/>
      </c>
      <c r="O963" s="60" t="str">
        <f>IF(AND(L962&lt;$V$20,L963&gt;$V$20),aux!$B$5,"")</f>
        <v/>
      </c>
      <c r="AA963" s="108">
        <f>IF(L963="",$V$6,B963)</f>
        <v>45.800000000000004</v>
      </c>
      <c r="AB963" s="109">
        <f>IF(L963="",$W$6,C963)</f>
        <v>3585.1179999999999</v>
      </c>
      <c r="AC963" s="108">
        <f>IF(B963="",AC962,IF(L963="",B963,$V$6))</f>
        <v>80</v>
      </c>
      <c r="AD963" s="109">
        <f>IF(B963="",AD962,IF(L963="",C963,$W$6))</f>
        <v>3604.0729999999999</v>
      </c>
      <c r="AF963" s="110">
        <f t="shared" si="99"/>
        <v>33.676470588235297</v>
      </c>
      <c r="AG963" s="110">
        <f t="shared" si="100"/>
        <v>0.24973721682891176</v>
      </c>
      <c r="AI963" s="111">
        <f>SUM($N$4:N963)</f>
        <v>6.8337405675909331</v>
      </c>
    </row>
    <row r="964" spans="1:35" x14ac:dyDescent="0.25">
      <c r="A964" s="4" t="str">
        <f>IF(pushover!A964="","",pushover!A964)</f>
        <v/>
      </c>
      <c r="B964" s="112" t="str">
        <f>IF(A964="","",IF(MAX(pushover!B964:B1959)&gt;0,pushover!B964*100,-pushover!B964*100))</f>
        <v/>
      </c>
      <c r="C964" s="113" t="str">
        <f>IF(A964="","",pushover!C964)</f>
        <v/>
      </c>
      <c r="D964" s="4" t="str">
        <f>IF(A964="","",pushover!D964)</f>
        <v/>
      </c>
      <c r="E964" s="4" t="str">
        <f>IF(A964="","",pushover!E964)</f>
        <v/>
      </c>
      <c r="F964" s="4" t="str">
        <f>IF(A964="","",pushover!I964)</f>
        <v/>
      </c>
      <c r="G964" s="4" t="str">
        <f>IF(A964="","",pushover!J964)</f>
        <v/>
      </c>
      <c r="H964" s="4" t="str">
        <f>IF(A964="","",pushover!K964)</f>
        <v/>
      </c>
      <c r="I964" s="60" t="str">
        <f t="shared" si="97"/>
        <v/>
      </c>
      <c r="J964" s="60" t="str">
        <f t="shared" si="98"/>
        <v/>
      </c>
      <c r="K964" s="59" t="str">
        <f>IF(AND(F964&gt;0,F963=0),aux!$B$2,IF(AND(G964&gt;0,G963=0,H964&lt;1),aux!$B$3,IF(AND(J964=MAX($J$4:$J$999),J963&lt;J964),aux!$B$4,"")))</f>
        <v/>
      </c>
      <c r="L964" s="114" t="str">
        <f>IF(OR(K963=aux!$B$3,L963=""),"",B964/$B$1)</f>
        <v/>
      </c>
      <c r="M964" s="114" t="str">
        <f t="shared" si="95"/>
        <v/>
      </c>
      <c r="N964" s="11" t="str">
        <f t="shared" si="96"/>
        <v/>
      </c>
      <c r="O964" s="60" t="str">
        <f>IF(AND(L963&lt;$V$20,L964&gt;$V$20),aux!$B$5,"")</f>
        <v/>
      </c>
      <c r="AA964" s="108">
        <f>IF(L964="",$V$6,B964)</f>
        <v>45.800000000000004</v>
      </c>
      <c r="AB964" s="109">
        <f>IF(L964="",$W$6,C964)</f>
        <v>3585.1179999999999</v>
      </c>
      <c r="AC964" s="108">
        <f>IF(B964="",AC963,IF(L964="",B964,$V$6))</f>
        <v>80</v>
      </c>
      <c r="AD964" s="109">
        <f>IF(B964="",AD963,IF(L964="",C964,$W$6))</f>
        <v>3604.0729999999999</v>
      </c>
      <c r="AF964" s="110">
        <f t="shared" si="99"/>
        <v>33.676470588235297</v>
      </c>
      <c r="AG964" s="110">
        <f t="shared" si="100"/>
        <v>0.24973721682891176</v>
      </c>
      <c r="AI964" s="111">
        <f>SUM($N$4:N964)</f>
        <v>6.8337405675909331</v>
      </c>
    </row>
    <row r="965" spans="1:35" x14ac:dyDescent="0.25">
      <c r="A965" s="4" t="str">
        <f>IF(pushover!A965="","",pushover!A965)</f>
        <v/>
      </c>
      <c r="B965" s="112" t="str">
        <f>IF(A965="","",IF(MAX(pushover!B965:B1960)&gt;0,pushover!B965*100,-pushover!B965*100))</f>
        <v/>
      </c>
      <c r="C965" s="113" t="str">
        <f>IF(A965="","",pushover!C965)</f>
        <v/>
      </c>
      <c r="D965" s="4" t="str">
        <f>IF(A965="","",pushover!D965)</f>
        <v/>
      </c>
      <c r="E965" s="4" t="str">
        <f>IF(A965="","",pushover!E965)</f>
        <v/>
      </c>
      <c r="F965" s="4" t="str">
        <f>IF(A965="","",pushover!I965)</f>
        <v/>
      </c>
      <c r="G965" s="4" t="str">
        <f>IF(A965="","",pushover!J965)</f>
        <v/>
      </c>
      <c r="H965" s="4" t="str">
        <f>IF(A965="","",pushover!K965)</f>
        <v/>
      </c>
      <c r="I965" s="60" t="str">
        <f t="shared" si="97"/>
        <v/>
      </c>
      <c r="J965" s="60" t="str">
        <f t="shared" si="98"/>
        <v/>
      </c>
      <c r="K965" s="59" t="str">
        <f>IF(AND(F965&gt;0,F964=0),aux!$B$2,IF(AND(G965&gt;0,G964=0,H965&lt;1),aux!$B$3,IF(AND(J965=MAX($J$4:$J$999),J964&lt;J965),aux!$B$4,"")))</f>
        <v/>
      </c>
      <c r="L965" s="114" t="str">
        <f>IF(OR(K964=aux!$B$3,L964=""),"",B965/$B$1)</f>
        <v/>
      </c>
      <c r="M965" s="114" t="str">
        <f t="shared" si="95"/>
        <v/>
      </c>
      <c r="N965" s="11" t="str">
        <f t="shared" si="96"/>
        <v/>
      </c>
      <c r="O965" s="60" t="str">
        <f>IF(AND(L964&lt;$V$20,L965&gt;$V$20),aux!$B$5,"")</f>
        <v/>
      </c>
      <c r="AA965" s="108">
        <f>IF(L965="",$V$6,B965)</f>
        <v>45.800000000000004</v>
      </c>
      <c r="AB965" s="109">
        <f>IF(L965="",$W$6,C965)</f>
        <v>3585.1179999999999</v>
      </c>
      <c r="AC965" s="108">
        <f>IF(B965="",AC964,IF(L965="",B965,$V$6))</f>
        <v>80</v>
      </c>
      <c r="AD965" s="109">
        <f>IF(B965="",AD964,IF(L965="",C965,$W$6))</f>
        <v>3604.0729999999999</v>
      </c>
      <c r="AF965" s="110">
        <f t="shared" si="99"/>
        <v>33.676470588235297</v>
      </c>
      <c r="AG965" s="110">
        <f t="shared" si="100"/>
        <v>0.24973721682891176</v>
      </c>
      <c r="AI965" s="111">
        <f>SUM($N$4:N965)</f>
        <v>6.8337405675909331</v>
      </c>
    </row>
    <row r="966" spans="1:35" x14ac:dyDescent="0.25">
      <c r="A966" s="4" t="str">
        <f>IF(pushover!A966="","",pushover!A966)</f>
        <v/>
      </c>
      <c r="B966" s="112" t="str">
        <f>IF(A966="","",IF(MAX(pushover!B966:B1961)&gt;0,pushover!B966*100,-pushover!B966*100))</f>
        <v/>
      </c>
      <c r="C966" s="113" t="str">
        <f>IF(A966="","",pushover!C966)</f>
        <v/>
      </c>
      <c r="D966" s="4" t="str">
        <f>IF(A966="","",pushover!D966)</f>
        <v/>
      </c>
      <c r="E966" s="4" t="str">
        <f>IF(A966="","",pushover!E966)</f>
        <v/>
      </c>
      <c r="F966" s="4" t="str">
        <f>IF(A966="","",pushover!I966)</f>
        <v/>
      </c>
      <c r="G966" s="4" t="str">
        <f>IF(A966="","",pushover!J966)</f>
        <v/>
      </c>
      <c r="H966" s="4" t="str">
        <f>IF(A966="","",pushover!K966)</f>
        <v/>
      </c>
      <c r="I966" s="60" t="str">
        <f t="shared" si="97"/>
        <v/>
      </c>
      <c r="J966" s="60" t="str">
        <f t="shared" si="98"/>
        <v/>
      </c>
      <c r="K966" s="59" t="str">
        <f>IF(AND(F966&gt;0,F965=0),aux!$B$2,IF(AND(G966&gt;0,G965=0,H966&lt;1),aux!$B$3,IF(AND(J966=MAX($J$4:$J$999),J965&lt;J966),aux!$B$4,"")))</f>
        <v/>
      </c>
      <c r="L966" s="114" t="str">
        <f>IF(OR(K965=aux!$B$3,L965=""),"",B966/$B$1)</f>
        <v/>
      </c>
      <c r="M966" s="114" t="str">
        <f t="shared" si="95"/>
        <v/>
      </c>
      <c r="N966" s="11" t="str">
        <f t="shared" si="96"/>
        <v/>
      </c>
      <c r="O966" s="60" t="str">
        <f>IF(AND(L965&lt;$V$20,L966&gt;$V$20),aux!$B$5,"")</f>
        <v/>
      </c>
      <c r="AA966" s="108">
        <f>IF(L966="",$V$6,B966)</f>
        <v>45.800000000000004</v>
      </c>
      <c r="AB966" s="109">
        <f>IF(L966="",$W$6,C966)</f>
        <v>3585.1179999999999</v>
      </c>
      <c r="AC966" s="108">
        <f>IF(B966="",AC965,IF(L966="",B966,$V$6))</f>
        <v>80</v>
      </c>
      <c r="AD966" s="109">
        <f>IF(B966="",AD965,IF(L966="",C966,$W$6))</f>
        <v>3604.0729999999999</v>
      </c>
      <c r="AF966" s="110">
        <f t="shared" si="99"/>
        <v>33.676470588235297</v>
      </c>
      <c r="AG966" s="110">
        <f t="shared" si="100"/>
        <v>0.24973721682891176</v>
      </c>
      <c r="AI966" s="111">
        <f>SUM($N$4:N966)</f>
        <v>6.8337405675909331</v>
      </c>
    </row>
    <row r="967" spans="1:35" x14ac:dyDescent="0.25">
      <c r="A967" s="4" t="str">
        <f>IF(pushover!A967="","",pushover!A967)</f>
        <v/>
      </c>
      <c r="B967" s="112" t="str">
        <f>IF(A967="","",IF(MAX(pushover!B967:B1962)&gt;0,pushover!B967*100,-pushover!B967*100))</f>
        <v/>
      </c>
      <c r="C967" s="113" t="str">
        <f>IF(A967="","",pushover!C967)</f>
        <v/>
      </c>
      <c r="D967" s="4" t="str">
        <f>IF(A967="","",pushover!D967)</f>
        <v/>
      </c>
      <c r="E967" s="4" t="str">
        <f>IF(A967="","",pushover!E967)</f>
        <v/>
      </c>
      <c r="F967" s="4" t="str">
        <f>IF(A967="","",pushover!I967)</f>
        <v/>
      </c>
      <c r="G967" s="4" t="str">
        <f>IF(A967="","",pushover!J967)</f>
        <v/>
      </c>
      <c r="H967" s="4" t="str">
        <f>IF(A967="","",pushover!K967)</f>
        <v/>
      </c>
      <c r="I967" s="60" t="str">
        <f t="shared" si="97"/>
        <v/>
      </c>
      <c r="J967" s="60" t="str">
        <f t="shared" si="98"/>
        <v/>
      </c>
      <c r="K967" s="59" t="str">
        <f>IF(AND(F967&gt;0,F966=0),aux!$B$2,IF(AND(G967&gt;0,G966=0,H967&lt;1),aux!$B$3,IF(AND(J967=MAX($J$4:$J$999),J966&lt;J967),aux!$B$4,"")))</f>
        <v/>
      </c>
      <c r="L967" s="114" t="str">
        <f>IF(OR(K966=aux!$B$3,L966=""),"",B967/$B$1)</f>
        <v/>
      </c>
      <c r="M967" s="114" t="str">
        <f t="shared" si="95"/>
        <v/>
      </c>
      <c r="N967" s="11" t="str">
        <f t="shared" si="96"/>
        <v/>
      </c>
      <c r="O967" s="60" t="str">
        <f>IF(AND(L966&lt;$V$20,L967&gt;$V$20),aux!$B$5,"")</f>
        <v/>
      </c>
      <c r="AA967" s="108">
        <f>IF(L967="",$V$6,B967)</f>
        <v>45.800000000000004</v>
      </c>
      <c r="AB967" s="109">
        <f>IF(L967="",$W$6,C967)</f>
        <v>3585.1179999999999</v>
      </c>
      <c r="AC967" s="108">
        <f>IF(B967="",AC966,IF(L967="",B967,$V$6))</f>
        <v>80</v>
      </c>
      <c r="AD967" s="109">
        <f>IF(B967="",AD966,IF(L967="",C967,$W$6))</f>
        <v>3604.0729999999999</v>
      </c>
      <c r="AF967" s="110">
        <f t="shared" si="99"/>
        <v>33.676470588235297</v>
      </c>
      <c r="AG967" s="110">
        <f t="shared" si="100"/>
        <v>0.24973721682891176</v>
      </c>
      <c r="AI967" s="111">
        <f>SUM($N$4:N967)</f>
        <v>6.8337405675909331</v>
      </c>
    </row>
    <row r="968" spans="1:35" x14ac:dyDescent="0.25">
      <c r="A968" s="4" t="str">
        <f>IF(pushover!A968="","",pushover!A968)</f>
        <v/>
      </c>
      <c r="B968" s="112" t="str">
        <f>IF(A968="","",IF(MAX(pushover!B968:B1963)&gt;0,pushover!B968*100,-pushover!B968*100))</f>
        <v/>
      </c>
      <c r="C968" s="113" t="str">
        <f>IF(A968="","",pushover!C968)</f>
        <v/>
      </c>
      <c r="D968" s="4" t="str">
        <f>IF(A968="","",pushover!D968)</f>
        <v/>
      </c>
      <c r="E968" s="4" t="str">
        <f>IF(A968="","",pushover!E968)</f>
        <v/>
      </c>
      <c r="F968" s="4" t="str">
        <f>IF(A968="","",pushover!I968)</f>
        <v/>
      </c>
      <c r="G968" s="4" t="str">
        <f>IF(A968="","",pushover!J968)</f>
        <v/>
      </c>
      <c r="H968" s="4" t="str">
        <f>IF(A968="","",pushover!K968)</f>
        <v/>
      </c>
      <c r="I968" s="60" t="str">
        <f t="shared" si="97"/>
        <v/>
      </c>
      <c r="J968" s="60" t="str">
        <f t="shared" si="98"/>
        <v/>
      </c>
      <c r="K968" s="59" t="str">
        <f>IF(AND(F968&gt;0,F967=0),aux!$B$2,IF(AND(G968&gt;0,G967=0,H968&lt;1),aux!$B$3,IF(AND(J968=MAX($J$4:$J$999),J967&lt;J968),aux!$B$4,"")))</f>
        <v/>
      </c>
      <c r="L968" s="114" t="str">
        <f>IF(OR(K967=aux!$B$3,L967=""),"",B968/$B$1)</f>
        <v/>
      </c>
      <c r="M968" s="114" t="str">
        <f t="shared" si="95"/>
        <v/>
      </c>
      <c r="N968" s="11" t="str">
        <f t="shared" si="96"/>
        <v/>
      </c>
      <c r="O968" s="60" t="str">
        <f>IF(AND(L967&lt;$V$20,L968&gt;$V$20),aux!$B$5,"")</f>
        <v/>
      </c>
      <c r="AA968" s="108">
        <f>IF(L968="",$V$6,B968)</f>
        <v>45.800000000000004</v>
      </c>
      <c r="AB968" s="109">
        <f>IF(L968="",$W$6,C968)</f>
        <v>3585.1179999999999</v>
      </c>
      <c r="AC968" s="108">
        <f>IF(B968="",AC967,IF(L968="",B968,$V$6))</f>
        <v>80</v>
      </c>
      <c r="AD968" s="109">
        <f>IF(B968="",AD967,IF(L968="",C968,$W$6))</f>
        <v>3604.0729999999999</v>
      </c>
      <c r="AF968" s="110">
        <f t="shared" si="99"/>
        <v>33.676470588235297</v>
      </c>
      <c r="AG968" s="110">
        <f t="shared" si="100"/>
        <v>0.24973721682891176</v>
      </c>
      <c r="AI968" s="111">
        <f>SUM($N$4:N968)</f>
        <v>6.8337405675909331</v>
      </c>
    </row>
    <row r="969" spans="1:35" x14ac:dyDescent="0.25">
      <c r="A969" s="4" t="str">
        <f>IF(pushover!A969="","",pushover!A969)</f>
        <v/>
      </c>
      <c r="B969" s="112" t="str">
        <f>IF(A969="","",IF(MAX(pushover!B969:B1964)&gt;0,pushover!B969*100,-pushover!B969*100))</f>
        <v/>
      </c>
      <c r="C969" s="113" t="str">
        <f>IF(A969="","",pushover!C969)</f>
        <v/>
      </c>
      <c r="D969" s="4" t="str">
        <f>IF(A969="","",pushover!D969)</f>
        <v/>
      </c>
      <c r="E969" s="4" t="str">
        <f>IF(A969="","",pushover!E969)</f>
        <v/>
      </c>
      <c r="F969" s="4" t="str">
        <f>IF(A969="","",pushover!I969)</f>
        <v/>
      </c>
      <c r="G969" s="4" t="str">
        <f>IF(A969="","",pushover!J969)</f>
        <v/>
      </c>
      <c r="H969" s="4" t="str">
        <f>IF(A969="","",pushover!K969)</f>
        <v/>
      </c>
      <c r="I969" s="60" t="str">
        <f t="shared" si="97"/>
        <v/>
      </c>
      <c r="J969" s="60" t="str">
        <f t="shared" si="98"/>
        <v/>
      </c>
      <c r="K969" s="59" t="str">
        <f>IF(AND(F969&gt;0,F968=0),aux!$B$2,IF(AND(G969&gt;0,G968=0,H969&lt;1),aux!$B$3,IF(AND(J969=MAX($J$4:$J$999),J968&lt;J969),aux!$B$4,"")))</f>
        <v/>
      </c>
      <c r="L969" s="114" t="str">
        <f>IF(OR(K968=aux!$B$3,L968=""),"",B969/$B$1)</f>
        <v/>
      </c>
      <c r="M969" s="114" t="str">
        <f t="shared" si="95"/>
        <v/>
      </c>
      <c r="N969" s="11" t="str">
        <f t="shared" si="96"/>
        <v/>
      </c>
      <c r="O969" s="60" t="str">
        <f>IF(AND(L968&lt;$V$20,L969&gt;$V$20),aux!$B$5,"")</f>
        <v/>
      </c>
      <c r="AA969" s="108">
        <f>IF(L969="",$V$6,B969)</f>
        <v>45.800000000000004</v>
      </c>
      <c r="AB969" s="109">
        <f>IF(L969="",$W$6,C969)</f>
        <v>3585.1179999999999</v>
      </c>
      <c r="AC969" s="108">
        <f>IF(B969="",AC968,IF(L969="",B969,$V$6))</f>
        <v>80</v>
      </c>
      <c r="AD969" s="109">
        <f>IF(B969="",AD968,IF(L969="",C969,$W$6))</f>
        <v>3604.0729999999999</v>
      </c>
      <c r="AF969" s="110">
        <f t="shared" si="99"/>
        <v>33.676470588235297</v>
      </c>
      <c r="AG969" s="110">
        <f t="shared" si="100"/>
        <v>0.24973721682891176</v>
      </c>
      <c r="AI969" s="111">
        <f>SUM($N$4:N969)</f>
        <v>6.8337405675909331</v>
      </c>
    </row>
    <row r="970" spans="1:35" x14ac:dyDescent="0.25">
      <c r="A970" s="4" t="str">
        <f>IF(pushover!A970="","",pushover!A970)</f>
        <v/>
      </c>
      <c r="B970" s="112" t="str">
        <f>IF(A970="","",IF(MAX(pushover!B970:B1965)&gt;0,pushover!B970*100,-pushover!B970*100))</f>
        <v/>
      </c>
      <c r="C970" s="113" t="str">
        <f>IF(A970="","",pushover!C970)</f>
        <v/>
      </c>
      <c r="D970" s="4" t="str">
        <f>IF(A970="","",pushover!D970)</f>
        <v/>
      </c>
      <c r="E970" s="4" t="str">
        <f>IF(A970="","",pushover!E970)</f>
        <v/>
      </c>
      <c r="F970" s="4" t="str">
        <f>IF(A970="","",pushover!I970)</f>
        <v/>
      </c>
      <c r="G970" s="4" t="str">
        <f>IF(A970="","",pushover!J970)</f>
        <v/>
      </c>
      <c r="H970" s="4" t="str">
        <f>IF(A970="","",pushover!K970)</f>
        <v/>
      </c>
      <c r="I970" s="60" t="str">
        <f t="shared" si="97"/>
        <v/>
      </c>
      <c r="J970" s="60" t="str">
        <f t="shared" si="98"/>
        <v/>
      </c>
      <c r="K970" s="59" t="str">
        <f>IF(AND(F970&gt;0,F969=0),aux!$B$2,IF(AND(G970&gt;0,G969=0,H970&lt;1),aux!$B$3,IF(AND(J970=MAX($J$4:$J$999),J969&lt;J970),aux!$B$4,"")))</f>
        <v/>
      </c>
      <c r="L970" s="114" t="str">
        <f>IF(OR(K969=aux!$B$3,L969=""),"",B970/$B$1)</f>
        <v/>
      </c>
      <c r="M970" s="114" t="str">
        <f t="shared" si="95"/>
        <v/>
      </c>
      <c r="N970" s="11" t="str">
        <f t="shared" si="96"/>
        <v/>
      </c>
      <c r="O970" s="60" t="str">
        <f>IF(AND(L969&lt;$V$20,L970&gt;$V$20),aux!$B$5,"")</f>
        <v/>
      </c>
      <c r="AA970" s="108">
        <f>IF(L970="",$V$6,B970)</f>
        <v>45.800000000000004</v>
      </c>
      <c r="AB970" s="109">
        <f>IF(L970="",$W$6,C970)</f>
        <v>3585.1179999999999</v>
      </c>
      <c r="AC970" s="108">
        <f>IF(B970="",AC969,IF(L970="",B970,$V$6))</f>
        <v>80</v>
      </c>
      <c r="AD970" s="109">
        <f>IF(B970="",AD969,IF(L970="",C970,$W$6))</f>
        <v>3604.0729999999999</v>
      </c>
      <c r="AF970" s="110">
        <f t="shared" si="99"/>
        <v>33.676470588235297</v>
      </c>
      <c r="AG970" s="110">
        <f t="shared" si="100"/>
        <v>0.24973721682891176</v>
      </c>
      <c r="AI970" s="111">
        <f>SUM($N$4:N970)</f>
        <v>6.8337405675909331</v>
      </c>
    </row>
    <row r="971" spans="1:35" x14ac:dyDescent="0.25">
      <c r="A971" s="4" t="str">
        <f>IF(pushover!A971="","",pushover!A971)</f>
        <v/>
      </c>
      <c r="B971" s="112" t="str">
        <f>IF(A971="","",IF(MAX(pushover!B971:B1966)&gt;0,pushover!B971*100,-pushover!B971*100))</f>
        <v/>
      </c>
      <c r="C971" s="113" t="str">
        <f>IF(A971="","",pushover!C971)</f>
        <v/>
      </c>
      <c r="D971" s="4" t="str">
        <f>IF(A971="","",pushover!D971)</f>
        <v/>
      </c>
      <c r="E971" s="4" t="str">
        <f>IF(A971="","",pushover!E971)</f>
        <v/>
      </c>
      <c r="F971" s="4" t="str">
        <f>IF(A971="","",pushover!I971)</f>
        <v/>
      </c>
      <c r="G971" s="4" t="str">
        <f>IF(A971="","",pushover!J971)</f>
        <v/>
      </c>
      <c r="H971" s="4" t="str">
        <f>IF(A971="","",pushover!K971)</f>
        <v/>
      </c>
      <c r="I971" s="60" t="str">
        <f t="shared" si="97"/>
        <v/>
      </c>
      <c r="J971" s="60" t="str">
        <f t="shared" si="98"/>
        <v/>
      </c>
      <c r="K971" s="59" t="str">
        <f>IF(AND(F971&gt;0,F970=0),aux!$B$2,IF(AND(G971&gt;0,G970=0,H971&lt;1),aux!$B$3,IF(AND(J971=MAX($J$4:$J$999),J970&lt;J971),aux!$B$4,"")))</f>
        <v/>
      </c>
      <c r="L971" s="114" t="str">
        <f>IF(OR(K970=aux!$B$3,L970=""),"",B971/$B$1)</f>
        <v/>
      </c>
      <c r="M971" s="114" t="str">
        <f t="shared" si="95"/>
        <v/>
      </c>
      <c r="N971" s="11" t="str">
        <f t="shared" si="96"/>
        <v/>
      </c>
      <c r="O971" s="60" t="str">
        <f>IF(AND(L970&lt;$V$20,L971&gt;$V$20),aux!$B$5,"")</f>
        <v/>
      </c>
      <c r="AA971" s="108">
        <f>IF(L971="",$V$6,B971)</f>
        <v>45.800000000000004</v>
      </c>
      <c r="AB971" s="109">
        <f>IF(L971="",$W$6,C971)</f>
        <v>3585.1179999999999</v>
      </c>
      <c r="AC971" s="108">
        <f>IF(B971="",AC970,IF(L971="",B971,$V$6))</f>
        <v>80</v>
      </c>
      <c r="AD971" s="109">
        <f>IF(B971="",AD970,IF(L971="",C971,$W$6))</f>
        <v>3604.0729999999999</v>
      </c>
      <c r="AF971" s="110">
        <f t="shared" si="99"/>
        <v>33.676470588235297</v>
      </c>
      <c r="AG971" s="110">
        <f t="shared" si="100"/>
        <v>0.24973721682891176</v>
      </c>
      <c r="AI971" s="111">
        <f>SUM($N$4:N971)</f>
        <v>6.8337405675909331</v>
      </c>
    </row>
    <row r="972" spans="1:35" x14ac:dyDescent="0.25">
      <c r="A972" s="4" t="str">
        <f>IF(pushover!A972="","",pushover!A972)</f>
        <v/>
      </c>
      <c r="B972" s="112" t="str">
        <f>IF(A972="","",IF(MAX(pushover!B972:B1967)&gt;0,pushover!B972*100,-pushover!B972*100))</f>
        <v/>
      </c>
      <c r="C972" s="113" t="str">
        <f>IF(A972="","",pushover!C972)</f>
        <v/>
      </c>
      <c r="D972" s="4" t="str">
        <f>IF(A972="","",pushover!D972)</f>
        <v/>
      </c>
      <c r="E972" s="4" t="str">
        <f>IF(A972="","",pushover!E972)</f>
        <v/>
      </c>
      <c r="F972" s="4" t="str">
        <f>IF(A972="","",pushover!I972)</f>
        <v/>
      </c>
      <c r="G972" s="4" t="str">
        <f>IF(A972="","",pushover!J972)</f>
        <v/>
      </c>
      <c r="H972" s="4" t="str">
        <f>IF(A972="","",pushover!K972)</f>
        <v/>
      </c>
      <c r="I972" s="60" t="str">
        <f t="shared" si="97"/>
        <v/>
      </c>
      <c r="J972" s="60" t="str">
        <f t="shared" si="98"/>
        <v/>
      </c>
      <c r="K972" s="59" t="str">
        <f>IF(AND(F972&gt;0,F971=0),aux!$B$2,IF(AND(G972&gt;0,G971=0,H972&lt;1),aux!$B$3,IF(AND(J972=MAX($J$4:$J$999),J971&lt;J972),aux!$B$4,"")))</f>
        <v/>
      </c>
      <c r="L972" s="114" t="str">
        <f>IF(OR(K971=aux!$B$3,L971=""),"",B972/$B$1)</f>
        <v/>
      </c>
      <c r="M972" s="114" t="str">
        <f t="shared" si="95"/>
        <v/>
      </c>
      <c r="N972" s="11" t="str">
        <f t="shared" si="96"/>
        <v/>
      </c>
      <c r="O972" s="60" t="str">
        <f>IF(AND(L971&lt;$V$20,L972&gt;$V$20),aux!$B$5,"")</f>
        <v/>
      </c>
      <c r="AA972" s="108">
        <f>IF(L972="",$V$6,B972)</f>
        <v>45.800000000000004</v>
      </c>
      <c r="AB972" s="109">
        <f>IF(L972="",$W$6,C972)</f>
        <v>3585.1179999999999</v>
      </c>
      <c r="AC972" s="108">
        <f>IF(B972="",AC971,IF(L972="",B972,$V$6))</f>
        <v>80</v>
      </c>
      <c r="AD972" s="109">
        <f>IF(B972="",AD971,IF(L972="",C972,$W$6))</f>
        <v>3604.0729999999999</v>
      </c>
      <c r="AF972" s="110">
        <f t="shared" si="99"/>
        <v>33.676470588235297</v>
      </c>
      <c r="AG972" s="110">
        <f t="shared" si="100"/>
        <v>0.24973721682891176</v>
      </c>
      <c r="AI972" s="111">
        <f>SUM($N$4:N972)</f>
        <v>6.8337405675909331</v>
      </c>
    </row>
    <row r="973" spans="1:35" x14ac:dyDescent="0.25">
      <c r="A973" s="4" t="str">
        <f>IF(pushover!A973="","",pushover!A973)</f>
        <v/>
      </c>
      <c r="B973" s="112" t="str">
        <f>IF(A973="","",IF(MAX(pushover!B973:B1968)&gt;0,pushover!B973*100,-pushover!B973*100))</f>
        <v/>
      </c>
      <c r="C973" s="113" t="str">
        <f>IF(A973="","",pushover!C973)</f>
        <v/>
      </c>
      <c r="D973" s="4" t="str">
        <f>IF(A973="","",pushover!D973)</f>
        <v/>
      </c>
      <c r="E973" s="4" t="str">
        <f>IF(A973="","",pushover!E973)</f>
        <v/>
      </c>
      <c r="F973" s="4" t="str">
        <f>IF(A973="","",pushover!I973)</f>
        <v/>
      </c>
      <c r="G973" s="4" t="str">
        <f>IF(A973="","",pushover!J973)</f>
        <v/>
      </c>
      <c r="H973" s="4" t="str">
        <f>IF(A973="","",pushover!K973)</f>
        <v/>
      </c>
      <c r="I973" s="60" t="str">
        <f t="shared" si="97"/>
        <v/>
      </c>
      <c r="J973" s="60" t="str">
        <f t="shared" si="98"/>
        <v/>
      </c>
      <c r="K973" s="59" t="str">
        <f>IF(AND(F973&gt;0,F972=0),aux!$B$2,IF(AND(G973&gt;0,G972=0,H973&lt;1),aux!$B$3,IF(AND(J973=MAX($J$4:$J$999),J972&lt;J973),aux!$B$4,"")))</f>
        <v/>
      </c>
      <c r="L973" s="114" t="str">
        <f>IF(OR(K972=aux!$B$3,L972=""),"",B973/$B$1)</f>
        <v/>
      </c>
      <c r="M973" s="114" t="str">
        <f t="shared" si="95"/>
        <v/>
      </c>
      <c r="N973" s="11" t="str">
        <f t="shared" si="96"/>
        <v/>
      </c>
      <c r="O973" s="60" t="str">
        <f>IF(AND(L972&lt;$V$20,L973&gt;$V$20),aux!$B$5,"")</f>
        <v/>
      </c>
      <c r="AA973" s="108">
        <f>IF(L973="",$V$6,B973)</f>
        <v>45.800000000000004</v>
      </c>
      <c r="AB973" s="109">
        <f>IF(L973="",$W$6,C973)</f>
        <v>3585.1179999999999</v>
      </c>
      <c r="AC973" s="108">
        <f>IF(B973="",AC972,IF(L973="",B973,$V$6))</f>
        <v>80</v>
      </c>
      <c r="AD973" s="109">
        <f>IF(B973="",AD972,IF(L973="",C973,$W$6))</f>
        <v>3604.0729999999999</v>
      </c>
      <c r="AF973" s="110">
        <f t="shared" si="99"/>
        <v>33.676470588235297</v>
      </c>
      <c r="AG973" s="110">
        <f t="shared" si="100"/>
        <v>0.24973721682891176</v>
      </c>
      <c r="AI973" s="111">
        <f>SUM($N$4:N973)</f>
        <v>6.8337405675909331</v>
      </c>
    </row>
    <row r="974" spans="1:35" x14ac:dyDescent="0.25">
      <c r="A974" s="4" t="str">
        <f>IF(pushover!A974="","",pushover!A974)</f>
        <v/>
      </c>
      <c r="B974" s="112" t="str">
        <f>IF(A974="","",IF(MAX(pushover!B974:B1969)&gt;0,pushover!B974*100,-pushover!B974*100))</f>
        <v/>
      </c>
      <c r="C974" s="113" t="str">
        <f>IF(A974="","",pushover!C974)</f>
        <v/>
      </c>
      <c r="D974" s="4" t="str">
        <f>IF(A974="","",pushover!D974)</f>
        <v/>
      </c>
      <c r="E974" s="4" t="str">
        <f>IF(A974="","",pushover!E974)</f>
        <v/>
      </c>
      <c r="F974" s="4" t="str">
        <f>IF(A974="","",pushover!I974)</f>
        <v/>
      </c>
      <c r="G974" s="4" t="str">
        <f>IF(A974="","",pushover!J974)</f>
        <v/>
      </c>
      <c r="H974" s="4" t="str">
        <f>IF(A974="","",pushover!K974)</f>
        <v/>
      </c>
      <c r="I974" s="60" t="str">
        <f t="shared" si="97"/>
        <v/>
      </c>
      <c r="J974" s="60" t="str">
        <f t="shared" si="98"/>
        <v/>
      </c>
      <c r="K974" s="59" t="str">
        <f>IF(AND(F974&gt;0,F973=0),aux!$B$2,IF(AND(G974&gt;0,G973=0,H974&lt;1),aux!$B$3,IF(AND(J974=MAX($J$4:$J$999),J973&lt;J974),aux!$B$4,"")))</f>
        <v/>
      </c>
      <c r="L974" s="114" t="str">
        <f>IF(OR(K973=aux!$B$3,L973=""),"",B974/$B$1)</f>
        <v/>
      </c>
      <c r="M974" s="114" t="str">
        <f t="shared" si="95"/>
        <v/>
      </c>
      <c r="N974" s="11" t="str">
        <f t="shared" si="96"/>
        <v/>
      </c>
      <c r="O974" s="60" t="str">
        <f>IF(AND(L973&lt;$V$20,L974&gt;$V$20),aux!$B$5,"")</f>
        <v/>
      </c>
      <c r="AA974" s="108">
        <f>IF(L974="",$V$6,B974)</f>
        <v>45.800000000000004</v>
      </c>
      <c r="AB974" s="109">
        <f>IF(L974="",$W$6,C974)</f>
        <v>3585.1179999999999</v>
      </c>
      <c r="AC974" s="108">
        <f>IF(B974="",AC973,IF(L974="",B974,$V$6))</f>
        <v>80</v>
      </c>
      <c r="AD974" s="109">
        <f>IF(B974="",AD973,IF(L974="",C974,$W$6))</f>
        <v>3604.0729999999999</v>
      </c>
      <c r="AF974" s="110">
        <f t="shared" si="99"/>
        <v>33.676470588235297</v>
      </c>
      <c r="AG974" s="110">
        <f t="shared" si="100"/>
        <v>0.24973721682891176</v>
      </c>
      <c r="AI974" s="111">
        <f>SUM($N$4:N974)</f>
        <v>6.8337405675909331</v>
      </c>
    </row>
    <row r="975" spans="1:35" x14ac:dyDescent="0.25">
      <c r="A975" s="4" t="str">
        <f>IF(pushover!A975="","",pushover!A975)</f>
        <v/>
      </c>
      <c r="B975" s="112" t="str">
        <f>IF(A975="","",IF(MAX(pushover!B975:B1970)&gt;0,pushover!B975*100,-pushover!B975*100))</f>
        <v/>
      </c>
      <c r="C975" s="113" t="str">
        <f>IF(A975="","",pushover!C975)</f>
        <v/>
      </c>
      <c r="D975" s="4" t="str">
        <f>IF(A975="","",pushover!D975)</f>
        <v/>
      </c>
      <c r="E975" s="4" t="str">
        <f>IF(A975="","",pushover!E975)</f>
        <v/>
      </c>
      <c r="F975" s="4" t="str">
        <f>IF(A975="","",pushover!I975)</f>
        <v/>
      </c>
      <c r="G975" s="4" t="str">
        <f>IF(A975="","",pushover!J975)</f>
        <v/>
      </c>
      <c r="H975" s="4" t="str">
        <f>IF(A975="","",pushover!K975)</f>
        <v/>
      </c>
      <c r="I975" s="60" t="str">
        <f t="shared" si="97"/>
        <v/>
      </c>
      <c r="J975" s="60" t="str">
        <f t="shared" si="98"/>
        <v/>
      </c>
      <c r="K975" s="59" t="str">
        <f>IF(AND(F975&gt;0,F974=0),aux!$B$2,IF(AND(G975&gt;0,G974=0,H975&lt;1),aux!$B$3,IF(AND(J975=MAX($J$4:$J$999),J974&lt;J975),aux!$B$4,"")))</f>
        <v/>
      </c>
      <c r="L975" s="114" t="str">
        <f>IF(OR(K974=aux!$B$3,L974=""),"",B975/$B$1)</f>
        <v/>
      </c>
      <c r="M975" s="114" t="str">
        <f t="shared" si="95"/>
        <v/>
      </c>
      <c r="N975" s="11" t="str">
        <f t="shared" si="96"/>
        <v/>
      </c>
      <c r="O975" s="60" t="str">
        <f>IF(AND(L974&lt;$V$20,L975&gt;$V$20),aux!$B$5,"")</f>
        <v/>
      </c>
      <c r="AA975" s="108">
        <f>IF(L975="",$V$6,B975)</f>
        <v>45.800000000000004</v>
      </c>
      <c r="AB975" s="109">
        <f>IF(L975="",$W$6,C975)</f>
        <v>3585.1179999999999</v>
      </c>
      <c r="AC975" s="108">
        <f>IF(B975="",AC974,IF(L975="",B975,$V$6))</f>
        <v>80</v>
      </c>
      <c r="AD975" s="109">
        <f>IF(B975="",AD974,IF(L975="",C975,$W$6))</f>
        <v>3604.0729999999999</v>
      </c>
      <c r="AF975" s="110">
        <f t="shared" si="99"/>
        <v>33.676470588235297</v>
      </c>
      <c r="AG975" s="110">
        <f t="shared" si="100"/>
        <v>0.24973721682891176</v>
      </c>
      <c r="AI975" s="111">
        <f>SUM($N$4:N975)</f>
        <v>6.8337405675909331</v>
      </c>
    </row>
    <row r="976" spans="1:35" x14ac:dyDescent="0.25">
      <c r="A976" s="4" t="str">
        <f>IF(pushover!A976="","",pushover!A976)</f>
        <v/>
      </c>
      <c r="B976" s="112" t="str">
        <f>IF(A976="","",IF(MAX(pushover!B976:B1971)&gt;0,pushover!B976*100,-pushover!B976*100))</f>
        <v/>
      </c>
      <c r="C976" s="113" t="str">
        <f>IF(A976="","",pushover!C976)</f>
        <v/>
      </c>
      <c r="D976" s="4" t="str">
        <f>IF(A976="","",pushover!D976)</f>
        <v/>
      </c>
      <c r="E976" s="4" t="str">
        <f>IF(A976="","",pushover!E976)</f>
        <v/>
      </c>
      <c r="F976" s="4" t="str">
        <f>IF(A976="","",pushover!I976)</f>
        <v/>
      </c>
      <c r="G976" s="4" t="str">
        <f>IF(A976="","",pushover!J976)</f>
        <v/>
      </c>
      <c r="H976" s="4" t="str">
        <f>IF(A976="","",pushover!K976)</f>
        <v/>
      </c>
      <c r="I976" s="60" t="str">
        <f t="shared" si="97"/>
        <v/>
      </c>
      <c r="J976" s="60" t="str">
        <f t="shared" si="98"/>
        <v/>
      </c>
      <c r="K976" s="59" t="str">
        <f>IF(AND(F976&gt;0,F975=0),aux!$B$2,IF(AND(G976&gt;0,G975=0,H976&lt;1),aux!$B$3,IF(AND(J976=MAX($J$4:$J$999),J975&lt;J976),aux!$B$4,"")))</f>
        <v/>
      </c>
      <c r="L976" s="114" t="str">
        <f>IF(OR(K975=aux!$B$3,L975=""),"",B976/$B$1)</f>
        <v/>
      </c>
      <c r="M976" s="114" t="str">
        <f t="shared" si="95"/>
        <v/>
      </c>
      <c r="N976" s="11" t="str">
        <f t="shared" si="96"/>
        <v/>
      </c>
      <c r="O976" s="60" t="str">
        <f>IF(AND(L975&lt;$V$20,L976&gt;$V$20),aux!$B$5,"")</f>
        <v/>
      </c>
      <c r="AA976" s="108">
        <f>IF(L976="",$V$6,B976)</f>
        <v>45.800000000000004</v>
      </c>
      <c r="AB976" s="109">
        <f>IF(L976="",$W$6,C976)</f>
        <v>3585.1179999999999</v>
      </c>
      <c r="AC976" s="108">
        <f>IF(B976="",AC975,IF(L976="",B976,$V$6))</f>
        <v>80</v>
      </c>
      <c r="AD976" s="109">
        <f>IF(B976="",AD975,IF(L976="",C976,$W$6))</f>
        <v>3604.0729999999999</v>
      </c>
      <c r="AF976" s="110">
        <f t="shared" si="99"/>
        <v>33.676470588235297</v>
      </c>
      <c r="AG976" s="110">
        <f t="shared" si="100"/>
        <v>0.24973721682891176</v>
      </c>
      <c r="AI976" s="111">
        <f>SUM($N$4:N976)</f>
        <v>6.8337405675909331</v>
      </c>
    </row>
    <row r="977" spans="1:35" x14ac:dyDescent="0.25">
      <c r="A977" s="4" t="str">
        <f>IF(pushover!A977="","",pushover!A977)</f>
        <v/>
      </c>
      <c r="B977" s="112" t="str">
        <f>IF(A977="","",IF(MAX(pushover!B977:B1972)&gt;0,pushover!B977*100,-pushover!B977*100))</f>
        <v/>
      </c>
      <c r="C977" s="113" t="str">
        <f>IF(A977="","",pushover!C977)</f>
        <v/>
      </c>
      <c r="D977" s="4" t="str">
        <f>IF(A977="","",pushover!D977)</f>
        <v/>
      </c>
      <c r="E977" s="4" t="str">
        <f>IF(A977="","",pushover!E977)</f>
        <v/>
      </c>
      <c r="F977" s="4" t="str">
        <f>IF(A977="","",pushover!I977)</f>
        <v/>
      </c>
      <c r="G977" s="4" t="str">
        <f>IF(A977="","",pushover!J977)</f>
        <v/>
      </c>
      <c r="H977" s="4" t="str">
        <f>IF(A977="","",pushover!K977)</f>
        <v/>
      </c>
      <c r="I977" s="60" t="str">
        <f t="shared" si="97"/>
        <v/>
      </c>
      <c r="J977" s="60" t="str">
        <f t="shared" si="98"/>
        <v/>
      </c>
      <c r="K977" s="59" t="str">
        <f>IF(AND(F977&gt;0,F976=0),aux!$B$2,IF(AND(G977&gt;0,G976=0,H977&lt;1),aux!$B$3,IF(AND(J977=MAX($J$4:$J$999),J976&lt;J977),aux!$B$4,"")))</f>
        <v/>
      </c>
      <c r="L977" s="114" t="str">
        <f>IF(OR(K976=aux!$B$3,L976=""),"",B977/$B$1)</f>
        <v/>
      </c>
      <c r="M977" s="114" t="str">
        <f t="shared" si="95"/>
        <v/>
      </c>
      <c r="N977" s="11" t="str">
        <f t="shared" si="96"/>
        <v/>
      </c>
      <c r="O977" s="60" t="str">
        <f>IF(AND(L976&lt;$V$20,L977&gt;$V$20),aux!$B$5,"")</f>
        <v/>
      </c>
      <c r="AA977" s="108">
        <f>IF(L977="",$V$6,B977)</f>
        <v>45.800000000000004</v>
      </c>
      <c r="AB977" s="109">
        <f>IF(L977="",$W$6,C977)</f>
        <v>3585.1179999999999</v>
      </c>
      <c r="AC977" s="108">
        <f>IF(B977="",AC976,IF(L977="",B977,$V$6))</f>
        <v>80</v>
      </c>
      <c r="AD977" s="109">
        <f>IF(B977="",AD976,IF(L977="",C977,$W$6))</f>
        <v>3604.0729999999999</v>
      </c>
      <c r="AF977" s="110">
        <f t="shared" si="99"/>
        <v>33.676470588235297</v>
      </c>
      <c r="AG977" s="110">
        <f t="shared" si="100"/>
        <v>0.24973721682891176</v>
      </c>
      <c r="AI977" s="111">
        <f>SUM($N$4:N977)</f>
        <v>6.8337405675909331</v>
      </c>
    </row>
    <row r="978" spans="1:35" x14ac:dyDescent="0.25">
      <c r="A978" s="4" t="str">
        <f>IF(pushover!A978="","",pushover!A978)</f>
        <v/>
      </c>
      <c r="B978" s="112" t="str">
        <f>IF(A978="","",IF(MAX(pushover!B978:B1973)&gt;0,pushover!B978*100,-pushover!B978*100))</f>
        <v/>
      </c>
      <c r="C978" s="113" t="str">
        <f>IF(A978="","",pushover!C978)</f>
        <v/>
      </c>
      <c r="D978" s="4" t="str">
        <f>IF(A978="","",pushover!D978)</f>
        <v/>
      </c>
      <c r="E978" s="4" t="str">
        <f>IF(A978="","",pushover!E978)</f>
        <v/>
      </c>
      <c r="F978" s="4" t="str">
        <f>IF(A978="","",pushover!I978)</f>
        <v/>
      </c>
      <c r="G978" s="4" t="str">
        <f>IF(A978="","",pushover!J978)</f>
        <v/>
      </c>
      <c r="H978" s="4" t="str">
        <f>IF(A978="","",pushover!K978)</f>
        <v/>
      </c>
      <c r="I978" s="60" t="str">
        <f t="shared" si="97"/>
        <v/>
      </c>
      <c r="J978" s="60" t="str">
        <f t="shared" si="98"/>
        <v/>
      </c>
      <c r="K978" s="59" t="str">
        <f>IF(AND(F978&gt;0,F977=0),aux!$B$2,IF(AND(G978&gt;0,G977=0,H978&lt;1),aux!$B$3,IF(AND(J978=MAX($J$4:$J$999),J977&lt;J978),aux!$B$4,"")))</f>
        <v/>
      </c>
      <c r="L978" s="114" t="str">
        <f>IF(OR(K977=aux!$B$3,L977=""),"",B978/$B$1)</f>
        <v/>
      </c>
      <c r="M978" s="114" t="str">
        <f t="shared" si="95"/>
        <v/>
      </c>
      <c r="N978" s="11" t="str">
        <f t="shared" si="96"/>
        <v/>
      </c>
      <c r="O978" s="60" t="str">
        <f>IF(AND(L977&lt;$V$20,L978&gt;$V$20),aux!$B$5,"")</f>
        <v/>
      </c>
      <c r="AA978" s="108">
        <f>IF(L978="",$V$6,B978)</f>
        <v>45.800000000000004</v>
      </c>
      <c r="AB978" s="109">
        <f>IF(L978="",$W$6,C978)</f>
        <v>3585.1179999999999</v>
      </c>
      <c r="AC978" s="108">
        <f>IF(B978="",AC977,IF(L978="",B978,$V$6))</f>
        <v>80</v>
      </c>
      <c r="AD978" s="109">
        <f>IF(B978="",AD977,IF(L978="",C978,$W$6))</f>
        <v>3604.0729999999999</v>
      </c>
      <c r="AF978" s="110">
        <f t="shared" si="99"/>
        <v>33.676470588235297</v>
      </c>
      <c r="AG978" s="110">
        <f t="shared" si="100"/>
        <v>0.24973721682891176</v>
      </c>
      <c r="AI978" s="111">
        <f>SUM($N$4:N978)</f>
        <v>6.8337405675909331</v>
      </c>
    </row>
    <row r="979" spans="1:35" x14ac:dyDescent="0.25">
      <c r="A979" s="4" t="str">
        <f>IF(pushover!A979="","",pushover!A979)</f>
        <v/>
      </c>
      <c r="B979" s="112" t="str">
        <f>IF(A979="","",IF(MAX(pushover!B979:B1974)&gt;0,pushover!B979*100,-pushover!B979*100))</f>
        <v/>
      </c>
      <c r="C979" s="113" t="str">
        <f>IF(A979="","",pushover!C979)</f>
        <v/>
      </c>
      <c r="D979" s="4" t="str">
        <f>IF(A979="","",pushover!D979)</f>
        <v/>
      </c>
      <c r="E979" s="4" t="str">
        <f>IF(A979="","",pushover!E979)</f>
        <v/>
      </c>
      <c r="F979" s="4" t="str">
        <f>IF(A979="","",pushover!I979)</f>
        <v/>
      </c>
      <c r="G979" s="4" t="str">
        <f>IF(A979="","",pushover!J979)</f>
        <v/>
      </c>
      <c r="H979" s="4" t="str">
        <f>IF(A979="","",pushover!K979)</f>
        <v/>
      </c>
      <c r="I979" s="60" t="str">
        <f t="shared" si="97"/>
        <v/>
      </c>
      <c r="J979" s="60" t="str">
        <f t="shared" si="98"/>
        <v/>
      </c>
      <c r="K979" s="59" t="str">
        <f>IF(AND(F979&gt;0,F978=0),aux!$B$2,IF(AND(G979&gt;0,G978=0,H979&lt;1),aux!$B$3,IF(AND(J979=MAX($J$4:$J$999),J978&lt;J979),aux!$B$4,"")))</f>
        <v/>
      </c>
      <c r="L979" s="114" t="str">
        <f>IF(OR(K978=aux!$B$3,L978=""),"",B979/$B$1)</f>
        <v/>
      </c>
      <c r="M979" s="114" t="str">
        <f t="shared" si="95"/>
        <v/>
      </c>
      <c r="N979" s="11" t="str">
        <f t="shared" si="96"/>
        <v/>
      </c>
      <c r="O979" s="60" t="str">
        <f>IF(AND(L978&lt;$V$20,L979&gt;$V$20),aux!$B$5,"")</f>
        <v/>
      </c>
      <c r="AA979" s="108">
        <f>IF(L979="",$V$6,B979)</f>
        <v>45.800000000000004</v>
      </c>
      <c r="AB979" s="109">
        <f>IF(L979="",$W$6,C979)</f>
        <v>3585.1179999999999</v>
      </c>
      <c r="AC979" s="108">
        <f>IF(B979="",AC978,IF(L979="",B979,$V$6))</f>
        <v>80</v>
      </c>
      <c r="AD979" s="109">
        <f>IF(B979="",AD978,IF(L979="",C979,$W$6))</f>
        <v>3604.0729999999999</v>
      </c>
      <c r="AF979" s="110">
        <f t="shared" si="99"/>
        <v>33.676470588235297</v>
      </c>
      <c r="AG979" s="110">
        <f t="shared" si="100"/>
        <v>0.24973721682891176</v>
      </c>
      <c r="AI979" s="111">
        <f>SUM($N$4:N979)</f>
        <v>6.8337405675909331</v>
      </c>
    </row>
    <row r="980" spans="1:35" x14ac:dyDescent="0.25">
      <c r="A980" s="4" t="str">
        <f>IF(pushover!A980="","",pushover!A980)</f>
        <v/>
      </c>
      <c r="B980" s="112" t="str">
        <f>IF(A980="","",IF(MAX(pushover!B980:B1975)&gt;0,pushover!B980*100,-pushover!B980*100))</f>
        <v/>
      </c>
      <c r="C980" s="113" t="str">
        <f>IF(A980="","",pushover!C980)</f>
        <v/>
      </c>
      <c r="D980" s="4" t="str">
        <f>IF(A980="","",pushover!D980)</f>
        <v/>
      </c>
      <c r="E980" s="4" t="str">
        <f>IF(A980="","",pushover!E980)</f>
        <v/>
      </c>
      <c r="F980" s="4" t="str">
        <f>IF(A980="","",pushover!I980)</f>
        <v/>
      </c>
      <c r="G980" s="4" t="str">
        <f>IF(A980="","",pushover!J980)</f>
        <v/>
      </c>
      <c r="H980" s="4" t="str">
        <f>IF(A980="","",pushover!K980)</f>
        <v/>
      </c>
      <c r="I980" s="60" t="str">
        <f t="shared" si="97"/>
        <v/>
      </c>
      <c r="J980" s="60" t="str">
        <f t="shared" si="98"/>
        <v/>
      </c>
      <c r="K980" s="59" t="str">
        <f>IF(AND(F980&gt;0,F979=0),aux!$B$2,IF(AND(G980&gt;0,G979=0,H980&lt;1),aux!$B$3,IF(AND(J980=MAX($J$4:$J$999),J979&lt;J980),aux!$B$4,"")))</f>
        <v/>
      </c>
      <c r="L980" s="114" t="str">
        <f>IF(OR(K979=aux!$B$3,L979=""),"",B980/$B$1)</f>
        <v/>
      </c>
      <c r="M980" s="114" t="str">
        <f t="shared" si="95"/>
        <v/>
      </c>
      <c r="N980" s="11" t="str">
        <f t="shared" si="96"/>
        <v/>
      </c>
      <c r="O980" s="60" t="str">
        <f>IF(AND(L979&lt;$V$20,L980&gt;$V$20),aux!$B$5,"")</f>
        <v/>
      </c>
      <c r="AA980" s="108">
        <f>IF(L980="",$V$6,B980)</f>
        <v>45.800000000000004</v>
      </c>
      <c r="AB980" s="109">
        <f>IF(L980="",$W$6,C980)</f>
        <v>3585.1179999999999</v>
      </c>
      <c r="AC980" s="108">
        <f>IF(B980="",AC979,IF(L980="",B980,$V$6))</f>
        <v>80</v>
      </c>
      <c r="AD980" s="109">
        <f>IF(B980="",AD979,IF(L980="",C980,$W$6))</f>
        <v>3604.0729999999999</v>
      </c>
      <c r="AF980" s="110">
        <f t="shared" si="99"/>
        <v>33.676470588235297</v>
      </c>
      <c r="AG980" s="110">
        <f t="shared" si="100"/>
        <v>0.24973721682891176</v>
      </c>
      <c r="AI980" s="111">
        <f>SUM($N$4:N980)</f>
        <v>6.8337405675909331</v>
      </c>
    </row>
    <row r="981" spans="1:35" x14ac:dyDescent="0.25">
      <c r="A981" s="4" t="str">
        <f>IF(pushover!A981="","",pushover!A981)</f>
        <v/>
      </c>
      <c r="B981" s="112" t="str">
        <f>IF(A981="","",IF(MAX(pushover!B981:B1976)&gt;0,pushover!B981*100,-pushover!B981*100))</f>
        <v/>
      </c>
      <c r="C981" s="113" t="str">
        <f>IF(A981="","",pushover!C981)</f>
        <v/>
      </c>
      <c r="D981" s="4" t="str">
        <f>IF(A981="","",pushover!D981)</f>
        <v/>
      </c>
      <c r="E981" s="4" t="str">
        <f>IF(A981="","",pushover!E981)</f>
        <v/>
      </c>
      <c r="F981" s="4" t="str">
        <f>IF(A981="","",pushover!I981)</f>
        <v/>
      </c>
      <c r="G981" s="4" t="str">
        <f>IF(A981="","",pushover!J981)</f>
        <v/>
      </c>
      <c r="H981" s="4" t="str">
        <f>IF(A981="","",pushover!K981)</f>
        <v/>
      </c>
      <c r="I981" s="60" t="str">
        <f t="shared" si="97"/>
        <v/>
      </c>
      <c r="J981" s="60" t="str">
        <f t="shared" si="98"/>
        <v/>
      </c>
      <c r="K981" s="59" t="str">
        <f>IF(AND(F981&gt;0,F980=0),aux!$B$2,IF(AND(G981&gt;0,G980=0,H981&lt;1),aux!$B$3,IF(AND(J981=MAX($J$4:$J$999),J980&lt;J981),aux!$B$4,"")))</f>
        <v/>
      </c>
      <c r="L981" s="114" t="str">
        <f>IF(OR(K980=aux!$B$3,L980=""),"",B981/$B$1)</f>
        <v/>
      </c>
      <c r="M981" s="114" t="str">
        <f t="shared" ref="M981:M999" si="101">IF(L981="","",C981/($B$1*$D$1*9.81))</f>
        <v/>
      </c>
      <c r="N981" s="11" t="str">
        <f t="shared" ref="N981:N999" si="102">IF(L981="","",IF(L980="[cm]",0,(L981-L980)*(M981+M980)/2))</f>
        <v/>
      </c>
      <c r="O981" s="60" t="str">
        <f>IF(AND(L980&lt;$V$20,L981&gt;$V$20),aux!$B$5,"")</f>
        <v/>
      </c>
      <c r="AA981" s="108">
        <f>IF(L981="",$V$6,B981)</f>
        <v>45.800000000000004</v>
      </c>
      <c r="AB981" s="109">
        <f>IF(L981="",$W$6,C981)</f>
        <v>3585.1179999999999</v>
      </c>
      <c r="AC981" s="108">
        <f>IF(B981="",AC980,IF(L981="",B981,$V$6))</f>
        <v>80</v>
      </c>
      <c r="AD981" s="109">
        <f>IF(B981="",AD980,IF(L981="",C981,$W$6))</f>
        <v>3604.0729999999999</v>
      </c>
      <c r="AF981" s="110">
        <f t="shared" si="99"/>
        <v>33.676470588235297</v>
      </c>
      <c r="AG981" s="110">
        <f t="shared" si="100"/>
        <v>0.24973721682891176</v>
      </c>
      <c r="AI981" s="111">
        <f>SUM($N$4:N981)</f>
        <v>6.8337405675909331</v>
      </c>
    </row>
    <row r="982" spans="1:35" x14ac:dyDescent="0.25">
      <c r="A982" s="4" t="str">
        <f>IF(pushover!A982="","",pushover!A982)</f>
        <v/>
      </c>
      <c r="B982" s="112" t="str">
        <f>IF(A982="","",IF(MAX(pushover!B982:B1977)&gt;0,pushover!B982*100,-pushover!B982*100))</f>
        <v/>
      </c>
      <c r="C982" s="113" t="str">
        <f>IF(A982="","",pushover!C982)</f>
        <v/>
      </c>
      <c r="D982" s="4" t="str">
        <f>IF(A982="","",pushover!D982)</f>
        <v/>
      </c>
      <c r="E982" s="4" t="str">
        <f>IF(A982="","",pushover!E982)</f>
        <v/>
      </c>
      <c r="F982" s="4" t="str">
        <f>IF(A982="","",pushover!I982)</f>
        <v/>
      </c>
      <c r="G982" s="4" t="str">
        <f>IF(A982="","",pushover!J982)</f>
        <v/>
      </c>
      <c r="H982" s="4" t="str">
        <f>IF(A982="","",pushover!K982)</f>
        <v/>
      </c>
      <c r="I982" s="60" t="str">
        <f t="shared" si="97"/>
        <v/>
      </c>
      <c r="J982" s="60" t="str">
        <f t="shared" si="98"/>
        <v/>
      </c>
      <c r="K982" s="59" t="str">
        <f>IF(AND(F982&gt;0,F981=0),aux!$B$2,IF(AND(G982&gt;0,G981=0,H982&lt;1),aux!$B$3,IF(AND(J982=MAX($J$4:$J$999),J981&lt;J982),aux!$B$4,"")))</f>
        <v/>
      </c>
      <c r="L982" s="114" t="str">
        <f>IF(OR(K981=aux!$B$3,L981=""),"",B982/$B$1)</f>
        <v/>
      </c>
      <c r="M982" s="114" t="str">
        <f t="shared" si="101"/>
        <v/>
      </c>
      <c r="N982" s="11" t="str">
        <f t="shared" si="102"/>
        <v/>
      </c>
      <c r="O982" s="60" t="str">
        <f>IF(AND(L981&lt;$V$20,L982&gt;$V$20),aux!$B$5,"")</f>
        <v/>
      </c>
      <c r="AA982" s="108">
        <f>IF(L982="",$V$6,B982)</f>
        <v>45.800000000000004</v>
      </c>
      <c r="AB982" s="109">
        <f>IF(L982="",$W$6,C982)</f>
        <v>3585.1179999999999</v>
      </c>
      <c r="AC982" s="108">
        <f>IF(B982="",AC981,IF(L982="",B982,$V$6))</f>
        <v>80</v>
      </c>
      <c r="AD982" s="109">
        <f>IF(B982="",AD981,IF(L982="",C982,$W$6))</f>
        <v>3604.0729999999999</v>
      </c>
      <c r="AF982" s="110">
        <f t="shared" si="99"/>
        <v>33.676470588235297</v>
      </c>
      <c r="AG982" s="110">
        <f t="shared" si="100"/>
        <v>0.24973721682891176</v>
      </c>
      <c r="AI982" s="111">
        <f>SUM($N$4:N982)</f>
        <v>6.8337405675909331</v>
      </c>
    </row>
    <row r="983" spans="1:35" x14ac:dyDescent="0.25">
      <c r="A983" s="4" t="str">
        <f>IF(pushover!A983="","",pushover!A983)</f>
        <v/>
      </c>
      <c r="B983" s="112" t="str">
        <f>IF(A983="","",IF(MAX(pushover!B983:B1978)&gt;0,pushover!B983*100,-pushover!B983*100))</f>
        <v/>
      </c>
      <c r="C983" s="113" t="str">
        <f>IF(A983="","",pushover!C983)</f>
        <v/>
      </c>
      <c r="D983" s="4" t="str">
        <f>IF(A983="","",pushover!D983)</f>
        <v/>
      </c>
      <c r="E983" s="4" t="str">
        <f>IF(A983="","",pushover!E983)</f>
        <v/>
      </c>
      <c r="F983" s="4" t="str">
        <f>IF(A983="","",pushover!I983)</f>
        <v/>
      </c>
      <c r="G983" s="4" t="str">
        <f>IF(A983="","",pushover!J983)</f>
        <v/>
      </c>
      <c r="H983" s="4" t="str">
        <f>IF(A983="","",pushover!K983)</f>
        <v/>
      </c>
      <c r="I983" s="60" t="str">
        <f t="shared" si="97"/>
        <v/>
      </c>
      <c r="J983" s="60" t="str">
        <f t="shared" si="98"/>
        <v/>
      </c>
      <c r="K983" s="59" t="str">
        <f>IF(AND(F983&gt;0,F982=0),aux!$B$2,IF(AND(G983&gt;0,G982=0,H983&lt;1),aux!$B$3,IF(AND(J983=MAX($J$4:$J$999),J982&lt;J983),aux!$B$4,"")))</f>
        <v/>
      </c>
      <c r="L983" s="114" t="str">
        <f>IF(OR(K982=aux!$B$3,L982=""),"",B983/$B$1)</f>
        <v/>
      </c>
      <c r="M983" s="114" t="str">
        <f t="shared" si="101"/>
        <v/>
      </c>
      <c r="N983" s="11" t="str">
        <f t="shared" si="102"/>
        <v/>
      </c>
      <c r="O983" s="60" t="str">
        <f>IF(AND(L982&lt;$V$20,L983&gt;$V$20),aux!$B$5,"")</f>
        <v/>
      </c>
      <c r="AA983" s="108">
        <f>IF(L983="",$V$6,B983)</f>
        <v>45.800000000000004</v>
      </c>
      <c r="AB983" s="109">
        <f>IF(L983="",$W$6,C983)</f>
        <v>3585.1179999999999</v>
      </c>
      <c r="AC983" s="108">
        <f>IF(B983="",AC982,IF(L983="",B983,$V$6))</f>
        <v>80</v>
      </c>
      <c r="AD983" s="109">
        <f>IF(B983="",AD982,IF(L983="",C983,$W$6))</f>
        <v>3604.0729999999999</v>
      </c>
      <c r="AF983" s="110">
        <f t="shared" si="99"/>
        <v>33.676470588235297</v>
      </c>
      <c r="AG983" s="110">
        <f t="shared" si="100"/>
        <v>0.24973721682891176</v>
      </c>
      <c r="AI983" s="111">
        <f>SUM($N$4:N983)</f>
        <v>6.8337405675909331</v>
      </c>
    </row>
    <row r="984" spans="1:35" x14ac:dyDescent="0.25">
      <c r="A984" s="4" t="str">
        <f>IF(pushover!A984="","",pushover!A984)</f>
        <v/>
      </c>
      <c r="B984" s="112" t="str">
        <f>IF(A984="","",IF(MAX(pushover!B984:B1979)&gt;0,pushover!B984*100,-pushover!B984*100))</f>
        <v/>
      </c>
      <c r="C984" s="113" t="str">
        <f>IF(A984="","",pushover!C984)</f>
        <v/>
      </c>
      <c r="D984" s="4" t="str">
        <f>IF(A984="","",pushover!D984)</f>
        <v/>
      </c>
      <c r="E984" s="4" t="str">
        <f>IF(A984="","",pushover!E984)</f>
        <v/>
      </c>
      <c r="F984" s="4" t="str">
        <f>IF(A984="","",pushover!I984)</f>
        <v/>
      </c>
      <c r="G984" s="4" t="str">
        <f>IF(A984="","",pushover!J984)</f>
        <v/>
      </c>
      <c r="H984" s="4" t="str">
        <f>IF(A984="","",pushover!K984)</f>
        <v/>
      </c>
      <c r="I984" s="60" t="str">
        <f t="shared" si="97"/>
        <v/>
      </c>
      <c r="J984" s="60" t="str">
        <f t="shared" si="98"/>
        <v/>
      </c>
      <c r="K984" s="59" t="str">
        <f>IF(AND(F984&gt;0,F983=0),aux!$B$2,IF(AND(G984&gt;0,G983=0,H984&lt;1),aux!$B$3,IF(AND(J984=MAX($J$4:$J$999),J983&lt;J984),aux!$B$4,"")))</f>
        <v/>
      </c>
      <c r="L984" s="114" t="str">
        <f>IF(OR(K983=aux!$B$3,L983=""),"",B984/$B$1)</f>
        <v/>
      </c>
      <c r="M984" s="114" t="str">
        <f t="shared" si="101"/>
        <v/>
      </c>
      <c r="N984" s="11" t="str">
        <f t="shared" si="102"/>
        <v/>
      </c>
      <c r="O984" s="60" t="str">
        <f>IF(AND(L983&lt;$V$20,L984&gt;$V$20),aux!$B$5,"")</f>
        <v/>
      </c>
      <c r="AA984" s="108">
        <f>IF(L984="",$V$6,B984)</f>
        <v>45.800000000000004</v>
      </c>
      <c r="AB984" s="109">
        <f>IF(L984="",$W$6,C984)</f>
        <v>3585.1179999999999</v>
      </c>
      <c r="AC984" s="108">
        <f>IF(B984="",AC983,IF(L984="",B984,$V$6))</f>
        <v>80</v>
      </c>
      <c r="AD984" s="109">
        <f>IF(B984="",AD983,IF(L984="",C984,$W$6))</f>
        <v>3604.0729999999999</v>
      </c>
      <c r="AF984" s="110">
        <f t="shared" si="99"/>
        <v>33.676470588235297</v>
      </c>
      <c r="AG984" s="110">
        <f t="shared" si="100"/>
        <v>0.24973721682891176</v>
      </c>
      <c r="AI984" s="111">
        <f>SUM($N$4:N984)</f>
        <v>6.8337405675909331</v>
      </c>
    </row>
    <row r="985" spans="1:35" x14ac:dyDescent="0.25">
      <c r="A985" s="4" t="str">
        <f>IF(pushover!A985="","",pushover!A985)</f>
        <v/>
      </c>
      <c r="B985" s="112" t="str">
        <f>IF(A985="","",IF(MAX(pushover!B985:B1980)&gt;0,pushover!B985*100,-pushover!B985*100))</f>
        <v/>
      </c>
      <c r="C985" s="113" t="str">
        <f>IF(A985="","",pushover!C985)</f>
        <v/>
      </c>
      <c r="D985" s="4" t="str">
        <f>IF(A985="","",pushover!D985)</f>
        <v/>
      </c>
      <c r="E985" s="4" t="str">
        <f>IF(A985="","",pushover!E985)</f>
        <v/>
      </c>
      <c r="F985" s="4" t="str">
        <f>IF(A985="","",pushover!I985)</f>
        <v/>
      </c>
      <c r="G985" s="4" t="str">
        <f>IF(A985="","",pushover!J985)</f>
        <v/>
      </c>
      <c r="H985" s="4" t="str">
        <f>IF(A985="","",pushover!K985)</f>
        <v/>
      </c>
      <c r="I985" s="60" t="str">
        <f t="shared" si="97"/>
        <v/>
      </c>
      <c r="J985" s="60" t="str">
        <f t="shared" si="98"/>
        <v/>
      </c>
      <c r="K985" s="59" t="str">
        <f>IF(AND(F985&gt;0,F984=0),aux!$B$2,IF(AND(G985&gt;0,G984=0,H985&lt;1),aux!$B$3,IF(AND(J985=MAX($J$4:$J$999),J984&lt;J985),aux!$B$4,"")))</f>
        <v/>
      </c>
      <c r="L985" s="114" t="str">
        <f>IF(OR(K984=aux!$B$3,L984=""),"",B985/$B$1)</f>
        <v/>
      </c>
      <c r="M985" s="114" t="str">
        <f t="shared" si="101"/>
        <v/>
      </c>
      <c r="N985" s="11" t="str">
        <f t="shared" si="102"/>
        <v/>
      </c>
      <c r="O985" s="60" t="str">
        <f>IF(AND(L984&lt;$V$20,L985&gt;$V$20),aux!$B$5,"")</f>
        <v/>
      </c>
      <c r="AA985" s="108">
        <f>IF(L985="",$V$6,B985)</f>
        <v>45.800000000000004</v>
      </c>
      <c r="AB985" s="109">
        <f>IF(L985="",$W$6,C985)</f>
        <v>3585.1179999999999</v>
      </c>
      <c r="AC985" s="108">
        <f>IF(B985="",AC984,IF(L985="",B985,$V$6))</f>
        <v>80</v>
      </c>
      <c r="AD985" s="109">
        <f>IF(B985="",AD984,IF(L985="",C985,$W$6))</f>
        <v>3604.0729999999999</v>
      </c>
      <c r="AF985" s="110">
        <f t="shared" si="99"/>
        <v>33.676470588235297</v>
      </c>
      <c r="AG985" s="110">
        <f t="shared" si="100"/>
        <v>0.24973721682891176</v>
      </c>
      <c r="AI985" s="111">
        <f>SUM($N$4:N985)</f>
        <v>6.8337405675909331</v>
      </c>
    </row>
    <row r="986" spans="1:35" x14ac:dyDescent="0.25">
      <c r="A986" s="4" t="str">
        <f>IF(pushover!A986="","",pushover!A986)</f>
        <v/>
      </c>
      <c r="B986" s="112" t="str">
        <f>IF(A986="","",IF(MAX(pushover!B986:B1981)&gt;0,pushover!B986*100,-pushover!B986*100))</f>
        <v/>
      </c>
      <c r="C986" s="113" t="str">
        <f>IF(A986="","",pushover!C986)</f>
        <v/>
      </c>
      <c r="D986" s="4" t="str">
        <f>IF(A986="","",pushover!D986)</f>
        <v/>
      </c>
      <c r="E986" s="4" t="str">
        <f>IF(A986="","",pushover!E986)</f>
        <v/>
      </c>
      <c r="F986" s="4" t="str">
        <f>IF(A986="","",pushover!I986)</f>
        <v/>
      </c>
      <c r="G986" s="4" t="str">
        <f>IF(A986="","",pushover!J986)</f>
        <v/>
      </c>
      <c r="H986" s="4" t="str">
        <f>IF(A986="","",pushover!K986)</f>
        <v/>
      </c>
      <c r="I986" s="60" t="str">
        <f t="shared" si="97"/>
        <v/>
      </c>
      <c r="J986" s="60" t="str">
        <f t="shared" si="98"/>
        <v/>
      </c>
      <c r="K986" s="59" t="str">
        <f>IF(AND(F986&gt;0,F985=0),aux!$B$2,IF(AND(G986&gt;0,G985=0,H986&lt;1),aux!$B$3,IF(AND(J986=MAX($J$4:$J$999),J985&lt;J986),aux!$B$4,"")))</f>
        <v/>
      </c>
      <c r="L986" s="114" t="str">
        <f>IF(OR(K985=aux!$B$3,L985=""),"",B986/$B$1)</f>
        <v/>
      </c>
      <c r="M986" s="114" t="str">
        <f t="shared" si="101"/>
        <v/>
      </c>
      <c r="N986" s="11" t="str">
        <f t="shared" si="102"/>
        <v/>
      </c>
      <c r="O986" s="60" t="str">
        <f>IF(AND(L985&lt;$V$20,L986&gt;$V$20),aux!$B$5,"")</f>
        <v/>
      </c>
      <c r="AA986" s="108">
        <f>IF(L986="",$V$6,B986)</f>
        <v>45.800000000000004</v>
      </c>
      <c r="AB986" s="109">
        <f>IF(L986="",$W$6,C986)</f>
        <v>3585.1179999999999</v>
      </c>
      <c r="AC986" s="108">
        <f>IF(B986="",AC985,IF(L986="",B986,$V$6))</f>
        <v>80</v>
      </c>
      <c r="AD986" s="109">
        <f>IF(B986="",AD985,IF(L986="",C986,$W$6))</f>
        <v>3604.0729999999999</v>
      </c>
      <c r="AF986" s="110">
        <f t="shared" si="99"/>
        <v>33.676470588235297</v>
      </c>
      <c r="AG986" s="110">
        <f t="shared" si="100"/>
        <v>0.24973721682891176</v>
      </c>
      <c r="AI986" s="111">
        <f>SUM($N$4:N986)</f>
        <v>6.8337405675909331</v>
      </c>
    </row>
    <row r="987" spans="1:35" x14ac:dyDescent="0.25">
      <c r="A987" s="4" t="str">
        <f>IF(pushover!A987="","",pushover!A987)</f>
        <v/>
      </c>
      <c r="B987" s="112" t="str">
        <f>IF(A987="","",IF(MAX(pushover!B987:B1982)&gt;0,pushover!B987*100,-pushover!B987*100))</f>
        <v/>
      </c>
      <c r="C987" s="113" t="str">
        <f>IF(A987="","",pushover!C987)</f>
        <v/>
      </c>
      <c r="D987" s="4" t="str">
        <f>IF(A987="","",pushover!D987)</f>
        <v/>
      </c>
      <c r="E987" s="4" t="str">
        <f>IF(A987="","",pushover!E987)</f>
        <v/>
      </c>
      <c r="F987" s="4" t="str">
        <f>IF(A987="","",pushover!I987)</f>
        <v/>
      </c>
      <c r="G987" s="4" t="str">
        <f>IF(A987="","",pushover!J987)</f>
        <v/>
      </c>
      <c r="H987" s="4" t="str">
        <f>IF(A987="","",pushover!K987)</f>
        <v/>
      </c>
      <c r="I987" s="60" t="str">
        <f t="shared" si="97"/>
        <v/>
      </c>
      <c r="J987" s="60" t="str">
        <f t="shared" si="98"/>
        <v/>
      </c>
      <c r="K987" s="59" t="str">
        <f>IF(AND(F987&gt;0,F986=0),aux!$B$2,IF(AND(G987&gt;0,G986=0,H987&lt;1),aux!$B$3,IF(AND(J987=MAX($J$4:$J$999),J986&lt;J987),aux!$B$4,"")))</f>
        <v/>
      </c>
      <c r="L987" s="114" t="str">
        <f>IF(OR(K986=aux!$B$3,L986=""),"",B987/$B$1)</f>
        <v/>
      </c>
      <c r="M987" s="114" t="str">
        <f t="shared" si="101"/>
        <v/>
      </c>
      <c r="N987" s="11" t="str">
        <f t="shared" si="102"/>
        <v/>
      </c>
      <c r="O987" s="60" t="str">
        <f>IF(AND(L986&lt;$V$20,L987&gt;$V$20),aux!$B$5,"")</f>
        <v/>
      </c>
      <c r="AA987" s="108">
        <f>IF(L987="",$V$6,B987)</f>
        <v>45.800000000000004</v>
      </c>
      <c r="AB987" s="109">
        <f>IF(L987="",$W$6,C987)</f>
        <v>3585.1179999999999</v>
      </c>
      <c r="AC987" s="108">
        <f>IF(B987="",AC986,IF(L987="",B987,$V$6))</f>
        <v>80</v>
      </c>
      <c r="AD987" s="109">
        <f>IF(B987="",AD986,IF(L987="",C987,$W$6))</f>
        <v>3604.0729999999999</v>
      </c>
      <c r="AF987" s="110">
        <f t="shared" si="99"/>
        <v>33.676470588235297</v>
      </c>
      <c r="AG987" s="110">
        <f t="shared" si="100"/>
        <v>0.24973721682891176</v>
      </c>
      <c r="AI987" s="111">
        <f>SUM($N$4:N987)</f>
        <v>6.8337405675909331</v>
      </c>
    </row>
    <row r="988" spans="1:35" x14ac:dyDescent="0.25">
      <c r="A988" s="4" t="str">
        <f>IF(pushover!A988="","",pushover!A988)</f>
        <v/>
      </c>
      <c r="B988" s="112" t="str">
        <f>IF(A988="","",IF(MAX(pushover!B988:B1983)&gt;0,pushover!B988*100,-pushover!B988*100))</f>
        <v/>
      </c>
      <c r="C988" s="113" t="str">
        <f>IF(A988="","",pushover!C988)</f>
        <v/>
      </c>
      <c r="D988" s="4" t="str">
        <f>IF(A988="","",pushover!D988)</f>
        <v/>
      </c>
      <c r="E988" s="4" t="str">
        <f>IF(A988="","",pushover!E988)</f>
        <v/>
      </c>
      <c r="F988" s="4" t="str">
        <f>IF(A988="","",pushover!I988)</f>
        <v/>
      </c>
      <c r="G988" s="4" t="str">
        <f>IF(A988="","",pushover!J988)</f>
        <v/>
      </c>
      <c r="H988" s="4" t="str">
        <f>IF(A988="","",pushover!K988)</f>
        <v/>
      </c>
      <c r="I988" s="60" t="str">
        <f t="shared" si="97"/>
        <v/>
      </c>
      <c r="J988" s="60" t="str">
        <f t="shared" si="98"/>
        <v/>
      </c>
      <c r="K988" s="59" t="str">
        <f>IF(AND(F988&gt;0,F987=0),aux!$B$2,IF(AND(G988&gt;0,G987=0,H988&lt;1),aux!$B$3,IF(AND(J988=MAX($J$4:$J$999),J987&lt;J988),aux!$B$4,"")))</f>
        <v/>
      </c>
      <c r="L988" s="114" t="str">
        <f>IF(OR(K987=aux!$B$3,L987=""),"",B988/$B$1)</f>
        <v/>
      </c>
      <c r="M988" s="114" t="str">
        <f t="shared" si="101"/>
        <v/>
      </c>
      <c r="N988" s="11" t="str">
        <f t="shared" si="102"/>
        <v/>
      </c>
      <c r="O988" s="60" t="str">
        <f>IF(AND(L987&lt;$V$20,L988&gt;$V$20),aux!$B$5,"")</f>
        <v/>
      </c>
      <c r="AA988" s="108">
        <f>IF(L988="",$V$6,B988)</f>
        <v>45.800000000000004</v>
      </c>
      <c r="AB988" s="109">
        <f>IF(L988="",$W$6,C988)</f>
        <v>3585.1179999999999</v>
      </c>
      <c r="AC988" s="108">
        <f>IF(B988="",AC987,IF(L988="",B988,$V$6))</f>
        <v>80</v>
      </c>
      <c r="AD988" s="109">
        <f>IF(B988="",AD987,IF(L988="",C988,$W$6))</f>
        <v>3604.0729999999999</v>
      </c>
      <c r="AF988" s="110">
        <f t="shared" si="99"/>
        <v>33.676470588235297</v>
      </c>
      <c r="AG988" s="110">
        <f t="shared" si="100"/>
        <v>0.24973721682891176</v>
      </c>
      <c r="AI988" s="111">
        <f>SUM($N$4:N988)</f>
        <v>6.8337405675909331</v>
      </c>
    </row>
    <row r="989" spans="1:35" x14ac:dyDescent="0.25">
      <c r="A989" s="4" t="str">
        <f>IF(pushover!A989="","",pushover!A989)</f>
        <v/>
      </c>
      <c r="B989" s="112" t="str">
        <f>IF(A989="","",IF(MAX(pushover!B989:B1984)&gt;0,pushover!B989*100,-pushover!B989*100))</f>
        <v/>
      </c>
      <c r="C989" s="113" t="str">
        <f>IF(A989="","",pushover!C989)</f>
        <v/>
      </c>
      <c r="D989" s="4" t="str">
        <f>IF(A989="","",pushover!D989)</f>
        <v/>
      </c>
      <c r="E989" s="4" t="str">
        <f>IF(A989="","",pushover!E989)</f>
        <v/>
      </c>
      <c r="F989" s="4" t="str">
        <f>IF(A989="","",pushover!I989)</f>
        <v/>
      </c>
      <c r="G989" s="4" t="str">
        <f>IF(A989="","",pushover!J989)</f>
        <v/>
      </c>
      <c r="H989" s="4" t="str">
        <f>IF(A989="","",pushover!K989)</f>
        <v/>
      </c>
      <c r="I989" s="60" t="str">
        <f t="shared" si="97"/>
        <v/>
      </c>
      <c r="J989" s="60" t="str">
        <f t="shared" si="98"/>
        <v/>
      </c>
      <c r="K989" s="59" t="str">
        <f>IF(AND(F989&gt;0,F988=0),aux!$B$2,IF(AND(G989&gt;0,G988=0,H989&lt;1),aux!$B$3,IF(AND(J989=MAX($J$4:$J$999),J988&lt;J989),aux!$B$4,"")))</f>
        <v/>
      </c>
      <c r="L989" s="114" t="str">
        <f>IF(OR(K988=aux!$B$3,L988=""),"",B989/$B$1)</f>
        <v/>
      </c>
      <c r="M989" s="114" t="str">
        <f t="shared" si="101"/>
        <v/>
      </c>
      <c r="N989" s="11" t="str">
        <f t="shared" si="102"/>
        <v/>
      </c>
      <c r="O989" s="60" t="str">
        <f>IF(AND(L988&lt;$V$20,L989&gt;$V$20),aux!$B$5,"")</f>
        <v/>
      </c>
      <c r="AA989" s="108">
        <f>IF(L989="",$V$6,B989)</f>
        <v>45.800000000000004</v>
      </c>
      <c r="AB989" s="109">
        <f>IF(L989="",$W$6,C989)</f>
        <v>3585.1179999999999</v>
      </c>
      <c r="AC989" s="108">
        <f>IF(B989="",AC988,IF(L989="",B989,$V$6))</f>
        <v>80</v>
      </c>
      <c r="AD989" s="109">
        <f>IF(B989="",AD988,IF(L989="",C989,$W$6))</f>
        <v>3604.0729999999999</v>
      </c>
      <c r="AF989" s="110">
        <f t="shared" si="99"/>
        <v>33.676470588235297</v>
      </c>
      <c r="AG989" s="110">
        <f t="shared" si="100"/>
        <v>0.24973721682891176</v>
      </c>
      <c r="AI989" s="111">
        <f>SUM($N$4:N989)</f>
        <v>6.8337405675909331</v>
      </c>
    </row>
    <row r="990" spans="1:35" x14ac:dyDescent="0.25">
      <c r="A990" s="4" t="str">
        <f>IF(pushover!A990="","",pushover!A990)</f>
        <v/>
      </c>
      <c r="B990" s="112" t="str">
        <f>IF(A990="","",IF(MAX(pushover!B990:B1985)&gt;0,pushover!B990*100,-pushover!B990*100))</f>
        <v/>
      </c>
      <c r="C990" s="113" t="str">
        <f>IF(A990="","",pushover!C990)</f>
        <v/>
      </c>
      <c r="D990" s="4" t="str">
        <f>IF(A990="","",pushover!D990)</f>
        <v/>
      </c>
      <c r="E990" s="4" t="str">
        <f>IF(A990="","",pushover!E990)</f>
        <v/>
      </c>
      <c r="F990" s="4" t="str">
        <f>IF(A990="","",pushover!I990)</f>
        <v/>
      </c>
      <c r="G990" s="4" t="str">
        <f>IF(A990="","",pushover!J990)</f>
        <v/>
      </c>
      <c r="H990" s="4" t="str">
        <f>IF(A990="","",pushover!K990)</f>
        <v/>
      </c>
      <c r="I990" s="60" t="str">
        <f t="shared" si="97"/>
        <v/>
      </c>
      <c r="J990" s="60" t="str">
        <f t="shared" si="98"/>
        <v/>
      </c>
      <c r="K990" s="59" t="str">
        <f>IF(AND(F990&gt;0,F989=0),aux!$B$2,IF(AND(G990&gt;0,G989=0,H990&lt;1),aux!$B$3,IF(AND(J990=MAX($J$4:$J$999),J989&lt;J990),aux!$B$4,"")))</f>
        <v/>
      </c>
      <c r="L990" s="114" t="str">
        <f>IF(OR(K989=aux!$B$3,L989=""),"",B990/$B$1)</f>
        <v/>
      </c>
      <c r="M990" s="114" t="str">
        <f t="shared" si="101"/>
        <v/>
      </c>
      <c r="N990" s="11" t="str">
        <f t="shared" si="102"/>
        <v/>
      </c>
      <c r="O990" s="60" t="str">
        <f>IF(AND(L989&lt;$V$20,L990&gt;$V$20),aux!$B$5,"")</f>
        <v/>
      </c>
      <c r="AA990" s="108">
        <f>IF(L990="",$V$6,B990)</f>
        <v>45.800000000000004</v>
      </c>
      <c r="AB990" s="109">
        <f>IF(L990="",$W$6,C990)</f>
        <v>3585.1179999999999</v>
      </c>
      <c r="AC990" s="108">
        <f>IF(B990="",AC989,IF(L990="",B990,$V$6))</f>
        <v>80</v>
      </c>
      <c r="AD990" s="109">
        <f>IF(B990="",AD989,IF(L990="",C990,$W$6))</f>
        <v>3604.0729999999999</v>
      </c>
      <c r="AF990" s="110">
        <f t="shared" si="99"/>
        <v>33.676470588235297</v>
      </c>
      <c r="AG990" s="110">
        <f t="shared" si="100"/>
        <v>0.24973721682891176</v>
      </c>
      <c r="AI990" s="111">
        <f>SUM($N$4:N990)</f>
        <v>6.8337405675909331</v>
      </c>
    </row>
    <row r="991" spans="1:35" x14ac:dyDescent="0.25">
      <c r="A991" s="4" t="str">
        <f>IF(pushover!A991="","",pushover!A991)</f>
        <v/>
      </c>
      <c r="B991" s="112" t="str">
        <f>IF(A991="","",IF(MAX(pushover!B991:B1986)&gt;0,pushover!B991*100,-pushover!B991*100))</f>
        <v/>
      </c>
      <c r="C991" s="113" t="str">
        <f>IF(A991="","",pushover!C991)</f>
        <v/>
      </c>
      <c r="D991" s="4" t="str">
        <f>IF(A991="","",pushover!D991)</f>
        <v/>
      </c>
      <c r="E991" s="4" t="str">
        <f>IF(A991="","",pushover!E991)</f>
        <v/>
      </c>
      <c r="F991" s="4" t="str">
        <f>IF(A991="","",pushover!I991)</f>
        <v/>
      </c>
      <c r="G991" s="4" t="str">
        <f>IF(A991="","",pushover!J991)</f>
        <v/>
      </c>
      <c r="H991" s="4" t="str">
        <f>IF(A991="","",pushover!K991)</f>
        <v/>
      </c>
      <c r="I991" s="60" t="str">
        <f t="shared" si="97"/>
        <v/>
      </c>
      <c r="J991" s="60" t="str">
        <f t="shared" si="98"/>
        <v/>
      </c>
      <c r="K991" s="59" t="str">
        <f>IF(AND(F991&gt;0,F990=0),aux!$B$2,IF(AND(G991&gt;0,G990=0,H991&lt;1),aux!$B$3,IF(AND(J991=MAX($J$4:$J$999),J990&lt;J991),aux!$B$4,"")))</f>
        <v/>
      </c>
      <c r="L991" s="114" t="str">
        <f>IF(OR(K990=aux!$B$3,L990=""),"",B991/$B$1)</f>
        <v/>
      </c>
      <c r="M991" s="114" t="str">
        <f t="shared" si="101"/>
        <v/>
      </c>
      <c r="N991" s="11" t="str">
        <f t="shared" si="102"/>
        <v/>
      </c>
      <c r="O991" s="60" t="str">
        <f>IF(AND(L990&lt;$V$20,L991&gt;$V$20),aux!$B$5,"")</f>
        <v/>
      </c>
      <c r="AA991" s="108">
        <f>IF(L991="",$V$6,B991)</f>
        <v>45.800000000000004</v>
      </c>
      <c r="AB991" s="109">
        <f>IF(L991="",$W$6,C991)</f>
        <v>3585.1179999999999</v>
      </c>
      <c r="AC991" s="108">
        <f>IF(B991="",AC990,IF(L991="",B991,$V$6))</f>
        <v>80</v>
      </c>
      <c r="AD991" s="109">
        <f>IF(B991="",AD990,IF(L991="",C991,$W$6))</f>
        <v>3604.0729999999999</v>
      </c>
      <c r="AF991" s="110">
        <f t="shared" si="99"/>
        <v>33.676470588235297</v>
      </c>
      <c r="AG991" s="110">
        <f t="shared" si="100"/>
        <v>0.24973721682891176</v>
      </c>
      <c r="AI991" s="111">
        <f>SUM($N$4:N991)</f>
        <v>6.8337405675909331</v>
      </c>
    </row>
    <row r="992" spans="1:35" x14ac:dyDescent="0.25">
      <c r="A992" s="4" t="str">
        <f>IF(pushover!A992="","",pushover!A992)</f>
        <v/>
      </c>
      <c r="B992" s="112" t="str">
        <f>IF(A992="","",IF(MAX(pushover!B992:B1987)&gt;0,pushover!B992*100,-pushover!B992*100))</f>
        <v/>
      </c>
      <c r="C992" s="113" t="str">
        <f>IF(A992="","",pushover!C992)</f>
        <v/>
      </c>
      <c r="D992" s="4" t="str">
        <f>IF(A992="","",pushover!D992)</f>
        <v/>
      </c>
      <c r="E992" s="4" t="str">
        <f>IF(A992="","",pushover!E992)</f>
        <v/>
      </c>
      <c r="F992" s="4" t="str">
        <f>IF(A992="","",pushover!I992)</f>
        <v/>
      </c>
      <c r="G992" s="4" t="str">
        <f>IF(A992="","",pushover!J992)</f>
        <v/>
      </c>
      <c r="H992" s="4" t="str">
        <f>IF(A992="","",pushover!K992)</f>
        <v/>
      </c>
      <c r="I992" s="60" t="str">
        <f t="shared" si="97"/>
        <v/>
      </c>
      <c r="J992" s="60" t="str">
        <f t="shared" si="98"/>
        <v/>
      </c>
      <c r="K992" s="59" t="str">
        <f>IF(AND(F992&gt;0,F991=0),aux!$B$2,IF(AND(G992&gt;0,G991=0,H992&lt;1),aux!$B$3,IF(AND(J992=MAX($J$4:$J$999),J991&lt;J992),aux!$B$4,"")))</f>
        <v/>
      </c>
      <c r="L992" s="114" t="str">
        <f>IF(OR(K991=aux!$B$3,L991=""),"",B992/$B$1)</f>
        <v/>
      </c>
      <c r="M992" s="114" t="str">
        <f t="shared" si="101"/>
        <v/>
      </c>
      <c r="N992" s="11" t="str">
        <f t="shared" si="102"/>
        <v/>
      </c>
      <c r="O992" s="60" t="str">
        <f>IF(AND(L991&lt;$V$20,L992&gt;$V$20),aux!$B$5,"")</f>
        <v/>
      </c>
      <c r="AA992" s="108">
        <f>IF(L992="",$V$6,B992)</f>
        <v>45.800000000000004</v>
      </c>
      <c r="AB992" s="109">
        <f>IF(L992="",$W$6,C992)</f>
        <v>3585.1179999999999</v>
      </c>
      <c r="AC992" s="108">
        <f>IF(B992="",AC991,IF(L992="",B992,$V$6))</f>
        <v>80</v>
      </c>
      <c r="AD992" s="109">
        <f>IF(B992="",AD991,IF(L992="",C992,$W$6))</f>
        <v>3604.0729999999999</v>
      </c>
      <c r="AF992" s="110">
        <f t="shared" si="99"/>
        <v>33.676470588235297</v>
      </c>
      <c r="AG992" s="110">
        <f t="shared" si="100"/>
        <v>0.24973721682891176</v>
      </c>
      <c r="AI992" s="111">
        <f>SUM($N$4:N992)</f>
        <v>6.8337405675909331</v>
      </c>
    </row>
    <row r="993" spans="1:35" x14ac:dyDescent="0.25">
      <c r="A993" s="4" t="str">
        <f>IF(pushover!A993="","",pushover!A993)</f>
        <v/>
      </c>
      <c r="B993" s="112" t="str">
        <f>IF(A993="","",IF(MAX(pushover!B993:B1988)&gt;0,pushover!B993*100,-pushover!B993*100))</f>
        <v/>
      </c>
      <c r="C993" s="113" t="str">
        <f>IF(A993="","",pushover!C993)</f>
        <v/>
      </c>
      <c r="D993" s="4" t="str">
        <f>IF(A993="","",pushover!D993)</f>
        <v/>
      </c>
      <c r="E993" s="4" t="str">
        <f>IF(A993="","",pushover!E993)</f>
        <v/>
      </c>
      <c r="F993" s="4" t="str">
        <f>IF(A993="","",pushover!I993)</f>
        <v/>
      </c>
      <c r="G993" s="4" t="str">
        <f>IF(A993="","",pushover!J993)</f>
        <v/>
      </c>
      <c r="H993" s="4" t="str">
        <f>IF(A993="","",pushover!K993)</f>
        <v/>
      </c>
      <c r="I993" s="60" t="str">
        <f t="shared" si="97"/>
        <v/>
      </c>
      <c r="J993" s="60" t="str">
        <f t="shared" si="98"/>
        <v/>
      </c>
      <c r="K993" s="59" t="str">
        <f>IF(AND(F993&gt;0,F992=0),aux!$B$2,IF(AND(G993&gt;0,G992=0,H993&lt;1),aux!$B$3,IF(AND(J993=MAX($J$4:$J$999),J992&lt;J993),aux!$B$4,"")))</f>
        <v/>
      </c>
      <c r="L993" s="114" t="str">
        <f>IF(OR(K992=aux!$B$3,L992=""),"",B993/$B$1)</f>
        <v/>
      </c>
      <c r="M993" s="114" t="str">
        <f t="shared" si="101"/>
        <v/>
      </c>
      <c r="N993" s="11" t="str">
        <f t="shared" si="102"/>
        <v/>
      </c>
      <c r="O993" s="60" t="str">
        <f>IF(AND(L992&lt;$V$20,L993&gt;$V$20),aux!$B$5,"")</f>
        <v/>
      </c>
      <c r="AA993" s="108">
        <f>IF(L993="",$V$6,B993)</f>
        <v>45.800000000000004</v>
      </c>
      <c r="AB993" s="109">
        <f>IF(L993="",$W$6,C993)</f>
        <v>3585.1179999999999</v>
      </c>
      <c r="AC993" s="108">
        <f>IF(B993="",AC992,IF(L993="",B993,$V$6))</f>
        <v>80</v>
      </c>
      <c r="AD993" s="109">
        <f>IF(B993="",AD992,IF(L993="",C993,$W$6))</f>
        <v>3604.0729999999999</v>
      </c>
      <c r="AF993" s="110">
        <f t="shared" si="99"/>
        <v>33.676470588235297</v>
      </c>
      <c r="AG993" s="110">
        <f t="shared" si="100"/>
        <v>0.24973721682891176</v>
      </c>
      <c r="AI993" s="111">
        <f>SUM($N$4:N993)</f>
        <v>6.8337405675909331</v>
      </c>
    </row>
    <row r="994" spans="1:35" x14ac:dyDescent="0.25">
      <c r="A994" s="4" t="str">
        <f>IF(pushover!A994="","",pushover!A994)</f>
        <v/>
      </c>
      <c r="B994" s="112" t="str">
        <f>IF(A994="","",IF(MAX(pushover!B994:B1989)&gt;0,pushover!B994*100,-pushover!B994*100))</f>
        <v/>
      </c>
      <c r="C994" s="113" t="str">
        <f>IF(A994="","",pushover!C994)</f>
        <v/>
      </c>
      <c r="D994" s="4" t="str">
        <f>IF(A994="","",pushover!D994)</f>
        <v/>
      </c>
      <c r="E994" s="4" t="str">
        <f>IF(A994="","",pushover!E994)</f>
        <v/>
      </c>
      <c r="F994" s="4" t="str">
        <f>IF(A994="","",pushover!I994)</f>
        <v/>
      </c>
      <c r="G994" s="4" t="str">
        <f>IF(A994="","",pushover!J994)</f>
        <v/>
      </c>
      <c r="H994" s="4" t="str">
        <f>IF(A994="","",pushover!K994)</f>
        <v/>
      </c>
      <c r="I994" s="60" t="str">
        <f t="shared" si="97"/>
        <v/>
      </c>
      <c r="J994" s="60" t="str">
        <f t="shared" si="98"/>
        <v/>
      </c>
      <c r="K994" s="59" t="str">
        <f>IF(AND(F994&gt;0,F993=0),aux!$B$2,IF(AND(G994&gt;0,G993=0,H994&lt;1),aux!$B$3,IF(AND(J994=MAX($J$4:$J$999),J993&lt;J994),aux!$B$4,"")))</f>
        <v/>
      </c>
      <c r="L994" s="114" t="str">
        <f>IF(OR(K993=aux!$B$3,L993=""),"",B994/$B$1)</f>
        <v/>
      </c>
      <c r="M994" s="114" t="str">
        <f t="shared" si="101"/>
        <v/>
      </c>
      <c r="N994" s="11" t="str">
        <f t="shared" si="102"/>
        <v/>
      </c>
      <c r="O994" s="60" t="str">
        <f>IF(AND(L993&lt;$V$20,L994&gt;$V$20),aux!$B$5,"")</f>
        <v/>
      </c>
      <c r="AA994" s="108">
        <f>IF(L994="",$V$6,B994)</f>
        <v>45.800000000000004</v>
      </c>
      <c r="AB994" s="109">
        <f>IF(L994="",$W$6,C994)</f>
        <v>3585.1179999999999</v>
      </c>
      <c r="AC994" s="108">
        <f>IF(B994="",AC993,IF(L994="",B994,$V$6))</f>
        <v>80</v>
      </c>
      <c r="AD994" s="109">
        <f>IF(B994="",AD993,IF(L994="",C994,$W$6))</f>
        <v>3604.0729999999999</v>
      </c>
      <c r="AF994" s="110">
        <f t="shared" si="99"/>
        <v>33.676470588235297</v>
      </c>
      <c r="AG994" s="110">
        <f t="shared" si="100"/>
        <v>0.24973721682891176</v>
      </c>
      <c r="AI994" s="111">
        <f>SUM($N$4:N994)</f>
        <v>6.8337405675909331</v>
      </c>
    </row>
    <row r="995" spans="1:35" x14ac:dyDescent="0.25">
      <c r="A995" s="4" t="str">
        <f>IF(pushover!A995="","",pushover!A995)</f>
        <v/>
      </c>
      <c r="B995" s="112" t="str">
        <f>IF(A995="","",IF(MAX(pushover!B995:B1990)&gt;0,pushover!B995*100,-pushover!B995*100))</f>
        <v/>
      </c>
      <c r="C995" s="113" t="str">
        <f>IF(A995="","",pushover!C995)</f>
        <v/>
      </c>
      <c r="D995" s="4" t="str">
        <f>IF(A995="","",pushover!D995)</f>
        <v/>
      </c>
      <c r="E995" s="4" t="str">
        <f>IF(A995="","",pushover!E995)</f>
        <v/>
      </c>
      <c r="F995" s="4" t="str">
        <f>IF(A995="","",pushover!I995)</f>
        <v/>
      </c>
      <c r="G995" s="4" t="str">
        <f>IF(A995="","",pushover!J995)</f>
        <v/>
      </c>
      <c r="H995" s="4" t="str">
        <f>IF(A995="","",pushover!K995)</f>
        <v/>
      </c>
      <c r="I995" s="60" t="str">
        <f t="shared" si="97"/>
        <v/>
      </c>
      <c r="J995" s="60" t="str">
        <f t="shared" si="98"/>
        <v/>
      </c>
      <c r="K995" s="59" t="str">
        <f>IF(AND(F995&gt;0,F994=0),aux!$B$2,IF(AND(G995&gt;0,G994=0,H995&lt;1),aux!$B$3,IF(AND(J995=MAX($J$4:$J$999),J994&lt;J995),aux!$B$4,"")))</f>
        <v/>
      </c>
      <c r="L995" s="114" t="str">
        <f>IF(OR(K994=aux!$B$3,L994=""),"",B995/$B$1)</f>
        <v/>
      </c>
      <c r="M995" s="114" t="str">
        <f t="shared" si="101"/>
        <v/>
      </c>
      <c r="N995" s="11" t="str">
        <f t="shared" si="102"/>
        <v/>
      </c>
      <c r="O995" s="60" t="str">
        <f>IF(AND(L994&lt;$V$20,L995&gt;$V$20),aux!$B$5,"")</f>
        <v/>
      </c>
      <c r="AA995" s="108">
        <f>IF(L995="",$V$6,B995)</f>
        <v>45.800000000000004</v>
      </c>
      <c r="AB995" s="109">
        <f>IF(L995="",$W$6,C995)</f>
        <v>3585.1179999999999</v>
      </c>
      <c r="AC995" s="108">
        <f>IF(B995="",AC994,IF(L995="",B995,$V$6))</f>
        <v>80</v>
      </c>
      <c r="AD995" s="109">
        <f>IF(B995="",AD994,IF(L995="",C995,$W$6))</f>
        <v>3604.0729999999999</v>
      </c>
      <c r="AF995" s="110">
        <f t="shared" si="99"/>
        <v>33.676470588235297</v>
      </c>
      <c r="AG995" s="110">
        <f t="shared" si="100"/>
        <v>0.24973721682891176</v>
      </c>
      <c r="AI995" s="111">
        <f>SUM($N$4:N995)</f>
        <v>6.8337405675909331</v>
      </c>
    </row>
    <row r="996" spans="1:35" x14ac:dyDescent="0.25">
      <c r="A996" s="4" t="str">
        <f>IF(pushover!A996="","",pushover!A996)</f>
        <v/>
      </c>
      <c r="B996" s="112" t="str">
        <f>IF(A996="","",IF(MAX(pushover!B996:B1991)&gt;0,pushover!B996*100,-pushover!B996*100))</f>
        <v/>
      </c>
      <c r="C996" s="113" t="str">
        <f>IF(A996="","",pushover!C996)</f>
        <v/>
      </c>
      <c r="D996" s="4" t="str">
        <f>IF(A996="","",pushover!D996)</f>
        <v/>
      </c>
      <c r="E996" s="4" t="str">
        <f>IF(A996="","",pushover!E996)</f>
        <v/>
      </c>
      <c r="F996" s="4" t="str">
        <f>IF(A996="","",pushover!I996)</f>
        <v/>
      </c>
      <c r="G996" s="4" t="str">
        <f>IF(A996="","",pushover!J996)</f>
        <v/>
      </c>
      <c r="H996" s="4" t="str">
        <f>IF(A996="","",pushover!K996)</f>
        <v/>
      </c>
      <c r="I996" s="60" t="str">
        <f t="shared" si="97"/>
        <v/>
      </c>
      <c r="J996" s="60" t="str">
        <f t="shared" si="98"/>
        <v/>
      </c>
      <c r="K996" s="59" t="str">
        <f>IF(AND(F996&gt;0,F995=0),aux!$B$2,IF(AND(G996&gt;0,G995=0,H996&lt;1),aux!$B$3,IF(AND(J996=MAX($J$4:$J$999),J995&lt;J996),aux!$B$4,"")))</f>
        <v/>
      </c>
      <c r="L996" s="114" t="str">
        <f>IF(OR(K995=aux!$B$3,L995=""),"",B996/$B$1)</f>
        <v/>
      </c>
      <c r="M996" s="114" t="str">
        <f t="shared" si="101"/>
        <v/>
      </c>
      <c r="N996" s="11" t="str">
        <f t="shared" si="102"/>
        <v/>
      </c>
      <c r="O996" s="60" t="str">
        <f>IF(AND(L995&lt;$V$20,L996&gt;$V$20),aux!$B$5,"")</f>
        <v/>
      </c>
      <c r="AA996" s="108">
        <f>IF(L996="",$V$6,B996)</f>
        <v>45.800000000000004</v>
      </c>
      <c r="AB996" s="109">
        <f>IF(L996="",$W$6,C996)</f>
        <v>3585.1179999999999</v>
      </c>
      <c r="AC996" s="108">
        <f>IF(B996="",AC995,IF(L996="",B996,$V$6))</f>
        <v>80</v>
      </c>
      <c r="AD996" s="109">
        <f>IF(B996="",AD995,IF(L996="",C996,$W$6))</f>
        <v>3604.0729999999999</v>
      </c>
      <c r="AF996" s="110">
        <f t="shared" si="99"/>
        <v>33.676470588235297</v>
      </c>
      <c r="AG996" s="110">
        <f t="shared" si="100"/>
        <v>0.24973721682891176</v>
      </c>
      <c r="AI996" s="111">
        <f>SUM($N$4:N996)</f>
        <v>6.8337405675909331</v>
      </c>
    </row>
    <row r="997" spans="1:35" x14ac:dyDescent="0.25">
      <c r="A997" s="4" t="str">
        <f>IF(pushover!A997="","",pushover!A997)</f>
        <v/>
      </c>
      <c r="B997" s="112" t="str">
        <f>IF(A997="","",IF(MAX(pushover!B997:B1992)&gt;0,pushover!B997*100,-pushover!B997*100))</f>
        <v/>
      </c>
      <c r="C997" s="113" t="str">
        <f>IF(A997="","",pushover!C997)</f>
        <v/>
      </c>
      <c r="D997" s="4" t="str">
        <f>IF(A997="","",pushover!D997)</f>
        <v/>
      </c>
      <c r="E997" s="4" t="str">
        <f>IF(A997="","",pushover!E997)</f>
        <v/>
      </c>
      <c r="F997" s="4" t="str">
        <f>IF(A997="","",pushover!I997)</f>
        <v/>
      </c>
      <c r="G997" s="4" t="str">
        <f>IF(A997="","",pushover!J997)</f>
        <v/>
      </c>
      <c r="H997" s="4" t="str">
        <f>IF(A997="","",pushover!K997)</f>
        <v/>
      </c>
      <c r="I997" s="60" t="str">
        <f t="shared" si="97"/>
        <v/>
      </c>
      <c r="J997" s="60" t="str">
        <f t="shared" si="98"/>
        <v/>
      </c>
      <c r="K997" s="59" t="str">
        <f>IF(AND(F997&gt;0,F996=0),aux!$B$2,IF(AND(G997&gt;0,G996=0,H997&lt;1),aux!$B$3,IF(AND(J997=MAX($J$4:$J$999),J996&lt;J997),aux!$B$4,"")))</f>
        <v/>
      </c>
      <c r="L997" s="114" t="str">
        <f>IF(OR(K996=aux!$B$3,L996=""),"",B997/$B$1)</f>
        <v/>
      </c>
      <c r="M997" s="114" t="str">
        <f t="shared" si="101"/>
        <v/>
      </c>
      <c r="N997" s="11" t="str">
        <f t="shared" si="102"/>
        <v/>
      </c>
      <c r="O997" s="60" t="str">
        <f>IF(AND(L996&lt;$V$20,L997&gt;$V$20),aux!$B$5,"")</f>
        <v/>
      </c>
      <c r="AA997" s="108">
        <f>IF(L997="",$V$6,B997)</f>
        <v>45.800000000000004</v>
      </c>
      <c r="AB997" s="109">
        <f>IF(L997="",$W$6,C997)</f>
        <v>3585.1179999999999</v>
      </c>
      <c r="AC997" s="108">
        <f>IF(B997="",AC996,IF(L997="",B997,$V$6))</f>
        <v>80</v>
      </c>
      <c r="AD997" s="109">
        <f>IF(B997="",AD996,IF(L997="",C997,$W$6))</f>
        <v>3604.0729999999999</v>
      </c>
      <c r="AF997" s="110">
        <f t="shared" si="99"/>
        <v>33.676470588235297</v>
      </c>
      <c r="AG997" s="110">
        <f t="shared" si="100"/>
        <v>0.24973721682891176</v>
      </c>
      <c r="AI997" s="111">
        <f>SUM($N$4:N997)</f>
        <v>6.8337405675909331</v>
      </c>
    </row>
    <row r="998" spans="1:35" x14ac:dyDescent="0.25">
      <c r="A998" s="4" t="str">
        <f>IF(pushover!A998="","",pushover!A998)</f>
        <v/>
      </c>
      <c r="B998" s="112" t="str">
        <f>IF(A998="","",IF(MAX(pushover!B998:B1993)&gt;0,pushover!B998*100,-pushover!B998*100))</f>
        <v/>
      </c>
      <c r="C998" s="113" t="str">
        <f>IF(A998="","",pushover!C998)</f>
        <v/>
      </c>
      <c r="D998" s="4" t="str">
        <f>IF(A998="","",pushover!D998)</f>
        <v/>
      </c>
      <c r="E998" s="4" t="str">
        <f>IF(A998="","",pushover!E998)</f>
        <v/>
      </c>
      <c r="F998" s="4" t="str">
        <f>IF(A998="","",pushover!I998)</f>
        <v/>
      </c>
      <c r="G998" s="4" t="str">
        <f>IF(A998="","",pushover!J998)</f>
        <v/>
      </c>
      <c r="H998" s="4" t="str">
        <f>IF(A998="","",pushover!K998)</f>
        <v/>
      </c>
      <c r="I998" s="60" t="str">
        <f t="shared" si="97"/>
        <v/>
      </c>
      <c r="J998" s="60" t="str">
        <f t="shared" si="98"/>
        <v/>
      </c>
      <c r="K998" s="59" t="str">
        <f>IF(AND(F998&gt;0,F997=0),aux!$B$2,IF(AND(G998&gt;0,G997=0,H998&lt;1),aux!$B$3,IF(AND(J998=MAX($J$4:$J$999),J997&lt;J998),aux!$B$4,"")))</f>
        <v/>
      </c>
      <c r="L998" s="114" t="str">
        <f>IF(OR(K997=aux!$B$3,L997=""),"",B998/$B$1)</f>
        <v/>
      </c>
      <c r="M998" s="114" t="str">
        <f t="shared" si="101"/>
        <v/>
      </c>
      <c r="N998" s="11" t="str">
        <f t="shared" si="102"/>
        <v/>
      </c>
      <c r="O998" s="60" t="str">
        <f>IF(AND(L997&lt;$V$20,L998&gt;$V$20),aux!$B$5,"")</f>
        <v/>
      </c>
      <c r="AA998" s="108">
        <f>IF(L998="",$V$6,B998)</f>
        <v>45.800000000000004</v>
      </c>
      <c r="AB998" s="109">
        <f>IF(L998="",$W$6,C998)</f>
        <v>3585.1179999999999</v>
      </c>
      <c r="AC998" s="108">
        <f>IF(B998="",AC997,IF(L998="",B998,$V$6))</f>
        <v>80</v>
      </c>
      <c r="AD998" s="109">
        <f>IF(B998="",AD997,IF(L998="",C998,$W$6))</f>
        <v>3604.0729999999999</v>
      </c>
      <c r="AF998" s="110">
        <f t="shared" si="99"/>
        <v>33.676470588235297</v>
      </c>
      <c r="AG998" s="110">
        <f t="shared" si="100"/>
        <v>0.24973721682891176</v>
      </c>
      <c r="AI998" s="111">
        <f>SUM($N$4:N998)</f>
        <v>6.8337405675909331</v>
      </c>
    </row>
    <row r="999" spans="1:35" x14ac:dyDescent="0.25">
      <c r="A999" s="4" t="str">
        <f>IF(pushover!A999="","",pushover!A999)</f>
        <v/>
      </c>
      <c r="B999" s="112" t="str">
        <f>IF(A999="","",IF(MAX(pushover!B999:B1994)&gt;0,pushover!B999*100,-pushover!B999*100))</f>
        <v/>
      </c>
      <c r="C999" s="113" t="str">
        <f>IF(A999="","",pushover!C999)</f>
        <v/>
      </c>
      <c r="D999" s="4" t="str">
        <f>IF(A999="","",pushover!D999)</f>
        <v/>
      </c>
      <c r="E999" s="4" t="str">
        <f>IF(A999="","",pushover!E999)</f>
        <v/>
      </c>
      <c r="F999" s="4" t="str">
        <f>IF(A999="","",pushover!I999)</f>
        <v/>
      </c>
      <c r="G999" s="4" t="str">
        <f>IF(A999="","",pushover!J999)</f>
        <v/>
      </c>
      <c r="H999" s="4" t="str">
        <f>IF(A999="","",pushover!K999)</f>
        <v/>
      </c>
      <c r="I999" s="60" t="str">
        <f t="shared" si="97"/>
        <v/>
      </c>
      <c r="J999" s="60" t="str">
        <f t="shared" si="98"/>
        <v/>
      </c>
      <c r="K999" s="59" t="str">
        <f>IF(AND(F999&gt;0,F998=0),aux!$B$2,IF(AND(G999&gt;0,G998=0,H999&lt;1),aux!$B$3,IF(AND(J999=MAX($J$4:$J$999),J998&lt;J999),aux!$B$4,"")))</f>
        <v/>
      </c>
      <c r="L999" s="114" t="str">
        <f>IF(OR(K998=aux!$B$3,L998=""),"",B999/$B$1)</f>
        <v/>
      </c>
      <c r="M999" s="114" t="str">
        <f t="shared" si="101"/>
        <v/>
      </c>
      <c r="N999" s="11" t="str">
        <f t="shared" si="102"/>
        <v/>
      </c>
      <c r="O999" s="60" t="str">
        <f>IF(AND(L998&lt;$V$20,L999&gt;$V$20),aux!$B$5,"")</f>
        <v/>
      </c>
      <c r="AA999" s="108">
        <f>IF(L999="",$V$6,B999)</f>
        <v>45.800000000000004</v>
      </c>
      <c r="AB999" s="109">
        <f>IF(L999="",$W$6,C999)</f>
        <v>3585.1179999999999</v>
      </c>
      <c r="AC999" s="108">
        <f>IF(B999="",AC998,IF(L999="",B999,$V$6))</f>
        <v>80</v>
      </c>
      <c r="AD999" s="109">
        <f>IF(B999="",AD998,IF(L999="",C999,$W$6))</f>
        <v>3604.0729999999999</v>
      </c>
      <c r="AF999" s="110">
        <f t="shared" si="99"/>
        <v>33.676470588235297</v>
      </c>
      <c r="AG999" s="110">
        <f t="shared" si="100"/>
        <v>0.24973721682891176</v>
      </c>
      <c r="AI999" s="111">
        <f>SUM($N$4:N999)</f>
        <v>6.8337405675909331</v>
      </c>
    </row>
  </sheetData>
  <autoFilter ref="A3:M3"/>
  <conditionalFormatting sqref="K4:K999">
    <cfRule type="containsText" dxfId="8" priority="25" operator="containsText" text="ULS">
      <formula>NOT(ISERROR(SEARCH("ULS",K4)))</formula>
    </cfRule>
    <cfRule type="containsText" dxfId="7" priority="26" operator="containsText" text="1st Y">
      <formula>NOT(ISERROR(SEARCH("1st Y",K4)))</formula>
    </cfRule>
  </conditionalFormatting>
  <conditionalFormatting sqref="K4:K999">
    <cfRule type="containsText" dxfId="6" priority="15" operator="containsText" text="MEC">
      <formula>NOT(ISERROR(SEARCH("MEC",K4)))</formula>
    </cfRule>
  </conditionalFormatting>
  <conditionalFormatting sqref="O4:O999">
    <cfRule type="containsText" dxfId="5" priority="12" operator="containsText" text="demand eff">
      <formula>NOT(ISERROR(SEARCH("demand eff",O4)))</formula>
    </cfRule>
  </conditionalFormatting>
  <conditionalFormatting sqref="V34:V36">
    <cfRule type="cellIs" dxfId="4" priority="3" operator="equal">
      <formula>1</formula>
    </cfRule>
    <cfRule type="cellIs" dxfId="3" priority="4" operator="lessThan">
      <formula>1</formula>
    </cfRule>
    <cfRule type="cellIs" dxfId="2" priority="5" operator="greaterThan">
      <formula>1</formula>
    </cfRule>
  </conditionalFormatting>
  <conditionalFormatting sqref="V28">
    <cfRule type="cellIs" dxfId="1" priority="1" operator="lessThan">
      <formula>$V$29</formula>
    </cfRule>
    <cfRule type="cellIs" dxfId="0" priority="2" operator="greaterThan">
      <formula>$V$29</formula>
    </cfRule>
  </conditionalFormatting>
  <pageMargins left="0.7" right="0.7" top="0.75" bottom="0.75" header="0.3" footer="0.3"/>
  <pageSetup paperSize="9" orientation="portrait" horizontalDpi="300" verticalDpi="300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aux!$C$2:$C$3</xm:f>
          </x14:formula1>
          <xm:sqref>Q21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85" zoomScaleNormal="85" workbookViewId="0">
      <selection activeCell="Q8" sqref="Q8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8"/>
  <sheetViews>
    <sheetView zoomScale="85" zoomScaleNormal="85" workbookViewId="0">
      <selection activeCell="F18" sqref="F18"/>
    </sheetView>
  </sheetViews>
  <sheetFormatPr baseColWidth="10" defaultRowHeight="15" x14ac:dyDescent="0.25"/>
  <cols>
    <col min="1" max="2" width="11.42578125" style="4"/>
    <col min="3" max="9" width="11.42578125" style="4" customWidth="1"/>
    <col min="10" max="10" width="11.42578125" style="4"/>
    <col min="11" max="19" width="11.42578125" style="4" customWidth="1"/>
    <col min="20" max="16384" width="11.42578125" style="4"/>
  </cols>
  <sheetData>
    <row r="1" spans="1:11" x14ac:dyDescent="0.25">
      <c r="A1" s="4" t="s">
        <v>60</v>
      </c>
      <c r="E1" s="4" t="s">
        <v>61</v>
      </c>
      <c r="H1" s="81" t="str">
        <f>E12</f>
        <v>α(T)</v>
      </c>
      <c r="I1" s="4" t="s">
        <v>28</v>
      </c>
      <c r="J1" s="4" t="s">
        <v>19</v>
      </c>
      <c r="K1" s="82" t="s">
        <v>20</v>
      </c>
    </row>
    <row r="2" spans="1:11" x14ac:dyDescent="0.25">
      <c r="A2" s="80" t="s">
        <v>62</v>
      </c>
      <c r="B2" s="98">
        <f>'N2'!J1</f>
        <v>0.25</v>
      </c>
      <c r="D2" s="9"/>
      <c r="E2" s="9" t="s">
        <v>63</v>
      </c>
      <c r="F2" s="9" t="s">
        <v>64</v>
      </c>
      <c r="H2" s="81">
        <f t="shared" ref="H2:H33" si="0">IF(I2&lt;$F$6,1+1.5*I2/$F$6,IF(I2&lt;$F$7,$F$11,$B$3*$B$19/I2))</f>
        <v>1</v>
      </c>
      <c r="I2" s="12">
        <v>0</v>
      </c>
      <c r="J2" s="84">
        <f t="shared" ref="J2:J33" si="1">$F$3*IF(I2&lt;$F$6,$B$22*(1+I2/$F$6*($F$11*$B$30-1)),$B$22*H2*$B$30)</f>
        <v>0.28503499999999998</v>
      </c>
      <c r="K2" s="85">
        <f>J2*981*I2^2/(4*PI()^2)</f>
        <v>0</v>
      </c>
    </row>
    <row r="3" spans="1:11" x14ac:dyDescent="0.25">
      <c r="A3" s="45" t="s">
        <v>65</v>
      </c>
      <c r="B3" s="91">
        <v>1</v>
      </c>
      <c r="D3" s="9"/>
      <c r="E3" s="4" t="s">
        <v>66</v>
      </c>
      <c r="F3" s="4">
        <v>1</v>
      </c>
      <c r="H3" s="81">
        <f t="shared" si="0"/>
        <v>1.234375</v>
      </c>
      <c r="I3" s="12">
        <v>2.5000000000000001E-2</v>
      </c>
      <c r="J3" s="84">
        <f t="shared" si="1"/>
        <v>0.35184007812499996</v>
      </c>
      <c r="K3" s="85">
        <f t="shared" ref="K3:K66" si="2">J3*981*I3^2/(4*PI()^2)</f>
        <v>5.4643007747245762E-3</v>
      </c>
    </row>
    <row r="4" spans="1:11" x14ac:dyDescent="0.25">
      <c r="D4" s="9"/>
      <c r="H4" s="81">
        <f t="shared" si="0"/>
        <v>1.46875</v>
      </c>
      <c r="I4" s="12">
        <v>0.05</v>
      </c>
      <c r="J4" s="84">
        <f t="shared" si="1"/>
        <v>0.41864515624999998</v>
      </c>
      <c r="K4" s="85">
        <f t="shared" si="2"/>
        <v>2.6007304953119502E-2</v>
      </c>
    </row>
    <row r="5" spans="1:11" x14ac:dyDescent="0.25">
      <c r="A5" s="4" t="s">
        <v>67</v>
      </c>
      <c r="D5" s="9"/>
      <c r="E5" s="4" t="s">
        <v>68</v>
      </c>
      <c r="H5" s="81">
        <f t="shared" si="0"/>
        <v>1.703125</v>
      </c>
      <c r="I5" s="12">
        <v>7.4999999999999997E-2</v>
      </c>
      <c r="J5" s="84">
        <f t="shared" si="1"/>
        <v>0.48545023437499996</v>
      </c>
      <c r="K5" s="85">
        <f t="shared" si="2"/>
        <v>6.7854165316516557E-2</v>
      </c>
    </row>
    <row r="6" spans="1:11" x14ac:dyDescent="0.25">
      <c r="A6" s="45" t="s">
        <v>69</v>
      </c>
      <c r="B6" s="46">
        <v>50</v>
      </c>
      <c r="D6" s="9"/>
      <c r="E6" s="4" t="s">
        <v>71</v>
      </c>
      <c r="F6" s="49">
        <f>B3*B19/10</f>
        <v>0.16</v>
      </c>
      <c r="H6" s="81">
        <f t="shared" si="0"/>
        <v>1.9375</v>
      </c>
      <c r="I6" s="12">
        <v>0.1</v>
      </c>
      <c r="J6" s="84">
        <f t="shared" si="1"/>
        <v>0.55225531249999993</v>
      </c>
      <c r="K6" s="85">
        <f t="shared" si="2"/>
        <v>0.13723003464624756</v>
      </c>
    </row>
    <row r="7" spans="1:11" x14ac:dyDescent="0.25">
      <c r="A7" s="13" t="s">
        <v>72</v>
      </c>
      <c r="B7" s="49">
        <f>(B6/50)^0.37</f>
        <v>1</v>
      </c>
      <c r="D7" s="9"/>
      <c r="E7" s="4" t="s">
        <v>73</v>
      </c>
      <c r="F7" s="49">
        <f>B3*B19/2.5</f>
        <v>0.64</v>
      </c>
      <c r="H7" s="81">
        <f t="shared" si="0"/>
        <v>2.171875</v>
      </c>
      <c r="I7" s="12">
        <v>0.125</v>
      </c>
      <c r="J7" s="84">
        <f t="shared" si="1"/>
        <v>0.61906039062499996</v>
      </c>
      <c r="K7" s="85">
        <f t="shared" si="2"/>
        <v>0.24036006572364427</v>
      </c>
    </row>
    <row r="8" spans="1:11" x14ac:dyDescent="0.25">
      <c r="D8" s="9"/>
      <c r="H8" s="81">
        <f t="shared" si="0"/>
        <v>2.40625</v>
      </c>
      <c r="I8" s="12">
        <v>0.15</v>
      </c>
      <c r="J8" s="84">
        <f t="shared" si="1"/>
        <v>0.68586546874999998</v>
      </c>
      <c r="K8" s="85">
        <f t="shared" si="2"/>
        <v>0.38346941133003848</v>
      </c>
    </row>
    <row r="9" spans="1:11" x14ac:dyDescent="0.25">
      <c r="A9" s="4" t="s">
        <v>74</v>
      </c>
      <c r="D9" s="9"/>
      <c r="H9" s="81">
        <f t="shared" si="0"/>
        <v>2.5</v>
      </c>
      <c r="I9" s="12">
        <v>0.17499999999999999</v>
      </c>
      <c r="J9" s="84">
        <f t="shared" si="1"/>
        <v>0.71258749999999993</v>
      </c>
      <c r="K9" s="85">
        <f t="shared" si="2"/>
        <v>0.54227997561823615</v>
      </c>
    </row>
    <row r="10" spans="1:11" x14ac:dyDescent="0.25">
      <c r="A10" s="41" t="s">
        <v>75</v>
      </c>
      <c r="B10" s="83" t="s">
        <v>70</v>
      </c>
      <c r="D10" s="9"/>
      <c r="E10" s="4" t="s">
        <v>76</v>
      </c>
      <c r="H10" s="81">
        <f t="shared" si="0"/>
        <v>2.5</v>
      </c>
      <c r="I10" s="12">
        <v>0.2</v>
      </c>
      <c r="J10" s="84">
        <f t="shared" si="1"/>
        <v>0.71258749999999993</v>
      </c>
      <c r="K10" s="85">
        <f t="shared" si="2"/>
        <v>0.70828404978708415</v>
      </c>
    </row>
    <row r="11" spans="1:11" x14ac:dyDescent="0.25">
      <c r="A11" s="44" t="s">
        <v>77</v>
      </c>
      <c r="B11" s="88" t="s">
        <v>78</v>
      </c>
      <c r="D11" s="9"/>
      <c r="E11" s="13" t="s">
        <v>79</v>
      </c>
      <c r="F11" s="49">
        <v>2.5</v>
      </c>
      <c r="H11" s="81">
        <f t="shared" si="0"/>
        <v>2.5</v>
      </c>
      <c r="I11" s="12">
        <v>0.22500000000000001</v>
      </c>
      <c r="J11" s="84">
        <f t="shared" si="1"/>
        <v>0.71258749999999993</v>
      </c>
      <c r="K11" s="85">
        <f t="shared" si="2"/>
        <v>0.89642200051177823</v>
      </c>
    </row>
    <row r="12" spans="1:11" x14ac:dyDescent="0.25">
      <c r="A12" s="9" t="s">
        <v>80</v>
      </c>
      <c r="B12" s="49">
        <v>1.6</v>
      </c>
      <c r="D12" s="9"/>
      <c r="E12" s="89" t="s">
        <v>81</v>
      </c>
      <c r="F12" s="49">
        <f>IF(F13&lt;$F$6,1+1.5*F13/$F$6,IF(F13&lt;$F$7,$F$11,$B$3*$B$19/F13))</f>
        <v>1.1217397670553915</v>
      </c>
      <c r="H12" s="81">
        <f t="shared" si="0"/>
        <v>2.5</v>
      </c>
      <c r="I12" s="12">
        <v>0.25</v>
      </c>
      <c r="J12" s="84">
        <f t="shared" si="1"/>
        <v>0.71258749999999993</v>
      </c>
      <c r="K12" s="85">
        <f t="shared" si="2"/>
        <v>1.1066938277923188</v>
      </c>
    </row>
    <row r="13" spans="1:11" x14ac:dyDescent="0.25">
      <c r="A13" s="9" t="s">
        <v>82</v>
      </c>
      <c r="B13" s="4" t="s">
        <v>83</v>
      </c>
      <c r="C13" s="4" t="s">
        <v>84</v>
      </c>
      <c r="D13" s="9"/>
      <c r="E13" s="74" t="s">
        <v>28</v>
      </c>
      <c r="F13" s="99">
        <f>'N2'!R13</f>
        <v>1.4263557796475912</v>
      </c>
      <c r="H13" s="81">
        <f t="shared" si="0"/>
        <v>2.5</v>
      </c>
      <c r="I13" s="12">
        <v>0.27500000000000002</v>
      </c>
      <c r="J13" s="84">
        <f t="shared" si="1"/>
        <v>0.71258749999999993</v>
      </c>
      <c r="K13" s="85">
        <f t="shared" si="2"/>
        <v>1.339099531628706</v>
      </c>
    </row>
    <row r="14" spans="1:11" x14ac:dyDescent="0.25">
      <c r="A14" s="41" t="s">
        <v>78</v>
      </c>
      <c r="B14" s="83">
        <v>1</v>
      </c>
      <c r="C14" s="49">
        <v>1.6</v>
      </c>
      <c r="D14" s="9"/>
      <c r="E14" s="6" t="s">
        <v>19</v>
      </c>
      <c r="F14" s="100">
        <f>$F$3*IF(F13&lt;$F$6,$B$22*(1+F13/$F$6*($F$11*$B$30-1)),$B$22*F12*$B$30)</f>
        <v>0.31973509450263349</v>
      </c>
      <c r="H14" s="81">
        <f t="shared" si="0"/>
        <v>2.5</v>
      </c>
      <c r="I14" s="12">
        <v>0.3</v>
      </c>
      <c r="J14" s="84">
        <f t="shared" si="1"/>
        <v>0.71258749999999993</v>
      </c>
      <c r="K14" s="85">
        <f t="shared" si="2"/>
        <v>1.5936391120209392</v>
      </c>
    </row>
    <row r="15" spans="1:11" x14ac:dyDescent="0.25">
      <c r="A15" s="86" t="s">
        <v>85</v>
      </c>
      <c r="B15" s="87">
        <v>4</v>
      </c>
      <c r="C15" s="49">
        <v>1.3</v>
      </c>
      <c r="D15" s="9"/>
      <c r="H15" s="81">
        <f t="shared" si="0"/>
        <v>2.5</v>
      </c>
      <c r="I15" s="12">
        <v>0.32500000000000001</v>
      </c>
      <c r="J15" s="84">
        <f t="shared" si="1"/>
        <v>0.71258749999999993</v>
      </c>
      <c r="K15" s="85">
        <f t="shared" si="2"/>
        <v>1.870312568969019</v>
      </c>
    </row>
    <row r="16" spans="1:11" x14ac:dyDescent="0.25">
      <c r="A16" s="86" t="s">
        <v>78</v>
      </c>
      <c r="B16" s="87">
        <v>7</v>
      </c>
      <c r="C16" s="49">
        <v>1.6</v>
      </c>
      <c r="E16" s="4" t="s">
        <v>96</v>
      </c>
      <c r="H16" s="81">
        <f t="shared" si="0"/>
        <v>2.5</v>
      </c>
      <c r="I16" s="12">
        <v>0.35</v>
      </c>
      <c r="J16" s="84">
        <f t="shared" si="1"/>
        <v>0.71258749999999993</v>
      </c>
      <c r="K16" s="85">
        <f t="shared" si="2"/>
        <v>2.1691199024729446</v>
      </c>
    </row>
    <row r="17" spans="1:11" x14ac:dyDescent="0.25">
      <c r="A17" s="44" t="s">
        <v>86</v>
      </c>
      <c r="B17" s="88">
        <f>IF(30-B16-B15-B14&gt;1,30-B16-B15-B14,"")</f>
        <v>18</v>
      </c>
      <c r="C17" s="49">
        <v>1</v>
      </c>
      <c r="E17" s="4" t="s">
        <v>28</v>
      </c>
      <c r="F17" s="49">
        <f>'N2'!Q13</f>
        <v>1.3689454304060129</v>
      </c>
      <c r="H17" s="81">
        <f t="shared" si="0"/>
        <v>2.5</v>
      </c>
      <c r="I17" s="12">
        <v>0.375</v>
      </c>
      <c r="J17" s="84">
        <f t="shared" si="1"/>
        <v>0.71258749999999993</v>
      </c>
      <c r="K17" s="85">
        <f t="shared" si="2"/>
        <v>2.4900611125327177</v>
      </c>
    </row>
    <row r="18" spans="1:11" x14ac:dyDescent="0.25">
      <c r="A18" s="9" t="s">
        <v>87</v>
      </c>
      <c r="B18" s="49">
        <f>(B14*C14+B15*C15+B16*C16+B17*C17)/30</f>
        <v>1.2</v>
      </c>
      <c r="D18" s="9"/>
      <c r="E18" s="4" t="s">
        <v>81</v>
      </c>
      <c r="F18" s="49">
        <f>IF(F17&lt;$F$6,1+1.5*F17/$F$6,IF(F17&lt;$F$7,$F$11,$B$3*$B$19/F17))</f>
        <v>1.1687828926281298</v>
      </c>
      <c r="H18" s="81">
        <f t="shared" si="0"/>
        <v>2.5</v>
      </c>
      <c r="I18" s="12">
        <v>0.4</v>
      </c>
      <c r="J18" s="84">
        <f t="shared" si="1"/>
        <v>0.71258749999999993</v>
      </c>
      <c r="K18" s="85">
        <f t="shared" si="2"/>
        <v>2.8331361991483366</v>
      </c>
    </row>
    <row r="19" spans="1:11" x14ac:dyDescent="0.25">
      <c r="A19" s="9" t="s">
        <v>88</v>
      </c>
      <c r="B19" s="49">
        <v>1.6</v>
      </c>
      <c r="H19" s="81">
        <f t="shared" si="0"/>
        <v>2.5</v>
      </c>
      <c r="I19" s="12">
        <v>0.42499999999999999</v>
      </c>
      <c r="J19" s="84">
        <f t="shared" si="1"/>
        <v>0.71258749999999993</v>
      </c>
      <c r="K19" s="85">
        <f t="shared" si="2"/>
        <v>3.1983451623198009</v>
      </c>
    </row>
    <row r="20" spans="1:11" x14ac:dyDescent="0.25">
      <c r="A20" s="9" t="s">
        <v>89</v>
      </c>
      <c r="B20" s="49">
        <f>IF(B2*B7&lt;0.1,B19/1.25,IF(B2*B7&lt;0.4,B19/1.25+3.33*(B2*B7-0.1)*(1-B19/1.25),1))</f>
        <v>1.1401399999999999</v>
      </c>
      <c r="H20" s="81">
        <f t="shared" si="0"/>
        <v>2.5</v>
      </c>
      <c r="I20" s="12">
        <v>0.45</v>
      </c>
      <c r="J20" s="84">
        <f t="shared" si="1"/>
        <v>0.71258749999999993</v>
      </c>
      <c r="K20" s="85">
        <f t="shared" si="2"/>
        <v>3.5856880020471129</v>
      </c>
    </row>
    <row r="21" spans="1:11" x14ac:dyDescent="0.25">
      <c r="H21" s="81">
        <f t="shared" si="0"/>
        <v>2.5</v>
      </c>
      <c r="I21" s="12">
        <v>0.47499999999999998</v>
      </c>
      <c r="J21" s="84">
        <f t="shared" si="1"/>
        <v>0.71258749999999993</v>
      </c>
      <c r="K21" s="85">
        <f t="shared" si="2"/>
        <v>3.9951647183302708</v>
      </c>
    </row>
    <row r="22" spans="1:11" x14ac:dyDescent="0.25">
      <c r="A22" s="4" t="s">
        <v>90</v>
      </c>
      <c r="B22" s="49">
        <f>B2*B7*B20</f>
        <v>0.28503499999999998</v>
      </c>
      <c r="H22" s="81">
        <f t="shared" si="0"/>
        <v>2.5</v>
      </c>
      <c r="I22" s="12">
        <v>0.5</v>
      </c>
      <c r="J22" s="84">
        <f t="shared" si="1"/>
        <v>0.71258749999999993</v>
      </c>
      <c r="K22" s="85">
        <f t="shared" si="2"/>
        <v>4.4267753111692754</v>
      </c>
    </row>
    <row r="23" spans="1:11" x14ac:dyDescent="0.25">
      <c r="H23" s="81">
        <f t="shared" si="0"/>
        <v>2.5</v>
      </c>
      <c r="I23" s="12">
        <v>0.52500000000000002</v>
      </c>
      <c r="J23" s="84">
        <f t="shared" si="1"/>
        <v>0.71258749999999993</v>
      </c>
      <c r="K23" s="85">
        <f t="shared" si="2"/>
        <v>4.8805197805641267</v>
      </c>
    </row>
    <row r="24" spans="1:11" x14ac:dyDescent="0.25">
      <c r="A24" s="4" t="s">
        <v>91</v>
      </c>
      <c r="H24" s="81">
        <f t="shared" si="0"/>
        <v>2.5</v>
      </c>
      <c r="I24" s="12">
        <v>0.55000000000000004</v>
      </c>
      <c r="J24" s="84">
        <f t="shared" si="1"/>
        <v>0.71258749999999993</v>
      </c>
      <c r="K24" s="85">
        <f t="shared" si="2"/>
        <v>5.3563981265148239</v>
      </c>
    </row>
    <row r="25" spans="1:11" x14ac:dyDescent="0.25">
      <c r="A25" s="90" t="s">
        <v>92</v>
      </c>
      <c r="B25" s="91">
        <v>5</v>
      </c>
      <c r="H25" s="81">
        <f t="shared" si="0"/>
        <v>2.5</v>
      </c>
      <c r="I25" s="12">
        <v>0.57499999999999996</v>
      </c>
      <c r="J25" s="84">
        <f t="shared" si="1"/>
        <v>0.71258749999999993</v>
      </c>
      <c r="K25" s="85">
        <f t="shared" si="2"/>
        <v>5.8544103490213661</v>
      </c>
    </row>
    <row r="26" spans="1:11" x14ac:dyDescent="0.25">
      <c r="A26" s="13" t="s">
        <v>93</v>
      </c>
      <c r="B26" s="49">
        <f>(5/B25)^0.4</f>
        <v>1</v>
      </c>
      <c r="H26" s="81">
        <f t="shared" si="0"/>
        <v>2.5</v>
      </c>
      <c r="I26" s="12">
        <v>0.6</v>
      </c>
      <c r="J26" s="84">
        <f t="shared" si="1"/>
        <v>0.71258749999999993</v>
      </c>
      <c r="K26" s="85">
        <f t="shared" si="2"/>
        <v>6.3745564480837569</v>
      </c>
    </row>
    <row r="27" spans="1:11" x14ac:dyDescent="0.25">
      <c r="H27" s="81">
        <f t="shared" si="0"/>
        <v>2.5</v>
      </c>
      <c r="I27" s="12">
        <v>0.625</v>
      </c>
      <c r="J27" s="84">
        <f t="shared" si="1"/>
        <v>0.71258749999999993</v>
      </c>
      <c r="K27" s="85">
        <f t="shared" si="2"/>
        <v>6.9168364237019935</v>
      </c>
    </row>
    <row r="28" spans="1:11" x14ac:dyDescent="0.25">
      <c r="A28" s="4" t="s">
        <v>94</v>
      </c>
      <c r="H28" s="81">
        <f t="shared" si="0"/>
        <v>2.4615384615384617</v>
      </c>
      <c r="I28" s="12">
        <v>0.65</v>
      </c>
      <c r="J28" s="84">
        <f t="shared" si="1"/>
        <v>0.7016246153846154</v>
      </c>
      <c r="K28" s="85">
        <f t="shared" si="2"/>
        <v>7.3661541177856771</v>
      </c>
    </row>
    <row r="29" spans="1:11" x14ac:dyDescent="0.25">
      <c r="A29" s="79" t="s">
        <v>27</v>
      </c>
      <c r="B29" s="9">
        <v>1</v>
      </c>
      <c r="H29" s="81">
        <f t="shared" si="0"/>
        <v>2.3703703703703702</v>
      </c>
      <c r="I29" s="12">
        <v>0.67500000000000004</v>
      </c>
      <c r="J29" s="84">
        <f t="shared" si="1"/>
        <v>0.67563851851851842</v>
      </c>
      <c r="K29" s="85">
        <f t="shared" si="2"/>
        <v>7.6494677377005091</v>
      </c>
    </row>
    <row r="30" spans="1:11" x14ac:dyDescent="0.25">
      <c r="A30" s="13" t="s">
        <v>95</v>
      </c>
      <c r="B30" s="49">
        <f>B26/B29</f>
        <v>1</v>
      </c>
      <c r="H30" s="81">
        <f t="shared" si="0"/>
        <v>2.285714285714286</v>
      </c>
      <c r="I30" s="12">
        <v>0.7</v>
      </c>
      <c r="J30" s="84">
        <f t="shared" si="1"/>
        <v>0.65150857142857144</v>
      </c>
      <c r="K30" s="85">
        <f t="shared" si="2"/>
        <v>7.9327813576153421</v>
      </c>
    </row>
    <row r="31" spans="1:11" x14ac:dyDescent="0.25">
      <c r="H31" s="81">
        <f t="shared" si="0"/>
        <v>2.2068965517241379</v>
      </c>
      <c r="I31" s="12">
        <v>0.72499999999999998</v>
      </c>
      <c r="J31" s="84">
        <f t="shared" si="1"/>
        <v>0.62904275862068959</v>
      </c>
      <c r="K31" s="85">
        <f t="shared" si="2"/>
        <v>8.2160949775301759</v>
      </c>
    </row>
    <row r="32" spans="1:11" x14ac:dyDescent="0.25">
      <c r="H32" s="81">
        <f t="shared" si="0"/>
        <v>2.1333333333333333</v>
      </c>
      <c r="I32" s="12">
        <v>0.75</v>
      </c>
      <c r="J32" s="84">
        <f t="shared" si="1"/>
        <v>0.60807466666666665</v>
      </c>
      <c r="K32" s="85">
        <f t="shared" si="2"/>
        <v>8.4994085974450098</v>
      </c>
    </row>
    <row r="33" spans="8:11" x14ac:dyDescent="0.25">
      <c r="H33" s="81">
        <f t="shared" si="0"/>
        <v>2.064516129032258</v>
      </c>
      <c r="I33" s="12">
        <v>0.77500000000000002</v>
      </c>
      <c r="J33" s="84">
        <f t="shared" si="1"/>
        <v>0.58845935483870959</v>
      </c>
      <c r="K33" s="85">
        <f t="shared" si="2"/>
        <v>8.7827222173598436</v>
      </c>
    </row>
    <row r="34" spans="8:11" x14ac:dyDescent="0.25">
      <c r="H34" s="81">
        <f t="shared" ref="H34:H65" si="3">IF(I34&lt;$F$6,1+1.5*I34/$F$6,IF(I34&lt;$F$7,$F$11,$B$3*$B$19/I34))</f>
        <v>2</v>
      </c>
      <c r="I34" s="12">
        <v>0.8</v>
      </c>
      <c r="J34" s="84">
        <f t="shared" ref="J34:J65" si="4">$F$3*IF(I34&lt;$F$6,$B$22*(1+I34/$F$6*($F$11*$B$30-1)),$B$22*H34*$B$30)</f>
        <v>0.57006999999999997</v>
      </c>
      <c r="K34" s="85">
        <f t="shared" si="2"/>
        <v>9.0660358372746792</v>
      </c>
    </row>
    <row r="35" spans="8:11" x14ac:dyDescent="0.25">
      <c r="H35" s="81">
        <f t="shared" si="3"/>
        <v>1.9393939393939397</v>
      </c>
      <c r="I35" s="12">
        <v>0.82499999999999996</v>
      </c>
      <c r="J35" s="84">
        <f t="shared" si="4"/>
        <v>0.55279515151515157</v>
      </c>
      <c r="K35" s="85">
        <f t="shared" si="2"/>
        <v>9.3493494571895113</v>
      </c>
    </row>
    <row r="36" spans="8:11" x14ac:dyDescent="0.25">
      <c r="H36" s="81">
        <f t="shared" si="3"/>
        <v>1.8823529411764708</v>
      </c>
      <c r="I36" s="12">
        <v>0.85</v>
      </c>
      <c r="J36" s="84">
        <f t="shared" si="4"/>
        <v>0.53653647058823528</v>
      </c>
      <c r="K36" s="85">
        <f t="shared" si="2"/>
        <v>9.6326630771043433</v>
      </c>
    </row>
    <row r="37" spans="8:11" x14ac:dyDescent="0.25">
      <c r="H37" s="81">
        <f t="shared" si="3"/>
        <v>1.8285714285714287</v>
      </c>
      <c r="I37" s="12">
        <v>0.875</v>
      </c>
      <c r="J37" s="84">
        <f t="shared" si="4"/>
        <v>0.52120685714285719</v>
      </c>
      <c r="K37" s="85">
        <f t="shared" si="2"/>
        <v>9.9159766970191789</v>
      </c>
    </row>
    <row r="38" spans="8:11" x14ac:dyDescent="0.25">
      <c r="H38" s="81">
        <f t="shared" si="3"/>
        <v>1.7777777777777779</v>
      </c>
      <c r="I38" s="12">
        <v>0.9</v>
      </c>
      <c r="J38" s="84">
        <f t="shared" si="4"/>
        <v>0.5067288888888889</v>
      </c>
      <c r="K38" s="85">
        <f t="shared" si="2"/>
        <v>10.199290316934013</v>
      </c>
    </row>
    <row r="39" spans="8:11" x14ac:dyDescent="0.25">
      <c r="H39" s="81">
        <f t="shared" si="3"/>
        <v>1.7297297297297298</v>
      </c>
      <c r="I39" s="12">
        <v>0.92500000000000004</v>
      </c>
      <c r="J39" s="84">
        <f t="shared" si="4"/>
        <v>0.49303351351351349</v>
      </c>
      <c r="K39" s="85">
        <f t="shared" si="2"/>
        <v>10.482603936848847</v>
      </c>
    </row>
    <row r="40" spans="8:11" x14ac:dyDescent="0.25">
      <c r="H40" s="81">
        <f t="shared" si="3"/>
        <v>1.6842105263157896</v>
      </c>
      <c r="I40" s="12">
        <v>0.95</v>
      </c>
      <c r="J40" s="84">
        <f t="shared" si="4"/>
        <v>0.48005894736842109</v>
      </c>
      <c r="K40" s="85">
        <f t="shared" si="2"/>
        <v>10.76591755676368</v>
      </c>
    </row>
    <row r="41" spans="8:11" x14ac:dyDescent="0.25">
      <c r="H41" s="81">
        <f t="shared" si="3"/>
        <v>1.6410256410256412</v>
      </c>
      <c r="I41" s="12">
        <v>0.97499999999999998</v>
      </c>
      <c r="J41" s="84">
        <f t="shared" si="4"/>
        <v>0.46774974358974358</v>
      </c>
      <c r="K41" s="85">
        <f t="shared" si="2"/>
        <v>11.049231176678513</v>
      </c>
    </row>
    <row r="42" spans="8:11" x14ac:dyDescent="0.25">
      <c r="H42" s="81">
        <f t="shared" si="3"/>
        <v>1.6</v>
      </c>
      <c r="I42" s="12">
        <v>1</v>
      </c>
      <c r="J42" s="84">
        <f t="shared" si="4"/>
        <v>0.45605600000000002</v>
      </c>
      <c r="K42" s="85">
        <f t="shared" si="2"/>
        <v>11.332544796593346</v>
      </c>
    </row>
    <row r="43" spans="8:11" x14ac:dyDescent="0.25">
      <c r="H43" s="81">
        <f t="shared" si="3"/>
        <v>1.5609756097560978</v>
      </c>
      <c r="I43" s="12">
        <v>1.0249999999999999</v>
      </c>
      <c r="J43" s="84">
        <f t="shared" si="4"/>
        <v>0.4449326829268293</v>
      </c>
      <c r="K43" s="85">
        <f t="shared" si="2"/>
        <v>11.61585841650818</v>
      </c>
    </row>
    <row r="44" spans="8:11" x14ac:dyDescent="0.25">
      <c r="H44" s="81">
        <f t="shared" si="3"/>
        <v>1.5238095238095237</v>
      </c>
      <c r="I44" s="12">
        <v>1.05</v>
      </c>
      <c r="J44" s="84">
        <f t="shared" si="4"/>
        <v>0.43433904761904757</v>
      </c>
      <c r="K44" s="85">
        <f t="shared" si="2"/>
        <v>11.899172036423014</v>
      </c>
    </row>
    <row r="45" spans="8:11" x14ac:dyDescent="0.25">
      <c r="H45" s="81">
        <f t="shared" si="3"/>
        <v>1.488372093023256</v>
      </c>
      <c r="I45" s="12">
        <v>1.075</v>
      </c>
      <c r="J45" s="84">
        <f t="shared" si="4"/>
        <v>0.42423813953488376</v>
      </c>
      <c r="K45" s="85">
        <f t="shared" si="2"/>
        <v>12.182485656337848</v>
      </c>
    </row>
    <row r="46" spans="8:11" x14ac:dyDescent="0.25">
      <c r="H46" s="81">
        <f t="shared" si="3"/>
        <v>1.4545454545454546</v>
      </c>
      <c r="I46" s="12">
        <v>1.1000000000000001</v>
      </c>
      <c r="J46" s="84">
        <f t="shared" si="4"/>
        <v>0.4145963636363636</v>
      </c>
      <c r="K46" s="85">
        <f t="shared" si="2"/>
        <v>12.465799276252683</v>
      </c>
    </row>
    <row r="47" spans="8:11" x14ac:dyDescent="0.25">
      <c r="H47" s="81">
        <f t="shared" si="3"/>
        <v>1.4222222222222223</v>
      </c>
      <c r="I47" s="12">
        <v>1.125</v>
      </c>
      <c r="J47" s="84">
        <f t="shared" si="4"/>
        <v>0.40538311111111108</v>
      </c>
      <c r="K47" s="85">
        <f t="shared" si="2"/>
        <v>12.749112896167514</v>
      </c>
    </row>
    <row r="48" spans="8:11" x14ac:dyDescent="0.25">
      <c r="H48" s="81">
        <f t="shared" si="3"/>
        <v>1.3913043478260871</v>
      </c>
      <c r="I48" s="12">
        <v>1.1499999999999999</v>
      </c>
      <c r="J48" s="84">
        <f t="shared" si="4"/>
        <v>0.39657043478260873</v>
      </c>
      <c r="K48" s="85">
        <f t="shared" si="2"/>
        <v>13.032426516082346</v>
      </c>
    </row>
    <row r="49" spans="8:11" x14ac:dyDescent="0.25">
      <c r="H49" s="81">
        <f t="shared" si="3"/>
        <v>1.3617021276595744</v>
      </c>
      <c r="I49" s="12">
        <v>1.175</v>
      </c>
      <c r="J49" s="84">
        <f t="shared" si="4"/>
        <v>0.38813276595744678</v>
      </c>
      <c r="K49" s="85">
        <f t="shared" si="2"/>
        <v>13.315740135997185</v>
      </c>
    </row>
    <row r="50" spans="8:11" x14ac:dyDescent="0.25">
      <c r="H50" s="81">
        <f t="shared" si="3"/>
        <v>1.3333333333333335</v>
      </c>
      <c r="I50" s="12">
        <v>1.2</v>
      </c>
      <c r="J50" s="84">
        <f t="shared" si="4"/>
        <v>0.3800466666666667</v>
      </c>
      <c r="K50" s="85">
        <f t="shared" si="2"/>
        <v>13.599053755912015</v>
      </c>
    </row>
    <row r="51" spans="8:11" x14ac:dyDescent="0.25">
      <c r="H51" s="81">
        <f t="shared" si="3"/>
        <v>1.3061224489795917</v>
      </c>
      <c r="I51" s="12">
        <v>1.2250000000000001</v>
      </c>
      <c r="J51" s="84">
        <f t="shared" si="4"/>
        <v>0.3722906122448979</v>
      </c>
      <c r="K51" s="85">
        <f t="shared" si="2"/>
        <v>13.882367375826851</v>
      </c>
    </row>
    <row r="52" spans="8:11" x14ac:dyDescent="0.25">
      <c r="H52" s="81">
        <f t="shared" si="3"/>
        <v>1.28</v>
      </c>
      <c r="I52" s="12">
        <v>1.25</v>
      </c>
      <c r="J52" s="84">
        <f t="shared" si="4"/>
        <v>0.36484479999999997</v>
      </c>
      <c r="K52" s="85">
        <f t="shared" si="2"/>
        <v>14.165680995741683</v>
      </c>
    </row>
    <row r="53" spans="8:11" x14ac:dyDescent="0.25">
      <c r="H53" s="81">
        <f t="shared" si="3"/>
        <v>1.2549019607843139</v>
      </c>
      <c r="I53" s="12">
        <v>1.2749999999999999</v>
      </c>
      <c r="J53" s="84">
        <f t="shared" si="4"/>
        <v>0.35769098039215691</v>
      </c>
      <c r="K53" s="85">
        <f t="shared" si="2"/>
        <v>14.44899461565652</v>
      </c>
    </row>
    <row r="54" spans="8:11" x14ac:dyDescent="0.25">
      <c r="H54" s="81">
        <f t="shared" si="3"/>
        <v>1.2307692307692308</v>
      </c>
      <c r="I54" s="12">
        <v>1.3</v>
      </c>
      <c r="J54" s="84">
        <f t="shared" si="4"/>
        <v>0.3508123076923077</v>
      </c>
      <c r="K54" s="85">
        <f t="shared" si="2"/>
        <v>14.732308235571354</v>
      </c>
    </row>
    <row r="55" spans="8:11" x14ac:dyDescent="0.25">
      <c r="H55" s="81">
        <f t="shared" si="3"/>
        <v>1.2075471698113209</v>
      </c>
      <c r="I55" s="12">
        <v>1.325</v>
      </c>
      <c r="J55" s="84">
        <f t="shared" si="4"/>
        <v>0.34419320754716987</v>
      </c>
      <c r="K55" s="85">
        <f t="shared" si="2"/>
        <v>15.015621855486186</v>
      </c>
    </row>
    <row r="56" spans="8:11" x14ac:dyDescent="0.25">
      <c r="H56" s="81">
        <f t="shared" si="3"/>
        <v>1.1851851851851851</v>
      </c>
      <c r="I56" s="12">
        <v>1.35</v>
      </c>
      <c r="J56" s="84">
        <f t="shared" si="4"/>
        <v>0.33781925925925921</v>
      </c>
      <c r="K56" s="85">
        <f t="shared" si="2"/>
        <v>15.298935475401018</v>
      </c>
    </row>
    <row r="57" spans="8:11" x14ac:dyDescent="0.25">
      <c r="H57" s="81">
        <f t="shared" si="3"/>
        <v>1.1636363636363638</v>
      </c>
      <c r="I57" s="12">
        <v>1.375</v>
      </c>
      <c r="J57" s="84">
        <f t="shared" si="4"/>
        <v>0.33167709090909092</v>
      </c>
      <c r="K57" s="85">
        <f t="shared" si="2"/>
        <v>15.582249095315854</v>
      </c>
    </row>
    <row r="58" spans="8:11" x14ac:dyDescent="0.25">
      <c r="H58" s="81">
        <f t="shared" si="3"/>
        <v>1.142857142857143</v>
      </c>
      <c r="I58" s="12">
        <v>1.4</v>
      </c>
      <c r="J58" s="84">
        <f t="shared" si="4"/>
        <v>0.32575428571428572</v>
      </c>
      <c r="K58" s="85">
        <f t="shared" si="2"/>
        <v>15.865562715230684</v>
      </c>
    </row>
    <row r="59" spans="8:11" x14ac:dyDescent="0.25">
      <c r="H59" s="81">
        <f t="shared" si="3"/>
        <v>1.1228070175438596</v>
      </c>
      <c r="I59" s="12">
        <v>1.425</v>
      </c>
      <c r="J59" s="84">
        <f t="shared" si="4"/>
        <v>0.320039298245614</v>
      </c>
      <c r="K59" s="85">
        <f t="shared" si="2"/>
        <v>16.148876335145516</v>
      </c>
    </row>
    <row r="60" spans="8:11" x14ac:dyDescent="0.25">
      <c r="H60" s="81">
        <f t="shared" si="3"/>
        <v>1.103448275862069</v>
      </c>
      <c r="I60" s="12">
        <v>1.45</v>
      </c>
      <c r="J60" s="84">
        <f t="shared" si="4"/>
        <v>0.3145213793103448</v>
      </c>
      <c r="K60" s="85">
        <f t="shared" si="2"/>
        <v>16.432189955060352</v>
      </c>
    </row>
    <row r="61" spans="8:11" x14ac:dyDescent="0.25">
      <c r="H61" s="81">
        <f t="shared" si="3"/>
        <v>1.0847457627118644</v>
      </c>
      <c r="I61" s="12">
        <v>1.4750000000000001</v>
      </c>
      <c r="J61" s="84">
        <f t="shared" si="4"/>
        <v>0.30919050847457624</v>
      </c>
      <c r="K61" s="85">
        <f t="shared" si="2"/>
        <v>16.715503574975187</v>
      </c>
    </row>
    <row r="62" spans="8:11" x14ac:dyDescent="0.25">
      <c r="H62" s="81">
        <f t="shared" si="3"/>
        <v>1.0666666666666667</v>
      </c>
      <c r="I62" s="12">
        <v>1.5</v>
      </c>
      <c r="J62" s="84">
        <f t="shared" si="4"/>
        <v>0.30403733333333333</v>
      </c>
      <c r="K62" s="85">
        <f t="shared" si="2"/>
        <v>16.99881719489002</v>
      </c>
    </row>
    <row r="63" spans="8:11" x14ac:dyDescent="0.25">
      <c r="H63" s="81">
        <f t="shared" si="3"/>
        <v>1.0491803278688525</v>
      </c>
      <c r="I63" s="12">
        <v>1.5249999999999999</v>
      </c>
      <c r="J63" s="84">
        <f t="shared" si="4"/>
        <v>0.29905311475409835</v>
      </c>
      <c r="K63" s="85">
        <f t="shared" si="2"/>
        <v>17.282130814804848</v>
      </c>
    </row>
    <row r="64" spans="8:11" x14ac:dyDescent="0.25">
      <c r="H64" s="81">
        <f t="shared" si="3"/>
        <v>1.032258064516129</v>
      </c>
      <c r="I64" s="12">
        <v>1.55</v>
      </c>
      <c r="J64" s="84">
        <f t="shared" si="4"/>
        <v>0.2942296774193548</v>
      </c>
      <c r="K64" s="85">
        <f t="shared" si="2"/>
        <v>17.565444434719687</v>
      </c>
    </row>
    <row r="65" spans="8:11" x14ac:dyDescent="0.25">
      <c r="H65" s="81">
        <f t="shared" si="3"/>
        <v>1.015873015873016</v>
      </c>
      <c r="I65" s="12">
        <v>1.575</v>
      </c>
      <c r="J65" s="84">
        <f t="shared" si="4"/>
        <v>0.28955936507936508</v>
      </c>
      <c r="K65" s="85">
        <f t="shared" si="2"/>
        <v>17.848758054634523</v>
      </c>
    </row>
    <row r="66" spans="8:11" x14ac:dyDescent="0.25">
      <c r="H66" s="81">
        <f t="shared" ref="H66:H97" si="5">IF(I66&lt;$F$6,1+1.5*I66/$F$6,IF(I66&lt;$F$7,$F$11,$B$3*$B$19/I66))</f>
        <v>1</v>
      </c>
      <c r="I66" s="12">
        <v>1.6</v>
      </c>
      <c r="J66" s="84">
        <f t="shared" ref="J66:J97" si="6">$F$3*IF(I66&lt;$F$6,$B$22*(1+I66/$F$6*($F$11*$B$30-1)),$B$22*H66*$B$30)</f>
        <v>0.28503499999999998</v>
      </c>
      <c r="K66" s="85">
        <f t="shared" si="2"/>
        <v>18.132071674549358</v>
      </c>
    </row>
    <row r="67" spans="8:11" x14ac:dyDescent="0.25">
      <c r="H67" s="81">
        <f t="shared" si="5"/>
        <v>0.98461538461538467</v>
      </c>
      <c r="I67" s="12">
        <v>1.625</v>
      </c>
      <c r="J67" s="84">
        <f t="shared" si="6"/>
        <v>0.28064984615384614</v>
      </c>
      <c r="K67" s="85">
        <f t="shared" ref="K67:K130" si="7">J67*981*I67^2/(4*PI()^2)</f>
        <v>18.415385294464187</v>
      </c>
    </row>
    <row r="68" spans="8:11" x14ac:dyDescent="0.25">
      <c r="H68" s="81">
        <f t="shared" si="5"/>
        <v>0.96969696969696983</v>
      </c>
      <c r="I68" s="12">
        <v>1.65</v>
      </c>
      <c r="J68" s="84">
        <f t="shared" si="6"/>
        <v>0.27639757575757579</v>
      </c>
      <c r="K68" s="85">
        <f t="shared" si="7"/>
        <v>18.698698914379023</v>
      </c>
    </row>
    <row r="69" spans="8:11" x14ac:dyDescent="0.25">
      <c r="H69" s="81">
        <f t="shared" si="5"/>
        <v>0.95522388059701491</v>
      </c>
      <c r="I69" s="12">
        <v>1.675</v>
      </c>
      <c r="J69" s="84">
        <f t="shared" si="6"/>
        <v>0.27227223880597012</v>
      </c>
      <c r="K69" s="85">
        <f t="shared" si="7"/>
        <v>18.982012534293855</v>
      </c>
    </row>
    <row r="70" spans="8:11" x14ac:dyDescent="0.25">
      <c r="H70" s="81">
        <f t="shared" si="5"/>
        <v>0.94117647058823539</v>
      </c>
      <c r="I70" s="12">
        <v>1.7</v>
      </c>
      <c r="J70" s="84">
        <f t="shared" si="6"/>
        <v>0.26826823529411764</v>
      </c>
      <c r="K70" s="85">
        <f t="shared" si="7"/>
        <v>19.265326154208687</v>
      </c>
    </row>
    <row r="71" spans="8:11" x14ac:dyDescent="0.25">
      <c r="H71" s="81">
        <f t="shared" si="5"/>
        <v>0.92753623188405798</v>
      </c>
      <c r="I71" s="12">
        <v>1.7250000000000001</v>
      </c>
      <c r="J71" s="84">
        <f t="shared" si="6"/>
        <v>0.26438028985507245</v>
      </c>
      <c r="K71" s="85">
        <f t="shared" si="7"/>
        <v>19.548639774123526</v>
      </c>
    </row>
    <row r="72" spans="8:11" x14ac:dyDescent="0.25">
      <c r="H72" s="81">
        <f t="shared" si="5"/>
        <v>0.91428571428571437</v>
      </c>
      <c r="I72" s="12">
        <v>1.75</v>
      </c>
      <c r="J72" s="84">
        <f t="shared" si="6"/>
        <v>0.2606034285714286</v>
      </c>
      <c r="K72" s="85">
        <f t="shared" si="7"/>
        <v>19.831953394038358</v>
      </c>
    </row>
    <row r="73" spans="8:11" x14ac:dyDescent="0.25">
      <c r="H73" s="81">
        <f t="shared" si="5"/>
        <v>0.90140845070422548</v>
      </c>
      <c r="I73" s="12">
        <v>1.7749999999999999</v>
      </c>
      <c r="J73" s="84">
        <f t="shared" si="6"/>
        <v>0.2569329577464789</v>
      </c>
      <c r="K73" s="85">
        <f t="shared" si="7"/>
        <v>20.11526701395319</v>
      </c>
    </row>
    <row r="74" spans="8:11" x14ac:dyDescent="0.25">
      <c r="H74" s="81">
        <f t="shared" si="5"/>
        <v>0.88888888888888895</v>
      </c>
      <c r="I74" s="12">
        <v>1.8</v>
      </c>
      <c r="J74" s="84">
        <f t="shared" si="6"/>
        <v>0.25336444444444445</v>
      </c>
      <c r="K74" s="85">
        <f t="shared" si="7"/>
        <v>20.398580633868026</v>
      </c>
    </row>
    <row r="75" spans="8:11" x14ac:dyDescent="0.25">
      <c r="H75" s="81">
        <f t="shared" si="5"/>
        <v>0.87671232876712335</v>
      </c>
      <c r="I75" s="12">
        <v>1.825</v>
      </c>
      <c r="J75" s="84">
        <f t="shared" si="6"/>
        <v>0.249893698630137</v>
      </c>
      <c r="K75" s="85">
        <f t="shared" si="7"/>
        <v>20.681894253782858</v>
      </c>
    </row>
    <row r="76" spans="8:11" x14ac:dyDescent="0.25">
      <c r="H76" s="81">
        <f t="shared" si="5"/>
        <v>0.86486486486486491</v>
      </c>
      <c r="I76" s="12">
        <v>1.85</v>
      </c>
      <c r="J76" s="84">
        <f t="shared" si="6"/>
        <v>0.24651675675675674</v>
      </c>
      <c r="K76" s="85">
        <f t="shared" si="7"/>
        <v>20.965207873697693</v>
      </c>
    </row>
    <row r="77" spans="8:11" x14ac:dyDescent="0.25">
      <c r="H77" s="81">
        <f t="shared" si="5"/>
        <v>0.85333333333333339</v>
      </c>
      <c r="I77" s="12">
        <v>1.875</v>
      </c>
      <c r="J77" s="84">
        <f t="shared" si="6"/>
        <v>0.24322986666666666</v>
      </c>
      <c r="K77" s="85">
        <f t="shared" si="7"/>
        <v>21.248521493612525</v>
      </c>
    </row>
    <row r="78" spans="8:11" x14ac:dyDescent="0.25">
      <c r="H78" s="81">
        <f t="shared" si="5"/>
        <v>0.8421052631578948</v>
      </c>
      <c r="I78" s="12">
        <v>1.9</v>
      </c>
      <c r="J78" s="84">
        <f t="shared" si="6"/>
        <v>0.24002947368421054</v>
      </c>
      <c r="K78" s="85">
        <f t="shared" si="7"/>
        <v>21.531835113527361</v>
      </c>
    </row>
    <row r="79" spans="8:11" x14ac:dyDescent="0.25">
      <c r="H79" s="81">
        <f t="shared" si="5"/>
        <v>0.83116883116883122</v>
      </c>
      <c r="I79" s="12">
        <v>1.925</v>
      </c>
      <c r="J79" s="84">
        <f t="shared" si="6"/>
        <v>0.23691220779220779</v>
      </c>
      <c r="K79" s="85">
        <f t="shared" si="7"/>
        <v>21.815148733442197</v>
      </c>
    </row>
    <row r="80" spans="8:11" x14ac:dyDescent="0.25">
      <c r="H80" s="81">
        <f t="shared" si="5"/>
        <v>0.8205128205128206</v>
      </c>
      <c r="I80" s="12">
        <v>1.95</v>
      </c>
      <c r="J80" s="84">
        <f t="shared" si="6"/>
        <v>0.23387487179487179</v>
      </c>
      <c r="K80" s="85">
        <f t="shared" si="7"/>
        <v>22.098462353357025</v>
      </c>
    </row>
    <row r="81" spans="8:11" x14ac:dyDescent="0.25">
      <c r="H81" s="81">
        <f t="shared" si="5"/>
        <v>0.810126582278481</v>
      </c>
      <c r="I81" s="12">
        <v>1.9750000000000001</v>
      </c>
      <c r="J81" s="84">
        <f t="shared" si="6"/>
        <v>0.23091443037974682</v>
      </c>
      <c r="K81" s="85">
        <f t="shared" si="7"/>
        <v>22.381775973271861</v>
      </c>
    </row>
    <row r="82" spans="8:11" x14ac:dyDescent="0.25">
      <c r="H82" s="81">
        <f t="shared" si="5"/>
        <v>0.8</v>
      </c>
      <c r="I82" s="12">
        <v>2</v>
      </c>
      <c r="J82" s="84">
        <f t="shared" si="6"/>
        <v>0.22802800000000001</v>
      </c>
      <c r="K82" s="85">
        <f t="shared" si="7"/>
        <v>22.665089593186693</v>
      </c>
    </row>
    <row r="83" spans="8:11" x14ac:dyDescent="0.25">
      <c r="H83" s="81">
        <f t="shared" si="5"/>
        <v>0.79012345679012352</v>
      </c>
      <c r="I83" s="12">
        <v>2.0249999999999999</v>
      </c>
      <c r="J83" s="84">
        <f t="shared" si="6"/>
        <v>0.22521283950617285</v>
      </c>
      <c r="K83" s="85">
        <f t="shared" si="7"/>
        <v>22.948403213101528</v>
      </c>
    </row>
    <row r="84" spans="8:11" x14ac:dyDescent="0.25">
      <c r="H84" s="81">
        <f t="shared" si="5"/>
        <v>0.78048780487804892</v>
      </c>
      <c r="I84" s="12">
        <v>2.0499999999999998</v>
      </c>
      <c r="J84" s="84">
        <f t="shared" si="6"/>
        <v>0.22246634146341465</v>
      </c>
      <c r="K84" s="85">
        <f t="shared" si="7"/>
        <v>23.23171683301636</v>
      </c>
    </row>
    <row r="85" spans="8:11" x14ac:dyDescent="0.25">
      <c r="H85" s="81">
        <f t="shared" si="5"/>
        <v>0.77108433734939752</v>
      </c>
      <c r="I85" s="12">
        <v>2.0750000000000002</v>
      </c>
      <c r="J85" s="84">
        <f t="shared" si="6"/>
        <v>0.21978602409638551</v>
      </c>
      <c r="K85" s="85">
        <f t="shared" si="7"/>
        <v>23.515030452931196</v>
      </c>
    </row>
    <row r="86" spans="8:11" x14ac:dyDescent="0.25">
      <c r="H86" s="81">
        <f t="shared" si="5"/>
        <v>0.76190476190476186</v>
      </c>
      <c r="I86" s="12">
        <v>2.1</v>
      </c>
      <c r="J86" s="84">
        <f t="shared" si="6"/>
        <v>0.21716952380952378</v>
      </c>
      <c r="K86" s="85">
        <f t="shared" si="7"/>
        <v>23.798344072846028</v>
      </c>
    </row>
    <row r="87" spans="8:11" x14ac:dyDescent="0.25">
      <c r="H87" s="81">
        <f t="shared" si="5"/>
        <v>0.75294117647058822</v>
      </c>
      <c r="I87" s="12">
        <v>2.125</v>
      </c>
      <c r="J87" s="84">
        <f t="shared" si="6"/>
        <v>0.21461458823529411</v>
      </c>
      <c r="K87" s="85">
        <f t="shared" si="7"/>
        <v>24.081657692760864</v>
      </c>
    </row>
    <row r="88" spans="8:11" x14ac:dyDescent="0.25">
      <c r="H88" s="81">
        <f t="shared" si="5"/>
        <v>0.74418604651162801</v>
      </c>
      <c r="I88" s="12">
        <v>2.15</v>
      </c>
      <c r="J88" s="84">
        <f t="shared" si="6"/>
        <v>0.21211906976744188</v>
      </c>
      <c r="K88" s="85">
        <f t="shared" si="7"/>
        <v>24.364971312675696</v>
      </c>
    </row>
    <row r="89" spans="8:11" x14ac:dyDescent="0.25">
      <c r="H89" s="81">
        <f t="shared" si="5"/>
        <v>0.73563218390804608</v>
      </c>
      <c r="I89" s="12">
        <v>2.1749999999999998</v>
      </c>
      <c r="J89" s="84">
        <f t="shared" si="6"/>
        <v>0.20968091954022991</v>
      </c>
      <c r="K89" s="85">
        <f t="shared" si="7"/>
        <v>24.648284932590528</v>
      </c>
    </row>
    <row r="90" spans="8:11" x14ac:dyDescent="0.25">
      <c r="H90" s="81">
        <f t="shared" si="5"/>
        <v>0.72727272727272729</v>
      </c>
      <c r="I90" s="12">
        <v>2.2000000000000002</v>
      </c>
      <c r="J90" s="84">
        <f t="shared" si="6"/>
        <v>0.2072981818181818</v>
      </c>
      <c r="K90" s="85">
        <f t="shared" si="7"/>
        <v>24.931598552505367</v>
      </c>
    </row>
    <row r="91" spans="8:11" x14ac:dyDescent="0.25">
      <c r="H91" s="81">
        <f t="shared" si="5"/>
        <v>0.7191011235955056</v>
      </c>
      <c r="I91" s="12">
        <v>2.2250000000000001</v>
      </c>
      <c r="J91" s="84">
        <f t="shared" si="6"/>
        <v>0.20496898876404493</v>
      </c>
      <c r="K91" s="85">
        <f t="shared" si="7"/>
        <v>25.214912172420195</v>
      </c>
    </row>
    <row r="92" spans="8:11" x14ac:dyDescent="0.25">
      <c r="H92" s="81">
        <f t="shared" si="5"/>
        <v>0.71111111111111114</v>
      </c>
      <c r="I92" s="12">
        <v>2.25</v>
      </c>
      <c r="J92" s="84">
        <f t="shared" si="6"/>
        <v>0.20269155555555554</v>
      </c>
      <c r="K92" s="85">
        <f t="shared" si="7"/>
        <v>25.498225792335028</v>
      </c>
    </row>
    <row r="93" spans="8:11" x14ac:dyDescent="0.25">
      <c r="H93" s="81">
        <f t="shared" si="5"/>
        <v>0.70329670329670335</v>
      </c>
      <c r="I93" s="12">
        <v>2.2749999999999999</v>
      </c>
      <c r="J93" s="84">
        <f t="shared" si="6"/>
        <v>0.20046417582417583</v>
      </c>
      <c r="K93" s="85">
        <f t="shared" si="7"/>
        <v>25.781539412249863</v>
      </c>
    </row>
    <row r="94" spans="8:11" x14ac:dyDescent="0.25">
      <c r="H94" s="81">
        <f t="shared" si="5"/>
        <v>0.69565217391304357</v>
      </c>
      <c r="I94" s="12">
        <v>2.2999999999999998</v>
      </c>
      <c r="J94" s="84">
        <f t="shared" si="6"/>
        <v>0.19828521739130436</v>
      </c>
      <c r="K94" s="85">
        <f t="shared" si="7"/>
        <v>26.064853032164692</v>
      </c>
    </row>
    <row r="95" spans="8:11" x14ac:dyDescent="0.25">
      <c r="H95" s="81">
        <f t="shared" si="5"/>
        <v>0.68817204301075263</v>
      </c>
      <c r="I95" s="12">
        <v>2.3250000000000002</v>
      </c>
      <c r="J95" s="84">
        <f t="shared" si="6"/>
        <v>0.19615311827956985</v>
      </c>
      <c r="K95" s="85">
        <f t="shared" si="7"/>
        <v>26.348166652079527</v>
      </c>
    </row>
    <row r="96" spans="8:11" x14ac:dyDescent="0.25">
      <c r="H96" s="81">
        <f t="shared" si="5"/>
        <v>0.68085106382978722</v>
      </c>
      <c r="I96" s="12">
        <v>2.35</v>
      </c>
      <c r="J96" s="84">
        <f t="shared" si="6"/>
        <v>0.19406638297872339</v>
      </c>
      <c r="K96" s="85">
        <f t="shared" si="7"/>
        <v>26.63148027199437</v>
      </c>
    </row>
    <row r="97" spans="8:11" x14ac:dyDescent="0.25">
      <c r="H97" s="81">
        <f t="shared" si="5"/>
        <v>0.67368421052631577</v>
      </c>
      <c r="I97" s="12">
        <v>2.375</v>
      </c>
      <c r="J97" s="84">
        <f t="shared" si="6"/>
        <v>0.19202357894736841</v>
      </c>
      <c r="K97" s="85">
        <f t="shared" si="7"/>
        <v>26.914793891909198</v>
      </c>
    </row>
    <row r="98" spans="8:11" x14ac:dyDescent="0.25">
      <c r="H98" s="81">
        <f t="shared" ref="H98:H129" si="8">IF(I98&lt;$F$6,1+1.5*I98/$F$6,IF(I98&lt;$F$7,$F$11,$B$3*$B$19/I98))</f>
        <v>0.66666666666666674</v>
      </c>
      <c r="I98" s="12">
        <v>2.4</v>
      </c>
      <c r="J98" s="84">
        <f t="shared" ref="J98:J129" si="9">$F$3*IF(I98&lt;$F$6,$B$22*(1+I98/$F$6*($F$11*$B$30-1)),$B$22*H98*$B$30)</f>
        <v>0.19002333333333335</v>
      </c>
      <c r="K98" s="85">
        <f t="shared" si="7"/>
        <v>27.198107511824031</v>
      </c>
    </row>
    <row r="99" spans="8:11" x14ac:dyDescent="0.25">
      <c r="H99" s="81">
        <f t="shared" si="8"/>
        <v>0.65979381443298979</v>
      </c>
      <c r="I99" s="12">
        <v>2.4249999999999998</v>
      </c>
      <c r="J99" s="84">
        <f t="shared" si="9"/>
        <v>0.18806432989690725</v>
      </c>
      <c r="K99" s="85">
        <f t="shared" si="7"/>
        <v>27.481421131738866</v>
      </c>
    </row>
    <row r="100" spans="8:11" x14ac:dyDescent="0.25">
      <c r="H100" s="81">
        <f t="shared" si="8"/>
        <v>0.65306122448979587</v>
      </c>
      <c r="I100" s="12">
        <v>2.4500000000000002</v>
      </c>
      <c r="J100" s="84">
        <f t="shared" si="9"/>
        <v>0.18614530612244895</v>
      </c>
      <c r="K100" s="85">
        <f t="shared" si="7"/>
        <v>27.764734751653702</v>
      </c>
    </row>
    <row r="101" spans="8:11" x14ac:dyDescent="0.25">
      <c r="H101" s="81">
        <f t="shared" si="8"/>
        <v>0.64646464646464652</v>
      </c>
      <c r="I101" s="12">
        <v>2.4750000000000001</v>
      </c>
      <c r="J101" s="84">
        <f t="shared" si="9"/>
        <v>0.18426505050505051</v>
      </c>
      <c r="K101" s="85">
        <f t="shared" si="7"/>
        <v>28.048048371568537</v>
      </c>
    </row>
    <row r="102" spans="8:11" x14ac:dyDescent="0.25">
      <c r="H102" s="81">
        <f t="shared" si="8"/>
        <v>0.64</v>
      </c>
      <c r="I102" s="12">
        <v>2.5</v>
      </c>
      <c r="J102" s="84">
        <f t="shared" si="9"/>
        <v>0.18242239999999998</v>
      </c>
      <c r="K102" s="85">
        <f t="shared" si="7"/>
        <v>28.331361991483366</v>
      </c>
    </row>
    <row r="103" spans="8:11" x14ac:dyDescent="0.25">
      <c r="H103" s="81">
        <f t="shared" si="8"/>
        <v>0.63366336633663367</v>
      </c>
      <c r="I103" s="12">
        <v>2.5249999999999999</v>
      </c>
      <c r="J103" s="84">
        <f t="shared" si="9"/>
        <v>0.18061623762376236</v>
      </c>
      <c r="K103" s="85">
        <f t="shared" si="7"/>
        <v>28.614675611398194</v>
      </c>
    </row>
    <row r="104" spans="8:11" x14ac:dyDescent="0.25">
      <c r="H104" s="81">
        <f t="shared" si="8"/>
        <v>0.62745098039215697</v>
      </c>
      <c r="I104" s="12">
        <v>2.5499999999999998</v>
      </c>
      <c r="J104" s="84">
        <f t="shared" si="9"/>
        <v>0.17884549019607845</v>
      </c>
      <c r="K104" s="85">
        <f t="shared" si="7"/>
        <v>28.897989231313041</v>
      </c>
    </row>
    <row r="105" spans="8:11" x14ac:dyDescent="0.25">
      <c r="H105" s="81">
        <f t="shared" si="8"/>
        <v>0.62135922330097082</v>
      </c>
      <c r="I105" s="12">
        <v>2.5750000000000002</v>
      </c>
      <c r="J105" s="84">
        <f t="shared" si="9"/>
        <v>0.17710912621359221</v>
      </c>
      <c r="K105" s="85">
        <f t="shared" si="7"/>
        <v>29.181302851227869</v>
      </c>
    </row>
    <row r="106" spans="8:11" x14ac:dyDescent="0.25">
      <c r="H106" s="81">
        <f t="shared" si="8"/>
        <v>0.61538461538461542</v>
      </c>
      <c r="I106" s="12">
        <v>2.6</v>
      </c>
      <c r="J106" s="84">
        <f t="shared" si="9"/>
        <v>0.17540615384615385</v>
      </c>
      <c r="K106" s="85">
        <f t="shared" si="7"/>
        <v>29.464616471142708</v>
      </c>
    </row>
    <row r="107" spans="8:11" x14ac:dyDescent="0.25">
      <c r="H107" s="81">
        <f t="shared" si="8"/>
        <v>0.60952380952380958</v>
      </c>
      <c r="I107" s="12">
        <v>2.625</v>
      </c>
      <c r="J107" s="84">
        <f t="shared" si="9"/>
        <v>0.17373561904761906</v>
      </c>
      <c r="K107" s="85">
        <f t="shared" si="7"/>
        <v>29.747930091057537</v>
      </c>
    </row>
    <row r="108" spans="8:11" x14ac:dyDescent="0.25">
      <c r="H108" s="81">
        <f t="shared" si="8"/>
        <v>0.60377358490566047</v>
      </c>
      <c r="I108" s="12">
        <v>2.65</v>
      </c>
      <c r="J108" s="84">
        <f t="shared" si="9"/>
        <v>0.17209660377358493</v>
      </c>
      <c r="K108" s="85">
        <f t="shared" si="7"/>
        <v>30.031243710972372</v>
      </c>
    </row>
    <row r="109" spans="8:11" x14ac:dyDescent="0.25">
      <c r="H109" s="81">
        <f t="shared" si="8"/>
        <v>0.59813084112149539</v>
      </c>
      <c r="I109" s="12">
        <v>2.6749999999999998</v>
      </c>
      <c r="J109" s="84">
        <f t="shared" si="9"/>
        <v>0.17048822429906543</v>
      </c>
      <c r="K109" s="85">
        <f t="shared" si="7"/>
        <v>30.314557330887201</v>
      </c>
    </row>
    <row r="110" spans="8:11" x14ac:dyDescent="0.25">
      <c r="H110" s="81">
        <f t="shared" si="8"/>
        <v>0.59259259259259256</v>
      </c>
      <c r="I110" s="12">
        <v>2.7</v>
      </c>
      <c r="J110" s="84">
        <f t="shared" si="9"/>
        <v>0.1689096296296296</v>
      </c>
      <c r="K110" s="85">
        <f t="shared" si="7"/>
        <v>30.597870950802037</v>
      </c>
    </row>
    <row r="111" spans="8:11" x14ac:dyDescent="0.25">
      <c r="H111" s="81">
        <f t="shared" si="8"/>
        <v>0.58715596330275233</v>
      </c>
      <c r="I111" s="12">
        <v>2.7250000000000001</v>
      </c>
      <c r="J111" s="84">
        <f t="shared" si="9"/>
        <v>0.16736000000000001</v>
      </c>
      <c r="K111" s="85">
        <f t="shared" si="7"/>
        <v>30.881184570716872</v>
      </c>
    </row>
    <row r="112" spans="8:11" x14ac:dyDescent="0.25">
      <c r="H112" s="81">
        <f t="shared" si="8"/>
        <v>0.5818181818181819</v>
      </c>
      <c r="I112" s="12">
        <v>2.75</v>
      </c>
      <c r="J112" s="84">
        <f t="shared" si="9"/>
        <v>0.16583854545454546</v>
      </c>
      <c r="K112" s="85">
        <f t="shared" si="7"/>
        <v>31.164498190631708</v>
      </c>
    </row>
    <row r="113" spans="8:11" x14ac:dyDescent="0.25">
      <c r="H113" s="81">
        <f t="shared" si="8"/>
        <v>0.57657657657657657</v>
      </c>
      <c r="I113" s="12">
        <v>2.7749999999999999</v>
      </c>
      <c r="J113" s="84">
        <f t="shared" si="9"/>
        <v>0.1643445045045045</v>
      </c>
      <c r="K113" s="85">
        <f t="shared" si="7"/>
        <v>31.447811810546536</v>
      </c>
    </row>
    <row r="114" spans="8:11" x14ac:dyDescent="0.25">
      <c r="H114" s="81">
        <f t="shared" si="8"/>
        <v>0.57142857142857151</v>
      </c>
      <c r="I114" s="12">
        <v>2.8</v>
      </c>
      <c r="J114" s="84">
        <f t="shared" si="9"/>
        <v>0.16287714285714286</v>
      </c>
      <c r="K114" s="85">
        <f t="shared" si="7"/>
        <v>31.731125430461368</v>
      </c>
    </row>
    <row r="115" spans="8:11" x14ac:dyDescent="0.25">
      <c r="H115" s="81">
        <f t="shared" si="8"/>
        <v>0.5663716814159292</v>
      </c>
      <c r="I115" s="12">
        <v>2.8250000000000002</v>
      </c>
      <c r="J115" s="84">
        <f t="shared" si="9"/>
        <v>0.16143575221238937</v>
      </c>
      <c r="K115" s="85">
        <f t="shared" si="7"/>
        <v>32.014439050376211</v>
      </c>
    </row>
    <row r="116" spans="8:11" x14ac:dyDescent="0.25">
      <c r="H116" s="81">
        <f t="shared" si="8"/>
        <v>0.56140350877192979</v>
      </c>
      <c r="I116" s="12">
        <v>2.85</v>
      </c>
      <c r="J116" s="84">
        <f t="shared" si="9"/>
        <v>0.160019649122807</v>
      </c>
      <c r="K116" s="85">
        <f t="shared" si="7"/>
        <v>32.297752670291032</v>
      </c>
    </row>
    <row r="117" spans="8:11" x14ac:dyDescent="0.25">
      <c r="H117" s="81">
        <f t="shared" si="8"/>
        <v>0.55652173913043479</v>
      </c>
      <c r="I117" s="12">
        <v>2.875</v>
      </c>
      <c r="J117" s="84">
        <f t="shared" si="9"/>
        <v>0.15862817391304346</v>
      </c>
      <c r="K117" s="85">
        <f t="shared" si="7"/>
        <v>32.581066290205868</v>
      </c>
    </row>
    <row r="118" spans="8:11" x14ac:dyDescent="0.25">
      <c r="H118" s="81">
        <f t="shared" si="8"/>
        <v>0.55172413793103448</v>
      </c>
      <c r="I118" s="12">
        <v>2.9</v>
      </c>
      <c r="J118" s="84">
        <f t="shared" si="9"/>
        <v>0.1572606896551724</v>
      </c>
      <c r="K118" s="85">
        <f t="shared" si="7"/>
        <v>32.864379910120704</v>
      </c>
    </row>
    <row r="119" spans="8:11" x14ac:dyDescent="0.25">
      <c r="H119" s="81">
        <f t="shared" si="8"/>
        <v>0.54700854700854706</v>
      </c>
      <c r="I119" s="12">
        <v>2.9249999999999998</v>
      </c>
      <c r="J119" s="84">
        <f t="shared" si="9"/>
        <v>0.15591658119658119</v>
      </c>
      <c r="K119" s="85">
        <f t="shared" si="7"/>
        <v>33.147693530035539</v>
      </c>
    </row>
    <row r="120" spans="8:11" x14ac:dyDescent="0.25">
      <c r="H120" s="81">
        <f t="shared" si="8"/>
        <v>0.5423728813559322</v>
      </c>
      <c r="I120" s="12">
        <v>2.95</v>
      </c>
      <c r="J120" s="84">
        <f t="shared" si="9"/>
        <v>0.15459525423728812</v>
      </c>
      <c r="K120" s="85">
        <f t="shared" si="7"/>
        <v>33.431007149950375</v>
      </c>
    </row>
    <row r="121" spans="8:11" x14ac:dyDescent="0.25">
      <c r="H121" s="81">
        <f t="shared" si="8"/>
        <v>0.53781512605042014</v>
      </c>
      <c r="I121" s="12">
        <v>2.9750000000000001</v>
      </c>
      <c r="J121" s="84">
        <f t="shared" si="9"/>
        <v>0.15329613445378149</v>
      </c>
      <c r="K121" s="85">
        <f t="shared" si="7"/>
        <v>33.714320769865203</v>
      </c>
    </row>
    <row r="122" spans="8:11" x14ac:dyDescent="0.25">
      <c r="H122" s="81">
        <f t="shared" si="8"/>
        <v>0.53333333333333333</v>
      </c>
      <c r="I122" s="12">
        <v>3</v>
      </c>
      <c r="J122" s="84">
        <f t="shared" si="9"/>
        <v>0.15201866666666666</v>
      </c>
      <c r="K122" s="85">
        <f t="shared" si="7"/>
        <v>33.997634389780039</v>
      </c>
    </row>
    <row r="123" spans="8:11" x14ac:dyDescent="0.25">
      <c r="H123" s="81">
        <f t="shared" si="8"/>
        <v>0.52892561983471076</v>
      </c>
      <c r="I123" s="12">
        <v>3.0249999999999999</v>
      </c>
      <c r="J123" s="84">
        <f t="shared" si="9"/>
        <v>0.15076231404958676</v>
      </c>
      <c r="K123" s="85">
        <f t="shared" si="7"/>
        <v>34.280948009694868</v>
      </c>
    </row>
    <row r="124" spans="8:11" x14ac:dyDescent="0.25">
      <c r="H124" s="81">
        <f t="shared" si="8"/>
        <v>0.52459016393442626</v>
      </c>
      <c r="I124" s="12">
        <v>3.05</v>
      </c>
      <c r="J124" s="84">
        <f t="shared" si="9"/>
        <v>0.14952655737704917</v>
      </c>
      <c r="K124" s="85">
        <f t="shared" si="7"/>
        <v>34.564261629609696</v>
      </c>
    </row>
    <row r="125" spans="8:11" x14ac:dyDescent="0.25">
      <c r="H125" s="81">
        <f t="shared" si="8"/>
        <v>0.52032520325203246</v>
      </c>
      <c r="I125" s="12">
        <v>3.0750000000000002</v>
      </c>
      <c r="J125" s="84">
        <f t="shared" si="9"/>
        <v>0.14831089430894306</v>
      </c>
      <c r="K125" s="85">
        <f t="shared" si="7"/>
        <v>34.847575249524546</v>
      </c>
    </row>
    <row r="126" spans="8:11" x14ac:dyDescent="0.25">
      <c r="H126" s="81">
        <f t="shared" si="8"/>
        <v>0.5161290322580645</v>
      </c>
      <c r="I126" s="12">
        <v>3.1</v>
      </c>
      <c r="J126" s="84">
        <f t="shared" si="9"/>
        <v>0.1471148387096774</v>
      </c>
      <c r="K126" s="85">
        <f t="shared" si="7"/>
        <v>35.130888869439374</v>
      </c>
    </row>
    <row r="127" spans="8:11" x14ac:dyDescent="0.25">
      <c r="H127" s="81">
        <f t="shared" si="8"/>
        <v>0.51200000000000001</v>
      </c>
      <c r="I127" s="12">
        <v>3.125</v>
      </c>
      <c r="J127" s="84">
        <f t="shared" si="9"/>
        <v>0.14593792</v>
      </c>
      <c r="K127" s="85">
        <f t="shared" si="7"/>
        <v>35.414202489354217</v>
      </c>
    </row>
    <row r="128" spans="8:11" x14ac:dyDescent="0.25">
      <c r="H128" s="81">
        <f t="shared" si="8"/>
        <v>0.50793650793650802</v>
      </c>
      <c r="I128" s="12">
        <v>3.15</v>
      </c>
      <c r="J128" s="84">
        <f t="shared" si="9"/>
        <v>0.14477968253968254</v>
      </c>
      <c r="K128" s="85">
        <f t="shared" si="7"/>
        <v>35.697516109269046</v>
      </c>
    </row>
    <row r="129" spans="8:11" x14ac:dyDescent="0.25">
      <c r="H129" s="81">
        <f t="shared" si="8"/>
        <v>0.50393700787401585</v>
      </c>
      <c r="I129" s="12">
        <v>3.1749999999999998</v>
      </c>
      <c r="J129" s="84">
        <f t="shared" si="9"/>
        <v>0.14363968503937011</v>
      </c>
      <c r="K129" s="85">
        <f t="shared" si="7"/>
        <v>35.980829729183881</v>
      </c>
    </row>
    <row r="130" spans="8:11" x14ac:dyDescent="0.25">
      <c r="H130" s="81">
        <f t="shared" ref="H130:H161" si="10">IF(I130&lt;$F$6,1+1.5*I130/$F$6,IF(I130&lt;$F$7,$F$11,$B$3*$B$19/I130))</f>
        <v>0.5</v>
      </c>
      <c r="I130" s="12">
        <v>3.2</v>
      </c>
      <c r="J130" s="84">
        <f t="shared" ref="J130:J161" si="11">$F$3*IF(I130&lt;$F$6,$B$22*(1+I130/$F$6*($F$11*$B$30-1)),$B$22*H130*$B$30)</f>
        <v>0.14251749999999999</v>
      </c>
      <c r="K130" s="85">
        <f t="shared" si="7"/>
        <v>36.264143349098717</v>
      </c>
    </row>
    <row r="131" spans="8:11" x14ac:dyDescent="0.25">
      <c r="H131" s="81">
        <f t="shared" si="10"/>
        <v>0.49612403100775193</v>
      </c>
      <c r="I131" s="12">
        <v>3.2250000000000001</v>
      </c>
      <c r="J131" s="84">
        <f t="shared" si="11"/>
        <v>0.14141271317829457</v>
      </c>
      <c r="K131" s="85">
        <f t="shared" ref="K131:K162" si="12">J131*981*I131^2/(4*PI()^2)</f>
        <v>36.547456969013545</v>
      </c>
    </row>
    <row r="132" spans="8:11" x14ac:dyDescent="0.25">
      <c r="H132" s="81">
        <f t="shared" si="10"/>
        <v>0.49230769230769234</v>
      </c>
      <c r="I132" s="12">
        <v>3.25</v>
      </c>
      <c r="J132" s="84">
        <f t="shared" si="11"/>
        <v>0.14032492307692307</v>
      </c>
      <c r="K132" s="85">
        <f t="shared" si="12"/>
        <v>36.830770588928374</v>
      </c>
    </row>
    <row r="133" spans="8:11" x14ac:dyDescent="0.25">
      <c r="H133" s="81">
        <f t="shared" si="10"/>
        <v>0.48854961832061072</v>
      </c>
      <c r="I133" s="12">
        <v>3.2749999999999999</v>
      </c>
      <c r="J133" s="84">
        <f t="shared" si="11"/>
        <v>0.13925374045801528</v>
      </c>
      <c r="K133" s="85">
        <f t="shared" si="12"/>
        <v>37.114084208843209</v>
      </c>
    </row>
    <row r="134" spans="8:11" x14ac:dyDescent="0.25">
      <c r="H134" s="81">
        <f t="shared" si="10"/>
        <v>0.48484848484848492</v>
      </c>
      <c r="I134" s="12">
        <v>3.3</v>
      </c>
      <c r="J134" s="84">
        <f t="shared" si="11"/>
        <v>0.13819878787878789</v>
      </c>
      <c r="K134" s="85">
        <f t="shared" si="12"/>
        <v>37.397397828758045</v>
      </c>
    </row>
    <row r="135" spans="8:11" x14ac:dyDescent="0.25">
      <c r="H135" s="81">
        <f t="shared" si="10"/>
        <v>0.48120300751879697</v>
      </c>
      <c r="I135" s="12">
        <v>3.3250000000000002</v>
      </c>
      <c r="J135" s="84">
        <f t="shared" si="11"/>
        <v>0.1371596992481203</v>
      </c>
      <c r="K135" s="85">
        <f t="shared" si="12"/>
        <v>37.680711448672881</v>
      </c>
    </row>
    <row r="136" spans="8:11" x14ac:dyDescent="0.25">
      <c r="H136" s="81">
        <f t="shared" si="10"/>
        <v>0.47761194029850745</v>
      </c>
      <c r="I136" s="12">
        <v>3.35</v>
      </c>
      <c r="J136" s="84">
        <f t="shared" si="11"/>
        <v>0.13613611940298506</v>
      </c>
      <c r="K136" s="85">
        <f t="shared" si="12"/>
        <v>37.964025068587709</v>
      </c>
    </row>
    <row r="137" spans="8:11" x14ac:dyDescent="0.25">
      <c r="H137" s="81">
        <f t="shared" si="10"/>
        <v>0.47407407407407409</v>
      </c>
      <c r="I137" s="12">
        <v>3.375</v>
      </c>
      <c r="J137" s="84">
        <f t="shared" si="11"/>
        <v>0.13512770370370369</v>
      </c>
      <c r="K137" s="85">
        <f t="shared" si="12"/>
        <v>38.247338688502538</v>
      </c>
    </row>
    <row r="138" spans="8:11" x14ac:dyDescent="0.25">
      <c r="H138" s="81">
        <f t="shared" si="10"/>
        <v>0.4705882352941177</v>
      </c>
      <c r="I138" s="12">
        <v>3.4</v>
      </c>
      <c r="J138" s="84">
        <f t="shared" si="11"/>
        <v>0.13413411764705882</v>
      </c>
      <c r="K138" s="85">
        <f t="shared" si="12"/>
        <v>38.530652308417373</v>
      </c>
    </row>
    <row r="139" spans="8:11" x14ac:dyDescent="0.25">
      <c r="H139" s="81">
        <f t="shared" si="10"/>
        <v>0.46715328467153289</v>
      </c>
      <c r="I139" s="12">
        <v>3.4249999999999998</v>
      </c>
      <c r="J139" s="84">
        <f t="shared" si="11"/>
        <v>0.13315503649635038</v>
      </c>
      <c r="K139" s="85">
        <f t="shared" si="12"/>
        <v>38.813965928332209</v>
      </c>
    </row>
    <row r="140" spans="8:11" x14ac:dyDescent="0.25">
      <c r="H140" s="81">
        <f t="shared" si="10"/>
        <v>0.46376811594202899</v>
      </c>
      <c r="I140" s="12">
        <v>3.45</v>
      </c>
      <c r="J140" s="84">
        <f t="shared" si="11"/>
        <v>0.13219014492753622</v>
      </c>
      <c r="K140" s="85">
        <f t="shared" si="12"/>
        <v>39.097279548247052</v>
      </c>
    </row>
    <row r="141" spans="8:11" x14ac:dyDescent="0.25">
      <c r="H141" s="81">
        <f t="shared" si="10"/>
        <v>0.46043165467625902</v>
      </c>
      <c r="I141" s="12">
        <v>3.4750000000000001</v>
      </c>
      <c r="J141" s="84">
        <f t="shared" si="11"/>
        <v>0.13123913669064749</v>
      </c>
      <c r="K141" s="85">
        <f t="shared" si="12"/>
        <v>39.380593168161887</v>
      </c>
    </row>
    <row r="142" spans="8:11" x14ac:dyDescent="0.25">
      <c r="H142" s="81">
        <f t="shared" si="10"/>
        <v>0.45714285714285718</v>
      </c>
      <c r="I142" s="12">
        <v>3.5</v>
      </c>
      <c r="J142" s="84">
        <f t="shared" si="11"/>
        <v>0.1303017142857143</v>
      </c>
      <c r="K142" s="85">
        <f t="shared" si="12"/>
        <v>39.663906788076716</v>
      </c>
    </row>
    <row r="143" spans="8:11" x14ac:dyDescent="0.25">
      <c r="H143" s="81">
        <f t="shared" si="10"/>
        <v>0.4539007092198582</v>
      </c>
      <c r="I143" s="12">
        <v>3.5249999999999999</v>
      </c>
      <c r="J143" s="84">
        <f t="shared" si="11"/>
        <v>0.12937758865248228</v>
      </c>
      <c r="K143" s="85">
        <f t="shared" si="12"/>
        <v>39.947220407991544</v>
      </c>
    </row>
    <row r="144" spans="8:11" x14ac:dyDescent="0.25">
      <c r="H144" s="81">
        <f t="shared" si="10"/>
        <v>0.45070422535211274</v>
      </c>
      <c r="I144" s="12">
        <v>3.55</v>
      </c>
      <c r="J144" s="84">
        <f t="shared" si="11"/>
        <v>0.12846647887323945</v>
      </c>
      <c r="K144" s="85">
        <f t="shared" si="12"/>
        <v>40.23053402790638</v>
      </c>
    </row>
    <row r="145" spans="8:11" x14ac:dyDescent="0.25">
      <c r="H145" s="81">
        <f t="shared" si="10"/>
        <v>0.44755244755244755</v>
      </c>
      <c r="I145" s="12">
        <v>3.5750000000000002</v>
      </c>
      <c r="J145" s="84">
        <f t="shared" si="11"/>
        <v>0.12756811188811187</v>
      </c>
      <c r="K145" s="85">
        <f t="shared" si="12"/>
        <v>40.513847647821208</v>
      </c>
    </row>
    <row r="146" spans="8:11" x14ac:dyDescent="0.25">
      <c r="H146" s="81">
        <f t="shared" si="10"/>
        <v>0.44444444444444448</v>
      </c>
      <c r="I146" s="12">
        <v>3.6</v>
      </c>
      <c r="J146" s="84">
        <f t="shared" si="11"/>
        <v>0.12668222222222222</v>
      </c>
      <c r="K146" s="85">
        <f t="shared" si="12"/>
        <v>40.797161267736051</v>
      </c>
    </row>
    <row r="147" spans="8:11" x14ac:dyDescent="0.25">
      <c r="H147" s="81">
        <f t="shared" si="10"/>
        <v>0.44137931034482764</v>
      </c>
      <c r="I147" s="12">
        <v>3.625</v>
      </c>
      <c r="J147" s="84">
        <f t="shared" si="11"/>
        <v>0.12580855172413793</v>
      </c>
      <c r="K147" s="85">
        <f t="shared" si="12"/>
        <v>41.08047488765088</v>
      </c>
    </row>
    <row r="148" spans="8:11" x14ac:dyDescent="0.25">
      <c r="H148" s="81">
        <f t="shared" si="10"/>
        <v>0.43835616438356168</v>
      </c>
      <c r="I148" s="12">
        <v>3.65</v>
      </c>
      <c r="J148" s="84">
        <f t="shared" si="11"/>
        <v>0.1249468493150685</v>
      </c>
      <c r="K148" s="85">
        <f t="shared" si="12"/>
        <v>41.363788507565715</v>
      </c>
    </row>
    <row r="149" spans="8:11" x14ac:dyDescent="0.25">
      <c r="H149" s="81">
        <f t="shared" si="10"/>
        <v>0.43537414965986398</v>
      </c>
      <c r="I149" s="12">
        <v>3.6749999999999998</v>
      </c>
      <c r="J149" s="84">
        <f t="shared" si="11"/>
        <v>0.12409687074829932</v>
      </c>
      <c r="K149" s="85">
        <f t="shared" si="12"/>
        <v>41.647102127480544</v>
      </c>
    </row>
    <row r="150" spans="8:11" x14ac:dyDescent="0.25">
      <c r="H150" s="81">
        <f t="shared" si="10"/>
        <v>0.43243243243243246</v>
      </c>
      <c r="I150" s="12">
        <v>3.7</v>
      </c>
      <c r="J150" s="84">
        <f t="shared" si="11"/>
        <v>0.12325837837837837</v>
      </c>
      <c r="K150" s="85">
        <f t="shared" si="12"/>
        <v>41.930415747395386</v>
      </c>
    </row>
    <row r="151" spans="8:11" x14ac:dyDescent="0.25">
      <c r="H151" s="81">
        <f t="shared" si="10"/>
        <v>0.42953020134228187</v>
      </c>
      <c r="I151" s="12">
        <v>3.7250000000000001</v>
      </c>
      <c r="J151" s="84">
        <f t="shared" si="11"/>
        <v>0.12243114093959731</v>
      </c>
      <c r="K151" s="85">
        <f t="shared" si="12"/>
        <v>42.213729367310222</v>
      </c>
    </row>
    <row r="152" spans="8:11" x14ac:dyDescent="0.25">
      <c r="H152" s="81">
        <f t="shared" si="10"/>
        <v>0.42666666666666669</v>
      </c>
      <c r="I152" s="12">
        <v>3.75</v>
      </c>
      <c r="J152" s="84">
        <f t="shared" si="11"/>
        <v>0.12161493333333333</v>
      </c>
      <c r="K152" s="85">
        <f t="shared" si="12"/>
        <v>42.497042987225051</v>
      </c>
    </row>
    <row r="153" spans="8:11" x14ac:dyDescent="0.25">
      <c r="H153" s="81">
        <f t="shared" si="10"/>
        <v>0.42384105960264906</v>
      </c>
      <c r="I153" s="12">
        <v>3.7749999999999999</v>
      </c>
      <c r="J153" s="84">
        <f t="shared" si="11"/>
        <v>0.12080953642384107</v>
      </c>
      <c r="K153" s="85">
        <f t="shared" si="12"/>
        <v>42.780356607139886</v>
      </c>
    </row>
    <row r="154" spans="8:11" x14ac:dyDescent="0.25">
      <c r="H154" s="81">
        <f t="shared" si="10"/>
        <v>0.4210526315789474</v>
      </c>
      <c r="I154" s="12">
        <v>3.8</v>
      </c>
      <c r="J154" s="84">
        <f t="shared" si="11"/>
        <v>0.12001473684210527</v>
      </c>
      <c r="K154" s="85">
        <f t="shared" si="12"/>
        <v>43.063670227054722</v>
      </c>
    </row>
    <row r="155" spans="8:11" x14ac:dyDescent="0.25">
      <c r="H155" s="81">
        <f t="shared" si="10"/>
        <v>0.41830065359477125</v>
      </c>
      <c r="I155" s="12">
        <v>3.8250000000000002</v>
      </c>
      <c r="J155" s="84">
        <f t="shared" si="11"/>
        <v>0.11923032679738561</v>
      </c>
      <c r="K155" s="85">
        <f t="shared" si="12"/>
        <v>43.34698384696955</v>
      </c>
    </row>
    <row r="156" spans="8:11" x14ac:dyDescent="0.25">
      <c r="H156" s="81">
        <f t="shared" si="10"/>
        <v>0.41558441558441561</v>
      </c>
      <c r="I156" s="12">
        <v>3.85</v>
      </c>
      <c r="J156" s="84">
        <f t="shared" si="11"/>
        <v>0.11845610389610389</v>
      </c>
      <c r="K156" s="85">
        <f t="shared" si="12"/>
        <v>43.630297466884393</v>
      </c>
    </row>
    <row r="157" spans="8:11" x14ac:dyDescent="0.25">
      <c r="H157" s="81">
        <f t="shared" si="10"/>
        <v>0.41290322580645161</v>
      </c>
      <c r="I157" s="12">
        <v>3.875</v>
      </c>
      <c r="J157" s="84">
        <f t="shared" si="11"/>
        <v>0.11769187096774193</v>
      </c>
      <c r="K157" s="85">
        <f t="shared" si="12"/>
        <v>43.913611086799214</v>
      </c>
    </row>
    <row r="158" spans="8:11" x14ac:dyDescent="0.25">
      <c r="H158" s="81">
        <f t="shared" si="10"/>
        <v>0.4102564102564103</v>
      </c>
      <c r="I158" s="12">
        <v>3.9</v>
      </c>
      <c r="J158" s="84">
        <f t="shared" si="11"/>
        <v>0.1169374358974359</v>
      </c>
      <c r="K158" s="85">
        <f t="shared" si="12"/>
        <v>44.19692470671405</v>
      </c>
    </row>
    <row r="159" spans="8:11" x14ac:dyDescent="0.25">
      <c r="H159" s="81">
        <f t="shared" si="10"/>
        <v>0.40764331210191085</v>
      </c>
      <c r="I159" s="12">
        <v>3.9249999999999998</v>
      </c>
      <c r="J159" s="84">
        <f t="shared" si="11"/>
        <v>0.11619261146496815</v>
      </c>
      <c r="K159" s="85">
        <f t="shared" si="12"/>
        <v>44.480238326628886</v>
      </c>
    </row>
    <row r="160" spans="8:11" x14ac:dyDescent="0.25">
      <c r="H160" s="81">
        <f t="shared" si="10"/>
        <v>0.4050632911392405</v>
      </c>
      <c r="I160" s="12">
        <v>3.95</v>
      </c>
      <c r="J160" s="84">
        <f t="shared" si="11"/>
        <v>0.11545721518987341</v>
      </c>
      <c r="K160" s="85">
        <f t="shared" si="12"/>
        <v>44.763551946543721</v>
      </c>
    </row>
    <row r="161" spans="8:11" x14ac:dyDescent="0.25">
      <c r="H161" s="81">
        <f t="shared" si="10"/>
        <v>0.40251572327044027</v>
      </c>
      <c r="I161" s="12">
        <v>3.9750000000000001</v>
      </c>
      <c r="J161" s="84">
        <f t="shared" si="11"/>
        <v>0.11473106918238994</v>
      </c>
      <c r="K161" s="85">
        <f t="shared" si="12"/>
        <v>45.046865566458557</v>
      </c>
    </row>
    <row r="162" spans="8:11" x14ac:dyDescent="0.25">
      <c r="H162" s="81">
        <f t="shared" ref="H162" si="13">IF(I162&lt;$F$6,1+1.5*I162/$F$6,IF(I162&lt;$F$7,$F$11,$B$3*$B$19/I162))</f>
        <v>0.4</v>
      </c>
      <c r="I162" s="12">
        <v>4</v>
      </c>
      <c r="J162" s="84">
        <f t="shared" ref="J162" si="14">$F$3*IF(I162&lt;$F$6,$B$22*(1+I162/$F$6*($F$11*$B$30-1)),$B$22*H162*$B$30)</f>
        <v>0.114014</v>
      </c>
      <c r="K162" s="85">
        <f t="shared" si="12"/>
        <v>45.330179186373385</v>
      </c>
    </row>
    <row r="163" spans="8:11" x14ac:dyDescent="0.25">
      <c r="H163" s="81">
        <f t="shared" ref="H163:H188" si="15">IF(I163&lt;$F$6,1+1.5*I163/$F$6,IF(I163&lt;$F$7,$F$11,$B$3*$B$19/I163))</f>
        <v>0.32</v>
      </c>
      <c r="I163" s="12">
        <v>5</v>
      </c>
      <c r="J163" s="84">
        <f t="shared" ref="J163:J170" si="16">$F$3*IF(I163&lt;$F$6,$B$22*(1+I163/$F$6*($F$11*$B$30-1)),$B$22*H163*$B$30)</f>
        <v>9.1211199999999992E-2</v>
      </c>
      <c r="K163" s="85">
        <f t="shared" ref="K163:K170" si="17">J163*981*I163^2/(4*PI()^2)</f>
        <v>56.662723982966732</v>
      </c>
    </row>
    <row r="164" spans="8:11" x14ac:dyDescent="0.25">
      <c r="H164" s="81">
        <f t="shared" si="15"/>
        <v>0.26666666666666666</v>
      </c>
      <c r="I164" s="12">
        <v>6</v>
      </c>
      <c r="J164" s="84">
        <f t="shared" si="16"/>
        <v>7.6009333333333332E-2</v>
      </c>
      <c r="K164" s="85">
        <f t="shared" si="17"/>
        <v>67.995268779560078</v>
      </c>
    </row>
    <row r="165" spans="8:11" x14ac:dyDescent="0.25">
      <c r="H165" s="81">
        <f t="shared" si="15"/>
        <v>0.22857142857142859</v>
      </c>
      <c r="I165" s="12">
        <v>7</v>
      </c>
      <c r="J165" s="84">
        <f t="shared" si="16"/>
        <v>6.5150857142857149E-2</v>
      </c>
      <c r="K165" s="85">
        <f t="shared" si="17"/>
        <v>79.327813576153432</v>
      </c>
    </row>
    <row r="166" spans="8:11" x14ac:dyDescent="0.25">
      <c r="H166" s="81">
        <f t="shared" si="15"/>
        <v>0.2</v>
      </c>
      <c r="I166" s="12">
        <v>8</v>
      </c>
      <c r="J166" s="84">
        <f t="shared" si="16"/>
        <v>5.7007000000000002E-2</v>
      </c>
      <c r="K166" s="85">
        <f t="shared" si="17"/>
        <v>90.660358372746771</v>
      </c>
    </row>
    <row r="167" spans="8:11" x14ac:dyDescent="0.25">
      <c r="H167" s="81">
        <f t="shared" si="15"/>
        <v>0.17777777777777778</v>
      </c>
      <c r="I167" s="12">
        <v>9</v>
      </c>
      <c r="J167" s="84">
        <f t="shared" si="16"/>
        <v>5.0672888888888885E-2</v>
      </c>
      <c r="K167" s="85">
        <f t="shared" si="17"/>
        <v>101.99290316934011</v>
      </c>
    </row>
    <row r="168" spans="8:11" x14ac:dyDescent="0.25">
      <c r="H168" s="81">
        <f t="shared" si="15"/>
        <v>0.16</v>
      </c>
      <c r="I168" s="12">
        <v>10</v>
      </c>
      <c r="J168" s="84">
        <f t="shared" si="16"/>
        <v>4.5605599999999996E-2</v>
      </c>
      <c r="K168" s="85">
        <f t="shared" si="17"/>
        <v>113.32544796593346</v>
      </c>
    </row>
    <row r="169" spans="8:11" x14ac:dyDescent="0.25">
      <c r="H169" s="81">
        <f t="shared" si="15"/>
        <v>0.14545454545454548</v>
      </c>
      <c r="I169" s="12">
        <v>11</v>
      </c>
      <c r="J169" s="84">
        <f t="shared" si="16"/>
        <v>4.1459636363636365E-2</v>
      </c>
      <c r="K169" s="85">
        <f t="shared" si="17"/>
        <v>124.65799276252683</v>
      </c>
    </row>
    <row r="170" spans="8:11" x14ac:dyDescent="0.25">
      <c r="H170" s="81">
        <f t="shared" si="15"/>
        <v>0.13333333333333333</v>
      </c>
      <c r="I170" s="12">
        <v>12</v>
      </c>
      <c r="J170" s="84">
        <f t="shared" si="16"/>
        <v>3.8004666666666666E-2</v>
      </c>
      <c r="K170" s="85">
        <f t="shared" si="17"/>
        <v>135.99053755912016</v>
      </c>
    </row>
    <row r="171" spans="8:11" x14ac:dyDescent="0.25">
      <c r="H171" s="81">
        <f t="shared" si="15"/>
        <v>0.12307692307692308</v>
      </c>
      <c r="I171" s="12">
        <v>13</v>
      </c>
      <c r="J171" s="84">
        <f t="shared" ref="J171:J188" si="18">$F$3*IF(I171&lt;$F$6,$B$22*(1+I171/$F$6*($F$11*$B$30-1)),$B$22*H171*$B$30)</f>
        <v>3.5081230769230767E-2</v>
      </c>
      <c r="K171" s="85">
        <f t="shared" ref="K171:K188" si="19">J171*981*I171^2/(4*PI()^2)</f>
        <v>147.3230823557135</v>
      </c>
    </row>
    <row r="172" spans="8:11" x14ac:dyDescent="0.25">
      <c r="H172" s="81">
        <f t="shared" si="15"/>
        <v>0.1142857142857143</v>
      </c>
      <c r="I172" s="12">
        <v>14</v>
      </c>
      <c r="J172" s="84">
        <f t="shared" si="18"/>
        <v>3.2575428571428575E-2</v>
      </c>
      <c r="K172" s="85">
        <f t="shared" si="19"/>
        <v>158.65562715230686</v>
      </c>
    </row>
    <row r="173" spans="8:11" x14ac:dyDescent="0.25">
      <c r="H173" s="81">
        <f t="shared" si="15"/>
        <v>0.10666666666666667</v>
      </c>
      <c r="I173" s="12">
        <v>15</v>
      </c>
      <c r="J173" s="84">
        <f t="shared" si="18"/>
        <v>3.0403733333333332E-2</v>
      </c>
      <c r="K173" s="85">
        <f t="shared" si="19"/>
        <v>169.9881719489002</v>
      </c>
    </row>
    <row r="174" spans="8:11" x14ac:dyDescent="0.25">
      <c r="H174" s="81">
        <f t="shared" si="15"/>
        <v>0.1</v>
      </c>
      <c r="I174" s="12">
        <v>16</v>
      </c>
      <c r="J174" s="84">
        <f t="shared" si="18"/>
        <v>2.8503500000000001E-2</v>
      </c>
      <c r="K174" s="85">
        <f t="shared" si="19"/>
        <v>181.32071674549354</v>
      </c>
    </row>
    <row r="175" spans="8:11" x14ac:dyDescent="0.25">
      <c r="H175" s="81">
        <f t="shared" si="15"/>
        <v>9.4117647058823528E-2</v>
      </c>
      <c r="I175" s="12">
        <v>17</v>
      </c>
      <c r="J175" s="84">
        <f t="shared" si="18"/>
        <v>2.6826823529411764E-2</v>
      </c>
      <c r="K175" s="85">
        <f t="shared" si="19"/>
        <v>192.65326154208691</v>
      </c>
    </row>
    <row r="176" spans="8:11" x14ac:dyDescent="0.25">
      <c r="H176" s="81">
        <f t="shared" si="15"/>
        <v>8.8888888888888892E-2</v>
      </c>
      <c r="I176" s="12">
        <v>18</v>
      </c>
      <c r="J176" s="84">
        <f t="shared" si="18"/>
        <v>2.5336444444444443E-2</v>
      </c>
      <c r="K176" s="85">
        <f t="shared" si="19"/>
        <v>203.98580633868022</v>
      </c>
    </row>
    <row r="177" spans="8:11" x14ac:dyDescent="0.25">
      <c r="H177" s="81">
        <f t="shared" si="15"/>
        <v>8.4210526315789472E-2</v>
      </c>
      <c r="I177" s="12">
        <v>19</v>
      </c>
      <c r="J177" s="84">
        <f t="shared" si="18"/>
        <v>2.4002947368421051E-2</v>
      </c>
      <c r="K177" s="85">
        <f t="shared" si="19"/>
        <v>215.31835113527359</v>
      </c>
    </row>
    <row r="178" spans="8:11" x14ac:dyDescent="0.25">
      <c r="H178" s="81">
        <f t="shared" si="15"/>
        <v>0.08</v>
      </c>
      <c r="I178" s="12">
        <v>20</v>
      </c>
      <c r="J178" s="84">
        <f t="shared" si="18"/>
        <v>2.2802799999999998E-2</v>
      </c>
      <c r="K178" s="85">
        <f t="shared" si="19"/>
        <v>226.65089593186693</v>
      </c>
    </row>
    <row r="179" spans="8:11" x14ac:dyDescent="0.25">
      <c r="H179" s="81">
        <f t="shared" si="15"/>
        <v>7.6190476190476197E-2</v>
      </c>
      <c r="I179" s="12">
        <v>21</v>
      </c>
      <c r="J179" s="84">
        <f t="shared" si="18"/>
        <v>2.1716952380952382E-2</v>
      </c>
      <c r="K179" s="85">
        <f t="shared" si="19"/>
        <v>237.98344072846029</v>
      </c>
    </row>
    <row r="180" spans="8:11" x14ac:dyDescent="0.25">
      <c r="H180" s="81">
        <f t="shared" si="15"/>
        <v>7.2727272727272738E-2</v>
      </c>
      <c r="I180" s="12">
        <v>22</v>
      </c>
      <c r="J180" s="84">
        <f t="shared" si="18"/>
        <v>2.0729818181818183E-2</v>
      </c>
      <c r="K180" s="85">
        <f t="shared" si="19"/>
        <v>249.31598552505366</v>
      </c>
    </row>
    <row r="181" spans="8:11" x14ac:dyDescent="0.25">
      <c r="H181" s="81">
        <f t="shared" si="15"/>
        <v>6.9565217391304349E-2</v>
      </c>
      <c r="I181" s="12">
        <v>23</v>
      </c>
      <c r="J181" s="84">
        <f t="shared" si="18"/>
        <v>1.9828521739130432E-2</v>
      </c>
      <c r="K181" s="85">
        <f t="shared" si="19"/>
        <v>260.64853032164694</v>
      </c>
    </row>
    <row r="182" spans="8:11" x14ac:dyDescent="0.25">
      <c r="H182" s="81">
        <f t="shared" si="15"/>
        <v>6.6666666666666666E-2</v>
      </c>
      <c r="I182" s="12">
        <v>24</v>
      </c>
      <c r="J182" s="84">
        <f t="shared" si="18"/>
        <v>1.9002333333333333E-2</v>
      </c>
      <c r="K182" s="85">
        <f t="shared" si="19"/>
        <v>271.98107511824031</v>
      </c>
    </row>
    <row r="183" spans="8:11" x14ac:dyDescent="0.25">
      <c r="H183" s="81">
        <f t="shared" si="15"/>
        <v>6.4000000000000001E-2</v>
      </c>
      <c r="I183" s="12">
        <v>25</v>
      </c>
      <c r="J183" s="84">
        <f t="shared" si="18"/>
        <v>1.824224E-2</v>
      </c>
      <c r="K183" s="85">
        <f t="shared" si="19"/>
        <v>283.31361991483374</v>
      </c>
    </row>
    <row r="184" spans="8:11" x14ac:dyDescent="0.25">
      <c r="H184" s="81">
        <f t="shared" si="15"/>
        <v>6.1538461538461542E-2</v>
      </c>
      <c r="I184" s="12">
        <v>26</v>
      </c>
      <c r="J184" s="84">
        <f t="shared" si="18"/>
        <v>1.7540615384615384E-2</v>
      </c>
      <c r="K184" s="85">
        <f t="shared" si="19"/>
        <v>294.64616471142699</v>
      </c>
    </row>
    <row r="185" spans="8:11" x14ac:dyDescent="0.25">
      <c r="H185" s="81">
        <f t="shared" si="15"/>
        <v>5.9259259259259262E-2</v>
      </c>
      <c r="I185" s="12">
        <v>27</v>
      </c>
      <c r="J185" s="84">
        <f t="shared" si="18"/>
        <v>1.6890962962962962E-2</v>
      </c>
      <c r="K185" s="85">
        <f t="shared" si="19"/>
        <v>305.9787095080203</v>
      </c>
    </row>
    <row r="186" spans="8:11" x14ac:dyDescent="0.25">
      <c r="H186" s="81">
        <f t="shared" si="15"/>
        <v>5.7142857142857148E-2</v>
      </c>
      <c r="I186" s="12">
        <v>28</v>
      </c>
      <c r="J186" s="84">
        <f t="shared" si="18"/>
        <v>1.6287714285714287E-2</v>
      </c>
      <c r="K186" s="85">
        <f t="shared" si="19"/>
        <v>317.31125430461373</v>
      </c>
    </row>
    <row r="187" spans="8:11" x14ac:dyDescent="0.25">
      <c r="H187" s="81">
        <f t="shared" si="15"/>
        <v>5.5172413793103454E-2</v>
      </c>
      <c r="I187" s="12">
        <v>29</v>
      </c>
      <c r="J187" s="84">
        <f t="shared" si="18"/>
        <v>1.5726068965517242E-2</v>
      </c>
      <c r="K187" s="85">
        <f t="shared" si="19"/>
        <v>328.64379910120704</v>
      </c>
    </row>
    <row r="188" spans="8:11" x14ac:dyDescent="0.25">
      <c r="H188" s="81">
        <f t="shared" si="15"/>
        <v>5.3333333333333337E-2</v>
      </c>
      <c r="I188" s="12">
        <v>30</v>
      </c>
      <c r="J188" s="84">
        <f t="shared" si="18"/>
        <v>1.5201866666666666E-2</v>
      </c>
      <c r="K188" s="85">
        <f t="shared" si="19"/>
        <v>339.9763438978004</v>
      </c>
    </row>
  </sheetData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[1]aux!#REF!</xm:f>
          </x14:formula1>
          <xm:sqref>A14:A17 F2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8"/>
  <sheetViews>
    <sheetView zoomScale="85" zoomScaleNormal="85" workbookViewId="0">
      <selection activeCell="F18" sqref="F18"/>
    </sheetView>
  </sheetViews>
  <sheetFormatPr baseColWidth="10" defaultRowHeight="15" x14ac:dyDescent="0.25"/>
  <cols>
    <col min="1" max="2" width="11.42578125" style="9"/>
    <col min="3" max="9" width="11.42578125" style="9" customWidth="1"/>
    <col min="10" max="10" width="11.42578125" style="9"/>
    <col min="11" max="19" width="11.42578125" style="9" customWidth="1"/>
    <col min="20" max="16384" width="11.42578125" style="9"/>
  </cols>
  <sheetData>
    <row r="1" spans="1:14" x14ac:dyDescent="0.25">
      <c r="A1" s="9" t="s">
        <v>60</v>
      </c>
      <c r="E1" s="9" t="s">
        <v>61</v>
      </c>
      <c r="H1" s="94" t="str">
        <f>E12</f>
        <v>α(T)</v>
      </c>
      <c r="I1" s="9" t="s">
        <v>28</v>
      </c>
      <c r="J1" s="9" t="s">
        <v>19</v>
      </c>
      <c r="K1" s="95" t="s">
        <v>20</v>
      </c>
    </row>
    <row r="2" spans="1:14" x14ac:dyDescent="0.25">
      <c r="E2" s="9" t="s">
        <v>63</v>
      </c>
      <c r="F2" s="9" t="s">
        <v>64</v>
      </c>
      <c r="H2" s="94">
        <f t="shared" ref="H2:H33" si="0">IF(I2&lt;$F$6,1+1.5*I2/$F$6,IF(I2&lt;$F$7,$F$11,$B$3*$B$19/I2))</f>
        <v>1</v>
      </c>
      <c r="I2" s="32">
        <v>0</v>
      </c>
      <c r="J2" s="93">
        <f t="shared" ref="J2:J33" si="1">$F$3*IF(I2&lt;$F$6,$B$22*(1+I2/$F$6*($F$11*$B$30-1)),$B$22*H2*$B$30)</f>
        <v>0.59384000346514054</v>
      </c>
      <c r="K2" s="96">
        <f>J2*981*I2^2/(4*PI()^2)</f>
        <v>0</v>
      </c>
      <c r="M2" s="32"/>
    </row>
    <row r="3" spans="1:14" x14ac:dyDescent="0.25">
      <c r="A3" s="9" t="s">
        <v>65</v>
      </c>
      <c r="B3" s="73">
        <f>'demand spectrum ULS'!B3</f>
        <v>1</v>
      </c>
      <c r="E3" s="9" t="s">
        <v>66</v>
      </c>
      <c r="F3" s="9">
        <v>1</v>
      </c>
      <c r="H3" s="94">
        <f t="shared" si="0"/>
        <v>1.234375</v>
      </c>
      <c r="I3" s="32">
        <v>2.5000000000000001E-2</v>
      </c>
      <c r="J3" s="93">
        <f t="shared" si="1"/>
        <v>0.73302125427728282</v>
      </c>
      <c r="K3" s="96">
        <f t="shared" ref="K3:K66" si="2">J3*981*I3^2/(4*PI()^2)</f>
        <v>1.1384287512049441E-2</v>
      </c>
      <c r="L3" s="102"/>
      <c r="M3" s="32"/>
    </row>
    <row r="4" spans="1:14" x14ac:dyDescent="0.25">
      <c r="H4" s="94">
        <f t="shared" si="0"/>
        <v>1.46875</v>
      </c>
      <c r="I4" s="32">
        <v>0.05</v>
      </c>
      <c r="J4" s="93">
        <f t="shared" si="1"/>
        <v>0.87220250508942521</v>
      </c>
      <c r="K4" s="96">
        <f t="shared" si="2"/>
        <v>5.4183444361146707E-2</v>
      </c>
      <c r="M4" s="32"/>
      <c r="N4" s="93"/>
    </row>
    <row r="5" spans="1:14" x14ac:dyDescent="0.25">
      <c r="A5" s="9" t="s">
        <v>67</v>
      </c>
      <c r="E5" s="9" t="s">
        <v>68</v>
      </c>
      <c r="H5" s="94">
        <f t="shared" si="0"/>
        <v>1.703125</v>
      </c>
      <c r="I5" s="32">
        <v>7.4999999999999997E-2</v>
      </c>
      <c r="J5" s="93">
        <f t="shared" si="1"/>
        <v>1.0113837559015675</v>
      </c>
      <c r="K5" s="96">
        <f t="shared" si="2"/>
        <v>0.14136691201671517</v>
      </c>
      <c r="M5" s="32"/>
    </row>
    <row r="6" spans="1:14" x14ac:dyDescent="0.25">
      <c r="A6" s="9" t="s">
        <v>69</v>
      </c>
      <c r="B6" s="9">
        <f>'demand spectrum ULS'!B6</f>
        <v>50</v>
      </c>
      <c r="E6" s="9" t="s">
        <v>71</v>
      </c>
      <c r="F6" s="35">
        <f>B3*B19/10</f>
        <v>0.16</v>
      </c>
      <c r="H6" s="94">
        <f t="shared" si="0"/>
        <v>1.9375</v>
      </c>
      <c r="I6" s="32">
        <v>0.1</v>
      </c>
      <c r="J6" s="93">
        <f t="shared" si="1"/>
        <v>1.1505650067137099</v>
      </c>
      <c r="K6" s="96">
        <f>J6*981*I6^2/(4*PI()^2)</f>
        <v>0.28590413194817837</v>
      </c>
      <c r="M6" s="32"/>
      <c r="N6" s="102"/>
    </row>
    <row r="7" spans="1:14" x14ac:dyDescent="0.25">
      <c r="A7" s="79" t="s">
        <v>72</v>
      </c>
      <c r="B7" s="35">
        <f>(B6/50)^0.37</f>
        <v>1</v>
      </c>
      <c r="E7" s="9" t="s">
        <v>73</v>
      </c>
      <c r="F7" s="35">
        <f>B3*B19/2.5</f>
        <v>0.64</v>
      </c>
      <c r="H7" s="94">
        <f t="shared" si="0"/>
        <v>2.171875</v>
      </c>
      <c r="I7" s="32">
        <v>0.125</v>
      </c>
      <c r="J7" s="93">
        <f t="shared" si="1"/>
        <v>1.289746257525852</v>
      </c>
      <c r="K7" s="96">
        <f t="shared" si="2"/>
        <v>0.50076454562495942</v>
      </c>
      <c r="M7" s="32"/>
    </row>
    <row r="8" spans="1:14" x14ac:dyDescent="0.25">
      <c r="H8" s="94">
        <f t="shared" si="0"/>
        <v>2.40625</v>
      </c>
      <c r="I8" s="32">
        <v>0.15</v>
      </c>
      <c r="J8" s="93">
        <f t="shared" si="1"/>
        <v>1.4289275083379944</v>
      </c>
      <c r="K8" s="96">
        <f t="shared" si="2"/>
        <v>0.79891759451648225</v>
      </c>
      <c r="M8" s="32"/>
    </row>
    <row r="9" spans="1:14" x14ac:dyDescent="0.25">
      <c r="A9" s="9" t="s">
        <v>74</v>
      </c>
      <c r="H9" s="94">
        <f t="shared" si="0"/>
        <v>2.5</v>
      </c>
      <c r="I9" s="32">
        <v>0.17499999999999999</v>
      </c>
      <c r="J9" s="93">
        <f t="shared" si="1"/>
        <v>1.4846000086628512</v>
      </c>
      <c r="K9" s="96">
        <f t="shared" si="2"/>
        <v>1.1297824568919947</v>
      </c>
      <c r="M9" s="32"/>
    </row>
    <row r="10" spans="1:14" x14ac:dyDescent="0.25">
      <c r="A10" s="9" t="s">
        <v>75</v>
      </c>
      <c r="B10" s="9" t="str">
        <f>'demand spectrum ULS'!B10</f>
        <v>no</v>
      </c>
      <c r="E10" s="9" t="s">
        <v>76</v>
      </c>
      <c r="H10" s="94">
        <f t="shared" si="0"/>
        <v>2.5</v>
      </c>
      <c r="I10" s="32">
        <v>0.2</v>
      </c>
      <c r="J10" s="93">
        <f t="shared" si="1"/>
        <v>1.4846000086628512</v>
      </c>
      <c r="K10" s="96">
        <f t="shared" si="2"/>
        <v>1.4756342294099527</v>
      </c>
      <c r="M10" s="32"/>
    </row>
    <row r="11" spans="1:14" x14ac:dyDescent="0.25">
      <c r="A11" s="9" t="s">
        <v>77</v>
      </c>
      <c r="B11" s="9" t="str">
        <f>'demand spectrum ULS'!B11</f>
        <v>III</v>
      </c>
      <c r="E11" s="79" t="s">
        <v>79</v>
      </c>
      <c r="F11" s="35">
        <v>2.5</v>
      </c>
      <c r="H11" s="94">
        <f t="shared" si="0"/>
        <v>2.5</v>
      </c>
      <c r="I11" s="32">
        <v>0.22500000000000001</v>
      </c>
      <c r="J11" s="93">
        <f t="shared" si="1"/>
        <v>1.4846000086628512</v>
      </c>
      <c r="K11" s="96">
        <f t="shared" si="2"/>
        <v>1.8675995715969713</v>
      </c>
    </row>
    <row r="12" spans="1:14" x14ac:dyDescent="0.25">
      <c r="A12" s="9" t="s">
        <v>80</v>
      </c>
      <c r="B12" s="35">
        <v>1.6</v>
      </c>
      <c r="E12" s="97" t="s">
        <v>81</v>
      </c>
      <c r="F12" s="35">
        <f>IF(F13&lt;$F$6,1+1.5*F13/$F$6,IF(F13&lt;$F$7,$F$11,$B$3*$B$19/F13))</f>
        <v>1.1217397670553915</v>
      </c>
      <c r="H12" s="94">
        <f t="shared" si="0"/>
        <v>2.5</v>
      </c>
      <c r="I12" s="32">
        <v>0.25</v>
      </c>
      <c r="J12" s="93">
        <f t="shared" si="1"/>
        <v>1.4846000086628512</v>
      </c>
      <c r="K12" s="96">
        <f t="shared" si="2"/>
        <v>2.3056784834530508</v>
      </c>
    </row>
    <row r="13" spans="1:14" x14ac:dyDescent="0.25">
      <c r="A13" s="9" t="s">
        <v>82</v>
      </c>
      <c r="B13" s="9" t="s">
        <v>83</v>
      </c>
      <c r="C13" s="9" t="s">
        <v>84</v>
      </c>
      <c r="E13" s="74" t="s">
        <v>28</v>
      </c>
      <c r="F13" s="99">
        <f>'demand spectrum ULS'!F13</f>
        <v>1.4263557796475912</v>
      </c>
      <c r="H13" s="94">
        <f t="shared" si="0"/>
        <v>2.5</v>
      </c>
      <c r="I13" s="32">
        <v>0.27500000000000002</v>
      </c>
      <c r="J13" s="93">
        <f t="shared" si="1"/>
        <v>1.4846000086628512</v>
      </c>
      <c r="K13" s="96">
        <f t="shared" si="2"/>
        <v>2.7898709649781916</v>
      </c>
    </row>
    <row r="14" spans="1:14" x14ac:dyDescent="0.25">
      <c r="A14" s="9" t="s">
        <v>78</v>
      </c>
      <c r="B14" s="9">
        <v>1</v>
      </c>
      <c r="C14" s="35">
        <v>1.6</v>
      </c>
      <c r="E14" s="74" t="s">
        <v>19</v>
      </c>
      <c r="F14" s="101">
        <f>$F$3*IF(F13&lt;$F$6,$B$22*(1+F13/$F$6*($F$11*$B$30-1)),$B$22*F12*$B$30)</f>
        <v>0.66613394715515961</v>
      </c>
      <c r="H14" s="94">
        <f t="shared" si="0"/>
        <v>2.5</v>
      </c>
      <c r="I14" s="32">
        <v>0.3</v>
      </c>
      <c r="J14" s="93">
        <f t="shared" si="1"/>
        <v>1.4846000086628512</v>
      </c>
      <c r="K14" s="96">
        <f t="shared" si="2"/>
        <v>3.3201770161723929</v>
      </c>
    </row>
    <row r="15" spans="1:14" x14ac:dyDescent="0.25">
      <c r="A15" s="9" t="s">
        <v>85</v>
      </c>
      <c r="B15" s="9">
        <v>4</v>
      </c>
      <c r="C15" s="35">
        <v>1.3</v>
      </c>
      <c r="H15" s="94">
        <f t="shared" si="0"/>
        <v>2.5</v>
      </c>
      <c r="I15" s="32">
        <v>0.32500000000000001</v>
      </c>
      <c r="J15" s="93">
        <f t="shared" si="1"/>
        <v>1.4846000086628512</v>
      </c>
      <c r="K15" s="96">
        <f t="shared" si="2"/>
        <v>3.8965966370356564</v>
      </c>
    </row>
    <row r="16" spans="1:14" x14ac:dyDescent="0.25">
      <c r="A16" s="9" t="s">
        <v>78</v>
      </c>
      <c r="B16" s="9">
        <v>7</v>
      </c>
      <c r="C16" s="35">
        <v>1.6</v>
      </c>
      <c r="E16" s="9" t="s">
        <v>96</v>
      </c>
      <c r="H16" s="94">
        <f t="shared" si="0"/>
        <v>2.5</v>
      </c>
      <c r="I16" s="32">
        <v>0.35</v>
      </c>
      <c r="J16" s="93">
        <f t="shared" si="1"/>
        <v>1.4846000086628512</v>
      </c>
      <c r="K16" s="96">
        <f t="shared" si="2"/>
        <v>4.519129827567979</v>
      </c>
    </row>
    <row r="17" spans="1:11" x14ac:dyDescent="0.25">
      <c r="A17" s="9" t="s">
        <v>86</v>
      </c>
      <c r="B17" s="9">
        <f>IF(30-B16-B15-B14&gt;1,30-B16-B15-B14,"")</f>
        <v>18</v>
      </c>
      <c r="C17" s="35">
        <v>1</v>
      </c>
      <c r="E17" s="9" t="s">
        <v>28</v>
      </c>
      <c r="F17" s="35">
        <f>'demand spectrum ULS'!F17</f>
        <v>1.3689454304060129</v>
      </c>
      <c r="H17" s="94">
        <f t="shared" si="0"/>
        <v>2.5</v>
      </c>
      <c r="I17" s="32">
        <v>0.375</v>
      </c>
      <c r="J17" s="93">
        <f t="shared" si="1"/>
        <v>1.4846000086628512</v>
      </c>
      <c r="K17" s="96">
        <f t="shared" si="2"/>
        <v>5.1877765877693642</v>
      </c>
    </row>
    <row r="18" spans="1:11" x14ac:dyDescent="0.25">
      <c r="A18" s="9" t="s">
        <v>87</v>
      </c>
      <c r="B18" s="35">
        <f>(B14*C14+B15*C15+B16*C16+B17*C17)/30</f>
        <v>1.2</v>
      </c>
      <c r="E18" s="9" t="s">
        <v>81</v>
      </c>
      <c r="F18" s="35">
        <f>IF(F17&lt;$F$6,1+1.5*F17/$F$6,IF(F17&lt;$F$7,$F$11,$B$3*$B$19/F17))</f>
        <v>1.1687828926281298</v>
      </c>
      <c r="H18" s="94">
        <f t="shared" si="0"/>
        <v>2.5</v>
      </c>
      <c r="I18" s="32">
        <v>0.4</v>
      </c>
      <c r="J18" s="93">
        <f t="shared" si="1"/>
        <v>1.4846000086628512</v>
      </c>
      <c r="K18" s="96">
        <f t="shared" si="2"/>
        <v>5.9025369176398108</v>
      </c>
    </row>
    <row r="19" spans="1:11" x14ac:dyDescent="0.25">
      <c r="A19" s="9" t="s">
        <v>88</v>
      </c>
      <c r="B19" s="35">
        <v>1.6</v>
      </c>
      <c r="H19" s="94">
        <f t="shared" si="0"/>
        <v>2.5</v>
      </c>
      <c r="I19" s="32">
        <v>0.42499999999999999</v>
      </c>
      <c r="J19" s="93">
        <f t="shared" si="1"/>
        <v>1.4846000086628512</v>
      </c>
      <c r="K19" s="96">
        <f t="shared" si="2"/>
        <v>6.6634108171793152</v>
      </c>
    </row>
    <row r="20" spans="1:11" x14ac:dyDescent="0.25">
      <c r="A20" s="9" t="s">
        <v>89</v>
      </c>
      <c r="B20" s="35">
        <f>IF(B21*B7&lt;0.1,B19/1.25,IF(B21*B7&lt;0.4,B19/1.25+3.33*(B21*B7-0.1)*(1-B19/1.25),1))</f>
        <v>1</v>
      </c>
      <c r="H20" s="94">
        <f t="shared" si="0"/>
        <v>2.5</v>
      </c>
      <c r="I20" s="32">
        <v>0.45</v>
      </c>
      <c r="J20" s="93">
        <f t="shared" si="1"/>
        <v>1.4846000086628512</v>
      </c>
      <c r="K20" s="96">
        <f t="shared" si="2"/>
        <v>7.4703982863878853</v>
      </c>
    </row>
    <row r="21" spans="1:11" x14ac:dyDescent="0.25">
      <c r="A21" s="80" t="s">
        <v>169</v>
      </c>
      <c r="B21" s="98">
        <f>'N2'!R30</f>
        <v>0.59384000346514054</v>
      </c>
      <c r="H21" s="94">
        <f t="shared" si="0"/>
        <v>2.5</v>
      </c>
      <c r="I21" s="32">
        <v>0.47499999999999998</v>
      </c>
      <c r="J21" s="93">
        <f t="shared" si="1"/>
        <v>1.4846000086628512</v>
      </c>
      <c r="K21" s="96">
        <f t="shared" si="2"/>
        <v>8.3234993252655123</v>
      </c>
    </row>
    <row r="22" spans="1:11" x14ac:dyDescent="0.25">
      <c r="A22" s="9" t="s">
        <v>90</v>
      </c>
      <c r="B22" s="35">
        <f>B21*B7</f>
        <v>0.59384000346514054</v>
      </c>
      <c r="H22" s="94">
        <f t="shared" si="0"/>
        <v>2.5</v>
      </c>
      <c r="I22" s="32">
        <v>0.5</v>
      </c>
      <c r="J22" s="93">
        <f t="shared" si="1"/>
        <v>1.4846000086628512</v>
      </c>
      <c r="K22" s="96">
        <f t="shared" si="2"/>
        <v>9.2227139338122033</v>
      </c>
    </row>
    <row r="23" spans="1:11" x14ac:dyDescent="0.25">
      <c r="H23" s="94">
        <f t="shared" si="0"/>
        <v>2.5</v>
      </c>
      <c r="I23" s="32">
        <v>0.52500000000000002</v>
      </c>
      <c r="J23" s="93">
        <f t="shared" si="1"/>
        <v>1.4846000086628512</v>
      </c>
      <c r="K23" s="96">
        <f t="shared" si="2"/>
        <v>10.168042112027955</v>
      </c>
    </row>
    <row r="24" spans="1:11" x14ac:dyDescent="0.25">
      <c r="A24" s="9" t="s">
        <v>91</v>
      </c>
      <c r="H24" s="94">
        <f t="shared" si="0"/>
        <v>2.5</v>
      </c>
      <c r="I24" s="32">
        <v>0.55000000000000004</v>
      </c>
      <c r="J24" s="93">
        <f t="shared" si="1"/>
        <v>1.4846000086628512</v>
      </c>
      <c r="K24" s="96">
        <f t="shared" si="2"/>
        <v>11.159483859912767</v>
      </c>
    </row>
    <row r="25" spans="1:11" x14ac:dyDescent="0.25">
      <c r="A25" s="79" t="s">
        <v>92</v>
      </c>
      <c r="B25" s="73">
        <f>'demand spectrum ULS'!B25</f>
        <v>5</v>
      </c>
      <c r="H25" s="94">
        <f t="shared" si="0"/>
        <v>2.5</v>
      </c>
      <c r="I25" s="32">
        <v>0.57499999999999996</v>
      </c>
      <c r="J25" s="93">
        <f t="shared" si="1"/>
        <v>1.4846000086628512</v>
      </c>
      <c r="K25" s="96">
        <f t="shared" si="2"/>
        <v>12.197039177466635</v>
      </c>
    </row>
    <row r="26" spans="1:11" x14ac:dyDescent="0.25">
      <c r="A26" s="79" t="s">
        <v>93</v>
      </c>
      <c r="B26" s="35">
        <f>(5/B25)^0.4</f>
        <v>1</v>
      </c>
      <c r="H26" s="94">
        <f t="shared" si="0"/>
        <v>2.5</v>
      </c>
      <c r="I26" s="32">
        <v>0.6</v>
      </c>
      <c r="J26" s="93">
        <f t="shared" si="1"/>
        <v>1.4846000086628512</v>
      </c>
      <c r="K26" s="96">
        <f t="shared" si="2"/>
        <v>13.280708064689572</v>
      </c>
    </row>
    <row r="27" spans="1:11" x14ac:dyDescent="0.25">
      <c r="H27" s="94">
        <f t="shared" si="0"/>
        <v>2.5</v>
      </c>
      <c r="I27" s="32">
        <v>0.625</v>
      </c>
      <c r="J27" s="93">
        <f t="shared" si="1"/>
        <v>1.4846000086628512</v>
      </c>
      <c r="K27" s="96">
        <f t="shared" si="2"/>
        <v>14.410490521581565</v>
      </c>
    </row>
    <row r="28" spans="1:11" x14ac:dyDescent="0.25">
      <c r="A28" s="9" t="s">
        <v>94</v>
      </c>
      <c r="H28" s="94">
        <f t="shared" si="0"/>
        <v>2.4615384615384617</v>
      </c>
      <c r="I28" s="32">
        <v>0.65</v>
      </c>
      <c r="J28" s="93">
        <f t="shared" si="1"/>
        <v>1.4617600085295768</v>
      </c>
      <c r="K28" s="96">
        <f t="shared" si="2"/>
        <v>15.346595985863509</v>
      </c>
    </row>
    <row r="29" spans="1:11" x14ac:dyDescent="0.25">
      <c r="A29" s="79" t="s">
        <v>27</v>
      </c>
      <c r="B29" s="9">
        <f>'demand spectrum ULS'!B29</f>
        <v>1</v>
      </c>
      <c r="H29" s="94">
        <f t="shared" si="0"/>
        <v>2.3703703703703702</v>
      </c>
      <c r="I29" s="32">
        <v>0.67500000000000004</v>
      </c>
      <c r="J29" s="93">
        <f t="shared" si="1"/>
        <v>1.407620748954407</v>
      </c>
      <c r="K29" s="96">
        <f t="shared" si="2"/>
        <v>15.936849677627487</v>
      </c>
    </row>
    <row r="30" spans="1:11" x14ac:dyDescent="0.25">
      <c r="A30" s="79" t="s">
        <v>95</v>
      </c>
      <c r="B30" s="35">
        <f>B26/B29</f>
        <v>1</v>
      </c>
      <c r="H30" s="94">
        <f t="shared" si="0"/>
        <v>2.285714285714286</v>
      </c>
      <c r="I30" s="32">
        <v>0.7</v>
      </c>
      <c r="J30" s="93">
        <f t="shared" si="1"/>
        <v>1.3573485793488929</v>
      </c>
      <c r="K30" s="96">
        <f t="shared" si="2"/>
        <v>16.527103369391469</v>
      </c>
    </row>
    <row r="31" spans="1:11" x14ac:dyDescent="0.25">
      <c r="H31" s="94">
        <f t="shared" si="0"/>
        <v>2.2068965517241379</v>
      </c>
      <c r="I31" s="32">
        <v>0.72499999999999998</v>
      </c>
      <c r="J31" s="93">
        <f t="shared" si="1"/>
        <v>1.3105434559230689</v>
      </c>
      <c r="K31" s="96">
        <f t="shared" si="2"/>
        <v>17.117357061155452</v>
      </c>
    </row>
    <row r="32" spans="1:11" x14ac:dyDescent="0.25">
      <c r="H32" s="94">
        <f t="shared" si="0"/>
        <v>2.1333333333333333</v>
      </c>
      <c r="I32" s="32">
        <v>0.75</v>
      </c>
      <c r="J32" s="93">
        <f t="shared" si="1"/>
        <v>1.2668586740589665</v>
      </c>
      <c r="K32" s="96">
        <f t="shared" si="2"/>
        <v>17.707610752919432</v>
      </c>
    </row>
    <row r="33" spans="8:11" x14ac:dyDescent="0.25">
      <c r="H33" s="94">
        <f t="shared" si="0"/>
        <v>2.064516129032258</v>
      </c>
      <c r="I33" s="32">
        <v>0.77500000000000002</v>
      </c>
      <c r="J33" s="93">
        <f t="shared" si="1"/>
        <v>1.2259922652183546</v>
      </c>
      <c r="K33" s="96">
        <f t="shared" si="2"/>
        <v>18.297864444683412</v>
      </c>
    </row>
    <row r="34" spans="8:11" x14ac:dyDescent="0.25">
      <c r="H34" s="94">
        <f t="shared" ref="H34:H65" si="3">IF(I34&lt;$F$6,1+1.5*I34/$F$6,IF(I34&lt;$F$7,$F$11,$B$3*$B$19/I34))</f>
        <v>2</v>
      </c>
      <c r="I34" s="32">
        <v>0.8</v>
      </c>
      <c r="J34" s="93">
        <f t="shared" ref="J34:J65" si="4">$F$3*IF(I34&lt;$F$6,$B$22*(1+I34/$F$6*($F$11*$B$30-1)),$B$22*H34*$B$30)</f>
        <v>1.1876800069302811</v>
      </c>
      <c r="K34" s="96">
        <f t="shared" si="2"/>
        <v>18.888118136447396</v>
      </c>
    </row>
    <row r="35" spans="8:11" x14ac:dyDescent="0.25">
      <c r="H35" s="94">
        <f t="shared" si="3"/>
        <v>1.9393939393939397</v>
      </c>
      <c r="I35" s="32">
        <v>0.82499999999999996</v>
      </c>
      <c r="J35" s="93">
        <f t="shared" si="4"/>
        <v>1.1516897036899696</v>
      </c>
      <c r="K35" s="96">
        <f t="shared" si="2"/>
        <v>19.478371828211376</v>
      </c>
    </row>
    <row r="36" spans="8:11" x14ac:dyDescent="0.25">
      <c r="H36" s="94">
        <f t="shared" si="3"/>
        <v>1.8823529411764708</v>
      </c>
      <c r="I36" s="32">
        <v>0.85</v>
      </c>
      <c r="J36" s="93">
        <f t="shared" si="4"/>
        <v>1.117816477110853</v>
      </c>
      <c r="K36" s="96">
        <f t="shared" si="2"/>
        <v>20.068625519975356</v>
      </c>
    </row>
    <row r="37" spans="8:11" x14ac:dyDescent="0.25">
      <c r="H37" s="94">
        <f t="shared" si="3"/>
        <v>1.8285714285714287</v>
      </c>
      <c r="I37" s="32">
        <v>0.875</v>
      </c>
      <c r="J37" s="93">
        <f t="shared" si="4"/>
        <v>1.0858788634791143</v>
      </c>
      <c r="K37" s="96">
        <f t="shared" si="2"/>
        <v>20.65887921173934</v>
      </c>
    </row>
    <row r="38" spans="8:11" x14ac:dyDescent="0.25">
      <c r="H38" s="94">
        <f t="shared" si="3"/>
        <v>1.7777777777777779</v>
      </c>
      <c r="I38" s="32">
        <v>0.9</v>
      </c>
      <c r="J38" s="93">
        <f t="shared" si="4"/>
        <v>1.0557155617158054</v>
      </c>
      <c r="K38" s="96">
        <f t="shared" si="2"/>
        <v>21.24913290350332</v>
      </c>
    </row>
    <row r="39" spans="8:11" x14ac:dyDescent="0.25">
      <c r="H39" s="94">
        <f t="shared" si="3"/>
        <v>1.7297297297297298</v>
      </c>
      <c r="I39" s="32">
        <v>0.92500000000000004</v>
      </c>
      <c r="J39" s="93">
        <f t="shared" si="4"/>
        <v>1.0271827086964593</v>
      </c>
      <c r="K39" s="96">
        <f t="shared" si="2"/>
        <v>21.839386595267303</v>
      </c>
    </row>
    <row r="40" spans="8:11" x14ac:dyDescent="0.25">
      <c r="H40" s="94">
        <f t="shared" si="3"/>
        <v>1.6842105263157896</v>
      </c>
      <c r="I40" s="32">
        <v>0.95</v>
      </c>
      <c r="J40" s="93">
        <f t="shared" si="4"/>
        <v>1.0001515847833946</v>
      </c>
      <c r="K40" s="96">
        <f t="shared" si="2"/>
        <v>22.42964028703128</v>
      </c>
    </row>
    <row r="41" spans="8:11" x14ac:dyDescent="0.25">
      <c r="H41" s="94">
        <f t="shared" si="3"/>
        <v>1.6410256410256412</v>
      </c>
      <c r="I41" s="32">
        <v>0.97499999999999998</v>
      </c>
      <c r="J41" s="93">
        <f t="shared" si="4"/>
        <v>0.97450667235305122</v>
      </c>
      <c r="K41" s="96">
        <f t="shared" si="2"/>
        <v>23.01989397879526</v>
      </c>
    </row>
    <row r="42" spans="8:11" x14ac:dyDescent="0.25">
      <c r="H42" s="94">
        <f t="shared" si="3"/>
        <v>1.6</v>
      </c>
      <c r="I42" s="32">
        <v>1</v>
      </c>
      <c r="J42" s="93">
        <f t="shared" si="4"/>
        <v>0.95014400554422496</v>
      </c>
      <c r="K42" s="96">
        <f t="shared" si="2"/>
        <v>23.610147670559243</v>
      </c>
    </row>
    <row r="43" spans="8:11" x14ac:dyDescent="0.25">
      <c r="H43" s="94">
        <f t="shared" si="3"/>
        <v>1.5609756097560978</v>
      </c>
      <c r="I43" s="32">
        <v>1.0249999999999999</v>
      </c>
      <c r="J43" s="93">
        <f t="shared" si="4"/>
        <v>0.92696976150656096</v>
      </c>
      <c r="K43" s="96">
        <f t="shared" si="2"/>
        <v>24.200401362323223</v>
      </c>
    </row>
    <row r="44" spans="8:11" x14ac:dyDescent="0.25">
      <c r="H44" s="94">
        <f t="shared" si="3"/>
        <v>1.5238095238095237</v>
      </c>
      <c r="I44" s="32">
        <v>1.05</v>
      </c>
      <c r="J44" s="93">
        <f t="shared" si="4"/>
        <v>0.90489905289926176</v>
      </c>
      <c r="K44" s="96">
        <f t="shared" si="2"/>
        <v>24.790655054087207</v>
      </c>
    </row>
    <row r="45" spans="8:11" x14ac:dyDescent="0.25">
      <c r="H45" s="94">
        <f t="shared" si="3"/>
        <v>1.488372093023256</v>
      </c>
      <c r="I45" s="32">
        <v>1.075</v>
      </c>
      <c r="J45" s="93">
        <f t="shared" si="4"/>
        <v>0.88385488887834884</v>
      </c>
      <c r="K45" s="96">
        <f t="shared" si="2"/>
        <v>25.380908745851187</v>
      </c>
    </row>
    <row r="46" spans="8:11" x14ac:dyDescent="0.25">
      <c r="H46" s="94">
        <f t="shared" si="3"/>
        <v>1.4545454545454546</v>
      </c>
      <c r="I46" s="32">
        <v>1.1000000000000001</v>
      </c>
      <c r="J46" s="93">
        <f t="shared" si="4"/>
        <v>0.86376727776747719</v>
      </c>
      <c r="K46" s="96">
        <f t="shared" si="2"/>
        <v>25.97116243761517</v>
      </c>
    </row>
    <row r="47" spans="8:11" x14ac:dyDescent="0.25">
      <c r="H47" s="94">
        <f t="shared" si="3"/>
        <v>1.4222222222222223</v>
      </c>
      <c r="I47" s="32">
        <v>1.125</v>
      </c>
      <c r="J47" s="93">
        <f t="shared" si="4"/>
        <v>0.84457244937264431</v>
      </c>
      <c r="K47" s="96">
        <f t="shared" si="2"/>
        <v>26.561416129379147</v>
      </c>
    </row>
    <row r="48" spans="8:11" x14ac:dyDescent="0.25">
      <c r="H48" s="94">
        <f t="shared" si="3"/>
        <v>1.3913043478260871</v>
      </c>
      <c r="I48" s="32">
        <v>1.1499999999999999</v>
      </c>
      <c r="J48" s="93">
        <f t="shared" si="4"/>
        <v>0.82621217873410868</v>
      </c>
      <c r="K48" s="96">
        <f t="shared" si="2"/>
        <v>27.151669821143127</v>
      </c>
    </row>
    <row r="49" spans="8:11" x14ac:dyDescent="0.25">
      <c r="H49" s="94">
        <f t="shared" si="3"/>
        <v>1.3617021276595744</v>
      </c>
      <c r="I49" s="32">
        <v>1.175</v>
      </c>
      <c r="J49" s="93">
        <f t="shared" si="4"/>
        <v>0.8086331962078509</v>
      </c>
      <c r="K49" s="96">
        <f t="shared" si="2"/>
        <v>27.741923512907114</v>
      </c>
    </row>
    <row r="50" spans="8:11" x14ac:dyDescent="0.25">
      <c r="H50" s="94">
        <f t="shared" si="3"/>
        <v>1.3333333333333335</v>
      </c>
      <c r="I50" s="32">
        <v>1.2</v>
      </c>
      <c r="J50" s="93">
        <f t="shared" si="4"/>
        <v>0.79178667128685409</v>
      </c>
      <c r="K50" s="96">
        <f t="shared" si="2"/>
        <v>28.33217720467109</v>
      </c>
    </row>
    <row r="51" spans="8:11" x14ac:dyDescent="0.25">
      <c r="H51" s="94">
        <f t="shared" si="3"/>
        <v>1.3061224489795917</v>
      </c>
      <c r="I51" s="32">
        <v>1.2250000000000001</v>
      </c>
      <c r="J51" s="93">
        <f t="shared" si="4"/>
        <v>0.77562775962793862</v>
      </c>
      <c r="K51" s="96">
        <f t="shared" si="2"/>
        <v>28.922430896435074</v>
      </c>
    </row>
    <row r="52" spans="8:11" x14ac:dyDescent="0.25">
      <c r="H52" s="94">
        <f t="shared" si="3"/>
        <v>1.28</v>
      </c>
      <c r="I52" s="32">
        <v>1.25</v>
      </c>
      <c r="J52" s="93">
        <f t="shared" si="4"/>
        <v>0.76011520443537994</v>
      </c>
      <c r="K52" s="96">
        <f t="shared" si="2"/>
        <v>29.512684588199054</v>
      </c>
    </row>
    <row r="53" spans="8:11" x14ac:dyDescent="0.25">
      <c r="H53" s="94">
        <f t="shared" si="3"/>
        <v>1.2549019607843139</v>
      </c>
      <c r="I53" s="32">
        <v>1.2749999999999999</v>
      </c>
      <c r="J53" s="93">
        <f t="shared" si="4"/>
        <v>0.74521098474056868</v>
      </c>
      <c r="K53" s="96">
        <f t="shared" si="2"/>
        <v>30.102938279963034</v>
      </c>
    </row>
    <row r="54" spans="8:11" x14ac:dyDescent="0.25">
      <c r="H54" s="94">
        <f t="shared" si="3"/>
        <v>1.2307692307692308</v>
      </c>
      <c r="I54" s="32">
        <v>1.3</v>
      </c>
      <c r="J54" s="93">
        <f t="shared" si="4"/>
        <v>0.73088000426478839</v>
      </c>
      <c r="K54" s="96">
        <f t="shared" si="2"/>
        <v>30.693191971727018</v>
      </c>
    </row>
    <row r="55" spans="8:11" x14ac:dyDescent="0.25">
      <c r="H55" s="94">
        <f t="shared" si="3"/>
        <v>1.2075471698113209</v>
      </c>
      <c r="I55" s="32">
        <v>1.325</v>
      </c>
      <c r="J55" s="93">
        <f t="shared" si="4"/>
        <v>0.71708981550507545</v>
      </c>
      <c r="K55" s="96">
        <f t="shared" si="2"/>
        <v>31.283445663491001</v>
      </c>
    </row>
    <row r="56" spans="8:11" x14ac:dyDescent="0.25">
      <c r="H56" s="94">
        <f t="shared" si="3"/>
        <v>1.1851851851851851</v>
      </c>
      <c r="I56" s="32">
        <v>1.35</v>
      </c>
      <c r="J56" s="93">
        <f t="shared" si="4"/>
        <v>0.70381037447720352</v>
      </c>
      <c r="K56" s="96">
        <f t="shared" si="2"/>
        <v>31.873699355254974</v>
      </c>
    </row>
    <row r="57" spans="8:11" x14ac:dyDescent="0.25">
      <c r="H57" s="94">
        <f t="shared" si="3"/>
        <v>1.1636363636363638</v>
      </c>
      <c r="I57" s="32">
        <v>1.375</v>
      </c>
      <c r="J57" s="93">
        <f t="shared" si="4"/>
        <v>0.69101382221398178</v>
      </c>
      <c r="K57" s="96">
        <f t="shared" si="2"/>
        <v>32.463953047018961</v>
      </c>
    </row>
    <row r="58" spans="8:11" x14ac:dyDescent="0.25">
      <c r="H58" s="94">
        <f t="shared" si="3"/>
        <v>1.142857142857143</v>
      </c>
      <c r="I58" s="32">
        <v>1.4</v>
      </c>
      <c r="J58" s="93">
        <f t="shared" si="4"/>
        <v>0.67867428967444643</v>
      </c>
      <c r="K58" s="96">
        <f t="shared" si="2"/>
        <v>33.054206738782938</v>
      </c>
    </row>
    <row r="59" spans="8:11" x14ac:dyDescent="0.25">
      <c r="H59" s="94">
        <f t="shared" si="3"/>
        <v>1.1228070175438596</v>
      </c>
      <c r="I59" s="32">
        <v>1.425</v>
      </c>
      <c r="J59" s="93">
        <f t="shared" si="4"/>
        <v>0.66676772318892974</v>
      </c>
      <c r="K59" s="96">
        <f t="shared" si="2"/>
        <v>33.644460430546921</v>
      </c>
    </row>
    <row r="60" spans="8:11" x14ac:dyDescent="0.25">
      <c r="H60" s="94">
        <f t="shared" si="3"/>
        <v>1.103448275862069</v>
      </c>
      <c r="I60" s="32">
        <v>1.45</v>
      </c>
      <c r="J60" s="93">
        <f t="shared" si="4"/>
        <v>0.65527172796153443</v>
      </c>
      <c r="K60" s="96">
        <f t="shared" si="2"/>
        <v>34.234714122310905</v>
      </c>
    </row>
    <row r="61" spans="8:11" x14ac:dyDescent="0.25">
      <c r="H61" s="94">
        <f t="shared" si="3"/>
        <v>1.0847457627118644</v>
      </c>
      <c r="I61" s="32">
        <v>1.4750000000000001</v>
      </c>
      <c r="J61" s="93">
        <f t="shared" si="4"/>
        <v>0.64416542748761008</v>
      </c>
      <c r="K61" s="96">
        <f t="shared" si="2"/>
        <v>34.824967814074881</v>
      </c>
    </row>
    <row r="62" spans="8:11" x14ac:dyDescent="0.25">
      <c r="H62" s="94">
        <f t="shared" si="3"/>
        <v>1.0666666666666667</v>
      </c>
      <c r="I62" s="32">
        <v>1.5</v>
      </c>
      <c r="J62" s="93">
        <f t="shared" si="4"/>
        <v>0.63342933702948323</v>
      </c>
      <c r="K62" s="96">
        <f t="shared" si="2"/>
        <v>35.415221505838865</v>
      </c>
    </row>
    <row r="63" spans="8:11" x14ac:dyDescent="0.25">
      <c r="H63" s="94">
        <f t="shared" si="3"/>
        <v>1.0491803278688525</v>
      </c>
      <c r="I63" s="32">
        <v>1.5249999999999999</v>
      </c>
      <c r="J63" s="93">
        <f t="shared" si="4"/>
        <v>0.62304524953719664</v>
      </c>
      <c r="K63" s="96">
        <f t="shared" si="2"/>
        <v>36.005475197602841</v>
      </c>
    </row>
    <row r="64" spans="8:11" x14ac:dyDescent="0.25">
      <c r="H64" s="94">
        <f t="shared" si="3"/>
        <v>1.032258064516129</v>
      </c>
      <c r="I64" s="32">
        <v>1.55</v>
      </c>
      <c r="J64" s="93">
        <f t="shared" si="4"/>
        <v>0.61299613260917729</v>
      </c>
      <c r="K64" s="96">
        <f t="shared" si="2"/>
        <v>36.595728889366825</v>
      </c>
    </row>
    <row r="65" spans="8:11" x14ac:dyDescent="0.25">
      <c r="H65" s="94">
        <f t="shared" si="3"/>
        <v>1.015873015873016</v>
      </c>
      <c r="I65" s="32">
        <v>1.575</v>
      </c>
      <c r="J65" s="93">
        <f t="shared" si="4"/>
        <v>0.60326603526617462</v>
      </c>
      <c r="K65" s="96">
        <f t="shared" si="2"/>
        <v>37.185982581130808</v>
      </c>
    </row>
    <row r="66" spans="8:11" x14ac:dyDescent="0.25">
      <c r="H66" s="94">
        <f t="shared" ref="H66:H97" si="5">IF(I66&lt;$F$6,1+1.5*I66/$F$6,IF(I66&lt;$F$7,$F$11,$B$3*$B$19/I66))</f>
        <v>1</v>
      </c>
      <c r="I66" s="32">
        <v>1.6</v>
      </c>
      <c r="J66" s="93">
        <f t="shared" ref="J66:J97" si="6">$F$3*IF(I66&lt;$F$6,$B$22*(1+I66/$F$6*($F$11*$B$30-1)),$B$22*H66*$B$30)</f>
        <v>0.59384000346514054</v>
      </c>
      <c r="K66" s="96">
        <f t="shared" si="2"/>
        <v>37.776236272894792</v>
      </c>
    </row>
    <row r="67" spans="8:11" x14ac:dyDescent="0.25">
      <c r="H67" s="94">
        <f t="shared" si="5"/>
        <v>0.98461538461538467</v>
      </c>
      <c r="I67" s="32">
        <v>1.625</v>
      </c>
      <c r="J67" s="93">
        <f t="shared" si="6"/>
        <v>0.58470400341183071</v>
      </c>
      <c r="K67" s="96">
        <f t="shared" ref="K67:K130" si="7">J67*981*I67^2/(4*PI()^2)</f>
        <v>38.366489964658776</v>
      </c>
    </row>
    <row r="68" spans="8:11" x14ac:dyDescent="0.25">
      <c r="H68" s="94">
        <f t="shared" si="5"/>
        <v>0.96969696969696983</v>
      </c>
      <c r="I68" s="32">
        <v>1.65</v>
      </c>
      <c r="J68" s="93">
        <f t="shared" si="6"/>
        <v>0.5758448518449848</v>
      </c>
      <c r="K68" s="96">
        <f t="shared" si="7"/>
        <v>38.956743656422752</v>
      </c>
    </row>
    <row r="69" spans="8:11" x14ac:dyDescent="0.25">
      <c r="H69" s="94">
        <f t="shared" si="5"/>
        <v>0.95522388059701491</v>
      </c>
      <c r="I69" s="32">
        <v>1.675</v>
      </c>
      <c r="J69" s="93">
        <f t="shared" si="6"/>
        <v>0.56725015256371636</v>
      </c>
      <c r="K69" s="96">
        <f t="shared" si="7"/>
        <v>39.546997348186729</v>
      </c>
    </row>
    <row r="70" spans="8:11" x14ac:dyDescent="0.25">
      <c r="H70" s="94">
        <f t="shared" si="5"/>
        <v>0.94117647058823539</v>
      </c>
      <c r="I70" s="32">
        <v>1.7</v>
      </c>
      <c r="J70" s="93">
        <f t="shared" si="6"/>
        <v>0.55890823855542648</v>
      </c>
      <c r="K70" s="96">
        <f t="shared" si="7"/>
        <v>40.137251039950712</v>
      </c>
    </row>
    <row r="71" spans="8:11" x14ac:dyDescent="0.25">
      <c r="H71" s="94">
        <f t="shared" si="5"/>
        <v>0.92753623188405798</v>
      </c>
      <c r="I71" s="32">
        <v>1.7250000000000001</v>
      </c>
      <c r="J71" s="93">
        <f t="shared" si="6"/>
        <v>0.55080811915607242</v>
      </c>
      <c r="K71" s="96">
        <f t="shared" si="7"/>
        <v>40.727504731714703</v>
      </c>
    </row>
    <row r="72" spans="8:11" x14ac:dyDescent="0.25">
      <c r="H72" s="94">
        <f t="shared" si="5"/>
        <v>0.91428571428571437</v>
      </c>
      <c r="I72" s="32">
        <v>1.75</v>
      </c>
      <c r="J72" s="93">
        <f t="shared" si="6"/>
        <v>0.54293943173955717</v>
      </c>
      <c r="K72" s="96">
        <f t="shared" si="7"/>
        <v>41.317758423478679</v>
      </c>
    </row>
    <row r="73" spans="8:11" x14ac:dyDescent="0.25">
      <c r="H73" s="94">
        <f t="shared" si="5"/>
        <v>0.90140845070422548</v>
      </c>
      <c r="I73" s="32">
        <v>1.7749999999999999</v>
      </c>
      <c r="J73" s="93">
        <f t="shared" si="6"/>
        <v>0.53529239748970425</v>
      </c>
      <c r="K73" s="96">
        <f t="shared" si="7"/>
        <v>41.908012115242656</v>
      </c>
    </row>
    <row r="74" spans="8:11" x14ac:dyDescent="0.25">
      <c r="H74" s="94">
        <f t="shared" si="5"/>
        <v>0.88888888888888895</v>
      </c>
      <c r="I74" s="32">
        <v>1.8</v>
      </c>
      <c r="J74" s="93">
        <f t="shared" si="6"/>
        <v>0.52785778085790269</v>
      </c>
      <c r="K74" s="96">
        <f t="shared" si="7"/>
        <v>42.498265807006639</v>
      </c>
    </row>
    <row r="75" spans="8:11" x14ac:dyDescent="0.25">
      <c r="H75" s="94">
        <f t="shared" si="5"/>
        <v>0.87671232876712335</v>
      </c>
      <c r="I75" s="32">
        <v>1.825</v>
      </c>
      <c r="J75" s="93">
        <f t="shared" si="6"/>
        <v>0.52062685235299999</v>
      </c>
      <c r="K75" s="96">
        <f t="shared" si="7"/>
        <v>43.088519498770623</v>
      </c>
    </row>
    <row r="76" spans="8:11" x14ac:dyDescent="0.25">
      <c r="H76" s="94">
        <f t="shared" si="5"/>
        <v>0.86486486486486491</v>
      </c>
      <c r="I76" s="32">
        <v>1.85</v>
      </c>
      <c r="J76" s="93">
        <f t="shared" si="6"/>
        <v>0.51359135434822967</v>
      </c>
      <c r="K76" s="96">
        <f t="shared" si="7"/>
        <v>43.678773190534606</v>
      </c>
    </row>
    <row r="77" spans="8:11" x14ac:dyDescent="0.25">
      <c r="H77" s="94">
        <f t="shared" si="5"/>
        <v>0.85333333333333339</v>
      </c>
      <c r="I77" s="32">
        <v>1.875</v>
      </c>
      <c r="J77" s="93">
        <f t="shared" si="6"/>
        <v>0.50674346962358663</v>
      </c>
      <c r="K77" s="96">
        <f t="shared" si="7"/>
        <v>44.269026882298583</v>
      </c>
    </row>
    <row r="78" spans="8:11" x14ac:dyDescent="0.25">
      <c r="H78" s="94">
        <f t="shared" si="5"/>
        <v>0.8421052631578948</v>
      </c>
      <c r="I78" s="32">
        <v>1.9</v>
      </c>
      <c r="J78" s="93">
        <f t="shared" si="6"/>
        <v>0.5000757923916973</v>
      </c>
      <c r="K78" s="96">
        <f t="shared" si="7"/>
        <v>44.859280574062559</v>
      </c>
    </row>
    <row r="79" spans="8:11" x14ac:dyDescent="0.25">
      <c r="H79" s="94">
        <f t="shared" si="5"/>
        <v>0.83116883116883122</v>
      </c>
      <c r="I79" s="32">
        <v>1.925</v>
      </c>
      <c r="J79" s="93">
        <f t="shared" si="6"/>
        <v>0.49358130158141555</v>
      </c>
      <c r="K79" s="96">
        <f t="shared" si="7"/>
        <v>45.449534265826557</v>
      </c>
    </row>
    <row r="80" spans="8:11" x14ac:dyDescent="0.25">
      <c r="H80" s="94">
        <f t="shared" si="5"/>
        <v>0.8205128205128206</v>
      </c>
      <c r="I80" s="32">
        <v>1.95</v>
      </c>
      <c r="J80" s="93">
        <f t="shared" si="6"/>
        <v>0.48725333617652561</v>
      </c>
      <c r="K80" s="96">
        <f t="shared" si="7"/>
        <v>46.039787957590519</v>
      </c>
    </row>
    <row r="81" spans="8:11" x14ac:dyDescent="0.25">
      <c r="H81" s="94">
        <f t="shared" si="5"/>
        <v>0.810126582278481</v>
      </c>
      <c r="I81" s="32">
        <v>1.9750000000000001</v>
      </c>
      <c r="J81" s="93">
        <f t="shared" si="6"/>
        <v>0.48108557242745564</v>
      </c>
      <c r="K81" s="96">
        <f t="shared" si="7"/>
        <v>46.63004164935451</v>
      </c>
    </row>
    <row r="82" spans="8:11" x14ac:dyDescent="0.25">
      <c r="H82" s="94">
        <f t="shared" si="5"/>
        <v>0.8</v>
      </c>
      <c r="I82" s="32">
        <v>2</v>
      </c>
      <c r="J82" s="93">
        <f t="shared" si="6"/>
        <v>0.47507200277211248</v>
      </c>
      <c r="K82" s="96">
        <f t="shared" si="7"/>
        <v>47.220295341118486</v>
      </c>
    </row>
    <row r="83" spans="8:11" x14ac:dyDescent="0.25">
      <c r="H83" s="94">
        <f t="shared" si="5"/>
        <v>0.79012345679012352</v>
      </c>
      <c r="I83" s="32">
        <v>2.0249999999999999</v>
      </c>
      <c r="J83" s="93">
        <f t="shared" si="6"/>
        <v>0.46920691631813577</v>
      </c>
      <c r="K83" s="96">
        <f t="shared" si="7"/>
        <v>47.81054903288247</v>
      </c>
    </row>
    <row r="84" spans="8:11" x14ac:dyDescent="0.25">
      <c r="H84" s="94">
        <f t="shared" si="5"/>
        <v>0.78048780487804892</v>
      </c>
      <c r="I84" s="32">
        <v>2.0499999999999998</v>
      </c>
      <c r="J84" s="93">
        <f t="shared" si="6"/>
        <v>0.46348488075328048</v>
      </c>
      <c r="K84" s="96">
        <f t="shared" si="7"/>
        <v>48.400802724646447</v>
      </c>
    </row>
    <row r="85" spans="8:11" x14ac:dyDescent="0.25">
      <c r="H85" s="94">
        <f t="shared" si="5"/>
        <v>0.77108433734939752</v>
      </c>
      <c r="I85" s="32">
        <v>2.0750000000000002</v>
      </c>
      <c r="J85" s="93">
        <f t="shared" si="6"/>
        <v>0.45790072556348183</v>
      </c>
      <c r="K85" s="96">
        <f t="shared" si="7"/>
        <v>48.991056416410437</v>
      </c>
    </row>
    <row r="86" spans="8:11" x14ac:dyDescent="0.25">
      <c r="H86" s="94">
        <f t="shared" si="5"/>
        <v>0.76190476190476186</v>
      </c>
      <c r="I86" s="32">
        <v>2.1</v>
      </c>
      <c r="J86" s="93">
        <f t="shared" si="6"/>
        <v>0.45244952644963088</v>
      </c>
      <c r="K86" s="96">
        <f t="shared" si="7"/>
        <v>49.581310108174414</v>
      </c>
    </row>
    <row r="87" spans="8:11" x14ac:dyDescent="0.25">
      <c r="H87" s="94">
        <f t="shared" si="5"/>
        <v>0.75294117647058822</v>
      </c>
      <c r="I87" s="32">
        <v>2.125</v>
      </c>
      <c r="J87" s="93">
        <f t="shared" si="6"/>
        <v>0.44712659084434109</v>
      </c>
      <c r="K87" s="96">
        <f t="shared" si="7"/>
        <v>50.171563799938383</v>
      </c>
    </row>
    <row r="88" spans="8:11" x14ac:dyDescent="0.25">
      <c r="H88" s="94">
        <f t="shared" si="5"/>
        <v>0.74418604651162801</v>
      </c>
      <c r="I88" s="32">
        <v>2.15</v>
      </c>
      <c r="J88" s="93">
        <f t="shared" si="6"/>
        <v>0.44192744443917442</v>
      </c>
      <c r="K88" s="96">
        <f t="shared" si="7"/>
        <v>50.761817491702374</v>
      </c>
    </row>
    <row r="89" spans="8:11" x14ac:dyDescent="0.25">
      <c r="H89" s="94">
        <f t="shared" si="5"/>
        <v>0.73563218390804608</v>
      </c>
      <c r="I89" s="32">
        <v>2.1749999999999998</v>
      </c>
      <c r="J89" s="93">
        <f t="shared" si="6"/>
        <v>0.43684781864102301</v>
      </c>
      <c r="K89" s="96">
        <f t="shared" si="7"/>
        <v>51.352071183466343</v>
      </c>
    </row>
    <row r="90" spans="8:11" x14ac:dyDescent="0.25">
      <c r="H90" s="94">
        <f t="shared" si="5"/>
        <v>0.72727272727272729</v>
      </c>
      <c r="I90" s="32">
        <v>2.2000000000000002</v>
      </c>
      <c r="J90" s="93">
        <f t="shared" si="6"/>
        <v>0.4318836388837386</v>
      </c>
      <c r="K90" s="96">
        <f t="shared" si="7"/>
        <v>51.942324875230341</v>
      </c>
    </row>
    <row r="91" spans="8:11" x14ac:dyDescent="0.25">
      <c r="H91" s="94">
        <f t="shared" si="5"/>
        <v>0.7191011235955056</v>
      </c>
      <c r="I91" s="32">
        <v>2.2250000000000001</v>
      </c>
      <c r="J91" s="93">
        <f t="shared" si="6"/>
        <v>0.42703101372774149</v>
      </c>
      <c r="K91" s="96">
        <f t="shared" si="7"/>
        <v>52.532578566994317</v>
      </c>
    </row>
    <row r="92" spans="8:11" x14ac:dyDescent="0.25">
      <c r="H92" s="94">
        <f t="shared" si="5"/>
        <v>0.71111111111111114</v>
      </c>
      <c r="I92" s="32">
        <v>2.25</v>
      </c>
      <c r="J92" s="93">
        <f t="shared" si="6"/>
        <v>0.42228622468632215</v>
      </c>
      <c r="K92" s="96">
        <f t="shared" si="7"/>
        <v>53.122832258758294</v>
      </c>
    </row>
    <row r="93" spans="8:11" x14ac:dyDescent="0.25">
      <c r="H93" s="94">
        <f t="shared" si="5"/>
        <v>0.70329670329670335</v>
      </c>
      <c r="I93" s="32">
        <v>2.2749999999999999</v>
      </c>
      <c r="J93" s="93">
        <f t="shared" si="6"/>
        <v>0.41764571672273626</v>
      </c>
      <c r="K93" s="96">
        <f t="shared" si="7"/>
        <v>53.71308595052227</v>
      </c>
    </row>
    <row r="94" spans="8:11" x14ac:dyDescent="0.25">
      <c r="H94" s="94">
        <f t="shared" si="5"/>
        <v>0.69565217391304357</v>
      </c>
      <c r="I94" s="32">
        <v>2.2999999999999998</v>
      </c>
      <c r="J94" s="93">
        <f t="shared" si="6"/>
        <v>0.41310608936705434</v>
      </c>
      <c r="K94" s="96">
        <f t="shared" si="7"/>
        <v>54.303339642286254</v>
      </c>
    </row>
    <row r="95" spans="8:11" x14ac:dyDescent="0.25">
      <c r="H95" s="94">
        <f t="shared" si="5"/>
        <v>0.68817204301075263</v>
      </c>
      <c r="I95" s="32">
        <v>2.3250000000000002</v>
      </c>
      <c r="J95" s="93">
        <f t="shared" si="6"/>
        <v>0.40866408840611818</v>
      </c>
      <c r="K95" s="96">
        <f t="shared" si="7"/>
        <v>54.893593334050237</v>
      </c>
    </row>
    <row r="96" spans="8:11" x14ac:dyDescent="0.25">
      <c r="H96" s="94">
        <f t="shared" si="5"/>
        <v>0.68085106382978722</v>
      </c>
      <c r="I96" s="32">
        <v>2.35</v>
      </c>
      <c r="J96" s="93">
        <f t="shared" si="6"/>
        <v>0.40431659810392545</v>
      </c>
      <c r="K96" s="96">
        <f t="shared" si="7"/>
        <v>55.483847025814228</v>
      </c>
    </row>
    <row r="97" spans="8:11" x14ac:dyDescent="0.25">
      <c r="H97" s="94">
        <f t="shared" si="5"/>
        <v>0.67368421052631577</v>
      </c>
      <c r="I97" s="32">
        <v>2.375</v>
      </c>
      <c r="J97" s="93">
        <f t="shared" si="6"/>
        <v>0.40006063391335783</v>
      </c>
      <c r="K97" s="96">
        <f t="shared" si="7"/>
        <v>56.074100717578197</v>
      </c>
    </row>
    <row r="98" spans="8:11" x14ac:dyDescent="0.25">
      <c r="H98" s="94">
        <f t="shared" ref="H98:H129" si="8">IF(I98&lt;$F$6,1+1.5*I98/$F$6,IF(I98&lt;$F$7,$F$11,$B$3*$B$19/I98))</f>
        <v>0.66666666666666674</v>
      </c>
      <c r="I98" s="32">
        <v>2.4</v>
      </c>
      <c r="J98" s="93">
        <f t="shared" ref="J98:J129" si="9">$F$3*IF(I98&lt;$F$6,$B$22*(1+I98/$F$6*($F$11*$B$30-1)),$B$22*H98*$B$30)</f>
        <v>0.39589333564342705</v>
      </c>
      <c r="K98" s="96">
        <f t="shared" si="7"/>
        <v>56.664354409342181</v>
      </c>
    </row>
    <row r="99" spans="8:11" x14ac:dyDescent="0.25">
      <c r="H99" s="94">
        <f t="shared" si="8"/>
        <v>0.65979381443298979</v>
      </c>
      <c r="I99" s="32">
        <v>2.4249999999999998</v>
      </c>
      <c r="J99" s="93">
        <f t="shared" si="9"/>
        <v>0.39181196104916494</v>
      </c>
      <c r="K99" s="96">
        <f t="shared" si="7"/>
        <v>57.254608101106164</v>
      </c>
    </row>
    <row r="100" spans="8:11" x14ac:dyDescent="0.25">
      <c r="H100" s="94">
        <f t="shared" si="8"/>
        <v>0.65306122448979587</v>
      </c>
      <c r="I100" s="32">
        <v>2.4500000000000002</v>
      </c>
      <c r="J100" s="93">
        <f t="shared" si="9"/>
        <v>0.38781387981396931</v>
      </c>
      <c r="K100" s="96">
        <f t="shared" si="7"/>
        <v>57.844861792870148</v>
      </c>
    </row>
    <row r="101" spans="8:11" x14ac:dyDescent="0.25">
      <c r="H101" s="94">
        <f t="shared" si="8"/>
        <v>0.64646464646464652</v>
      </c>
      <c r="I101" s="32">
        <v>2.4750000000000001</v>
      </c>
      <c r="J101" s="93">
        <f t="shared" si="9"/>
        <v>0.38389656789665655</v>
      </c>
      <c r="K101" s="96">
        <f t="shared" si="7"/>
        <v>58.435115484634125</v>
      </c>
    </row>
    <row r="102" spans="8:11" x14ac:dyDescent="0.25">
      <c r="H102" s="94">
        <f t="shared" si="8"/>
        <v>0.64</v>
      </c>
      <c r="I102" s="32">
        <v>2.5</v>
      </c>
      <c r="J102" s="93">
        <f t="shared" si="9"/>
        <v>0.38005760221768997</v>
      </c>
      <c r="K102" s="96">
        <f t="shared" si="7"/>
        <v>59.025369176398108</v>
      </c>
    </row>
    <row r="103" spans="8:11" x14ac:dyDescent="0.25">
      <c r="H103" s="94">
        <f t="shared" si="8"/>
        <v>0.63366336633663367</v>
      </c>
      <c r="I103" s="32">
        <v>2.5249999999999999</v>
      </c>
      <c r="J103" s="93">
        <f t="shared" si="9"/>
        <v>0.37629465566107917</v>
      </c>
      <c r="K103" s="96">
        <f t="shared" si="7"/>
        <v>59.615622868162085</v>
      </c>
    </row>
    <row r="104" spans="8:11" x14ac:dyDescent="0.25">
      <c r="H104" s="94">
        <f t="shared" si="8"/>
        <v>0.62745098039215697</v>
      </c>
      <c r="I104" s="32">
        <v>2.5499999999999998</v>
      </c>
      <c r="J104" s="93">
        <f t="shared" si="9"/>
        <v>0.37260549237028434</v>
      </c>
      <c r="K104" s="96">
        <f t="shared" si="7"/>
        <v>60.205876559926068</v>
      </c>
    </row>
    <row r="105" spans="8:11" x14ac:dyDescent="0.25">
      <c r="H105" s="94">
        <f t="shared" si="8"/>
        <v>0.62135922330097082</v>
      </c>
      <c r="I105" s="32">
        <v>2.5750000000000002</v>
      </c>
      <c r="J105" s="93">
        <f t="shared" si="9"/>
        <v>0.36898796331814554</v>
      </c>
      <c r="K105" s="96">
        <f t="shared" si="7"/>
        <v>60.796130251690059</v>
      </c>
    </row>
    <row r="106" spans="8:11" x14ac:dyDescent="0.25">
      <c r="H106" s="94">
        <f t="shared" si="8"/>
        <v>0.61538461538461542</v>
      </c>
      <c r="I106" s="32">
        <v>2.6</v>
      </c>
      <c r="J106" s="93">
        <f t="shared" si="9"/>
        <v>0.36544000213239419</v>
      </c>
      <c r="K106" s="96">
        <f t="shared" si="7"/>
        <v>61.386383943454035</v>
      </c>
    </row>
    <row r="107" spans="8:11" x14ac:dyDescent="0.25">
      <c r="H107" s="94">
        <f t="shared" si="8"/>
        <v>0.60952380952380958</v>
      </c>
      <c r="I107" s="32">
        <v>2.625</v>
      </c>
      <c r="J107" s="93">
        <f t="shared" si="9"/>
        <v>0.36195962115970476</v>
      </c>
      <c r="K107" s="96">
        <f t="shared" si="7"/>
        <v>61.976637635218019</v>
      </c>
    </row>
    <row r="108" spans="8:11" x14ac:dyDescent="0.25">
      <c r="H108" s="94">
        <f t="shared" si="8"/>
        <v>0.60377358490566047</v>
      </c>
      <c r="I108" s="32">
        <v>2.65</v>
      </c>
      <c r="J108" s="93">
        <f t="shared" si="9"/>
        <v>0.35854490775253772</v>
      </c>
      <c r="K108" s="96">
        <f t="shared" si="7"/>
        <v>62.566891326982002</v>
      </c>
    </row>
    <row r="109" spans="8:11" x14ac:dyDescent="0.25">
      <c r="H109" s="94">
        <f t="shared" si="8"/>
        <v>0.59813084112149539</v>
      </c>
      <c r="I109" s="32">
        <v>2.6749999999999998</v>
      </c>
      <c r="J109" s="93">
        <f t="shared" si="9"/>
        <v>0.35519402076419626</v>
      </c>
      <c r="K109" s="96">
        <f t="shared" si="7"/>
        <v>63.157145018745972</v>
      </c>
    </row>
    <row r="110" spans="8:11" x14ac:dyDescent="0.25">
      <c r="H110" s="94">
        <f t="shared" si="8"/>
        <v>0.59259259259259256</v>
      </c>
      <c r="I110" s="32">
        <v>2.7</v>
      </c>
      <c r="J110" s="93">
        <f t="shared" si="9"/>
        <v>0.35190518723860176</v>
      </c>
      <c r="K110" s="96">
        <f t="shared" si="7"/>
        <v>63.747398710509948</v>
      </c>
    </row>
    <row r="111" spans="8:11" x14ac:dyDescent="0.25">
      <c r="H111" s="94">
        <f t="shared" si="8"/>
        <v>0.58715596330275233</v>
      </c>
      <c r="I111" s="32">
        <v>2.7250000000000001</v>
      </c>
      <c r="J111" s="93">
        <f t="shared" si="9"/>
        <v>0.3486766992822844</v>
      </c>
      <c r="K111" s="96">
        <f t="shared" si="7"/>
        <v>64.337652402273946</v>
      </c>
    </row>
    <row r="112" spans="8:11" x14ac:dyDescent="0.25">
      <c r="H112" s="94">
        <f t="shared" si="8"/>
        <v>0.5818181818181819</v>
      </c>
      <c r="I112" s="32">
        <v>2.75</v>
      </c>
      <c r="J112" s="93">
        <f t="shared" si="9"/>
        <v>0.34550691110699089</v>
      </c>
      <c r="K112" s="96">
        <f t="shared" si="7"/>
        <v>64.927906094037922</v>
      </c>
    </row>
    <row r="113" spans="8:11" x14ac:dyDescent="0.25">
      <c r="H113" s="94">
        <f t="shared" si="8"/>
        <v>0.57657657657657657</v>
      </c>
      <c r="I113" s="32">
        <v>2.7749999999999999</v>
      </c>
      <c r="J113" s="93">
        <f t="shared" si="9"/>
        <v>0.34239423623215309</v>
      </c>
      <c r="K113" s="96">
        <f t="shared" si="7"/>
        <v>65.518159785801885</v>
      </c>
    </row>
    <row r="114" spans="8:11" x14ac:dyDescent="0.25">
      <c r="H114" s="94">
        <f t="shared" si="8"/>
        <v>0.57142857142857151</v>
      </c>
      <c r="I114" s="32">
        <v>2.8</v>
      </c>
      <c r="J114" s="93">
        <f t="shared" si="9"/>
        <v>0.33933714483722321</v>
      </c>
      <c r="K114" s="96">
        <f t="shared" si="7"/>
        <v>66.108413477565875</v>
      </c>
    </row>
    <row r="115" spans="8:11" x14ac:dyDescent="0.25">
      <c r="H115" s="94">
        <f t="shared" si="8"/>
        <v>0.5663716814159292</v>
      </c>
      <c r="I115" s="32">
        <v>2.8250000000000002</v>
      </c>
      <c r="J115" s="93">
        <f t="shared" si="9"/>
        <v>0.33633416125459287</v>
      </c>
      <c r="K115" s="96">
        <f t="shared" si="7"/>
        <v>66.698667169329852</v>
      </c>
    </row>
    <row r="116" spans="8:11" x14ac:dyDescent="0.25">
      <c r="H116" s="94">
        <f t="shared" si="8"/>
        <v>0.56140350877192979</v>
      </c>
      <c r="I116" s="32">
        <v>2.85</v>
      </c>
      <c r="J116" s="93">
        <f t="shared" si="9"/>
        <v>0.33338386159446487</v>
      </c>
      <c r="K116" s="96">
        <f t="shared" si="7"/>
        <v>67.288920861093843</v>
      </c>
    </row>
    <row r="117" spans="8:11" x14ac:dyDescent="0.25">
      <c r="H117" s="94">
        <f t="shared" si="8"/>
        <v>0.55652173913043479</v>
      </c>
      <c r="I117" s="32">
        <v>2.875</v>
      </c>
      <c r="J117" s="93">
        <f t="shared" si="9"/>
        <v>0.33048487149364342</v>
      </c>
      <c r="K117" s="96">
        <f t="shared" si="7"/>
        <v>67.879174552857819</v>
      </c>
    </row>
    <row r="118" spans="8:11" x14ac:dyDescent="0.25">
      <c r="H118" s="94">
        <f t="shared" si="8"/>
        <v>0.55172413793103448</v>
      </c>
      <c r="I118" s="32">
        <v>2.9</v>
      </c>
      <c r="J118" s="93">
        <f t="shared" si="9"/>
        <v>0.32763586398076722</v>
      </c>
      <c r="K118" s="96">
        <f t="shared" si="7"/>
        <v>68.46942824462181</v>
      </c>
    </row>
    <row r="119" spans="8:11" x14ac:dyDescent="0.25">
      <c r="H119" s="94">
        <f t="shared" si="8"/>
        <v>0.54700854700854706</v>
      </c>
      <c r="I119" s="32">
        <v>2.9249999999999998</v>
      </c>
      <c r="J119" s="93">
        <f t="shared" si="9"/>
        <v>0.32483555745101705</v>
      </c>
      <c r="K119" s="96">
        <f t="shared" si="7"/>
        <v>69.059681936385772</v>
      </c>
    </row>
    <row r="120" spans="8:11" x14ac:dyDescent="0.25">
      <c r="H120" s="94">
        <f t="shared" si="8"/>
        <v>0.5423728813559322</v>
      </c>
      <c r="I120" s="32">
        <v>2.95</v>
      </c>
      <c r="J120" s="93">
        <f t="shared" si="9"/>
        <v>0.32208271374380504</v>
      </c>
      <c r="K120" s="96">
        <f t="shared" si="7"/>
        <v>69.649935628149763</v>
      </c>
    </row>
    <row r="121" spans="8:11" x14ac:dyDescent="0.25">
      <c r="H121" s="94">
        <f t="shared" si="8"/>
        <v>0.53781512605042014</v>
      </c>
      <c r="I121" s="32">
        <v>2.9750000000000001</v>
      </c>
      <c r="J121" s="93">
        <f t="shared" si="9"/>
        <v>0.31937613631738648</v>
      </c>
      <c r="K121" s="96">
        <f t="shared" si="7"/>
        <v>70.240189319913739</v>
      </c>
    </row>
    <row r="122" spans="8:11" x14ac:dyDescent="0.25">
      <c r="H122" s="94">
        <f t="shared" si="8"/>
        <v>0.53333333333333333</v>
      </c>
      <c r="I122" s="32">
        <v>3</v>
      </c>
      <c r="J122" s="93">
        <f t="shared" si="9"/>
        <v>0.31671466851474162</v>
      </c>
      <c r="K122" s="96">
        <f t="shared" si="7"/>
        <v>70.83044301167773</v>
      </c>
    </row>
    <row r="123" spans="8:11" x14ac:dyDescent="0.25">
      <c r="H123" s="94">
        <f t="shared" si="8"/>
        <v>0.52892561983471076</v>
      </c>
      <c r="I123" s="32">
        <v>3.0249999999999999</v>
      </c>
      <c r="J123" s="93">
        <f t="shared" si="9"/>
        <v>0.31409719191544627</v>
      </c>
      <c r="K123" s="96">
        <f t="shared" si="7"/>
        <v>71.420696703441706</v>
      </c>
    </row>
    <row r="124" spans="8:11" x14ac:dyDescent="0.25">
      <c r="H124" s="94">
        <f t="shared" si="8"/>
        <v>0.52459016393442626</v>
      </c>
      <c r="I124" s="32">
        <v>3.05</v>
      </c>
      <c r="J124" s="93">
        <f t="shared" si="9"/>
        <v>0.31152262476859832</v>
      </c>
      <c r="K124" s="96">
        <f t="shared" si="7"/>
        <v>72.010950395205683</v>
      </c>
    </row>
    <row r="125" spans="8:11" x14ac:dyDescent="0.25">
      <c r="H125" s="94">
        <f t="shared" si="8"/>
        <v>0.52032520325203246</v>
      </c>
      <c r="I125" s="32">
        <v>3.0750000000000002</v>
      </c>
      <c r="J125" s="93">
        <f t="shared" si="9"/>
        <v>0.30898992050218693</v>
      </c>
      <c r="K125" s="96">
        <f t="shared" si="7"/>
        <v>72.601204086969673</v>
      </c>
    </row>
    <row r="126" spans="8:11" x14ac:dyDescent="0.25">
      <c r="H126" s="94">
        <f t="shared" si="8"/>
        <v>0.5161290322580645</v>
      </c>
      <c r="I126" s="32">
        <v>3.1</v>
      </c>
      <c r="J126" s="93">
        <f t="shared" si="9"/>
        <v>0.30649806630458865</v>
      </c>
      <c r="K126" s="96">
        <f t="shared" si="7"/>
        <v>73.19145777873365</v>
      </c>
    </row>
    <row r="127" spans="8:11" x14ac:dyDescent="0.25">
      <c r="H127" s="94">
        <f t="shared" si="8"/>
        <v>0.51200000000000001</v>
      </c>
      <c r="I127" s="32">
        <v>3.125</v>
      </c>
      <c r="J127" s="93">
        <f t="shared" si="9"/>
        <v>0.30404608177415199</v>
      </c>
      <c r="K127" s="96">
        <f t="shared" si="7"/>
        <v>73.78171147049764</v>
      </c>
    </row>
    <row r="128" spans="8:11" x14ac:dyDescent="0.25">
      <c r="H128" s="94">
        <f t="shared" si="8"/>
        <v>0.50793650793650802</v>
      </c>
      <c r="I128" s="32">
        <v>3.15</v>
      </c>
      <c r="J128" s="93">
        <f t="shared" si="9"/>
        <v>0.30163301763308731</v>
      </c>
      <c r="K128" s="96">
        <f t="shared" si="7"/>
        <v>74.371965162261617</v>
      </c>
    </row>
    <row r="129" spans="8:11" x14ac:dyDescent="0.25">
      <c r="H129" s="94">
        <f t="shared" si="8"/>
        <v>0.50393700787401585</v>
      </c>
      <c r="I129" s="32">
        <v>3.1749999999999998</v>
      </c>
      <c r="J129" s="93">
        <f t="shared" si="9"/>
        <v>0.29925795450211812</v>
      </c>
      <c r="K129" s="96">
        <f t="shared" si="7"/>
        <v>74.962218854025608</v>
      </c>
    </row>
    <row r="130" spans="8:11" x14ac:dyDescent="0.25">
      <c r="H130" s="94">
        <f t="shared" ref="H130:H161" si="10">IF(I130&lt;$F$6,1+1.5*I130/$F$6,IF(I130&lt;$F$7,$F$11,$B$3*$B$19/I130))</f>
        <v>0.5</v>
      </c>
      <c r="I130" s="32">
        <v>3.2</v>
      </c>
      <c r="J130" s="93">
        <f t="shared" ref="J130:J161" si="11">$F$3*IF(I130&lt;$F$6,$B$22*(1+I130/$F$6*($F$11*$B$30-1)),$B$22*H130*$B$30)</f>
        <v>0.29692000173257027</v>
      </c>
      <c r="K130" s="96">
        <f t="shared" si="7"/>
        <v>75.552472545789584</v>
      </c>
    </row>
    <row r="131" spans="8:11" x14ac:dyDescent="0.25">
      <c r="H131" s="94">
        <f t="shared" si="10"/>
        <v>0.49612403100775193</v>
      </c>
      <c r="I131" s="32">
        <v>3.2250000000000001</v>
      </c>
      <c r="J131" s="93">
        <f t="shared" si="11"/>
        <v>0.29461829629278291</v>
      </c>
      <c r="K131" s="96">
        <f t="shared" ref="K131:K162" si="12">J131*981*I131^2/(4*PI()^2)</f>
        <v>76.142726237553561</v>
      </c>
    </row>
    <row r="132" spans="8:11" x14ac:dyDescent="0.25">
      <c r="H132" s="94">
        <f t="shared" si="10"/>
        <v>0.49230769230769234</v>
      </c>
      <c r="I132" s="32">
        <v>3.25</v>
      </c>
      <c r="J132" s="93">
        <f t="shared" si="11"/>
        <v>0.29235200170591535</v>
      </c>
      <c r="K132" s="96">
        <f t="shared" si="12"/>
        <v>76.732979929317551</v>
      </c>
    </row>
    <row r="133" spans="8:11" x14ac:dyDescent="0.25">
      <c r="H133" s="94">
        <f t="shared" si="10"/>
        <v>0.48854961832061072</v>
      </c>
      <c r="I133" s="32">
        <v>3.2749999999999999</v>
      </c>
      <c r="J133" s="93">
        <f t="shared" si="11"/>
        <v>0.29012030703640457</v>
      </c>
      <c r="K133" s="96">
        <f t="shared" si="12"/>
        <v>77.323233621081528</v>
      </c>
    </row>
    <row r="134" spans="8:11" x14ac:dyDescent="0.25">
      <c r="H134" s="94">
        <f t="shared" si="10"/>
        <v>0.48484848484848492</v>
      </c>
      <c r="I134" s="32">
        <v>3.3</v>
      </c>
      <c r="J134" s="93">
        <f t="shared" si="11"/>
        <v>0.2879224259224924</v>
      </c>
      <c r="K134" s="96">
        <f t="shared" si="12"/>
        <v>77.913487312845504</v>
      </c>
    </row>
    <row r="135" spans="8:11" x14ac:dyDescent="0.25">
      <c r="H135" s="94">
        <f t="shared" si="10"/>
        <v>0.48120300751879697</v>
      </c>
      <c r="I135" s="32">
        <v>3.3250000000000002</v>
      </c>
      <c r="J135" s="93">
        <f t="shared" si="11"/>
        <v>0.28575759565239844</v>
      </c>
      <c r="K135" s="96">
        <f t="shared" si="12"/>
        <v>78.503741004609481</v>
      </c>
    </row>
    <row r="136" spans="8:11" x14ac:dyDescent="0.25">
      <c r="H136" s="94">
        <f t="shared" si="10"/>
        <v>0.47761194029850745</v>
      </c>
      <c r="I136" s="32">
        <v>3.35</v>
      </c>
      <c r="J136" s="93">
        <f t="shared" si="11"/>
        <v>0.28362507628185818</v>
      </c>
      <c r="K136" s="96">
        <f t="shared" si="12"/>
        <v>79.093994696373457</v>
      </c>
    </row>
    <row r="137" spans="8:11" x14ac:dyDescent="0.25">
      <c r="H137" s="94">
        <f t="shared" si="10"/>
        <v>0.47407407407407409</v>
      </c>
      <c r="I137" s="32">
        <v>3.375</v>
      </c>
      <c r="J137" s="93">
        <f t="shared" si="11"/>
        <v>0.28152414979088147</v>
      </c>
      <c r="K137" s="96">
        <f t="shared" si="12"/>
        <v>79.684248388137448</v>
      </c>
    </row>
    <row r="138" spans="8:11" x14ac:dyDescent="0.25">
      <c r="H138" s="94">
        <f t="shared" si="10"/>
        <v>0.4705882352941177</v>
      </c>
      <c r="I138" s="32">
        <v>3.4</v>
      </c>
      <c r="J138" s="93">
        <f t="shared" si="11"/>
        <v>0.27945411927771324</v>
      </c>
      <c r="K138" s="96">
        <f t="shared" si="12"/>
        <v>80.274502079901424</v>
      </c>
    </row>
    <row r="139" spans="8:11" x14ac:dyDescent="0.25">
      <c r="H139" s="94">
        <f t="shared" si="10"/>
        <v>0.46715328467153289</v>
      </c>
      <c r="I139" s="32">
        <v>3.4249999999999998</v>
      </c>
      <c r="J139" s="93">
        <f t="shared" si="11"/>
        <v>0.27741430818809487</v>
      </c>
      <c r="K139" s="96">
        <f t="shared" si="12"/>
        <v>80.864755771665386</v>
      </c>
    </row>
    <row r="140" spans="8:11" x14ac:dyDescent="0.25">
      <c r="H140" s="94">
        <f t="shared" si="10"/>
        <v>0.46376811594202899</v>
      </c>
      <c r="I140" s="32">
        <v>3.45</v>
      </c>
      <c r="J140" s="93">
        <f t="shared" si="11"/>
        <v>0.27540405957803621</v>
      </c>
      <c r="K140" s="96">
        <f t="shared" si="12"/>
        <v>81.455009463429406</v>
      </c>
    </row>
    <row r="141" spans="8:11" x14ac:dyDescent="0.25">
      <c r="H141" s="94">
        <f t="shared" si="10"/>
        <v>0.46043165467625902</v>
      </c>
      <c r="I141" s="32">
        <v>3.4750000000000001</v>
      </c>
      <c r="J141" s="93">
        <f t="shared" si="11"/>
        <v>0.27342273540841006</v>
      </c>
      <c r="K141" s="96">
        <f t="shared" si="12"/>
        <v>82.045263155193382</v>
      </c>
    </row>
    <row r="142" spans="8:11" x14ac:dyDescent="0.25">
      <c r="H142" s="94">
        <f t="shared" si="10"/>
        <v>0.45714285714285718</v>
      </c>
      <c r="I142" s="32">
        <v>3.5</v>
      </c>
      <c r="J142" s="93">
        <f t="shared" si="11"/>
        <v>0.27146971586977858</v>
      </c>
      <c r="K142" s="96">
        <f t="shared" si="12"/>
        <v>82.635516846957358</v>
      </c>
    </row>
    <row r="143" spans="8:11" x14ac:dyDescent="0.25">
      <c r="H143" s="94">
        <f t="shared" si="10"/>
        <v>0.4539007092198582</v>
      </c>
      <c r="I143" s="32">
        <v>3.5249999999999999</v>
      </c>
      <c r="J143" s="93">
        <f t="shared" si="11"/>
        <v>0.26954439873595032</v>
      </c>
      <c r="K143" s="96">
        <f t="shared" si="12"/>
        <v>83.225770538721321</v>
      </c>
    </row>
    <row r="144" spans="8:11" x14ac:dyDescent="0.25">
      <c r="H144" s="94">
        <f t="shared" si="10"/>
        <v>0.45070422535211274</v>
      </c>
      <c r="I144" s="32">
        <v>3.55</v>
      </c>
      <c r="J144" s="93">
        <f t="shared" si="11"/>
        <v>0.26764619874485213</v>
      </c>
      <c r="K144" s="96">
        <f t="shared" si="12"/>
        <v>83.816024230485311</v>
      </c>
    </row>
    <row r="145" spans="8:11" x14ac:dyDescent="0.25">
      <c r="H145" s="94">
        <f t="shared" si="10"/>
        <v>0.44755244755244755</v>
      </c>
      <c r="I145" s="32">
        <v>3.5750000000000002</v>
      </c>
      <c r="J145" s="93">
        <f t="shared" si="11"/>
        <v>0.26577454700537756</v>
      </c>
      <c r="K145" s="96">
        <f t="shared" si="12"/>
        <v>84.406277922249302</v>
      </c>
    </row>
    <row r="146" spans="8:11" x14ac:dyDescent="0.25">
      <c r="H146" s="94">
        <f t="shared" si="10"/>
        <v>0.44444444444444448</v>
      </c>
      <c r="I146" s="32">
        <v>3.6</v>
      </c>
      <c r="J146" s="93">
        <f t="shared" si="11"/>
        <v>0.26392889042895135</v>
      </c>
      <c r="K146" s="96">
        <f t="shared" si="12"/>
        <v>84.996531614013278</v>
      </c>
    </row>
    <row r="147" spans="8:11" x14ac:dyDescent="0.25">
      <c r="H147" s="94">
        <f t="shared" si="10"/>
        <v>0.44137931034482764</v>
      </c>
      <c r="I147" s="32">
        <v>3.625</v>
      </c>
      <c r="J147" s="93">
        <f t="shared" si="11"/>
        <v>0.26210869118461377</v>
      </c>
      <c r="K147" s="96">
        <f t="shared" si="12"/>
        <v>85.586785305777255</v>
      </c>
    </row>
    <row r="148" spans="8:11" x14ac:dyDescent="0.25">
      <c r="H148" s="94">
        <f t="shared" si="10"/>
        <v>0.43835616438356168</v>
      </c>
      <c r="I148" s="32">
        <v>3.65</v>
      </c>
      <c r="J148" s="93">
        <f t="shared" si="11"/>
        <v>0.2603134261765</v>
      </c>
      <c r="K148" s="96">
        <f t="shared" si="12"/>
        <v>86.177038997541246</v>
      </c>
    </row>
    <row r="149" spans="8:11" x14ac:dyDescent="0.25">
      <c r="H149" s="94">
        <f t="shared" si="10"/>
        <v>0.43537414965986398</v>
      </c>
      <c r="I149" s="32">
        <v>3.6749999999999998</v>
      </c>
      <c r="J149" s="93">
        <f t="shared" si="11"/>
        <v>0.25854258654264622</v>
      </c>
      <c r="K149" s="96">
        <f t="shared" si="12"/>
        <v>86.767292689305208</v>
      </c>
    </row>
    <row r="150" spans="8:11" x14ac:dyDescent="0.25">
      <c r="H150" s="94">
        <f t="shared" si="10"/>
        <v>0.43243243243243246</v>
      </c>
      <c r="I150" s="32">
        <v>3.7</v>
      </c>
      <c r="J150" s="93">
        <f t="shared" si="11"/>
        <v>0.25679567717411483</v>
      </c>
      <c r="K150" s="96">
        <f t="shared" si="12"/>
        <v>87.357546381069213</v>
      </c>
    </row>
    <row r="151" spans="8:11" x14ac:dyDescent="0.25">
      <c r="H151" s="94">
        <f t="shared" si="10"/>
        <v>0.42953020134228187</v>
      </c>
      <c r="I151" s="32">
        <v>3.7250000000000001</v>
      </c>
      <c r="J151" s="93">
        <f t="shared" si="11"/>
        <v>0.2550722162534832</v>
      </c>
      <c r="K151" s="96">
        <f t="shared" si="12"/>
        <v>87.947800072833189</v>
      </c>
    </row>
    <row r="152" spans="8:11" x14ac:dyDescent="0.25">
      <c r="H152" s="94">
        <f t="shared" si="10"/>
        <v>0.42666666666666669</v>
      </c>
      <c r="I152" s="32">
        <v>3.75</v>
      </c>
      <c r="J152" s="93">
        <f t="shared" si="11"/>
        <v>0.25337173481179331</v>
      </c>
      <c r="K152" s="96">
        <f t="shared" si="12"/>
        <v>88.538053764597166</v>
      </c>
    </row>
    <row r="153" spans="8:11" x14ac:dyDescent="0.25">
      <c r="H153" s="94">
        <f t="shared" si="10"/>
        <v>0.42384105960264906</v>
      </c>
      <c r="I153" s="32">
        <v>3.7749999999999999</v>
      </c>
      <c r="J153" s="93">
        <f t="shared" si="11"/>
        <v>0.25169377630310596</v>
      </c>
      <c r="K153" s="96">
        <f t="shared" si="12"/>
        <v>89.128307456361156</v>
      </c>
    </row>
    <row r="154" spans="8:11" x14ac:dyDescent="0.25">
      <c r="H154" s="94">
        <f t="shared" si="10"/>
        <v>0.4210526315789474</v>
      </c>
      <c r="I154" s="32">
        <v>3.8</v>
      </c>
      <c r="J154" s="93">
        <f t="shared" si="11"/>
        <v>0.25003789619584865</v>
      </c>
      <c r="K154" s="96">
        <f t="shared" si="12"/>
        <v>89.718561148125119</v>
      </c>
    </row>
    <row r="155" spans="8:11" x14ac:dyDescent="0.25">
      <c r="H155" s="94">
        <f t="shared" si="10"/>
        <v>0.41830065359477125</v>
      </c>
      <c r="I155" s="32">
        <v>3.8250000000000002</v>
      </c>
      <c r="J155" s="93">
        <f t="shared" si="11"/>
        <v>0.24840366158018951</v>
      </c>
      <c r="K155" s="96">
        <f t="shared" si="12"/>
        <v>90.308814839889109</v>
      </c>
    </row>
    <row r="156" spans="8:11" x14ac:dyDescent="0.25">
      <c r="H156" s="94">
        <f t="shared" si="10"/>
        <v>0.41558441558441561</v>
      </c>
      <c r="I156" s="32">
        <v>3.85</v>
      </c>
      <c r="J156" s="93">
        <f t="shared" si="11"/>
        <v>0.24679065079070778</v>
      </c>
      <c r="K156" s="96">
        <f t="shared" si="12"/>
        <v>90.899068531653114</v>
      </c>
    </row>
    <row r="157" spans="8:11" x14ac:dyDescent="0.25">
      <c r="H157" s="94">
        <f t="shared" si="10"/>
        <v>0.41290322580645161</v>
      </c>
      <c r="I157" s="32">
        <v>3.875</v>
      </c>
      <c r="J157" s="93">
        <f t="shared" si="11"/>
        <v>0.24519845304367094</v>
      </c>
      <c r="K157" s="96">
        <f t="shared" si="12"/>
        <v>91.489322223417076</v>
      </c>
    </row>
    <row r="158" spans="8:11" x14ac:dyDescent="0.25">
      <c r="H158" s="94">
        <f t="shared" si="10"/>
        <v>0.4102564102564103</v>
      </c>
      <c r="I158" s="32">
        <v>3.9</v>
      </c>
      <c r="J158" s="93">
        <f t="shared" si="11"/>
        <v>0.2436266680882628</v>
      </c>
      <c r="K158" s="96">
        <f t="shared" si="12"/>
        <v>92.079575915181039</v>
      </c>
    </row>
    <row r="159" spans="8:11" x14ac:dyDescent="0.25">
      <c r="H159" s="94">
        <f t="shared" si="10"/>
        <v>0.40764331210191085</v>
      </c>
      <c r="I159" s="32">
        <v>3.9249999999999998</v>
      </c>
      <c r="J159" s="93">
        <f t="shared" si="11"/>
        <v>0.24207490587114011</v>
      </c>
      <c r="K159" s="96">
        <f t="shared" si="12"/>
        <v>92.669829606945015</v>
      </c>
    </row>
    <row r="160" spans="8:11" x14ac:dyDescent="0.25">
      <c r="H160" s="94">
        <f t="shared" si="10"/>
        <v>0.4050632911392405</v>
      </c>
      <c r="I160" s="32">
        <v>3.95</v>
      </c>
      <c r="J160" s="93">
        <f t="shared" si="11"/>
        <v>0.24054278621372782</v>
      </c>
      <c r="K160" s="96">
        <f t="shared" si="12"/>
        <v>93.26008329870902</v>
      </c>
    </row>
    <row r="161" spans="8:11" x14ac:dyDescent="0.25">
      <c r="H161" s="94">
        <f t="shared" si="10"/>
        <v>0.40251572327044027</v>
      </c>
      <c r="I161" s="32">
        <v>3.9750000000000001</v>
      </c>
      <c r="J161" s="93">
        <f t="shared" si="11"/>
        <v>0.2390299385016918</v>
      </c>
      <c r="K161" s="96">
        <f t="shared" si="12"/>
        <v>93.850336990472982</v>
      </c>
    </row>
    <row r="162" spans="8:11" x14ac:dyDescent="0.25">
      <c r="H162" s="94">
        <f t="shared" ref="H162" si="13">IF(I162&lt;$F$6,1+1.5*I162/$F$6,IF(I162&lt;$F$7,$F$11,$B$3*$B$19/I162))</f>
        <v>0.4</v>
      </c>
      <c r="I162" s="32">
        <v>4</v>
      </c>
      <c r="J162" s="93">
        <f t="shared" ref="J162" si="14">$F$3*IF(I162&lt;$F$6,$B$22*(1+I162/$F$6*($F$11*$B$30-1)),$B$22*H162*$B$30)</f>
        <v>0.23753600138605624</v>
      </c>
      <c r="K162" s="96">
        <f t="shared" si="12"/>
        <v>94.440590682236973</v>
      </c>
    </row>
    <row r="163" spans="8:11" x14ac:dyDescent="0.25">
      <c r="H163" s="94">
        <f t="shared" ref="H163:H188" si="15">IF(I163&lt;$F$6,1+1.5*I163/$F$6,IF(I163&lt;$F$7,$F$11,$B$3*$B$19/I163))</f>
        <v>0.32</v>
      </c>
      <c r="I163" s="32">
        <v>5</v>
      </c>
      <c r="J163" s="93">
        <f t="shared" ref="J163:J188" si="16">$F$3*IF(I163&lt;$F$6,$B$22*(1+I163/$F$6*($F$11*$B$30-1)),$B$22*H163*$B$30)</f>
        <v>0.19002880110884499</v>
      </c>
      <c r="K163" s="96">
        <f t="shared" ref="K163:K188" si="17">J163*981*I163^2/(4*PI()^2)</f>
        <v>118.05073835279622</v>
      </c>
    </row>
    <row r="164" spans="8:11" x14ac:dyDescent="0.25">
      <c r="H164" s="94">
        <f t="shared" si="15"/>
        <v>0.26666666666666666</v>
      </c>
      <c r="I164" s="32">
        <v>6</v>
      </c>
      <c r="J164" s="93">
        <f t="shared" si="16"/>
        <v>0.15835733425737081</v>
      </c>
      <c r="K164" s="96">
        <f t="shared" si="17"/>
        <v>141.66088602335546</v>
      </c>
    </row>
    <row r="165" spans="8:11" x14ac:dyDescent="0.25">
      <c r="H165" s="94">
        <f t="shared" si="15"/>
        <v>0.22857142857142859</v>
      </c>
      <c r="I165" s="32">
        <v>7</v>
      </c>
      <c r="J165" s="93">
        <f t="shared" si="16"/>
        <v>0.13573485793488929</v>
      </c>
      <c r="K165" s="96">
        <f t="shared" si="17"/>
        <v>165.27103369391472</v>
      </c>
    </row>
    <row r="166" spans="8:11" x14ac:dyDescent="0.25">
      <c r="H166" s="94">
        <f t="shared" si="15"/>
        <v>0.2</v>
      </c>
      <c r="I166" s="32">
        <v>8</v>
      </c>
      <c r="J166" s="93">
        <f t="shared" si="16"/>
        <v>0.11876800069302812</v>
      </c>
      <c r="K166" s="96">
        <f t="shared" si="17"/>
        <v>188.88118136447395</v>
      </c>
    </row>
    <row r="167" spans="8:11" x14ac:dyDescent="0.25">
      <c r="H167" s="94">
        <f t="shared" si="15"/>
        <v>0.17777777777777778</v>
      </c>
      <c r="I167" s="32">
        <v>9</v>
      </c>
      <c r="J167" s="93">
        <f t="shared" si="16"/>
        <v>0.10557155617158054</v>
      </c>
      <c r="K167" s="96">
        <f t="shared" si="17"/>
        <v>212.49132903503317</v>
      </c>
    </row>
    <row r="168" spans="8:11" x14ac:dyDescent="0.25">
      <c r="H168" s="94">
        <f t="shared" si="15"/>
        <v>0.16</v>
      </c>
      <c r="I168" s="32">
        <v>10</v>
      </c>
      <c r="J168" s="93">
        <f t="shared" si="16"/>
        <v>9.5014400554422493E-2</v>
      </c>
      <c r="K168" s="96">
        <f t="shared" si="17"/>
        <v>236.10147670559243</v>
      </c>
    </row>
    <row r="169" spans="8:11" x14ac:dyDescent="0.25">
      <c r="H169" s="94">
        <f t="shared" si="15"/>
        <v>0.14545454545454548</v>
      </c>
      <c r="I169" s="32">
        <v>11</v>
      </c>
      <c r="J169" s="93">
        <f t="shared" si="16"/>
        <v>8.6376727776747722E-2</v>
      </c>
      <c r="K169" s="96">
        <f t="shared" si="17"/>
        <v>259.71162437615169</v>
      </c>
    </row>
    <row r="170" spans="8:11" x14ac:dyDescent="0.25">
      <c r="H170" s="94">
        <f t="shared" si="15"/>
        <v>0.13333333333333333</v>
      </c>
      <c r="I170" s="32">
        <v>12</v>
      </c>
      <c r="J170" s="93">
        <f t="shared" si="16"/>
        <v>7.9178667128685404E-2</v>
      </c>
      <c r="K170" s="96">
        <f t="shared" si="17"/>
        <v>283.32177204671092</v>
      </c>
    </row>
    <row r="171" spans="8:11" x14ac:dyDescent="0.25">
      <c r="H171" s="94">
        <f t="shared" si="15"/>
        <v>0.12307692307692308</v>
      </c>
      <c r="I171" s="32">
        <v>13</v>
      </c>
      <c r="J171" s="93">
        <f t="shared" si="16"/>
        <v>7.3088000426478839E-2</v>
      </c>
      <c r="K171" s="96">
        <f t="shared" si="17"/>
        <v>306.9319197172702</v>
      </c>
    </row>
    <row r="172" spans="8:11" x14ac:dyDescent="0.25">
      <c r="H172" s="94">
        <f t="shared" si="15"/>
        <v>0.1142857142857143</v>
      </c>
      <c r="I172" s="32">
        <v>14</v>
      </c>
      <c r="J172" s="93">
        <f t="shared" si="16"/>
        <v>6.7867428967444646E-2</v>
      </c>
      <c r="K172" s="96">
        <f t="shared" si="17"/>
        <v>330.54206738782943</v>
      </c>
    </row>
    <row r="173" spans="8:11" x14ac:dyDescent="0.25">
      <c r="H173" s="94">
        <f t="shared" si="15"/>
        <v>0.10666666666666667</v>
      </c>
      <c r="I173" s="32">
        <v>15</v>
      </c>
      <c r="J173" s="93">
        <f t="shared" si="16"/>
        <v>6.3342933702948329E-2</v>
      </c>
      <c r="K173" s="96">
        <f t="shared" si="17"/>
        <v>354.15221505838866</v>
      </c>
    </row>
    <row r="174" spans="8:11" x14ac:dyDescent="0.25">
      <c r="H174" s="94">
        <f t="shared" si="15"/>
        <v>0.1</v>
      </c>
      <c r="I174" s="32">
        <v>16</v>
      </c>
      <c r="J174" s="93">
        <f t="shared" si="16"/>
        <v>5.938400034651406E-2</v>
      </c>
      <c r="K174" s="96">
        <f t="shared" si="17"/>
        <v>377.76236272894789</v>
      </c>
    </row>
    <row r="175" spans="8:11" x14ac:dyDescent="0.25">
      <c r="H175" s="94">
        <f t="shared" si="15"/>
        <v>9.4117647058823528E-2</v>
      </c>
      <c r="I175" s="32">
        <v>17</v>
      </c>
      <c r="J175" s="93">
        <f t="shared" si="16"/>
        <v>5.5890823855542636E-2</v>
      </c>
      <c r="K175" s="96">
        <f t="shared" si="17"/>
        <v>401.37251039950706</v>
      </c>
    </row>
    <row r="176" spans="8:11" x14ac:dyDescent="0.25">
      <c r="H176" s="94">
        <f t="shared" si="15"/>
        <v>8.8888888888888892E-2</v>
      </c>
      <c r="I176" s="32">
        <v>18</v>
      </c>
      <c r="J176" s="93">
        <f t="shared" si="16"/>
        <v>5.2785778085790269E-2</v>
      </c>
      <c r="K176" s="96">
        <f t="shared" si="17"/>
        <v>424.98265807006635</v>
      </c>
    </row>
    <row r="177" spans="8:11" x14ac:dyDescent="0.25">
      <c r="H177" s="94">
        <f t="shared" si="15"/>
        <v>8.4210526315789472E-2</v>
      </c>
      <c r="I177" s="32">
        <v>19</v>
      </c>
      <c r="J177" s="93">
        <f t="shared" si="16"/>
        <v>5.0007579239169729E-2</v>
      </c>
      <c r="K177" s="96">
        <f t="shared" si="17"/>
        <v>448.59280574062558</v>
      </c>
    </row>
    <row r="178" spans="8:11" x14ac:dyDescent="0.25">
      <c r="H178" s="94">
        <f t="shared" si="15"/>
        <v>0.08</v>
      </c>
      <c r="I178" s="32">
        <v>20</v>
      </c>
      <c r="J178" s="93">
        <f t="shared" si="16"/>
        <v>4.7507200277211246E-2</v>
      </c>
      <c r="K178" s="96">
        <f t="shared" si="17"/>
        <v>472.20295341118486</v>
      </c>
    </row>
    <row r="179" spans="8:11" x14ac:dyDescent="0.25">
      <c r="H179" s="94">
        <f t="shared" si="15"/>
        <v>7.6190476190476197E-2</v>
      </c>
      <c r="I179" s="32">
        <v>21</v>
      </c>
      <c r="J179" s="93">
        <f t="shared" si="16"/>
        <v>4.5244952644963095E-2</v>
      </c>
      <c r="K179" s="96">
        <f t="shared" si="17"/>
        <v>495.81310108174415</v>
      </c>
    </row>
    <row r="180" spans="8:11" x14ac:dyDescent="0.25">
      <c r="H180" s="94">
        <f t="shared" si="15"/>
        <v>7.2727272727272738E-2</v>
      </c>
      <c r="I180" s="32">
        <v>22</v>
      </c>
      <c r="J180" s="93">
        <f t="shared" si="16"/>
        <v>4.3188363888373861E-2</v>
      </c>
      <c r="K180" s="96">
        <f t="shared" si="17"/>
        <v>519.42324875230338</v>
      </c>
    </row>
    <row r="181" spans="8:11" x14ac:dyDescent="0.25">
      <c r="H181" s="94">
        <f t="shared" si="15"/>
        <v>6.9565217391304349E-2</v>
      </c>
      <c r="I181" s="32">
        <v>23</v>
      </c>
      <c r="J181" s="93">
        <f t="shared" si="16"/>
        <v>4.1310608936705427E-2</v>
      </c>
      <c r="K181" s="96">
        <f t="shared" si="17"/>
        <v>543.03339642286255</v>
      </c>
    </row>
    <row r="182" spans="8:11" x14ac:dyDescent="0.25">
      <c r="H182" s="94">
        <f t="shared" si="15"/>
        <v>6.6666666666666666E-2</v>
      </c>
      <c r="I182" s="32">
        <v>24</v>
      </c>
      <c r="J182" s="93">
        <f t="shared" si="16"/>
        <v>3.9589333564342702E-2</v>
      </c>
      <c r="K182" s="96">
        <f t="shared" si="17"/>
        <v>566.64354409342184</v>
      </c>
    </row>
    <row r="183" spans="8:11" x14ac:dyDescent="0.25">
      <c r="H183" s="94">
        <f t="shared" si="15"/>
        <v>6.4000000000000001E-2</v>
      </c>
      <c r="I183" s="32">
        <v>25</v>
      </c>
      <c r="J183" s="93">
        <f t="shared" si="16"/>
        <v>3.8005760221768999E-2</v>
      </c>
      <c r="K183" s="96">
        <f t="shared" si="17"/>
        <v>590.25369176398112</v>
      </c>
    </row>
    <row r="184" spans="8:11" x14ac:dyDescent="0.25">
      <c r="H184" s="94">
        <f t="shared" si="15"/>
        <v>6.1538461538461542E-2</v>
      </c>
      <c r="I184" s="32">
        <v>26</v>
      </c>
      <c r="J184" s="93">
        <f t="shared" si="16"/>
        <v>3.6544000213239419E-2</v>
      </c>
      <c r="K184" s="96">
        <f t="shared" si="17"/>
        <v>613.86383943454041</v>
      </c>
    </row>
    <row r="185" spans="8:11" x14ac:dyDescent="0.25">
      <c r="H185" s="94">
        <f t="shared" si="15"/>
        <v>5.9259259259259262E-2</v>
      </c>
      <c r="I185" s="32">
        <v>27</v>
      </c>
      <c r="J185" s="93">
        <f t="shared" si="16"/>
        <v>3.5190518723860184E-2</v>
      </c>
      <c r="K185" s="96">
        <f t="shared" si="17"/>
        <v>637.47398710509958</v>
      </c>
    </row>
    <row r="186" spans="8:11" x14ac:dyDescent="0.25">
      <c r="H186" s="94">
        <f t="shared" si="15"/>
        <v>5.7142857142857148E-2</v>
      </c>
      <c r="I186" s="32">
        <v>28</v>
      </c>
      <c r="J186" s="93">
        <f t="shared" si="16"/>
        <v>3.3933714483722323E-2</v>
      </c>
      <c r="K186" s="96">
        <f t="shared" si="17"/>
        <v>661.08413477565887</v>
      </c>
    </row>
    <row r="187" spans="8:11" x14ac:dyDescent="0.25">
      <c r="H187" s="94">
        <f t="shared" si="15"/>
        <v>5.5172413793103454E-2</v>
      </c>
      <c r="I187" s="32">
        <v>29</v>
      </c>
      <c r="J187" s="93">
        <f t="shared" si="16"/>
        <v>3.2763586398076722E-2</v>
      </c>
      <c r="K187" s="96">
        <f t="shared" si="17"/>
        <v>684.69428244621804</v>
      </c>
    </row>
    <row r="188" spans="8:11" x14ac:dyDescent="0.25">
      <c r="H188" s="94">
        <f t="shared" si="15"/>
        <v>5.3333333333333337E-2</v>
      </c>
      <c r="I188" s="32">
        <v>30</v>
      </c>
      <c r="J188" s="93">
        <f t="shared" si="16"/>
        <v>3.1671466851474164E-2</v>
      </c>
      <c r="K188" s="96">
        <f t="shared" si="17"/>
        <v>708.30443011677733</v>
      </c>
    </row>
  </sheetData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[1]aux!#REF!</xm:f>
          </x14:formula1>
          <xm:sqref>A14:A17 F2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9"/>
  <sheetViews>
    <sheetView zoomScale="85" zoomScaleNormal="85" workbookViewId="0">
      <selection activeCell="G2" sqref="G2"/>
    </sheetView>
  </sheetViews>
  <sheetFormatPr baseColWidth="10" defaultRowHeight="15" x14ac:dyDescent="0.25"/>
  <cols>
    <col min="1" max="1" width="12.5703125" style="8" bestFit="1" customWidth="1"/>
    <col min="2" max="4" width="11.42578125" style="8"/>
    <col min="5" max="5" width="12.42578125" style="19" bestFit="1" customWidth="1"/>
    <col min="6" max="6" width="11.42578125" style="19"/>
    <col min="7" max="8" width="11.42578125" style="8"/>
    <col min="9" max="9" width="12.5703125" style="8" bestFit="1" customWidth="1"/>
    <col min="10" max="16384" width="11.42578125" style="8"/>
  </cols>
  <sheetData>
    <row r="1" spans="1:11" x14ac:dyDescent="0.25">
      <c r="A1" s="8" t="s">
        <v>147</v>
      </c>
      <c r="B1" s="19" t="s">
        <v>20</v>
      </c>
      <c r="C1" s="19" t="s">
        <v>19</v>
      </c>
      <c r="D1" s="19"/>
      <c r="E1" s="8" t="s">
        <v>149</v>
      </c>
      <c r="F1" s="19" t="s">
        <v>20</v>
      </c>
      <c r="G1" s="19" t="s">
        <v>19</v>
      </c>
      <c r="H1" s="19"/>
      <c r="I1" s="8" t="s">
        <v>148</v>
      </c>
      <c r="J1" s="19" t="s">
        <v>20</v>
      </c>
      <c r="K1" s="19" t="s">
        <v>19</v>
      </c>
    </row>
    <row r="2" spans="1:11" x14ac:dyDescent="0.25">
      <c r="A2" s="8">
        <f>MATCH(MAX(B2:B999),B2:B999)</f>
        <v>998</v>
      </c>
      <c r="B2" s="19">
        <f>IF('demand spectrum ULS'!K2="",1000000,'demand spectrum ULS'!K2)</f>
        <v>0</v>
      </c>
      <c r="C2" s="19">
        <f>IF('demand spectrum ULS'!J2="","",'demand spectrum ULS'!J2)</f>
        <v>0.28503499999999998</v>
      </c>
      <c r="D2" s="19"/>
      <c r="F2" s="50">
        <f>IF('capacity spectrum ULS'!K2="",1000000,'capacity spectrum ULS'!K2)</f>
        <v>0</v>
      </c>
      <c r="G2" s="50">
        <f>IF('capacity spectrum ULS'!J2="","",'capacity spectrum ULS'!J2)</f>
        <v>0.59384000346514054</v>
      </c>
      <c r="H2" s="50"/>
      <c r="J2" s="19">
        <f>IF(B2="","",B2*'N2'!$S$1)</f>
        <v>0</v>
      </c>
      <c r="K2" s="19">
        <f>IF(C2="","",C2*'N2'!$S$1)</f>
        <v>0.14251749999999999</v>
      </c>
    </row>
    <row r="3" spans="1:11" x14ac:dyDescent="0.25">
      <c r="B3" s="19">
        <f>IF('demand spectrum ULS'!K3="",1000000,'demand spectrum ULS'!K3)</f>
        <v>5.4643007747245762E-3</v>
      </c>
      <c r="C3" s="19">
        <f>IF('demand spectrum ULS'!J3="","",'demand spectrum ULS'!J3)</f>
        <v>0.35184007812499996</v>
      </c>
      <c r="D3" s="19"/>
      <c r="F3" s="50">
        <f>IF('capacity spectrum ULS'!K3="",1000000,'capacity spectrum ULS'!K3)</f>
        <v>1.1384287512049441E-2</v>
      </c>
      <c r="G3" s="50">
        <f>IF('capacity spectrum ULS'!J3="","",'capacity spectrum ULS'!J3)</f>
        <v>0.73302125427728282</v>
      </c>
      <c r="H3" s="50"/>
      <c r="J3" s="19">
        <f>IF(B3="","",B3*'N2'!$S$1)</f>
        <v>2.7321503873622881E-3</v>
      </c>
      <c r="K3" s="19">
        <f>IF(C3="","",C3*'N2'!$S$1)</f>
        <v>0.17592003906249998</v>
      </c>
    </row>
    <row r="4" spans="1:11" x14ac:dyDescent="0.25">
      <c r="B4" s="19">
        <f>IF('demand spectrum ULS'!K4="",1000000,'demand spectrum ULS'!K4)</f>
        <v>2.6007304953119502E-2</v>
      </c>
      <c r="C4" s="19">
        <f>IF('demand spectrum ULS'!J4="","",'demand spectrum ULS'!J4)</f>
        <v>0.41864515624999998</v>
      </c>
      <c r="D4" s="19"/>
      <c r="F4" s="50">
        <f>IF('capacity spectrum ULS'!K4="",1000000,'capacity spectrum ULS'!K4)</f>
        <v>5.4183444361146707E-2</v>
      </c>
      <c r="G4" s="50">
        <f>IF('capacity spectrum ULS'!J4="","",'capacity spectrum ULS'!J4)</f>
        <v>0.87220250508942521</v>
      </c>
      <c r="H4" s="50"/>
      <c r="J4" s="19">
        <f>IF(B4="","",B4*'N2'!$S$1)</f>
        <v>1.3003652476559751E-2</v>
      </c>
      <c r="K4" s="19">
        <f>IF(C4="","",C4*'N2'!$S$1)</f>
        <v>0.20932257812499999</v>
      </c>
    </row>
    <row r="5" spans="1:11" x14ac:dyDescent="0.25">
      <c r="B5" s="19">
        <f>IF('demand spectrum ULS'!K5="",1000000,'demand spectrum ULS'!K5)</f>
        <v>6.7854165316516557E-2</v>
      </c>
      <c r="C5" s="19">
        <f>IF('demand spectrum ULS'!J5="","",'demand spectrum ULS'!J5)</f>
        <v>0.48545023437499996</v>
      </c>
      <c r="D5" s="19"/>
      <c r="F5" s="50">
        <f>IF('capacity spectrum ULS'!K5="",1000000,'capacity spectrum ULS'!K5)</f>
        <v>0.14136691201671517</v>
      </c>
      <c r="G5" s="50">
        <f>IF('capacity spectrum ULS'!J5="","",'capacity spectrum ULS'!J5)</f>
        <v>1.0113837559015675</v>
      </c>
      <c r="H5" s="50"/>
      <c r="J5" s="19">
        <f>IF(B5="","",B5*'N2'!$S$1)</f>
        <v>3.3927082658258279E-2</v>
      </c>
      <c r="K5" s="19">
        <f>IF(C5="","",C5*'N2'!$S$1)</f>
        <v>0.24272511718749998</v>
      </c>
    </row>
    <row r="6" spans="1:11" x14ac:dyDescent="0.25">
      <c r="B6" s="19">
        <f>IF('demand spectrum ULS'!K6="",1000000,'demand spectrum ULS'!K6)</f>
        <v>0.13723003464624756</v>
      </c>
      <c r="C6" s="19">
        <f>IF('demand spectrum ULS'!J6="","",'demand spectrum ULS'!J6)</f>
        <v>0.55225531249999993</v>
      </c>
      <c r="D6" s="19"/>
      <c r="F6" s="50">
        <f>IF('capacity spectrum ULS'!K6="",1000000,'capacity spectrum ULS'!K6)</f>
        <v>0.28590413194817837</v>
      </c>
      <c r="G6" s="50">
        <f>IF('capacity spectrum ULS'!J6="","",'capacity spectrum ULS'!J6)</f>
        <v>1.1505650067137099</v>
      </c>
      <c r="H6" s="50"/>
      <c r="J6" s="19">
        <f>IF(B6="","",B6*'N2'!$S$1)</f>
        <v>6.8615017323123778E-2</v>
      </c>
      <c r="K6" s="19">
        <f>IF(C6="","",C6*'N2'!$S$1)</f>
        <v>0.27612765624999996</v>
      </c>
    </row>
    <row r="7" spans="1:11" x14ac:dyDescent="0.25">
      <c r="B7" s="19">
        <f>IF('demand spectrum ULS'!K7="",1000000,'demand spectrum ULS'!K7)</f>
        <v>0.24036006572364427</v>
      </c>
      <c r="C7" s="19">
        <f>IF('demand spectrum ULS'!J7="","",'demand spectrum ULS'!J7)</f>
        <v>0.61906039062499996</v>
      </c>
      <c r="D7" s="19"/>
      <c r="F7" s="50">
        <f>IF('capacity spectrum ULS'!K7="",1000000,'capacity spectrum ULS'!K7)</f>
        <v>0.50076454562495942</v>
      </c>
      <c r="G7" s="50">
        <f>IF('capacity spectrum ULS'!J7="","",'capacity spectrum ULS'!J7)</f>
        <v>1.289746257525852</v>
      </c>
      <c r="H7" s="50"/>
      <c r="J7" s="19">
        <f>IF(B7="","",B7*'N2'!$S$1)</f>
        <v>0.12018003286182213</v>
      </c>
      <c r="K7" s="19">
        <f>IF(C7="","",C7*'N2'!$S$1)</f>
        <v>0.30953019531249998</v>
      </c>
    </row>
    <row r="8" spans="1:11" x14ac:dyDescent="0.25">
      <c r="B8" s="19">
        <f>IF('demand spectrum ULS'!K8="",1000000,'demand spectrum ULS'!K8)</f>
        <v>0.38346941133003848</v>
      </c>
      <c r="C8" s="19">
        <f>IF('demand spectrum ULS'!J8="","",'demand spectrum ULS'!J8)</f>
        <v>0.68586546874999998</v>
      </c>
      <c r="D8" s="19"/>
      <c r="F8" s="50">
        <f>IF('capacity spectrum ULS'!K8="",1000000,'capacity spectrum ULS'!K8)</f>
        <v>0.79891759451648225</v>
      </c>
      <c r="G8" s="50">
        <f>IF('capacity spectrum ULS'!J8="","",'capacity spectrum ULS'!J8)</f>
        <v>1.4289275083379944</v>
      </c>
      <c r="H8" s="50"/>
      <c r="J8" s="19">
        <f>IF(B8="","",B8*'N2'!$S$1)</f>
        <v>0.19173470566501924</v>
      </c>
      <c r="K8" s="19">
        <f>IF(C8="","",C8*'N2'!$S$1)</f>
        <v>0.34293273437499999</v>
      </c>
    </row>
    <row r="9" spans="1:11" x14ac:dyDescent="0.25">
      <c r="B9" s="19">
        <f>IF('demand spectrum ULS'!K9="",1000000,'demand spectrum ULS'!K9)</f>
        <v>0.54227997561823615</v>
      </c>
      <c r="C9" s="19">
        <f>IF('demand spectrum ULS'!J9="","",'demand spectrum ULS'!J9)</f>
        <v>0.71258749999999993</v>
      </c>
      <c r="D9" s="19"/>
      <c r="F9" s="50">
        <f>IF('capacity spectrum ULS'!K9="",1000000,'capacity spectrum ULS'!K9)</f>
        <v>1.1297824568919947</v>
      </c>
      <c r="G9" s="50">
        <f>IF('capacity spectrum ULS'!J9="","",'capacity spectrum ULS'!J9)</f>
        <v>1.4846000086628512</v>
      </c>
      <c r="H9" s="50"/>
      <c r="J9" s="19">
        <f>IF(B9="","",B9*'N2'!$S$1)</f>
        <v>0.27113998780911808</v>
      </c>
      <c r="K9" s="19">
        <f>IF(C9="","",C9*'N2'!$S$1)</f>
        <v>0.35629374999999996</v>
      </c>
    </row>
    <row r="10" spans="1:11" x14ac:dyDescent="0.25">
      <c r="B10" s="19">
        <f>IF('demand spectrum ULS'!K10="",1000000,'demand spectrum ULS'!K10)</f>
        <v>0.70828404978708415</v>
      </c>
      <c r="C10" s="19">
        <f>IF('demand spectrum ULS'!J10="","",'demand spectrum ULS'!J10)</f>
        <v>0.71258749999999993</v>
      </c>
      <c r="D10" s="19"/>
      <c r="F10" s="50">
        <f>IF('capacity spectrum ULS'!K10="",1000000,'capacity spectrum ULS'!K10)</f>
        <v>1.4756342294099527</v>
      </c>
      <c r="G10" s="50">
        <f>IF('capacity spectrum ULS'!J10="","",'capacity spectrum ULS'!J10)</f>
        <v>1.4846000086628512</v>
      </c>
      <c r="H10" s="50"/>
      <c r="J10" s="19">
        <f>IF(B10="","",B10*'N2'!$S$1)</f>
        <v>0.35414202489354207</v>
      </c>
      <c r="K10" s="19">
        <f>IF(C10="","",C10*'N2'!$S$1)</f>
        <v>0.35629374999999996</v>
      </c>
    </row>
    <row r="11" spans="1:11" x14ac:dyDescent="0.25">
      <c r="B11" s="19">
        <f>IF('demand spectrum ULS'!K11="",1000000,'demand spectrum ULS'!K11)</f>
        <v>0.89642200051177823</v>
      </c>
      <c r="C11" s="19">
        <f>IF('demand spectrum ULS'!J11="","",'demand spectrum ULS'!J11)</f>
        <v>0.71258749999999993</v>
      </c>
      <c r="D11" s="19"/>
      <c r="F11" s="50">
        <f>IF('capacity spectrum ULS'!K11="",1000000,'capacity spectrum ULS'!K11)</f>
        <v>1.8675995715969713</v>
      </c>
      <c r="G11" s="50">
        <f>IF('capacity spectrum ULS'!J11="","",'capacity spectrum ULS'!J11)</f>
        <v>1.4846000086628512</v>
      </c>
      <c r="H11" s="50"/>
      <c r="J11" s="19">
        <f>IF(B11="","",B11*'N2'!$S$1)</f>
        <v>0.44821100025588911</v>
      </c>
      <c r="K11" s="19">
        <f>IF(C11="","",C11*'N2'!$S$1)</f>
        <v>0.35629374999999996</v>
      </c>
    </row>
    <row r="12" spans="1:11" x14ac:dyDescent="0.25">
      <c r="B12" s="19">
        <f>IF('demand spectrum ULS'!K12="",1000000,'demand spectrum ULS'!K12)</f>
        <v>1.1066938277923188</v>
      </c>
      <c r="C12" s="19">
        <f>IF('demand spectrum ULS'!J12="","",'demand spectrum ULS'!J12)</f>
        <v>0.71258749999999993</v>
      </c>
      <c r="D12" s="19"/>
      <c r="F12" s="50">
        <f>IF('capacity spectrum ULS'!K12="",1000000,'capacity spectrum ULS'!K12)</f>
        <v>2.3056784834530508</v>
      </c>
      <c r="G12" s="50">
        <f>IF('capacity spectrum ULS'!J12="","",'capacity spectrum ULS'!J12)</f>
        <v>1.4846000086628512</v>
      </c>
      <c r="H12" s="50"/>
      <c r="J12" s="19">
        <f>IF(B12="","",B12*'N2'!$S$1)</f>
        <v>0.55334691389615942</v>
      </c>
      <c r="K12" s="19">
        <f>IF(C12="","",C12*'N2'!$S$1)</f>
        <v>0.35629374999999996</v>
      </c>
    </row>
    <row r="13" spans="1:11" x14ac:dyDescent="0.25">
      <c r="B13" s="19">
        <f>IF('demand spectrum ULS'!K13="",1000000,'demand spectrum ULS'!K13)</f>
        <v>1.339099531628706</v>
      </c>
      <c r="C13" s="19">
        <f>IF('demand spectrum ULS'!J13="","",'demand spectrum ULS'!J13)</f>
        <v>0.71258749999999993</v>
      </c>
      <c r="D13" s="19"/>
      <c r="F13" s="50">
        <f>IF('capacity spectrum ULS'!K13="",1000000,'capacity spectrum ULS'!K13)</f>
        <v>2.7898709649781916</v>
      </c>
      <c r="G13" s="50">
        <f>IF('capacity spectrum ULS'!J13="","",'capacity spectrum ULS'!J13)</f>
        <v>1.4846000086628512</v>
      </c>
      <c r="H13" s="50"/>
      <c r="J13" s="19">
        <f>IF(B13="","",B13*'N2'!$S$1)</f>
        <v>0.66954976581435299</v>
      </c>
      <c r="K13" s="19">
        <f>IF(C13="","",C13*'N2'!$S$1)</f>
        <v>0.35629374999999996</v>
      </c>
    </row>
    <row r="14" spans="1:11" x14ac:dyDescent="0.25">
      <c r="B14" s="19">
        <f>IF('demand spectrum ULS'!K14="",1000000,'demand spectrum ULS'!K14)</f>
        <v>1.5936391120209392</v>
      </c>
      <c r="C14" s="19">
        <f>IF('demand spectrum ULS'!J14="","",'demand spectrum ULS'!J14)</f>
        <v>0.71258749999999993</v>
      </c>
      <c r="D14" s="19"/>
      <c r="F14" s="50">
        <f>IF('capacity spectrum ULS'!K14="",1000000,'capacity spectrum ULS'!K14)</f>
        <v>3.3201770161723929</v>
      </c>
      <c r="G14" s="50">
        <f>IF('capacity spectrum ULS'!J14="","",'capacity spectrum ULS'!J14)</f>
        <v>1.4846000086628512</v>
      </c>
      <c r="H14" s="50"/>
      <c r="J14" s="19">
        <f>IF(B14="","",B14*'N2'!$S$1)</f>
        <v>0.79681955601046961</v>
      </c>
      <c r="K14" s="19">
        <f>IF(C14="","",C14*'N2'!$S$1)</f>
        <v>0.35629374999999996</v>
      </c>
    </row>
    <row r="15" spans="1:11" x14ac:dyDescent="0.25">
      <c r="B15" s="19">
        <f>IF('demand spectrum ULS'!K15="",1000000,'demand spectrum ULS'!K15)</f>
        <v>1.870312568969019</v>
      </c>
      <c r="C15" s="19">
        <f>IF('demand spectrum ULS'!J15="","",'demand spectrum ULS'!J15)</f>
        <v>0.71258749999999993</v>
      </c>
      <c r="D15" s="19"/>
      <c r="F15" s="50">
        <f>IF('capacity spectrum ULS'!K15="",1000000,'capacity spectrum ULS'!K15)</f>
        <v>3.8965966370356564</v>
      </c>
      <c r="G15" s="50">
        <f>IF('capacity spectrum ULS'!J15="","",'capacity spectrum ULS'!J15)</f>
        <v>1.4846000086628512</v>
      </c>
      <c r="H15" s="50"/>
      <c r="J15" s="19">
        <f>IF(B15="","",B15*'N2'!$S$1)</f>
        <v>0.93515628448450949</v>
      </c>
      <c r="K15" s="19">
        <f>IF(C15="","",C15*'N2'!$S$1)</f>
        <v>0.35629374999999996</v>
      </c>
    </row>
    <row r="16" spans="1:11" x14ac:dyDescent="0.25">
      <c r="B16" s="19">
        <f>IF('demand spectrum ULS'!K16="",1000000,'demand spectrum ULS'!K16)</f>
        <v>2.1691199024729446</v>
      </c>
      <c r="C16" s="19">
        <f>IF('demand spectrum ULS'!J16="","",'demand spectrum ULS'!J16)</f>
        <v>0.71258749999999993</v>
      </c>
      <c r="D16" s="19"/>
      <c r="F16" s="50">
        <f>IF('capacity spectrum ULS'!K16="",1000000,'capacity spectrum ULS'!K16)</f>
        <v>4.519129827567979</v>
      </c>
      <c r="G16" s="50">
        <f>IF('capacity spectrum ULS'!J16="","",'capacity spectrum ULS'!J16)</f>
        <v>1.4846000086628512</v>
      </c>
      <c r="H16" s="50"/>
      <c r="J16" s="19">
        <f>IF(B16="","",B16*'N2'!$S$1)</f>
        <v>1.0845599512364723</v>
      </c>
      <c r="K16" s="19">
        <f>IF(C16="","",C16*'N2'!$S$1)</f>
        <v>0.35629374999999996</v>
      </c>
    </row>
    <row r="17" spans="2:11" x14ac:dyDescent="0.25">
      <c r="B17" s="19">
        <f>IF('demand spectrum ULS'!K17="",1000000,'demand spectrum ULS'!K17)</f>
        <v>2.4900611125327177</v>
      </c>
      <c r="C17" s="19">
        <f>IF('demand spectrum ULS'!J17="","",'demand spectrum ULS'!J17)</f>
        <v>0.71258749999999993</v>
      </c>
      <c r="D17" s="19"/>
      <c r="F17" s="50">
        <f>IF('capacity spectrum ULS'!K17="",1000000,'capacity spectrum ULS'!K17)</f>
        <v>5.1877765877693642</v>
      </c>
      <c r="G17" s="50">
        <f>IF('capacity spectrum ULS'!J17="","",'capacity spectrum ULS'!J17)</f>
        <v>1.4846000086628512</v>
      </c>
      <c r="H17" s="50"/>
      <c r="J17" s="19">
        <f>IF(B17="","",B17*'N2'!$S$1)</f>
        <v>1.2450305562663588</v>
      </c>
      <c r="K17" s="19">
        <f>IF(C17="","",C17*'N2'!$S$1)</f>
        <v>0.35629374999999996</v>
      </c>
    </row>
    <row r="18" spans="2:11" x14ac:dyDescent="0.25">
      <c r="B18" s="19">
        <f>IF('demand spectrum ULS'!K18="",1000000,'demand spectrum ULS'!K18)</f>
        <v>2.8331361991483366</v>
      </c>
      <c r="C18" s="19">
        <f>IF('demand spectrum ULS'!J18="","",'demand spectrum ULS'!J18)</f>
        <v>0.71258749999999993</v>
      </c>
      <c r="D18" s="19"/>
      <c r="F18" s="50">
        <f>IF('capacity spectrum ULS'!K18="",1000000,'capacity spectrum ULS'!K18)</f>
        <v>5.9025369176398108</v>
      </c>
      <c r="G18" s="50">
        <f>IF('capacity spectrum ULS'!J18="","",'capacity spectrum ULS'!J18)</f>
        <v>1.4846000086628512</v>
      </c>
      <c r="H18" s="50"/>
      <c r="J18" s="19">
        <f>IF(B18="","",B18*'N2'!$S$1)</f>
        <v>1.4165680995741683</v>
      </c>
      <c r="K18" s="19">
        <f>IF(C18="","",C18*'N2'!$S$1)</f>
        <v>0.35629374999999996</v>
      </c>
    </row>
    <row r="19" spans="2:11" x14ac:dyDescent="0.25">
      <c r="B19" s="19">
        <f>IF('demand spectrum ULS'!K19="",1000000,'demand spectrum ULS'!K19)</f>
        <v>3.1983451623198009</v>
      </c>
      <c r="C19" s="19">
        <f>IF('demand spectrum ULS'!J19="","",'demand spectrum ULS'!J19)</f>
        <v>0.71258749999999993</v>
      </c>
      <c r="D19" s="19"/>
      <c r="F19" s="50">
        <f>IF('capacity spectrum ULS'!K19="",1000000,'capacity spectrum ULS'!K19)</f>
        <v>6.6634108171793152</v>
      </c>
      <c r="G19" s="50">
        <f>IF('capacity spectrum ULS'!J19="","",'capacity spectrum ULS'!J19)</f>
        <v>1.4846000086628512</v>
      </c>
      <c r="H19" s="50"/>
      <c r="J19" s="19">
        <f>IF(B19="","",B19*'N2'!$S$1)</f>
        <v>1.5991725811599005</v>
      </c>
      <c r="K19" s="19">
        <f>IF(C19="","",C19*'N2'!$S$1)</f>
        <v>0.35629374999999996</v>
      </c>
    </row>
    <row r="20" spans="2:11" x14ac:dyDescent="0.25">
      <c r="B20" s="19">
        <f>IF('demand spectrum ULS'!K20="",1000000,'demand spectrum ULS'!K20)</f>
        <v>3.5856880020471129</v>
      </c>
      <c r="C20" s="19">
        <f>IF('demand spectrum ULS'!J20="","",'demand spectrum ULS'!J20)</f>
        <v>0.71258749999999993</v>
      </c>
      <c r="D20" s="19"/>
      <c r="F20" s="50">
        <f>IF('capacity spectrum ULS'!K20="",1000000,'capacity spectrum ULS'!K20)</f>
        <v>7.4703982863878853</v>
      </c>
      <c r="G20" s="50">
        <f>IF('capacity spectrum ULS'!J20="","",'capacity spectrum ULS'!J20)</f>
        <v>1.4846000086628512</v>
      </c>
      <c r="H20" s="50"/>
      <c r="J20" s="19">
        <f>IF(B20="","",B20*'N2'!$S$1)</f>
        <v>1.7928440010235565</v>
      </c>
      <c r="K20" s="19">
        <f>IF(C20="","",C20*'N2'!$S$1)</f>
        <v>0.35629374999999996</v>
      </c>
    </row>
    <row r="21" spans="2:11" x14ac:dyDescent="0.25">
      <c r="B21" s="19">
        <f>IF('demand spectrum ULS'!K21="",1000000,'demand spectrum ULS'!K21)</f>
        <v>3.9951647183302708</v>
      </c>
      <c r="C21" s="19">
        <f>IF('demand spectrum ULS'!J21="","",'demand spectrum ULS'!J21)</f>
        <v>0.71258749999999993</v>
      </c>
      <c r="D21" s="19"/>
      <c r="F21" s="50">
        <f>IF('capacity spectrum ULS'!K21="",1000000,'capacity spectrum ULS'!K21)</f>
        <v>8.3234993252655123</v>
      </c>
      <c r="G21" s="50">
        <f>IF('capacity spectrum ULS'!J21="","",'capacity spectrum ULS'!J21)</f>
        <v>1.4846000086628512</v>
      </c>
      <c r="H21" s="50"/>
      <c r="J21" s="19">
        <f>IF(B21="","",B21*'N2'!$S$1)</f>
        <v>1.9975823591651354</v>
      </c>
      <c r="K21" s="19">
        <f>IF(C21="","",C21*'N2'!$S$1)</f>
        <v>0.35629374999999996</v>
      </c>
    </row>
    <row r="22" spans="2:11" x14ac:dyDescent="0.25">
      <c r="B22" s="19">
        <f>IF('demand spectrum ULS'!K22="",1000000,'demand spectrum ULS'!K22)</f>
        <v>4.4267753111692754</v>
      </c>
      <c r="C22" s="19">
        <f>IF('demand spectrum ULS'!J22="","",'demand spectrum ULS'!J22)</f>
        <v>0.71258749999999993</v>
      </c>
      <c r="D22" s="19"/>
      <c r="F22" s="50">
        <f>IF('capacity spectrum ULS'!K22="",1000000,'capacity spectrum ULS'!K22)</f>
        <v>9.2227139338122033</v>
      </c>
      <c r="G22" s="50">
        <f>IF('capacity spectrum ULS'!J22="","",'capacity spectrum ULS'!J22)</f>
        <v>1.4846000086628512</v>
      </c>
      <c r="H22" s="50"/>
      <c r="J22" s="19">
        <f>IF(B22="","",B22*'N2'!$S$1)</f>
        <v>2.2133876555846377</v>
      </c>
      <c r="K22" s="19">
        <f>IF(C22="","",C22*'N2'!$S$1)</f>
        <v>0.35629374999999996</v>
      </c>
    </row>
    <row r="23" spans="2:11" x14ac:dyDescent="0.25">
      <c r="B23" s="19">
        <f>IF('demand spectrum ULS'!K23="",1000000,'demand spectrum ULS'!K23)</f>
        <v>4.8805197805641267</v>
      </c>
      <c r="C23" s="19">
        <f>IF('demand spectrum ULS'!J23="","",'demand spectrum ULS'!J23)</f>
        <v>0.71258749999999993</v>
      </c>
      <c r="D23" s="19"/>
      <c r="F23" s="50">
        <f>IF('capacity spectrum ULS'!K23="",1000000,'capacity spectrum ULS'!K23)</f>
        <v>10.168042112027955</v>
      </c>
      <c r="G23" s="50">
        <f>IF('capacity spectrum ULS'!J23="","",'capacity spectrum ULS'!J23)</f>
        <v>1.4846000086628512</v>
      </c>
      <c r="H23" s="50"/>
      <c r="J23" s="19">
        <f>IF(B23="","",B23*'N2'!$S$1)</f>
        <v>2.4402598902820634</v>
      </c>
      <c r="K23" s="19">
        <f>IF(C23="","",C23*'N2'!$S$1)</f>
        <v>0.35629374999999996</v>
      </c>
    </row>
    <row r="24" spans="2:11" x14ac:dyDescent="0.25">
      <c r="B24" s="19">
        <f>IF('demand spectrum ULS'!K24="",1000000,'demand spectrum ULS'!K24)</f>
        <v>5.3563981265148239</v>
      </c>
      <c r="C24" s="19">
        <f>IF('demand spectrum ULS'!J24="","",'demand spectrum ULS'!J24)</f>
        <v>0.71258749999999993</v>
      </c>
      <c r="D24" s="19"/>
      <c r="F24" s="50">
        <f>IF('capacity spectrum ULS'!K24="",1000000,'capacity spectrum ULS'!K24)</f>
        <v>11.159483859912767</v>
      </c>
      <c r="G24" s="50">
        <f>IF('capacity spectrum ULS'!J24="","",'capacity spectrum ULS'!J24)</f>
        <v>1.4846000086628512</v>
      </c>
      <c r="H24" s="50"/>
      <c r="J24" s="19">
        <f>IF(B24="","",B24*'N2'!$S$1)</f>
        <v>2.678199063257412</v>
      </c>
      <c r="K24" s="19">
        <f>IF(C24="","",C24*'N2'!$S$1)</f>
        <v>0.35629374999999996</v>
      </c>
    </row>
    <row r="25" spans="2:11" x14ac:dyDescent="0.25">
      <c r="B25" s="19">
        <f>IF('demand spectrum ULS'!K25="",1000000,'demand spectrum ULS'!K25)</f>
        <v>5.8544103490213661</v>
      </c>
      <c r="C25" s="19">
        <f>IF('demand spectrum ULS'!J25="","",'demand spectrum ULS'!J25)</f>
        <v>0.71258749999999993</v>
      </c>
      <c r="D25" s="19"/>
      <c r="F25" s="50">
        <f>IF('capacity spectrum ULS'!K25="",1000000,'capacity spectrum ULS'!K25)</f>
        <v>12.197039177466635</v>
      </c>
      <c r="G25" s="50">
        <f>IF('capacity spectrum ULS'!J25="","",'capacity spectrum ULS'!J25)</f>
        <v>1.4846000086628512</v>
      </c>
      <c r="H25" s="50"/>
      <c r="J25" s="19">
        <f>IF(B25="","",B25*'N2'!$S$1)</f>
        <v>2.9272051745106831</v>
      </c>
      <c r="K25" s="19">
        <f>IF(C25="","",C25*'N2'!$S$1)</f>
        <v>0.35629374999999996</v>
      </c>
    </row>
    <row r="26" spans="2:11" x14ac:dyDescent="0.25">
      <c r="B26" s="19">
        <f>IF('demand spectrum ULS'!K26="",1000000,'demand spectrum ULS'!K26)</f>
        <v>6.3745564480837569</v>
      </c>
      <c r="C26" s="19">
        <f>IF('demand spectrum ULS'!J26="","",'demand spectrum ULS'!J26)</f>
        <v>0.71258749999999993</v>
      </c>
      <c r="D26" s="19"/>
      <c r="F26" s="50">
        <f>IF('capacity spectrum ULS'!K26="",1000000,'capacity spectrum ULS'!K26)</f>
        <v>13.280708064689572</v>
      </c>
      <c r="G26" s="50">
        <f>IF('capacity spectrum ULS'!J26="","",'capacity spectrum ULS'!J26)</f>
        <v>1.4846000086628512</v>
      </c>
      <c r="H26" s="50"/>
      <c r="J26" s="19">
        <f>IF(B26="","",B26*'N2'!$S$1)</f>
        <v>3.1872782240418784</v>
      </c>
      <c r="K26" s="19">
        <f>IF(C26="","",C26*'N2'!$S$1)</f>
        <v>0.35629374999999996</v>
      </c>
    </row>
    <row r="27" spans="2:11" x14ac:dyDescent="0.25">
      <c r="B27" s="19">
        <f>IF('demand spectrum ULS'!K27="",1000000,'demand spectrum ULS'!K27)</f>
        <v>6.9168364237019935</v>
      </c>
      <c r="C27" s="19">
        <f>IF('demand spectrum ULS'!J27="","",'demand spectrum ULS'!J27)</f>
        <v>0.71258749999999993</v>
      </c>
      <c r="D27" s="19"/>
      <c r="F27" s="50">
        <f>IF('capacity spectrum ULS'!K27="",1000000,'capacity spectrum ULS'!K27)</f>
        <v>14.410490521581565</v>
      </c>
      <c r="G27" s="50">
        <f>IF('capacity spectrum ULS'!J27="","",'capacity spectrum ULS'!J27)</f>
        <v>1.4846000086628512</v>
      </c>
      <c r="H27" s="50"/>
      <c r="J27" s="19">
        <f>IF(B27="","",B27*'N2'!$S$1)</f>
        <v>3.4584182118509967</v>
      </c>
      <c r="K27" s="19">
        <f>IF(C27="","",C27*'N2'!$S$1)</f>
        <v>0.35629374999999996</v>
      </c>
    </row>
    <row r="28" spans="2:11" x14ac:dyDescent="0.25">
      <c r="B28" s="19">
        <f>IF('demand spectrum ULS'!K28="",1000000,'demand spectrum ULS'!K28)</f>
        <v>7.3661541177856771</v>
      </c>
      <c r="C28" s="19">
        <f>IF('demand spectrum ULS'!J28="","",'demand spectrum ULS'!J28)</f>
        <v>0.7016246153846154</v>
      </c>
      <c r="D28" s="19"/>
      <c r="F28" s="50">
        <f>IF('capacity spectrum ULS'!K28="",1000000,'capacity spectrum ULS'!K28)</f>
        <v>15.346595985863509</v>
      </c>
      <c r="G28" s="50">
        <f>IF('capacity spectrum ULS'!J28="","",'capacity spectrum ULS'!J28)</f>
        <v>1.4617600085295768</v>
      </c>
      <c r="H28" s="50"/>
      <c r="J28" s="19">
        <f>IF(B28="","",B28*'N2'!$S$1)</f>
        <v>3.6830770588928385</v>
      </c>
      <c r="K28" s="19">
        <f>IF(C28="","",C28*'N2'!$S$1)</f>
        <v>0.3508123076923077</v>
      </c>
    </row>
    <row r="29" spans="2:11" x14ac:dyDescent="0.25">
      <c r="B29" s="19">
        <f>IF('demand spectrum ULS'!K29="",1000000,'demand spectrum ULS'!K29)</f>
        <v>7.6494677377005091</v>
      </c>
      <c r="C29" s="19">
        <f>IF('demand spectrum ULS'!J29="","",'demand spectrum ULS'!J29)</f>
        <v>0.67563851851851842</v>
      </c>
      <c r="D29" s="19"/>
      <c r="F29" s="50">
        <f>IF('capacity spectrum ULS'!K29="",1000000,'capacity spectrum ULS'!K29)</f>
        <v>15.936849677627487</v>
      </c>
      <c r="G29" s="50">
        <f>IF('capacity spectrum ULS'!J29="","",'capacity spectrum ULS'!J29)</f>
        <v>1.407620748954407</v>
      </c>
      <c r="H29" s="50"/>
      <c r="J29" s="19">
        <f>IF(B29="","",B29*'N2'!$S$1)</f>
        <v>3.8247338688502546</v>
      </c>
      <c r="K29" s="19">
        <f>IF(C29="","",C29*'N2'!$S$1)</f>
        <v>0.33781925925925921</v>
      </c>
    </row>
    <row r="30" spans="2:11" x14ac:dyDescent="0.25">
      <c r="B30" s="19">
        <f>IF('demand spectrum ULS'!K30="",1000000,'demand spectrum ULS'!K30)</f>
        <v>7.9327813576153421</v>
      </c>
      <c r="C30" s="19">
        <f>IF('demand spectrum ULS'!J30="","",'demand spectrum ULS'!J30)</f>
        <v>0.65150857142857144</v>
      </c>
      <c r="D30" s="19"/>
      <c r="F30" s="50">
        <f>IF('capacity spectrum ULS'!K30="",1000000,'capacity spectrum ULS'!K30)</f>
        <v>16.527103369391469</v>
      </c>
      <c r="G30" s="50">
        <f>IF('capacity spectrum ULS'!J30="","",'capacity spectrum ULS'!J30)</f>
        <v>1.3573485793488929</v>
      </c>
      <c r="H30" s="50"/>
      <c r="J30" s="19">
        <f>IF(B30="","",B30*'N2'!$S$1)</f>
        <v>3.966390678807671</v>
      </c>
      <c r="K30" s="19">
        <f>IF(C30="","",C30*'N2'!$S$1)</f>
        <v>0.32575428571428572</v>
      </c>
    </row>
    <row r="31" spans="2:11" x14ac:dyDescent="0.25">
      <c r="B31" s="19">
        <f>IF('demand spectrum ULS'!K31="",1000000,'demand spectrum ULS'!K31)</f>
        <v>8.2160949775301759</v>
      </c>
      <c r="C31" s="19">
        <f>IF('demand spectrum ULS'!J31="","",'demand spectrum ULS'!J31)</f>
        <v>0.62904275862068959</v>
      </c>
      <c r="D31" s="19"/>
      <c r="F31" s="50">
        <f>IF('capacity spectrum ULS'!K31="",1000000,'capacity spectrum ULS'!K31)</f>
        <v>17.117357061155452</v>
      </c>
      <c r="G31" s="50">
        <f>IF('capacity spectrum ULS'!J31="","",'capacity spectrum ULS'!J31)</f>
        <v>1.3105434559230689</v>
      </c>
      <c r="H31" s="50"/>
      <c r="J31" s="19">
        <f>IF(B31="","",B31*'N2'!$S$1)</f>
        <v>4.108047488765088</v>
      </c>
      <c r="K31" s="19">
        <f>IF(C31="","",C31*'N2'!$S$1)</f>
        <v>0.3145213793103448</v>
      </c>
    </row>
    <row r="32" spans="2:11" x14ac:dyDescent="0.25">
      <c r="B32" s="19">
        <f>IF('demand spectrum ULS'!K32="",1000000,'demand spectrum ULS'!K32)</f>
        <v>8.4994085974450098</v>
      </c>
      <c r="C32" s="19">
        <f>IF('demand spectrum ULS'!J32="","",'demand spectrum ULS'!J32)</f>
        <v>0.60807466666666665</v>
      </c>
      <c r="D32" s="19"/>
      <c r="F32" s="50">
        <f>IF('capacity spectrum ULS'!K32="",1000000,'capacity spectrum ULS'!K32)</f>
        <v>17.707610752919432</v>
      </c>
      <c r="G32" s="50">
        <f>IF('capacity spectrum ULS'!J32="","",'capacity spectrum ULS'!J32)</f>
        <v>1.2668586740589665</v>
      </c>
      <c r="H32" s="50"/>
      <c r="J32" s="19">
        <f>IF(B32="","",B32*'N2'!$S$1)</f>
        <v>4.2497042987225049</v>
      </c>
      <c r="K32" s="19">
        <f>IF(C32="","",C32*'N2'!$S$1)</f>
        <v>0.30403733333333333</v>
      </c>
    </row>
    <row r="33" spans="2:11" x14ac:dyDescent="0.25">
      <c r="B33" s="19">
        <f>IF('demand spectrum ULS'!K33="",1000000,'demand spectrum ULS'!K33)</f>
        <v>8.7827222173598436</v>
      </c>
      <c r="C33" s="19">
        <f>IF('demand spectrum ULS'!J33="","",'demand spectrum ULS'!J33)</f>
        <v>0.58845935483870959</v>
      </c>
      <c r="D33" s="19"/>
      <c r="F33" s="50">
        <f>IF('capacity spectrum ULS'!K33="",1000000,'capacity spectrum ULS'!K33)</f>
        <v>18.297864444683412</v>
      </c>
      <c r="G33" s="50">
        <f>IF('capacity spectrum ULS'!J33="","",'capacity spectrum ULS'!J33)</f>
        <v>1.2259922652183546</v>
      </c>
      <c r="H33" s="50"/>
      <c r="J33" s="19">
        <f>IF(B33="","",B33*'N2'!$S$1)</f>
        <v>4.3913611086799218</v>
      </c>
      <c r="K33" s="19">
        <f>IF(C33="","",C33*'N2'!$S$1)</f>
        <v>0.2942296774193548</v>
      </c>
    </row>
    <row r="34" spans="2:11" x14ac:dyDescent="0.25">
      <c r="B34" s="19">
        <f>IF('demand spectrum ULS'!K34="",1000000,'demand spectrum ULS'!K34)</f>
        <v>9.0660358372746792</v>
      </c>
      <c r="C34" s="19">
        <f>IF('demand spectrum ULS'!J34="","",'demand spectrum ULS'!J34)</f>
        <v>0.57006999999999997</v>
      </c>
      <c r="D34" s="19"/>
      <c r="F34" s="50">
        <f>IF('capacity spectrum ULS'!K34="",1000000,'capacity spectrum ULS'!K34)</f>
        <v>18.888118136447396</v>
      </c>
      <c r="G34" s="50">
        <f>IF('capacity spectrum ULS'!J34="","",'capacity spectrum ULS'!J34)</f>
        <v>1.1876800069302811</v>
      </c>
      <c r="H34" s="50"/>
      <c r="J34" s="19">
        <f>IF(B34="","",B34*'N2'!$S$1)</f>
        <v>4.5330179186373396</v>
      </c>
      <c r="K34" s="19">
        <f>IF(C34="","",C34*'N2'!$S$1)</f>
        <v>0.28503499999999998</v>
      </c>
    </row>
    <row r="35" spans="2:11" x14ac:dyDescent="0.25">
      <c r="B35" s="19">
        <f>IF('demand spectrum ULS'!K35="",1000000,'demand spectrum ULS'!K35)</f>
        <v>9.3493494571895113</v>
      </c>
      <c r="C35" s="19">
        <f>IF('demand spectrum ULS'!J35="","",'demand spectrum ULS'!J35)</f>
        <v>0.55279515151515157</v>
      </c>
      <c r="D35" s="19"/>
      <c r="F35" s="50">
        <f>IF('capacity spectrum ULS'!K35="",1000000,'capacity spectrum ULS'!K35)</f>
        <v>19.478371828211376</v>
      </c>
      <c r="G35" s="50">
        <f>IF('capacity spectrum ULS'!J35="","",'capacity spectrum ULS'!J35)</f>
        <v>1.1516897036899696</v>
      </c>
      <c r="H35" s="50"/>
      <c r="J35" s="19">
        <f>IF(B35="","",B35*'N2'!$S$1)</f>
        <v>4.6746747285947556</v>
      </c>
      <c r="K35" s="19">
        <f>IF(C35="","",C35*'N2'!$S$1)</f>
        <v>0.27639757575757579</v>
      </c>
    </row>
    <row r="36" spans="2:11" x14ac:dyDescent="0.25">
      <c r="B36" s="19">
        <f>IF('demand spectrum ULS'!K36="",1000000,'demand spectrum ULS'!K36)</f>
        <v>9.6326630771043433</v>
      </c>
      <c r="C36" s="19">
        <f>IF('demand spectrum ULS'!J36="","",'demand spectrum ULS'!J36)</f>
        <v>0.53653647058823528</v>
      </c>
      <c r="D36" s="19"/>
      <c r="F36" s="50">
        <f>IF('capacity spectrum ULS'!K36="",1000000,'capacity spectrum ULS'!K36)</f>
        <v>20.068625519975356</v>
      </c>
      <c r="G36" s="50">
        <f>IF('capacity spectrum ULS'!J36="","",'capacity spectrum ULS'!J36)</f>
        <v>1.117816477110853</v>
      </c>
      <c r="H36" s="50"/>
      <c r="J36" s="19">
        <f>IF(B36="","",B36*'N2'!$S$1)</f>
        <v>4.8163315385521717</v>
      </c>
      <c r="K36" s="19">
        <f>IF(C36="","",C36*'N2'!$S$1)</f>
        <v>0.26826823529411764</v>
      </c>
    </row>
    <row r="37" spans="2:11" x14ac:dyDescent="0.25">
      <c r="B37" s="19">
        <f>IF('demand spectrum ULS'!K37="",1000000,'demand spectrum ULS'!K37)</f>
        <v>9.9159766970191789</v>
      </c>
      <c r="C37" s="19">
        <f>IF('demand spectrum ULS'!J37="","",'demand spectrum ULS'!J37)</f>
        <v>0.52120685714285719</v>
      </c>
      <c r="D37" s="19"/>
      <c r="F37" s="50">
        <f>IF('capacity spectrum ULS'!K37="",1000000,'capacity spectrum ULS'!K37)</f>
        <v>20.65887921173934</v>
      </c>
      <c r="G37" s="50">
        <f>IF('capacity spectrum ULS'!J37="","",'capacity spectrum ULS'!J37)</f>
        <v>1.0858788634791143</v>
      </c>
      <c r="H37" s="50"/>
      <c r="J37" s="19">
        <f>IF(B37="","",B37*'N2'!$S$1)</f>
        <v>4.9579883485095895</v>
      </c>
      <c r="K37" s="19">
        <f>IF(C37="","",C37*'N2'!$S$1)</f>
        <v>0.2606034285714286</v>
      </c>
    </row>
    <row r="38" spans="2:11" x14ac:dyDescent="0.25">
      <c r="B38" s="19">
        <f>IF('demand spectrum ULS'!K38="",1000000,'demand spectrum ULS'!K38)</f>
        <v>10.199290316934013</v>
      </c>
      <c r="C38" s="19">
        <f>IF('demand spectrum ULS'!J38="","",'demand spectrum ULS'!J38)</f>
        <v>0.5067288888888889</v>
      </c>
      <c r="D38" s="19"/>
      <c r="F38" s="50">
        <f>IF('capacity spectrum ULS'!K38="",1000000,'capacity spectrum ULS'!K38)</f>
        <v>21.24913290350332</v>
      </c>
      <c r="G38" s="50">
        <f>IF('capacity spectrum ULS'!J38="","",'capacity spectrum ULS'!J38)</f>
        <v>1.0557155617158054</v>
      </c>
      <c r="H38" s="50"/>
      <c r="J38" s="19">
        <f>IF(B38="","",B38*'N2'!$S$1)</f>
        <v>5.0996451584670064</v>
      </c>
      <c r="K38" s="19">
        <f>IF(C38="","",C38*'N2'!$S$1)</f>
        <v>0.25336444444444445</v>
      </c>
    </row>
    <row r="39" spans="2:11" x14ac:dyDescent="0.25">
      <c r="B39" s="19">
        <f>IF('demand spectrum ULS'!K39="",1000000,'demand spectrum ULS'!K39)</f>
        <v>10.482603936848847</v>
      </c>
      <c r="C39" s="19">
        <f>IF('demand spectrum ULS'!J39="","",'demand spectrum ULS'!J39)</f>
        <v>0.49303351351351349</v>
      </c>
      <c r="D39" s="19"/>
      <c r="F39" s="50">
        <f>IF('capacity spectrum ULS'!K39="",1000000,'capacity spectrum ULS'!K39)</f>
        <v>21.839386595267303</v>
      </c>
      <c r="G39" s="50">
        <f>IF('capacity spectrum ULS'!J39="","",'capacity spectrum ULS'!J39)</f>
        <v>1.0271827086964593</v>
      </c>
      <c r="H39" s="50"/>
      <c r="J39" s="19">
        <f>IF(B39="","",B39*'N2'!$S$1)</f>
        <v>5.2413019684244233</v>
      </c>
      <c r="K39" s="19">
        <f>IF(C39="","",C39*'N2'!$S$1)</f>
        <v>0.24651675675675674</v>
      </c>
    </row>
    <row r="40" spans="2:11" x14ac:dyDescent="0.25">
      <c r="B40" s="19">
        <f>IF('demand spectrum ULS'!K40="",1000000,'demand spectrum ULS'!K40)</f>
        <v>10.76591755676368</v>
      </c>
      <c r="C40" s="19">
        <f>IF('demand spectrum ULS'!J40="","",'demand spectrum ULS'!J40)</f>
        <v>0.48005894736842109</v>
      </c>
      <c r="D40" s="19"/>
      <c r="F40" s="50">
        <f>IF('capacity spectrum ULS'!K40="",1000000,'capacity spectrum ULS'!K40)</f>
        <v>22.42964028703128</v>
      </c>
      <c r="G40" s="50">
        <f>IF('capacity spectrum ULS'!J40="","",'capacity spectrum ULS'!J40)</f>
        <v>1.0001515847833946</v>
      </c>
      <c r="H40" s="50"/>
      <c r="J40" s="19">
        <f>IF(B40="","",B40*'N2'!$S$1)</f>
        <v>5.3829587783818402</v>
      </c>
      <c r="K40" s="19">
        <f>IF(C40="","",C40*'N2'!$S$1)</f>
        <v>0.24002947368421054</v>
      </c>
    </row>
    <row r="41" spans="2:11" x14ac:dyDescent="0.25">
      <c r="B41" s="19">
        <f>IF('demand spectrum ULS'!K41="",1000000,'demand spectrum ULS'!K41)</f>
        <v>11.049231176678513</v>
      </c>
      <c r="C41" s="19">
        <f>IF('demand spectrum ULS'!J41="","",'demand spectrum ULS'!J41)</f>
        <v>0.46774974358974358</v>
      </c>
      <c r="D41" s="19"/>
      <c r="F41" s="50">
        <f>IF('capacity spectrum ULS'!K41="",1000000,'capacity spectrum ULS'!K41)</f>
        <v>23.01989397879526</v>
      </c>
      <c r="G41" s="50">
        <f>IF('capacity spectrum ULS'!J41="","",'capacity spectrum ULS'!J41)</f>
        <v>0.97450667235305122</v>
      </c>
      <c r="H41" s="50"/>
      <c r="J41" s="19">
        <f>IF(B41="","",B41*'N2'!$S$1)</f>
        <v>5.5246155883392563</v>
      </c>
      <c r="K41" s="19">
        <f>IF(C41="","",C41*'N2'!$S$1)</f>
        <v>0.23387487179487179</v>
      </c>
    </row>
    <row r="42" spans="2:11" x14ac:dyDescent="0.25">
      <c r="B42" s="19">
        <f>IF('demand spectrum ULS'!K42="",1000000,'demand spectrum ULS'!K42)</f>
        <v>11.332544796593346</v>
      </c>
      <c r="C42" s="19">
        <f>IF('demand spectrum ULS'!J42="","",'demand spectrum ULS'!J42)</f>
        <v>0.45605600000000002</v>
      </c>
      <c r="D42" s="19"/>
      <c r="F42" s="50">
        <f>IF('capacity spectrum ULS'!K42="",1000000,'capacity spectrum ULS'!K42)</f>
        <v>23.610147670559243</v>
      </c>
      <c r="G42" s="50">
        <f>IF('capacity spectrum ULS'!J42="","",'capacity spectrum ULS'!J42)</f>
        <v>0.95014400554422496</v>
      </c>
      <c r="H42" s="50"/>
      <c r="J42" s="19">
        <f>IF(B42="","",B42*'N2'!$S$1)</f>
        <v>5.6662723982966732</v>
      </c>
      <c r="K42" s="19">
        <f>IF(C42="","",C42*'N2'!$S$1)</f>
        <v>0.22802800000000001</v>
      </c>
    </row>
    <row r="43" spans="2:11" x14ac:dyDescent="0.25">
      <c r="B43" s="19">
        <f>IF('demand spectrum ULS'!K43="",1000000,'demand spectrum ULS'!K43)</f>
        <v>11.61585841650818</v>
      </c>
      <c r="C43" s="19">
        <f>IF('demand spectrum ULS'!J43="","",'demand spectrum ULS'!J43)</f>
        <v>0.4449326829268293</v>
      </c>
      <c r="D43" s="19"/>
      <c r="F43" s="50">
        <f>IF('capacity spectrum ULS'!K43="",1000000,'capacity spectrum ULS'!K43)</f>
        <v>24.200401362323223</v>
      </c>
      <c r="G43" s="50">
        <f>IF('capacity spectrum ULS'!J43="","",'capacity spectrum ULS'!J43)</f>
        <v>0.92696976150656096</v>
      </c>
      <c r="H43" s="50"/>
      <c r="J43" s="19">
        <f>IF(B43="","",B43*'N2'!$S$1)</f>
        <v>5.8079292082540901</v>
      </c>
      <c r="K43" s="19">
        <f>IF(C43="","",C43*'N2'!$S$1)</f>
        <v>0.22246634146341465</v>
      </c>
    </row>
    <row r="44" spans="2:11" x14ac:dyDescent="0.25">
      <c r="B44" s="19">
        <f>IF('demand spectrum ULS'!K44="",1000000,'demand spectrum ULS'!K44)</f>
        <v>11.899172036423014</v>
      </c>
      <c r="C44" s="19">
        <f>IF('demand spectrum ULS'!J44="","",'demand spectrum ULS'!J44)</f>
        <v>0.43433904761904757</v>
      </c>
      <c r="D44" s="19"/>
      <c r="F44" s="50">
        <f>IF('capacity spectrum ULS'!K44="",1000000,'capacity spectrum ULS'!K44)</f>
        <v>24.790655054087207</v>
      </c>
      <c r="G44" s="50">
        <f>IF('capacity spectrum ULS'!J44="","",'capacity spectrum ULS'!J44)</f>
        <v>0.90489905289926176</v>
      </c>
      <c r="H44" s="50"/>
      <c r="J44" s="19">
        <f>IF(B44="","",B44*'N2'!$S$1)</f>
        <v>5.949586018211507</v>
      </c>
      <c r="K44" s="19">
        <f>IF(C44="","",C44*'N2'!$S$1)</f>
        <v>0.21716952380952378</v>
      </c>
    </row>
    <row r="45" spans="2:11" x14ac:dyDescent="0.25">
      <c r="B45" s="19">
        <f>IF('demand spectrum ULS'!K45="",1000000,'demand spectrum ULS'!K45)</f>
        <v>12.182485656337848</v>
      </c>
      <c r="C45" s="19">
        <f>IF('demand spectrum ULS'!J45="","",'demand spectrum ULS'!J45)</f>
        <v>0.42423813953488376</v>
      </c>
      <c r="D45" s="19"/>
      <c r="F45" s="50">
        <f>IF('capacity spectrum ULS'!K45="",1000000,'capacity spectrum ULS'!K45)</f>
        <v>25.380908745851187</v>
      </c>
      <c r="G45" s="50">
        <f>IF('capacity spectrum ULS'!J45="","",'capacity spectrum ULS'!J45)</f>
        <v>0.88385488887834884</v>
      </c>
      <c r="H45" s="50"/>
      <c r="J45" s="19">
        <f>IF(B45="","",B45*'N2'!$S$1)</f>
        <v>6.0912428281689239</v>
      </c>
      <c r="K45" s="19">
        <f>IF(C45="","",C45*'N2'!$S$1)</f>
        <v>0.21211906976744188</v>
      </c>
    </row>
    <row r="46" spans="2:11" x14ac:dyDescent="0.25">
      <c r="B46" s="19">
        <f>IF('demand spectrum ULS'!K46="",1000000,'demand spectrum ULS'!K46)</f>
        <v>12.465799276252683</v>
      </c>
      <c r="C46" s="19">
        <f>IF('demand spectrum ULS'!J46="","",'demand spectrum ULS'!J46)</f>
        <v>0.4145963636363636</v>
      </c>
      <c r="D46" s="19"/>
      <c r="F46" s="50">
        <f>IF('capacity spectrum ULS'!K46="",1000000,'capacity spectrum ULS'!K46)</f>
        <v>25.97116243761517</v>
      </c>
      <c r="G46" s="50">
        <f>IF('capacity spectrum ULS'!J46="","",'capacity spectrum ULS'!J46)</f>
        <v>0.86376727776747719</v>
      </c>
      <c r="H46" s="50"/>
      <c r="J46" s="19">
        <f>IF(B46="","",B46*'N2'!$S$1)</f>
        <v>6.2328996381263417</v>
      </c>
      <c r="K46" s="19">
        <f>IF(C46="","",C46*'N2'!$S$1)</f>
        <v>0.2072981818181818</v>
      </c>
    </row>
    <row r="47" spans="2:11" x14ac:dyDescent="0.25">
      <c r="B47" s="19">
        <f>IF('demand spectrum ULS'!K47="",1000000,'demand spectrum ULS'!K47)</f>
        <v>12.749112896167514</v>
      </c>
      <c r="C47" s="19">
        <f>IF('demand spectrum ULS'!J47="","",'demand spectrum ULS'!J47)</f>
        <v>0.40538311111111108</v>
      </c>
      <c r="D47" s="19"/>
      <c r="F47" s="50">
        <f>IF('capacity spectrum ULS'!K47="",1000000,'capacity spectrum ULS'!K47)</f>
        <v>26.561416129379147</v>
      </c>
      <c r="G47" s="50">
        <f>IF('capacity spectrum ULS'!J47="","",'capacity spectrum ULS'!J47)</f>
        <v>0.84457244937264431</v>
      </c>
      <c r="H47" s="50"/>
      <c r="J47" s="19">
        <f>IF(B47="","",B47*'N2'!$S$1)</f>
        <v>6.3745564480837569</v>
      </c>
      <c r="K47" s="19">
        <f>IF(C47="","",C47*'N2'!$S$1)</f>
        <v>0.20269155555555554</v>
      </c>
    </row>
    <row r="48" spans="2:11" x14ac:dyDescent="0.25">
      <c r="B48" s="19">
        <f>IF('demand spectrum ULS'!K48="",1000000,'demand spectrum ULS'!K48)</f>
        <v>13.032426516082346</v>
      </c>
      <c r="C48" s="19">
        <f>IF('demand spectrum ULS'!J48="","",'demand spectrum ULS'!J48)</f>
        <v>0.39657043478260873</v>
      </c>
      <c r="D48" s="19"/>
      <c r="F48" s="50">
        <f>IF('capacity spectrum ULS'!K48="",1000000,'capacity spectrum ULS'!K48)</f>
        <v>27.151669821143127</v>
      </c>
      <c r="G48" s="50">
        <f>IF('capacity spectrum ULS'!J48="","",'capacity spectrum ULS'!J48)</f>
        <v>0.82621217873410868</v>
      </c>
      <c r="H48" s="50"/>
      <c r="J48" s="19">
        <f>IF(B48="","",B48*'N2'!$S$1)</f>
        <v>6.5162132580411729</v>
      </c>
      <c r="K48" s="19">
        <f>IF(C48="","",C48*'N2'!$S$1)</f>
        <v>0.19828521739130436</v>
      </c>
    </row>
    <row r="49" spans="2:11" x14ac:dyDescent="0.25">
      <c r="B49" s="19">
        <f>IF('demand spectrum ULS'!K49="",1000000,'demand spectrum ULS'!K49)</f>
        <v>13.315740135997185</v>
      </c>
      <c r="C49" s="19">
        <f>IF('demand spectrum ULS'!J49="","",'demand spectrum ULS'!J49)</f>
        <v>0.38813276595744678</v>
      </c>
      <c r="D49" s="19"/>
      <c r="F49" s="50">
        <f>IF('capacity spectrum ULS'!K49="",1000000,'capacity spectrum ULS'!K49)</f>
        <v>27.741923512907114</v>
      </c>
      <c r="G49" s="50">
        <f>IF('capacity spectrum ULS'!J49="","",'capacity spectrum ULS'!J49)</f>
        <v>0.8086331962078509</v>
      </c>
      <c r="H49" s="50"/>
      <c r="J49" s="19">
        <f>IF(B49="","",B49*'N2'!$S$1)</f>
        <v>6.6578700679985925</v>
      </c>
      <c r="K49" s="19">
        <f>IF(C49="","",C49*'N2'!$S$1)</f>
        <v>0.19406638297872339</v>
      </c>
    </row>
    <row r="50" spans="2:11" x14ac:dyDescent="0.25">
      <c r="B50" s="19">
        <f>IF('demand spectrum ULS'!K50="",1000000,'demand spectrum ULS'!K50)</f>
        <v>13.599053755912015</v>
      </c>
      <c r="C50" s="19">
        <f>IF('demand spectrum ULS'!J50="","",'demand spectrum ULS'!J50)</f>
        <v>0.3800466666666667</v>
      </c>
      <c r="D50" s="19"/>
      <c r="F50" s="50">
        <f>IF('capacity spectrum ULS'!K50="",1000000,'capacity spectrum ULS'!K50)</f>
        <v>28.33217720467109</v>
      </c>
      <c r="G50" s="50">
        <f>IF('capacity spectrum ULS'!J50="","",'capacity spectrum ULS'!J50)</f>
        <v>0.79178667128685409</v>
      </c>
      <c r="H50" s="50"/>
      <c r="J50" s="19">
        <f>IF(B50="","",B50*'N2'!$S$1)</f>
        <v>6.7995268779560076</v>
      </c>
      <c r="K50" s="19">
        <f>IF(C50="","",C50*'N2'!$S$1)</f>
        <v>0.19002333333333335</v>
      </c>
    </row>
    <row r="51" spans="2:11" x14ac:dyDescent="0.25">
      <c r="B51" s="19">
        <f>IF('demand spectrum ULS'!K51="",1000000,'demand spectrum ULS'!K51)</f>
        <v>13.882367375826851</v>
      </c>
      <c r="C51" s="19">
        <f>IF('demand spectrum ULS'!J51="","",'demand spectrum ULS'!J51)</f>
        <v>0.3722906122448979</v>
      </c>
      <c r="D51" s="19"/>
      <c r="F51" s="50">
        <f>IF('capacity spectrum ULS'!K51="",1000000,'capacity spectrum ULS'!K51)</f>
        <v>28.922430896435074</v>
      </c>
      <c r="G51" s="50">
        <f>IF('capacity spectrum ULS'!J51="","",'capacity spectrum ULS'!J51)</f>
        <v>0.77562775962793862</v>
      </c>
      <c r="H51" s="50"/>
      <c r="J51" s="19">
        <f>IF(B51="","",B51*'N2'!$S$1)</f>
        <v>6.9411836879134254</v>
      </c>
      <c r="K51" s="19">
        <f>IF(C51="","",C51*'N2'!$S$1)</f>
        <v>0.18614530612244895</v>
      </c>
    </row>
    <row r="52" spans="2:11" x14ac:dyDescent="0.25">
      <c r="B52" s="19">
        <f>IF('demand spectrum ULS'!K52="",1000000,'demand spectrum ULS'!K52)</f>
        <v>14.165680995741683</v>
      </c>
      <c r="C52" s="19">
        <f>IF('demand spectrum ULS'!J52="","",'demand spectrum ULS'!J52)</f>
        <v>0.36484479999999997</v>
      </c>
      <c r="D52" s="19"/>
      <c r="F52" s="50">
        <f>IF('capacity spectrum ULS'!K52="",1000000,'capacity spectrum ULS'!K52)</f>
        <v>29.512684588199054</v>
      </c>
      <c r="G52" s="50">
        <f>IF('capacity spectrum ULS'!J52="","",'capacity spectrum ULS'!J52)</f>
        <v>0.76011520443537994</v>
      </c>
      <c r="H52" s="50"/>
      <c r="J52" s="19">
        <f>IF(B52="","",B52*'N2'!$S$1)</f>
        <v>7.0828404978708415</v>
      </c>
      <c r="K52" s="19">
        <f>IF(C52="","",C52*'N2'!$S$1)</f>
        <v>0.18242239999999998</v>
      </c>
    </row>
    <row r="53" spans="2:11" x14ac:dyDescent="0.25">
      <c r="B53" s="19">
        <f>IF('demand spectrum ULS'!K53="",1000000,'demand spectrum ULS'!K53)</f>
        <v>14.44899461565652</v>
      </c>
      <c r="C53" s="19">
        <f>IF('demand spectrum ULS'!J53="","",'demand spectrum ULS'!J53)</f>
        <v>0.35769098039215691</v>
      </c>
      <c r="D53" s="19"/>
      <c r="F53" s="50">
        <f>IF('capacity spectrum ULS'!K53="",1000000,'capacity spectrum ULS'!K53)</f>
        <v>30.102938279963034</v>
      </c>
      <c r="G53" s="50">
        <f>IF('capacity spectrum ULS'!J53="","",'capacity spectrum ULS'!J53)</f>
        <v>0.74521098474056868</v>
      </c>
      <c r="H53" s="50"/>
      <c r="J53" s="19">
        <f>IF(B53="","",B53*'N2'!$S$1)</f>
        <v>7.2244973078282602</v>
      </c>
      <c r="K53" s="19">
        <f>IF(C53="","",C53*'N2'!$S$1)</f>
        <v>0.17884549019607845</v>
      </c>
    </row>
    <row r="54" spans="2:11" x14ac:dyDescent="0.25">
      <c r="B54" s="19">
        <f>IF('demand spectrum ULS'!K54="",1000000,'demand spectrum ULS'!K54)</f>
        <v>14.732308235571354</v>
      </c>
      <c r="C54" s="19">
        <f>IF('demand spectrum ULS'!J54="","",'demand spectrum ULS'!J54)</f>
        <v>0.3508123076923077</v>
      </c>
      <c r="D54" s="19"/>
      <c r="F54" s="50">
        <f>IF('capacity spectrum ULS'!K54="",1000000,'capacity spectrum ULS'!K54)</f>
        <v>30.693191971727018</v>
      </c>
      <c r="G54" s="50">
        <f>IF('capacity spectrum ULS'!J54="","",'capacity spectrum ULS'!J54)</f>
        <v>0.73088000426478839</v>
      </c>
      <c r="H54" s="50"/>
      <c r="J54" s="19">
        <f>IF(B54="","",B54*'N2'!$S$1)</f>
        <v>7.3661541177856771</v>
      </c>
      <c r="K54" s="19">
        <f>IF(C54="","",C54*'N2'!$S$1)</f>
        <v>0.17540615384615385</v>
      </c>
    </row>
    <row r="55" spans="2:11" x14ac:dyDescent="0.25">
      <c r="B55" s="19">
        <f>IF('demand spectrum ULS'!K55="",1000000,'demand spectrum ULS'!K55)</f>
        <v>15.015621855486186</v>
      </c>
      <c r="C55" s="19">
        <f>IF('demand spectrum ULS'!J55="","",'demand spectrum ULS'!J55)</f>
        <v>0.34419320754716987</v>
      </c>
      <c r="D55" s="19"/>
      <c r="F55" s="50">
        <f>IF('capacity spectrum ULS'!K55="",1000000,'capacity spectrum ULS'!K55)</f>
        <v>31.283445663491001</v>
      </c>
      <c r="G55" s="50">
        <f>IF('capacity spectrum ULS'!J55="","",'capacity spectrum ULS'!J55)</f>
        <v>0.71708981550507545</v>
      </c>
      <c r="H55" s="50"/>
      <c r="J55" s="19">
        <f>IF(B55="","",B55*'N2'!$S$1)</f>
        <v>7.5078109277430931</v>
      </c>
      <c r="K55" s="19">
        <f>IF(C55="","",C55*'N2'!$S$1)</f>
        <v>0.17209660377358493</v>
      </c>
    </row>
    <row r="56" spans="2:11" x14ac:dyDescent="0.25">
      <c r="B56" s="19">
        <f>IF('demand spectrum ULS'!K56="",1000000,'demand spectrum ULS'!K56)</f>
        <v>15.298935475401018</v>
      </c>
      <c r="C56" s="19">
        <f>IF('demand spectrum ULS'!J56="","",'demand spectrum ULS'!J56)</f>
        <v>0.33781925925925921</v>
      </c>
      <c r="D56" s="19"/>
      <c r="F56" s="50">
        <f>IF('capacity spectrum ULS'!K56="",1000000,'capacity spectrum ULS'!K56)</f>
        <v>31.873699355254974</v>
      </c>
      <c r="G56" s="50">
        <f>IF('capacity spectrum ULS'!J56="","",'capacity spectrum ULS'!J56)</f>
        <v>0.70381037447720352</v>
      </c>
      <c r="H56" s="50"/>
      <c r="J56" s="19">
        <f>IF(B56="","",B56*'N2'!$S$1)</f>
        <v>7.6494677377005091</v>
      </c>
      <c r="K56" s="19">
        <f>IF(C56="","",C56*'N2'!$S$1)</f>
        <v>0.1689096296296296</v>
      </c>
    </row>
    <row r="57" spans="2:11" x14ac:dyDescent="0.25">
      <c r="B57" s="19">
        <f>IF('demand spectrum ULS'!K57="",1000000,'demand spectrum ULS'!K57)</f>
        <v>15.582249095315854</v>
      </c>
      <c r="C57" s="19">
        <f>IF('demand spectrum ULS'!J57="","",'demand spectrum ULS'!J57)</f>
        <v>0.33167709090909092</v>
      </c>
      <c r="D57" s="19"/>
      <c r="F57" s="50">
        <f>IF('capacity spectrum ULS'!K57="",1000000,'capacity spectrum ULS'!K57)</f>
        <v>32.463953047018961</v>
      </c>
      <c r="G57" s="50">
        <f>IF('capacity spectrum ULS'!J57="","",'capacity spectrum ULS'!J57)</f>
        <v>0.69101382221398178</v>
      </c>
      <c r="H57" s="50"/>
      <c r="J57" s="19">
        <f>IF(B57="","",B57*'N2'!$S$1)</f>
        <v>7.7911245476579269</v>
      </c>
      <c r="K57" s="19">
        <f>IF(C57="","",C57*'N2'!$S$1)</f>
        <v>0.16583854545454546</v>
      </c>
    </row>
    <row r="58" spans="2:11" x14ac:dyDescent="0.25">
      <c r="B58" s="19">
        <f>IF('demand spectrum ULS'!K58="",1000000,'demand spectrum ULS'!K58)</f>
        <v>15.865562715230684</v>
      </c>
      <c r="C58" s="19">
        <f>IF('demand spectrum ULS'!J58="","",'demand spectrum ULS'!J58)</f>
        <v>0.32575428571428572</v>
      </c>
      <c r="D58" s="19"/>
      <c r="F58" s="50">
        <f>IF('capacity spectrum ULS'!K58="",1000000,'capacity spectrum ULS'!K58)</f>
        <v>33.054206738782938</v>
      </c>
      <c r="G58" s="50">
        <f>IF('capacity spectrum ULS'!J58="","",'capacity spectrum ULS'!J58)</f>
        <v>0.67867428967444643</v>
      </c>
      <c r="H58" s="50"/>
      <c r="J58" s="19">
        <f>IF(B58="","",B58*'N2'!$S$1)</f>
        <v>7.9327813576153421</v>
      </c>
      <c r="K58" s="19">
        <f>IF(C58="","",C58*'N2'!$S$1)</f>
        <v>0.16287714285714286</v>
      </c>
    </row>
    <row r="59" spans="2:11" x14ac:dyDescent="0.25">
      <c r="B59" s="19">
        <f>IF('demand spectrum ULS'!K59="",1000000,'demand spectrum ULS'!K59)</f>
        <v>16.148876335145516</v>
      </c>
      <c r="C59" s="19">
        <f>IF('demand spectrum ULS'!J59="","",'demand spectrum ULS'!J59)</f>
        <v>0.320039298245614</v>
      </c>
      <c r="D59" s="19"/>
      <c r="F59" s="50">
        <f>IF('capacity spectrum ULS'!K59="",1000000,'capacity spectrum ULS'!K59)</f>
        <v>33.644460430546921</v>
      </c>
      <c r="G59" s="50">
        <f>IF('capacity spectrum ULS'!J59="","",'capacity spectrum ULS'!J59)</f>
        <v>0.66676772318892974</v>
      </c>
      <c r="H59" s="50"/>
      <c r="J59" s="19">
        <f>IF(B59="","",B59*'N2'!$S$1)</f>
        <v>8.0744381675727581</v>
      </c>
      <c r="K59" s="19">
        <f>IF(C59="","",C59*'N2'!$S$1)</f>
        <v>0.160019649122807</v>
      </c>
    </row>
    <row r="60" spans="2:11" x14ac:dyDescent="0.25">
      <c r="B60" s="19">
        <f>IF('demand spectrum ULS'!K60="",1000000,'demand spectrum ULS'!K60)</f>
        <v>16.432189955060352</v>
      </c>
      <c r="C60" s="19">
        <f>IF('demand spectrum ULS'!J60="","",'demand spectrum ULS'!J60)</f>
        <v>0.3145213793103448</v>
      </c>
      <c r="D60" s="19"/>
      <c r="F60" s="50">
        <f>IF('capacity spectrum ULS'!K60="",1000000,'capacity spectrum ULS'!K60)</f>
        <v>34.234714122310905</v>
      </c>
      <c r="G60" s="50">
        <f>IF('capacity spectrum ULS'!J60="","",'capacity spectrum ULS'!J60)</f>
        <v>0.65527172796153443</v>
      </c>
      <c r="H60" s="50"/>
      <c r="J60" s="19">
        <f>IF(B60="","",B60*'N2'!$S$1)</f>
        <v>8.2160949775301759</v>
      </c>
      <c r="K60" s="19">
        <f>IF(C60="","",C60*'N2'!$S$1)</f>
        <v>0.1572606896551724</v>
      </c>
    </row>
    <row r="61" spans="2:11" x14ac:dyDescent="0.25">
      <c r="B61" s="19">
        <f>IF('demand spectrum ULS'!K61="",1000000,'demand spectrum ULS'!K61)</f>
        <v>16.715503574975187</v>
      </c>
      <c r="C61" s="19">
        <f>IF('demand spectrum ULS'!J61="","",'demand spectrum ULS'!J61)</f>
        <v>0.30919050847457624</v>
      </c>
      <c r="D61" s="19"/>
      <c r="F61" s="50">
        <f>IF('capacity spectrum ULS'!K61="",1000000,'capacity spectrum ULS'!K61)</f>
        <v>34.824967814074881</v>
      </c>
      <c r="G61" s="50">
        <f>IF('capacity spectrum ULS'!J61="","",'capacity spectrum ULS'!J61)</f>
        <v>0.64416542748761008</v>
      </c>
      <c r="H61" s="50"/>
      <c r="J61" s="19">
        <f>IF(B61="","",B61*'N2'!$S$1)</f>
        <v>8.3577517874875937</v>
      </c>
      <c r="K61" s="19">
        <f>IF(C61="","",C61*'N2'!$S$1)</f>
        <v>0.15459525423728812</v>
      </c>
    </row>
    <row r="62" spans="2:11" x14ac:dyDescent="0.25">
      <c r="B62" s="19">
        <f>IF('demand spectrum ULS'!K62="",1000000,'demand spectrum ULS'!K62)</f>
        <v>16.99881719489002</v>
      </c>
      <c r="C62" s="19">
        <f>IF('demand spectrum ULS'!J62="","",'demand spectrum ULS'!J62)</f>
        <v>0.30403733333333333</v>
      </c>
      <c r="D62" s="19"/>
      <c r="F62" s="50">
        <f>IF('capacity spectrum ULS'!K62="",1000000,'capacity spectrum ULS'!K62)</f>
        <v>35.415221505838865</v>
      </c>
      <c r="G62" s="50">
        <f>IF('capacity spectrum ULS'!J62="","",'capacity spectrum ULS'!J62)</f>
        <v>0.63342933702948323</v>
      </c>
      <c r="H62" s="50"/>
      <c r="J62" s="19">
        <f>IF(B62="","",B62*'N2'!$S$1)</f>
        <v>8.4994085974450098</v>
      </c>
      <c r="K62" s="19">
        <f>IF(C62="","",C62*'N2'!$S$1)</f>
        <v>0.15201866666666666</v>
      </c>
    </row>
    <row r="63" spans="2:11" x14ac:dyDescent="0.25">
      <c r="B63" s="19">
        <f>IF('demand spectrum ULS'!K63="",1000000,'demand spectrum ULS'!K63)</f>
        <v>17.282130814804848</v>
      </c>
      <c r="C63" s="19">
        <f>IF('demand spectrum ULS'!J63="","",'demand spectrum ULS'!J63)</f>
        <v>0.29905311475409835</v>
      </c>
      <c r="D63" s="19"/>
      <c r="F63" s="50">
        <f>IF('capacity spectrum ULS'!K63="",1000000,'capacity spectrum ULS'!K63)</f>
        <v>36.005475197602841</v>
      </c>
      <c r="G63" s="50">
        <f>IF('capacity spectrum ULS'!J63="","",'capacity spectrum ULS'!J63)</f>
        <v>0.62304524953719664</v>
      </c>
      <c r="H63" s="50"/>
      <c r="J63" s="19">
        <f>IF(B63="","",B63*'N2'!$S$1)</f>
        <v>8.641065407402424</v>
      </c>
      <c r="K63" s="19">
        <f>IF(C63="","",C63*'N2'!$S$1)</f>
        <v>0.14952655737704917</v>
      </c>
    </row>
    <row r="64" spans="2:11" x14ac:dyDescent="0.25">
      <c r="B64" s="19">
        <f>IF('demand spectrum ULS'!K64="",1000000,'demand spectrum ULS'!K64)</f>
        <v>17.565444434719687</v>
      </c>
      <c r="C64" s="19">
        <f>IF('demand spectrum ULS'!J64="","",'demand spectrum ULS'!J64)</f>
        <v>0.2942296774193548</v>
      </c>
      <c r="D64" s="19"/>
      <c r="F64" s="50">
        <f>IF('capacity spectrum ULS'!K64="",1000000,'capacity spectrum ULS'!K64)</f>
        <v>36.595728889366825</v>
      </c>
      <c r="G64" s="50">
        <f>IF('capacity spectrum ULS'!J64="","",'capacity spectrum ULS'!J64)</f>
        <v>0.61299613260917729</v>
      </c>
      <c r="H64" s="50"/>
      <c r="J64" s="19">
        <f>IF(B64="","",B64*'N2'!$S$1)</f>
        <v>8.7827222173598436</v>
      </c>
      <c r="K64" s="19">
        <f>IF(C64="","",C64*'N2'!$S$1)</f>
        <v>0.1471148387096774</v>
      </c>
    </row>
    <row r="65" spans="2:11" x14ac:dyDescent="0.25">
      <c r="B65" s="19">
        <f>IF('demand spectrum ULS'!K65="",1000000,'demand spectrum ULS'!K65)</f>
        <v>17.848758054634523</v>
      </c>
      <c r="C65" s="19">
        <f>IF('demand spectrum ULS'!J65="","",'demand spectrum ULS'!J65)</f>
        <v>0.28955936507936508</v>
      </c>
      <c r="D65" s="19"/>
      <c r="F65" s="50">
        <f>IF('capacity spectrum ULS'!K65="",1000000,'capacity spectrum ULS'!K65)</f>
        <v>37.185982581130808</v>
      </c>
      <c r="G65" s="50">
        <f>IF('capacity spectrum ULS'!J65="","",'capacity spectrum ULS'!J65)</f>
        <v>0.60326603526617462</v>
      </c>
      <c r="H65" s="50"/>
      <c r="J65" s="19">
        <f>IF(B65="","",B65*'N2'!$S$1)</f>
        <v>8.9243790273172614</v>
      </c>
      <c r="K65" s="19">
        <f>IF(C65="","",C65*'N2'!$S$1)</f>
        <v>0.14477968253968254</v>
      </c>
    </row>
    <row r="66" spans="2:11" x14ac:dyDescent="0.25">
      <c r="B66" s="19">
        <f>IF('demand spectrum ULS'!K66="",1000000,'demand spectrum ULS'!K66)</f>
        <v>18.132071674549358</v>
      </c>
      <c r="C66" s="19">
        <f>IF('demand spectrum ULS'!J66="","",'demand spectrum ULS'!J66)</f>
        <v>0.28503499999999998</v>
      </c>
      <c r="D66" s="19"/>
      <c r="F66" s="50">
        <f>IF('capacity spectrum ULS'!K66="",1000000,'capacity spectrum ULS'!K66)</f>
        <v>37.776236272894792</v>
      </c>
      <c r="G66" s="50">
        <f>IF('capacity spectrum ULS'!J66="","",'capacity spectrum ULS'!J66)</f>
        <v>0.59384000346514054</v>
      </c>
      <c r="H66" s="50"/>
      <c r="J66" s="19">
        <f>IF(B66="","",B66*'N2'!$S$1)</f>
        <v>9.0660358372746792</v>
      </c>
      <c r="K66" s="19">
        <f>IF(C66="","",C66*'N2'!$S$1)</f>
        <v>0.14251749999999999</v>
      </c>
    </row>
    <row r="67" spans="2:11" x14ac:dyDescent="0.25">
      <c r="B67" s="19">
        <f>IF('demand spectrum ULS'!K67="",1000000,'demand spectrum ULS'!K67)</f>
        <v>18.415385294464187</v>
      </c>
      <c r="C67" s="19">
        <f>IF('demand spectrum ULS'!J67="","",'demand spectrum ULS'!J67)</f>
        <v>0.28064984615384614</v>
      </c>
      <c r="D67" s="19"/>
      <c r="F67" s="50">
        <f>IF('capacity spectrum ULS'!K67="",1000000,'capacity spectrum ULS'!K67)</f>
        <v>38.366489964658776</v>
      </c>
      <c r="G67" s="50">
        <f>IF('capacity spectrum ULS'!J67="","",'capacity spectrum ULS'!J67)</f>
        <v>0.58470400341183071</v>
      </c>
      <c r="H67" s="50"/>
      <c r="J67" s="19">
        <f>IF(B67="","",B67*'N2'!$S$1)</f>
        <v>9.2076926472320935</v>
      </c>
      <c r="K67" s="19">
        <f>IF(C67="","",C67*'N2'!$S$1)</f>
        <v>0.14032492307692307</v>
      </c>
    </row>
    <row r="68" spans="2:11" x14ac:dyDescent="0.25">
      <c r="B68" s="19">
        <f>IF('demand spectrum ULS'!K68="",1000000,'demand spectrum ULS'!K68)</f>
        <v>18.698698914379023</v>
      </c>
      <c r="C68" s="19">
        <f>IF('demand spectrum ULS'!J68="","",'demand spectrum ULS'!J68)</f>
        <v>0.27639757575757579</v>
      </c>
      <c r="D68" s="19"/>
      <c r="F68" s="50">
        <f>IF('capacity spectrum ULS'!K68="",1000000,'capacity spectrum ULS'!K68)</f>
        <v>38.956743656422752</v>
      </c>
      <c r="G68" s="50">
        <f>IF('capacity spectrum ULS'!J68="","",'capacity spectrum ULS'!J68)</f>
        <v>0.5758448518449848</v>
      </c>
      <c r="H68" s="50"/>
      <c r="J68" s="19">
        <f>IF(B68="","",B68*'N2'!$S$1)</f>
        <v>9.3493494571895113</v>
      </c>
      <c r="K68" s="19">
        <f>IF(C68="","",C68*'N2'!$S$1)</f>
        <v>0.13819878787878789</v>
      </c>
    </row>
    <row r="69" spans="2:11" x14ac:dyDescent="0.25">
      <c r="B69" s="19">
        <f>IF('demand spectrum ULS'!K69="",1000000,'demand spectrum ULS'!K69)</f>
        <v>18.982012534293855</v>
      </c>
      <c r="C69" s="19">
        <f>IF('demand spectrum ULS'!J69="","",'demand spectrum ULS'!J69)</f>
        <v>0.27227223880597012</v>
      </c>
      <c r="D69" s="19"/>
      <c r="F69" s="50">
        <f>IF('capacity spectrum ULS'!K69="",1000000,'capacity spectrum ULS'!K69)</f>
        <v>39.546997348186729</v>
      </c>
      <c r="G69" s="50">
        <f>IF('capacity spectrum ULS'!J69="","",'capacity spectrum ULS'!J69)</f>
        <v>0.56725015256371636</v>
      </c>
      <c r="H69" s="50"/>
      <c r="J69" s="19">
        <f>IF(B69="","",B69*'N2'!$S$1)</f>
        <v>9.4910062671469273</v>
      </c>
      <c r="K69" s="19">
        <f>IF(C69="","",C69*'N2'!$S$1)</f>
        <v>0.13613611940298506</v>
      </c>
    </row>
    <row r="70" spans="2:11" x14ac:dyDescent="0.25">
      <c r="B70" s="19">
        <f>IF('demand spectrum ULS'!K70="",1000000,'demand spectrum ULS'!K70)</f>
        <v>19.265326154208687</v>
      </c>
      <c r="C70" s="19">
        <f>IF('demand spectrum ULS'!J70="","",'demand spectrum ULS'!J70)</f>
        <v>0.26826823529411764</v>
      </c>
      <c r="D70" s="19"/>
      <c r="F70" s="50">
        <f>IF('capacity spectrum ULS'!K70="",1000000,'capacity spectrum ULS'!K70)</f>
        <v>40.137251039950712</v>
      </c>
      <c r="G70" s="50">
        <f>IF('capacity spectrum ULS'!J70="","",'capacity spectrum ULS'!J70)</f>
        <v>0.55890823855542648</v>
      </c>
      <c r="H70" s="50"/>
      <c r="J70" s="19">
        <f>IF(B70="","",B70*'N2'!$S$1)</f>
        <v>9.6326630771043433</v>
      </c>
      <c r="K70" s="19">
        <f>IF(C70="","",C70*'N2'!$S$1)</f>
        <v>0.13413411764705882</v>
      </c>
    </row>
    <row r="71" spans="2:11" x14ac:dyDescent="0.25">
      <c r="B71" s="19">
        <f>IF('demand spectrum ULS'!K71="",1000000,'demand spectrum ULS'!K71)</f>
        <v>19.548639774123526</v>
      </c>
      <c r="C71" s="19">
        <f>IF('demand spectrum ULS'!J71="","",'demand spectrum ULS'!J71)</f>
        <v>0.26438028985507245</v>
      </c>
      <c r="D71" s="19"/>
      <c r="F71" s="50">
        <f>IF('capacity spectrum ULS'!K71="",1000000,'capacity spectrum ULS'!K71)</f>
        <v>40.727504731714703</v>
      </c>
      <c r="G71" s="50">
        <f>IF('capacity spectrum ULS'!J71="","",'capacity spectrum ULS'!J71)</f>
        <v>0.55080811915607242</v>
      </c>
      <c r="H71" s="50"/>
      <c r="J71" s="19">
        <f>IF(B71="","",B71*'N2'!$S$1)</f>
        <v>9.7743198870617629</v>
      </c>
      <c r="K71" s="19">
        <f>IF(C71="","",C71*'N2'!$S$1)</f>
        <v>0.13219014492753622</v>
      </c>
    </row>
    <row r="72" spans="2:11" x14ac:dyDescent="0.25">
      <c r="B72" s="19">
        <f>IF('demand spectrum ULS'!K72="",1000000,'demand spectrum ULS'!K72)</f>
        <v>19.831953394038358</v>
      </c>
      <c r="C72" s="19">
        <f>IF('demand spectrum ULS'!J72="","",'demand spectrum ULS'!J72)</f>
        <v>0.2606034285714286</v>
      </c>
      <c r="D72" s="19"/>
      <c r="F72" s="50">
        <f>IF('capacity spectrum ULS'!K72="",1000000,'capacity spectrum ULS'!K72)</f>
        <v>41.317758423478679</v>
      </c>
      <c r="G72" s="50">
        <f>IF('capacity spectrum ULS'!J72="","",'capacity spectrum ULS'!J72)</f>
        <v>0.54293943173955717</v>
      </c>
      <c r="H72" s="50"/>
      <c r="J72" s="19">
        <f>IF(B72="","",B72*'N2'!$S$1)</f>
        <v>9.9159766970191789</v>
      </c>
      <c r="K72" s="19">
        <f>IF(C72="","",C72*'N2'!$S$1)</f>
        <v>0.1303017142857143</v>
      </c>
    </row>
    <row r="73" spans="2:11" x14ac:dyDescent="0.25">
      <c r="B73" s="19">
        <f>IF('demand spectrum ULS'!K73="",1000000,'demand spectrum ULS'!K73)</f>
        <v>20.11526701395319</v>
      </c>
      <c r="C73" s="19">
        <f>IF('demand spectrum ULS'!J73="","",'demand spectrum ULS'!J73)</f>
        <v>0.2569329577464789</v>
      </c>
      <c r="D73" s="19"/>
      <c r="F73" s="50">
        <f>IF('capacity spectrum ULS'!K73="",1000000,'capacity spectrum ULS'!K73)</f>
        <v>41.908012115242656</v>
      </c>
      <c r="G73" s="50">
        <f>IF('capacity spectrum ULS'!J73="","",'capacity spectrum ULS'!J73)</f>
        <v>0.53529239748970425</v>
      </c>
      <c r="H73" s="50"/>
      <c r="J73" s="19">
        <f>IF(B73="","",B73*'N2'!$S$1)</f>
        <v>10.057633506976595</v>
      </c>
      <c r="K73" s="19">
        <f>IF(C73="","",C73*'N2'!$S$1)</f>
        <v>0.12846647887323945</v>
      </c>
    </row>
    <row r="74" spans="2:11" x14ac:dyDescent="0.25">
      <c r="B74" s="19">
        <f>IF('demand spectrum ULS'!K74="",1000000,'demand spectrum ULS'!K74)</f>
        <v>20.398580633868026</v>
      </c>
      <c r="C74" s="19">
        <f>IF('demand spectrum ULS'!J74="","",'demand spectrum ULS'!J74)</f>
        <v>0.25336444444444445</v>
      </c>
      <c r="D74" s="19"/>
      <c r="F74" s="50">
        <f>IF('capacity spectrum ULS'!K74="",1000000,'capacity spectrum ULS'!K74)</f>
        <v>42.498265807006639</v>
      </c>
      <c r="G74" s="50">
        <f>IF('capacity spectrum ULS'!J74="","",'capacity spectrum ULS'!J74)</f>
        <v>0.52785778085790269</v>
      </c>
      <c r="H74" s="50"/>
      <c r="J74" s="19">
        <f>IF(B74="","",B74*'N2'!$S$1)</f>
        <v>10.199290316934013</v>
      </c>
      <c r="K74" s="19">
        <f>IF(C74="","",C74*'N2'!$S$1)</f>
        <v>0.12668222222222222</v>
      </c>
    </row>
    <row r="75" spans="2:11" x14ac:dyDescent="0.25">
      <c r="B75" s="19">
        <f>IF('demand spectrum ULS'!K75="",1000000,'demand spectrum ULS'!K75)</f>
        <v>20.681894253782858</v>
      </c>
      <c r="C75" s="19">
        <f>IF('demand spectrum ULS'!J75="","",'demand spectrum ULS'!J75)</f>
        <v>0.249893698630137</v>
      </c>
      <c r="D75" s="19"/>
      <c r="F75" s="50">
        <f>IF('capacity spectrum ULS'!K75="",1000000,'capacity spectrum ULS'!K75)</f>
        <v>43.088519498770623</v>
      </c>
      <c r="G75" s="50">
        <f>IF('capacity spectrum ULS'!J75="","",'capacity spectrum ULS'!J75)</f>
        <v>0.52062685235299999</v>
      </c>
      <c r="H75" s="50"/>
      <c r="J75" s="19">
        <f>IF(B75="","",B75*'N2'!$S$1)</f>
        <v>10.340947126891429</v>
      </c>
      <c r="K75" s="19">
        <f>IF(C75="","",C75*'N2'!$S$1)</f>
        <v>0.1249468493150685</v>
      </c>
    </row>
    <row r="76" spans="2:11" x14ac:dyDescent="0.25">
      <c r="B76" s="19">
        <f>IF('demand spectrum ULS'!K76="",1000000,'demand spectrum ULS'!K76)</f>
        <v>20.965207873697693</v>
      </c>
      <c r="C76" s="19">
        <f>IF('demand spectrum ULS'!J76="","",'demand spectrum ULS'!J76)</f>
        <v>0.24651675675675674</v>
      </c>
      <c r="D76" s="19"/>
      <c r="F76" s="50">
        <f>IF('capacity spectrum ULS'!K76="",1000000,'capacity spectrum ULS'!K76)</f>
        <v>43.678773190534606</v>
      </c>
      <c r="G76" s="50">
        <f>IF('capacity spectrum ULS'!J76="","",'capacity spectrum ULS'!J76)</f>
        <v>0.51359135434822967</v>
      </c>
      <c r="H76" s="50"/>
      <c r="J76" s="19">
        <f>IF(B76="","",B76*'N2'!$S$1)</f>
        <v>10.482603936848847</v>
      </c>
      <c r="K76" s="19">
        <f>IF(C76="","",C76*'N2'!$S$1)</f>
        <v>0.12325837837837837</v>
      </c>
    </row>
    <row r="77" spans="2:11" x14ac:dyDescent="0.25">
      <c r="B77" s="19">
        <f>IF('demand spectrum ULS'!K77="",1000000,'demand spectrum ULS'!K77)</f>
        <v>21.248521493612525</v>
      </c>
      <c r="C77" s="19">
        <f>IF('demand spectrum ULS'!J77="","",'demand spectrum ULS'!J77)</f>
        <v>0.24322986666666666</v>
      </c>
      <c r="D77" s="19"/>
      <c r="F77" s="50">
        <f>IF('capacity spectrum ULS'!K77="",1000000,'capacity spectrum ULS'!K77)</f>
        <v>44.269026882298583</v>
      </c>
      <c r="G77" s="50">
        <f>IF('capacity spectrum ULS'!J77="","",'capacity spectrum ULS'!J77)</f>
        <v>0.50674346962358663</v>
      </c>
      <c r="H77" s="50"/>
      <c r="J77" s="19">
        <f>IF(B77="","",B77*'N2'!$S$1)</f>
        <v>10.624260746806263</v>
      </c>
      <c r="K77" s="19">
        <f>IF(C77="","",C77*'N2'!$S$1)</f>
        <v>0.12161493333333333</v>
      </c>
    </row>
    <row r="78" spans="2:11" x14ac:dyDescent="0.25">
      <c r="B78" s="19">
        <f>IF('demand spectrum ULS'!K78="",1000000,'demand spectrum ULS'!K78)</f>
        <v>21.531835113527361</v>
      </c>
      <c r="C78" s="19">
        <f>IF('demand spectrum ULS'!J78="","",'demand spectrum ULS'!J78)</f>
        <v>0.24002947368421054</v>
      </c>
      <c r="D78" s="19"/>
      <c r="F78" s="50">
        <f>IF('capacity spectrum ULS'!K78="",1000000,'capacity spectrum ULS'!K78)</f>
        <v>44.859280574062559</v>
      </c>
      <c r="G78" s="50">
        <f>IF('capacity spectrum ULS'!J78="","",'capacity spectrum ULS'!J78)</f>
        <v>0.5000757923916973</v>
      </c>
      <c r="H78" s="50"/>
      <c r="J78" s="19">
        <f>IF(B78="","",B78*'N2'!$S$1)</f>
        <v>10.76591755676368</v>
      </c>
      <c r="K78" s="19">
        <f>IF(C78="","",C78*'N2'!$S$1)</f>
        <v>0.12001473684210527</v>
      </c>
    </row>
    <row r="79" spans="2:11" x14ac:dyDescent="0.25">
      <c r="B79" s="19">
        <f>IF('demand spectrum ULS'!K79="",1000000,'demand spectrum ULS'!K79)</f>
        <v>21.815148733442197</v>
      </c>
      <c r="C79" s="19">
        <f>IF('demand spectrum ULS'!J79="","",'demand spectrum ULS'!J79)</f>
        <v>0.23691220779220779</v>
      </c>
      <c r="D79" s="19"/>
      <c r="F79" s="50">
        <f>IF('capacity spectrum ULS'!K79="",1000000,'capacity spectrum ULS'!K79)</f>
        <v>45.449534265826557</v>
      </c>
      <c r="G79" s="50">
        <f>IF('capacity spectrum ULS'!J79="","",'capacity spectrum ULS'!J79)</f>
        <v>0.49358130158141555</v>
      </c>
      <c r="H79" s="50"/>
      <c r="J79" s="19">
        <f>IF(B79="","",B79*'N2'!$S$1)</f>
        <v>10.907574366721098</v>
      </c>
      <c r="K79" s="19">
        <f>IF(C79="","",C79*'N2'!$S$1)</f>
        <v>0.11845610389610389</v>
      </c>
    </row>
    <row r="80" spans="2:11" x14ac:dyDescent="0.25">
      <c r="B80" s="19">
        <f>IF('demand spectrum ULS'!K80="",1000000,'demand spectrum ULS'!K80)</f>
        <v>22.098462353357025</v>
      </c>
      <c r="C80" s="19">
        <f>IF('demand spectrum ULS'!J80="","",'demand spectrum ULS'!J80)</f>
        <v>0.23387487179487179</v>
      </c>
      <c r="D80" s="19"/>
      <c r="F80" s="50">
        <f>IF('capacity spectrum ULS'!K80="",1000000,'capacity spectrum ULS'!K80)</f>
        <v>46.039787957590519</v>
      </c>
      <c r="G80" s="50">
        <f>IF('capacity spectrum ULS'!J80="","",'capacity spectrum ULS'!J80)</f>
        <v>0.48725333617652561</v>
      </c>
      <c r="H80" s="50"/>
      <c r="J80" s="19">
        <f>IF(B80="","",B80*'N2'!$S$1)</f>
        <v>11.049231176678513</v>
      </c>
      <c r="K80" s="19">
        <f>IF(C80="","",C80*'N2'!$S$1)</f>
        <v>0.1169374358974359</v>
      </c>
    </row>
    <row r="81" spans="2:11" x14ac:dyDescent="0.25">
      <c r="B81" s="19">
        <f>IF('demand spectrum ULS'!K81="",1000000,'demand spectrum ULS'!K81)</f>
        <v>22.381775973271861</v>
      </c>
      <c r="C81" s="19">
        <f>IF('demand spectrum ULS'!J81="","",'demand spectrum ULS'!J81)</f>
        <v>0.23091443037974682</v>
      </c>
      <c r="D81" s="19"/>
      <c r="F81" s="50">
        <f>IF('capacity spectrum ULS'!K81="",1000000,'capacity spectrum ULS'!K81)</f>
        <v>46.63004164935451</v>
      </c>
      <c r="G81" s="50">
        <f>IF('capacity spectrum ULS'!J81="","",'capacity spectrum ULS'!J81)</f>
        <v>0.48108557242745564</v>
      </c>
      <c r="H81" s="50"/>
      <c r="J81" s="19">
        <f>IF(B81="","",B81*'N2'!$S$1)</f>
        <v>11.19088798663593</v>
      </c>
      <c r="K81" s="19">
        <f>IF(C81="","",C81*'N2'!$S$1)</f>
        <v>0.11545721518987341</v>
      </c>
    </row>
    <row r="82" spans="2:11" x14ac:dyDescent="0.25">
      <c r="B82" s="19">
        <f>IF('demand spectrum ULS'!K82="",1000000,'demand spectrum ULS'!K82)</f>
        <v>22.665089593186693</v>
      </c>
      <c r="C82" s="19">
        <f>IF('demand spectrum ULS'!J82="","",'demand spectrum ULS'!J82)</f>
        <v>0.22802800000000001</v>
      </c>
      <c r="D82" s="19"/>
      <c r="F82" s="50">
        <f>IF('capacity spectrum ULS'!K82="",1000000,'capacity spectrum ULS'!K82)</f>
        <v>47.220295341118486</v>
      </c>
      <c r="G82" s="50">
        <f>IF('capacity spectrum ULS'!J82="","",'capacity spectrum ULS'!J82)</f>
        <v>0.47507200277211248</v>
      </c>
      <c r="H82" s="50"/>
      <c r="J82" s="19">
        <f>IF(B82="","",B82*'N2'!$S$1)</f>
        <v>11.332544796593346</v>
      </c>
      <c r="K82" s="19">
        <f>IF(C82="","",C82*'N2'!$S$1)</f>
        <v>0.114014</v>
      </c>
    </row>
    <row r="83" spans="2:11" x14ac:dyDescent="0.25">
      <c r="B83" s="19">
        <f>IF('demand spectrum ULS'!K83="",1000000,'demand spectrum ULS'!K83)</f>
        <v>22.948403213101528</v>
      </c>
      <c r="C83" s="19">
        <f>IF('demand spectrum ULS'!J83="","",'demand spectrum ULS'!J83)</f>
        <v>0.22521283950617285</v>
      </c>
      <c r="D83" s="19"/>
      <c r="F83" s="50">
        <f>IF('capacity spectrum ULS'!K83="",1000000,'capacity spectrum ULS'!K83)</f>
        <v>47.81054903288247</v>
      </c>
      <c r="G83" s="50">
        <f>IF('capacity spectrum ULS'!J83="","",'capacity spectrum ULS'!J83)</f>
        <v>0.46920691631813577</v>
      </c>
      <c r="H83" s="50"/>
      <c r="J83" s="19">
        <f>IF(B83="","",B83*'N2'!$S$1)</f>
        <v>11.474201606550764</v>
      </c>
      <c r="K83" s="19">
        <f>IF(C83="","",C83*'N2'!$S$1)</f>
        <v>0.11260641975308643</v>
      </c>
    </row>
    <row r="84" spans="2:11" x14ac:dyDescent="0.25">
      <c r="B84" s="19">
        <f>IF('demand spectrum ULS'!K84="",1000000,'demand spectrum ULS'!K84)</f>
        <v>23.23171683301636</v>
      </c>
      <c r="C84" s="19">
        <f>IF('demand spectrum ULS'!J84="","",'demand spectrum ULS'!J84)</f>
        <v>0.22246634146341465</v>
      </c>
      <c r="D84" s="19"/>
      <c r="F84" s="50">
        <f>IF('capacity spectrum ULS'!K84="",1000000,'capacity spectrum ULS'!K84)</f>
        <v>48.400802724646447</v>
      </c>
      <c r="G84" s="50">
        <f>IF('capacity spectrum ULS'!J84="","",'capacity spectrum ULS'!J84)</f>
        <v>0.46348488075328048</v>
      </c>
      <c r="H84" s="50"/>
      <c r="J84" s="19">
        <f>IF(B84="","",B84*'N2'!$S$1)</f>
        <v>11.61585841650818</v>
      </c>
      <c r="K84" s="19">
        <f>IF(C84="","",C84*'N2'!$S$1)</f>
        <v>0.11123317073170733</v>
      </c>
    </row>
    <row r="85" spans="2:11" x14ac:dyDescent="0.25">
      <c r="B85" s="19">
        <f>IF('demand spectrum ULS'!K85="",1000000,'demand spectrum ULS'!K85)</f>
        <v>23.515030452931196</v>
      </c>
      <c r="C85" s="19">
        <f>IF('demand spectrum ULS'!J85="","",'demand spectrum ULS'!J85)</f>
        <v>0.21978602409638551</v>
      </c>
      <c r="D85" s="19"/>
      <c r="F85" s="50">
        <f>IF('capacity spectrum ULS'!K85="",1000000,'capacity spectrum ULS'!K85)</f>
        <v>48.991056416410437</v>
      </c>
      <c r="G85" s="50">
        <f>IF('capacity spectrum ULS'!J85="","",'capacity spectrum ULS'!J85)</f>
        <v>0.45790072556348183</v>
      </c>
      <c r="H85" s="50"/>
      <c r="J85" s="19">
        <f>IF(B85="","",B85*'N2'!$S$1)</f>
        <v>11.757515226465598</v>
      </c>
      <c r="K85" s="19">
        <f>IF(C85="","",C85*'N2'!$S$1)</f>
        <v>0.10989301204819275</v>
      </c>
    </row>
    <row r="86" spans="2:11" x14ac:dyDescent="0.25">
      <c r="B86" s="19">
        <f>IF('demand spectrum ULS'!K86="",1000000,'demand spectrum ULS'!K86)</f>
        <v>23.798344072846028</v>
      </c>
      <c r="C86" s="19">
        <f>IF('demand spectrum ULS'!J86="","",'demand spectrum ULS'!J86)</f>
        <v>0.21716952380952378</v>
      </c>
      <c r="D86" s="19"/>
      <c r="F86" s="50">
        <f>IF('capacity spectrum ULS'!K86="",1000000,'capacity spectrum ULS'!K86)</f>
        <v>49.581310108174414</v>
      </c>
      <c r="G86" s="50">
        <f>IF('capacity spectrum ULS'!J86="","",'capacity spectrum ULS'!J86)</f>
        <v>0.45244952644963088</v>
      </c>
      <c r="H86" s="50"/>
      <c r="J86" s="19">
        <f>IF(B86="","",B86*'N2'!$S$1)</f>
        <v>11.899172036423014</v>
      </c>
      <c r="K86" s="19">
        <f>IF(C86="","",C86*'N2'!$S$1)</f>
        <v>0.10858476190476189</v>
      </c>
    </row>
    <row r="87" spans="2:11" x14ac:dyDescent="0.25">
      <c r="B87" s="19">
        <f>IF('demand spectrum ULS'!K87="",1000000,'demand spectrum ULS'!K87)</f>
        <v>24.081657692760864</v>
      </c>
      <c r="C87" s="19">
        <f>IF('demand spectrum ULS'!J87="","",'demand spectrum ULS'!J87)</f>
        <v>0.21461458823529411</v>
      </c>
      <c r="D87" s="19"/>
      <c r="F87" s="50">
        <f>IF('capacity spectrum ULS'!K87="",1000000,'capacity spectrum ULS'!K87)</f>
        <v>50.171563799938383</v>
      </c>
      <c r="G87" s="50">
        <f>IF('capacity spectrum ULS'!J87="","",'capacity spectrum ULS'!J87)</f>
        <v>0.44712659084434109</v>
      </c>
      <c r="H87" s="50"/>
      <c r="J87" s="19">
        <f>IF(B87="","",B87*'N2'!$S$1)</f>
        <v>12.040828846380432</v>
      </c>
      <c r="K87" s="19">
        <f>IF(C87="","",C87*'N2'!$S$1)</f>
        <v>0.10730729411764706</v>
      </c>
    </row>
    <row r="88" spans="2:11" x14ac:dyDescent="0.25">
      <c r="B88" s="19">
        <f>IF('demand spectrum ULS'!K88="",1000000,'demand spectrum ULS'!K88)</f>
        <v>24.364971312675696</v>
      </c>
      <c r="C88" s="19">
        <f>IF('demand spectrum ULS'!J88="","",'demand spectrum ULS'!J88)</f>
        <v>0.21211906976744188</v>
      </c>
      <c r="D88" s="19"/>
      <c r="F88" s="50">
        <f>IF('capacity spectrum ULS'!K88="",1000000,'capacity spectrum ULS'!K88)</f>
        <v>50.761817491702374</v>
      </c>
      <c r="G88" s="50">
        <f>IF('capacity spectrum ULS'!J88="","",'capacity spectrum ULS'!J88)</f>
        <v>0.44192744443917442</v>
      </c>
      <c r="H88" s="50"/>
      <c r="J88" s="19">
        <f>IF(B88="","",B88*'N2'!$S$1)</f>
        <v>12.182485656337848</v>
      </c>
      <c r="K88" s="19">
        <f>IF(C88="","",C88*'N2'!$S$1)</f>
        <v>0.10605953488372094</v>
      </c>
    </row>
    <row r="89" spans="2:11" x14ac:dyDescent="0.25">
      <c r="B89" s="19">
        <f>IF('demand spectrum ULS'!K89="",1000000,'demand spectrum ULS'!K89)</f>
        <v>24.648284932590528</v>
      </c>
      <c r="C89" s="19">
        <f>IF('demand spectrum ULS'!J89="","",'demand spectrum ULS'!J89)</f>
        <v>0.20968091954022991</v>
      </c>
      <c r="D89" s="19"/>
      <c r="F89" s="50">
        <f>IF('capacity spectrum ULS'!K89="",1000000,'capacity spectrum ULS'!K89)</f>
        <v>51.352071183466343</v>
      </c>
      <c r="G89" s="50">
        <f>IF('capacity spectrum ULS'!J89="","",'capacity spectrum ULS'!J89)</f>
        <v>0.43684781864102301</v>
      </c>
      <c r="H89" s="50"/>
      <c r="J89" s="19">
        <f>IF(B89="","",B89*'N2'!$S$1)</f>
        <v>12.324142466295264</v>
      </c>
      <c r="K89" s="19">
        <f>IF(C89="","",C89*'N2'!$S$1)</f>
        <v>0.10484045977011495</v>
      </c>
    </row>
    <row r="90" spans="2:11" x14ac:dyDescent="0.25">
      <c r="B90" s="19">
        <f>IF('demand spectrum ULS'!K90="",1000000,'demand spectrum ULS'!K90)</f>
        <v>24.931598552505367</v>
      </c>
      <c r="C90" s="19">
        <f>IF('demand spectrum ULS'!J90="","",'demand spectrum ULS'!J90)</f>
        <v>0.2072981818181818</v>
      </c>
      <c r="D90" s="19"/>
      <c r="F90" s="50">
        <f>IF('capacity spectrum ULS'!K90="",1000000,'capacity spectrum ULS'!K90)</f>
        <v>51.942324875230341</v>
      </c>
      <c r="G90" s="50">
        <f>IF('capacity spectrum ULS'!J90="","",'capacity spectrum ULS'!J90)</f>
        <v>0.4318836388837386</v>
      </c>
      <c r="H90" s="50"/>
      <c r="J90" s="19">
        <f>IF(B90="","",B90*'N2'!$S$1)</f>
        <v>12.465799276252683</v>
      </c>
      <c r="K90" s="19">
        <f>IF(C90="","",C90*'N2'!$S$1)</f>
        <v>0.1036490909090909</v>
      </c>
    </row>
    <row r="91" spans="2:11" x14ac:dyDescent="0.25">
      <c r="B91" s="19">
        <f>IF('demand spectrum ULS'!K91="",1000000,'demand spectrum ULS'!K91)</f>
        <v>25.214912172420195</v>
      </c>
      <c r="C91" s="19">
        <f>IF('demand spectrum ULS'!J91="","",'demand spectrum ULS'!J91)</f>
        <v>0.20496898876404493</v>
      </c>
      <c r="D91" s="19"/>
      <c r="F91" s="50">
        <f>IF('capacity spectrum ULS'!K91="",1000000,'capacity spectrum ULS'!K91)</f>
        <v>52.532578566994317</v>
      </c>
      <c r="G91" s="50">
        <f>IF('capacity spectrum ULS'!J91="","",'capacity spectrum ULS'!J91)</f>
        <v>0.42703101372774149</v>
      </c>
      <c r="H91" s="50"/>
      <c r="J91" s="19">
        <f>IF(B91="","",B91*'N2'!$S$1)</f>
        <v>12.607456086210098</v>
      </c>
      <c r="K91" s="19">
        <f>IF(C91="","",C91*'N2'!$S$1)</f>
        <v>0.10248449438202246</v>
      </c>
    </row>
    <row r="92" spans="2:11" x14ac:dyDescent="0.25">
      <c r="B92" s="19">
        <f>IF('demand spectrum ULS'!K92="",1000000,'demand spectrum ULS'!K92)</f>
        <v>25.498225792335028</v>
      </c>
      <c r="C92" s="19">
        <f>IF('demand spectrum ULS'!J92="","",'demand spectrum ULS'!J92)</f>
        <v>0.20269155555555554</v>
      </c>
      <c r="D92" s="19"/>
      <c r="F92" s="50">
        <f>IF('capacity spectrum ULS'!K92="",1000000,'capacity spectrum ULS'!K92)</f>
        <v>53.122832258758294</v>
      </c>
      <c r="G92" s="50">
        <f>IF('capacity spectrum ULS'!J92="","",'capacity spectrum ULS'!J92)</f>
        <v>0.42228622468632215</v>
      </c>
      <c r="H92" s="50"/>
      <c r="J92" s="19">
        <f>IF(B92="","",B92*'N2'!$S$1)</f>
        <v>12.749112896167514</v>
      </c>
      <c r="K92" s="19">
        <f>IF(C92="","",C92*'N2'!$S$1)</f>
        <v>0.10134577777777777</v>
      </c>
    </row>
    <row r="93" spans="2:11" x14ac:dyDescent="0.25">
      <c r="B93" s="19">
        <f>IF('demand spectrum ULS'!K93="",1000000,'demand spectrum ULS'!K93)</f>
        <v>25.781539412249863</v>
      </c>
      <c r="C93" s="19">
        <f>IF('demand spectrum ULS'!J93="","",'demand spectrum ULS'!J93)</f>
        <v>0.20046417582417583</v>
      </c>
      <c r="D93" s="19"/>
      <c r="F93" s="50">
        <f>IF('capacity spectrum ULS'!K93="",1000000,'capacity spectrum ULS'!K93)</f>
        <v>53.71308595052227</v>
      </c>
      <c r="G93" s="50">
        <f>IF('capacity spectrum ULS'!J93="","",'capacity spectrum ULS'!J93)</f>
        <v>0.41764571672273626</v>
      </c>
      <c r="H93" s="50"/>
      <c r="J93" s="19">
        <f>IF(B93="","",B93*'N2'!$S$1)</f>
        <v>12.890769706124932</v>
      </c>
      <c r="K93" s="19">
        <f>IF(C93="","",C93*'N2'!$S$1)</f>
        <v>0.10023208791208792</v>
      </c>
    </row>
    <row r="94" spans="2:11" x14ac:dyDescent="0.25">
      <c r="B94" s="19">
        <f>IF('demand spectrum ULS'!K94="",1000000,'demand spectrum ULS'!K94)</f>
        <v>26.064853032164692</v>
      </c>
      <c r="C94" s="19">
        <f>IF('demand spectrum ULS'!J94="","",'demand spectrum ULS'!J94)</f>
        <v>0.19828521739130436</v>
      </c>
      <c r="D94" s="19"/>
      <c r="F94" s="50">
        <f>IF('capacity spectrum ULS'!K94="",1000000,'capacity spectrum ULS'!K94)</f>
        <v>54.303339642286254</v>
      </c>
      <c r="G94" s="50">
        <f>IF('capacity spectrum ULS'!J94="","",'capacity spectrum ULS'!J94)</f>
        <v>0.41310608936705434</v>
      </c>
      <c r="H94" s="50"/>
      <c r="J94" s="19">
        <f>IF(B94="","",B94*'N2'!$S$1)</f>
        <v>13.032426516082346</v>
      </c>
      <c r="K94" s="19">
        <f>IF(C94="","",C94*'N2'!$S$1)</f>
        <v>9.9142608695652182E-2</v>
      </c>
    </row>
    <row r="95" spans="2:11" x14ac:dyDescent="0.25">
      <c r="B95" s="19">
        <f>IF('demand spectrum ULS'!K95="",1000000,'demand spectrum ULS'!K95)</f>
        <v>26.348166652079527</v>
      </c>
      <c r="C95" s="19">
        <f>IF('demand spectrum ULS'!J95="","",'demand spectrum ULS'!J95)</f>
        <v>0.19615311827956985</v>
      </c>
      <c r="D95" s="19"/>
      <c r="F95" s="50">
        <f>IF('capacity spectrum ULS'!K95="",1000000,'capacity spectrum ULS'!K95)</f>
        <v>54.893593334050237</v>
      </c>
      <c r="G95" s="50">
        <f>IF('capacity spectrum ULS'!J95="","",'capacity spectrum ULS'!J95)</f>
        <v>0.40866408840611818</v>
      </c>
      <c r="H95" s="50"/>
      <c r="J95" s="19">
        <f>IF(B95="","",B95*'N2'!$S$1)</f>
        <v>13.174083326039764</v>
      </c>
      <c r="K95" s="19">
        <f>IF(C95="","",C95*'N2'!$S$1)</f>
        <v>9.8076559139784927E-2</v>
      </c>
    </row>
    <row r="96" spans="2:11" x14ac:dyDescent="0.25">
      <c r="B96" s="19">
        <f>IF('demand spectrum ULS'!K96="",1000000,'demand spectrum ULS'!K96)</f>
        <v>26.63148027199437</v>
      </c>
      <c r="C96" s="19">
        <f>IF('demand spectrum ULS'!J96="","",'demand spectrum ULS'!J96)</f>
        <v>0.19406638297872339</v>
      </c>
      <c r="D96" s="19"/>
      <c r="F96" s="50">
        <f>IF('capacity spectrum ULS'!K96="",1000000,'capacity spectrum ULS'!K96)</f>
        <v>55.483847025814228</v>
      </c>
      <c r="G96" s="50">
        <f>IF('capacity spectrum ULS'!J96="","",'capacity spectrum ULS'!J96)</f>
        <v>0.40431659810392545</v>
      </c>
      <c r="H96" s="50"/>
      <c r="J96" s="19">
        <f>IF(B96="","",B96*'N2'!$S$1)</f>
        <v>13.315740135997185</v>
      </c>
      <c r="K96" s="19">
        <f>IF(C96="","",C96*'N2'!$S$1)</f>
        <v>9.7033191489361695E-2</v>
      </c>
    </row>
    <row r="97" spans="2:11" x14ac:dyDescent="0.25">
      <c r="B97" s="19">
        <f>IF('demand spectrum ULS'!K97="",1000000,'demand spectrum ULS'!K97)</f>
        <v>26.914793891909198</v>
      </c>
      <c r="C97" s="19">
        <f>IF('demand spectrum ULS'!J97="","",'demand spectrum ULS'!J97)</f>
        <v>0.19202357894736841</v>
      </c>
      <c r="D97" s="19"/>
      <c r="F97" s="50">
        <f>IF('capacity spectrum ULS'!K97="",1000000,'capacity spectrum ULS'!K97)</f>
        <v>56.074100717578197</v>
      </c>
      <c r="G97" s="50">
        <f>IF('capacity spectrum ULS'!J97="","",'capacity spectrum ULS'!J97)</f>
        <v>0.40006063391335783</v>
      </c>
      <c r="H97" s="50"/>
      <c r="J97" s="19">
        <f>IF(B97="","",B97*'N2'!$S$1)</f>
        <v>13.457396945954599</v>
      </c>
      <c r="K97" s="19">
        <f>IF(C97="","",C97*'N2'!$S$1)</f>
        <v>9.6011789473684203E-2</v>
      </c>
    </row>
    <row r="98" spans="2:11" x14ac:dyDescent="0.25">
      <c r="B98" s="19">
        <f>IF('demand spectrum ULS'!K98="",1000000,'demand spectrum ULS'!K98)</f>
        <v>27.198107511824031</v>
      </c>
      <c r="C98" s="19">
        <f>IF('demand spectrum ULS'!J98="","",'demand spectrum ULS'!J98)</f>
        <v>0.19002333333333335</v>
      </c>
      <c r="D98" s="19"/>
      <c r="F98" s="50">
        <f>IF('capacity spectrum ULS'!K98="",1000000,'capacity spectrum ULS'!K98)</f>
        <v>56.664354409342181</v>
      </c>
      <c r="G98" s="50">
        <f>IF('capacity spectrum ULS'!J98="","",'capacity spectrum ULS'!J98)</f>
        <v>0.39589333564342705</v>
      </c>
      <c r="H98" s="50"/>
      <c r="J98" s="19">
        <f>IF(B98="","",B98*'N2'!$S$1)</f>
        <v>13.599053755912015</v>
      </c>
      <c r="K98" s="19">
        <f>IF(C98="","",C98*'N2'!$S$1)</f>
        <v>9.5011666666666675E-2</v>
      </c>
    </row>
    <row r="99" spans="2:11" x14ac:dyDescent="0.25">
      <c r="B99" s="19">
        <f>IF('demand spectrum ULS'!K99="",1000000,'demand spectrum ULS'!K99)</f>
        <v>27.481421131738866</v>
      </c>
      <c r="C99" s="19">
        <f>IF('demand spectrum ULS'!J99="","",'demand spectrum ULS'!J99)</f>
        <v>0.18806432989690725</v>
      </c>
      <c r="D99" s="19"/>
      <c r="F99" s="50">
        <f>IF('capacity spectrum ULS'!K99="",1000000,'capacity spectrum ULS'!K99)</f>
        <v>57.254608101106164</v>
      </c>
      <c r="G99" s="50">
        <f>IF('capacity spectrum ULS'!J99="","",'capacity spectrum ULS'!J99)</f>
        <v>0.39181196104916494</v>
      </c>
      <c r="H99" s="50"/>
      <c r="J99" s="19">
        <f>IF(B99="","",B99*'N2'!$S$1)</f>
        <v>13.740710565869433</v>
      </c>
      <c r="K99" s="19">
        <f>IF(C99="","",C99*'N2'!$S$1)</f>
        <v>9.4032164948453623E-2</v>
      </c>
    </row>
    <row r="100" spans="2:11" x14ac:dyDescent="0.25">
      <c r="B100" s="19">
        <f>IF('demand spectrum ULS'!K100="",1000000,'demand spectrum ULS'!K100)</f>
        <v>27.764734751653702</v>
      </c>
      <c r="C100" s="19">
        <f>IF('demand spectrum ULS'!J100="","",'demand spectrum ULS'!J100)</f>
        <v>0.18614530612244895</v>
      </c>
      <c r="D100" s="19"/>
      <c r="F100" s="50">
        <f>IF('capacity spectrum ULS'!K100="",1000000,'capacity spectrum ULS'!K100)</f>
        <v>57.844861792870148</v>
      </c>
      <c r="G100" s="50">
        <f>IF('capacity spectrum ULS'!J100="","",'capacity spectrum ULS'!J100)</f>
        <v>0.38781387981396931</v>
      </c>
      <c r="H100" s="50"/>
      <c r="J100" s="19">
        <f>IF(B100="","",B100*'N2'!$S$1)</f>
        <v>13.882367375826851</v>
      </c>
      <c r="K100" s="19">
        <f>IF(C100="","",C100*'N2'!$S$1)</f>
        <v>9.3072653061224475E-2</v>
      </c>
    </row>
    <row r="101" spans="2:11" x14ac:dyDescent="0.25">
      <c r="B101" s="19">
        <f>IF('demand spectrum ULS'!K101="",1000000,'demand spectrum ULS'!K101)</f>
        <v>28.048048371568537</v>
      </c>
      <c r="C101" s="19">
        <f>IF('demand spectrum ULS'!J101="","",'demand spectrum ULS'!J101)</f>
        <v>0.18426505050505051</v>
      </c>
      <c r="D101" s="19"/>
      <c r="F101" s="50">
        <f>IF('capacity spectrum ULS'!K101="",1000000,'capacity spectrum ULS'!K101)</f>
        <v>58.435115484634125</v>
      </c>
      <c r="G101" s="50">
        <f>IF('capacity spectrum ULS'!J101="","",'capacity spectrum ULS'!J101)</f>
        <v>0.38389656789665655</v>
      </c>
      <c r="H101" s="50"/>
      <c r="J101" s="19">
        <f>IF(B101="","",B101*'N2'!$S$1)</f>
        <v>14.024024185784269</v>
      </c>
      <c r="K101" s="19">
        <f>IF(C101="","",C101*'N2'!$S$1)</f>
        <v>9.2132525252525257E-2</v>
      </c>
    </row>
    <row r="102" spans="2:11" x14ac:dyDescent="0.25">
      <c r="B102" s="19">
        <f>IF('demand spectrum ULS'!K102="",1000000,'demand spectrum ULS'!K102)</f>
        <v>28.331361991483366</v>
      </c>
      <c r="C102" s="19">
        <f>IF('demand spectrum ULS'!J102="","",'demand spectrum ULS'!J102)</f>
        <v>0.18242239999999998</v>
      </c>
      <c r="D102" s="19"/>
      <c r="F102" s="50">
        <f>IF('capacity spectrum ULS'!K102="",1000000,'capacity spectrum ULS'!K102)</f>
        <v>59.025369176398108</v>
      </c>
      <c r="G102" s="50">
        <f>IF('capacity spectrum ULS'!J102="","",'capacity spectrum ULS'!J102)</f>
        <v>0.38005760221768997</v>
      </c>
      <c r="H102" s="50"/>
      <c r="J102" s="19">
        <f>IF(B102="","",B102*'N2'!$S$1)</f>
        <v>14.165680995741683</v>
      </c>
      <c r="K102" s="19">
        <f>IF(C102="","",C102*'N2'!$S$1)</f>
        <v>9.1211199999999992E-2</v>
      </c>
    </row>
    <row r="103" spans="2:11" x14ac:dyDescent="0.25">
      <c r="B103" s="19">
        <f>IF('demand spectrum ULS'!K103="",1000000,'demand spectrum ULS'!K103)</f>
        <v>28.614675611398194</v>
      </c>
      <c r="C103" s="19">
        <f>IF('demand spectrum ULS'!J103="","",'demand spectrum ULS'!J103)</f>
        <v>0.18061623762376236</v>
      </c>
      <c r="D103" s="19"/>
      <c r="F103" s="50">
        <f>IF('capacity spectrum ULS'!K103="",1000000,'capacity spectrum ULS'!K103)</f>
        <v>59.615622868162085</v>
      </c>
      <c r="G103" s="50">
        <f>IF('capacity spectrum ULS'!J103="","",'capacity spectrum ULS'!J103)</f>
        <v>0.37629465566107917</v>
      </c>
      <c r="H103" s="50"/>
      <c r="J103" s="19">
        <f>IF(B103="","",B103*'N2'!$S$1)</f>
        <v>14.307337805699097</v>
      </c>
      <c r="K103" s="19">
        <f>IF(C103="","",C103*'N2'!$S$1)</f>
        <v>9.030811881188118E-2</v>
      </c>
    </row>
    <row r="104" spans="2:11" x14ac:dyDescent="0.25">
      <c r="B104" s="19">
        <f>IF('demand spectrum ULS'!K104="",1000000,'demand spectrum ULS'!K104)</f>
        <v>28.897989231313041</v>
      </c>
      <c r="C104" s="19">
        <f>IF('demand spectrum ULS'!J104="","",'demand spectrum ULS'!J104)</f>
        <v>0.17884549019607845</v>
      </c>
      <c r="D104" s="19"/>
      <c r="F104" s="50">
        <f>IF('capacity spectrum ULS'!K104="",1000000,'capacity spectrum ULS'!K104)</f>
        <v>60.205876559926068</v>
      </c>
      <c r="G104" s="50">
        <f>IF('capacity spectrum ULS'!J104="","",'capacity spectrum ULS'!J104)</f>
        <v>0.37260549237028434</v>
      </c>
      <c r="H104" s="50"/>
      <c r="J104" s="19">
        <f>IF(B104="","",B104*'N2'!$S$1)</f>
        <v>14.44899461565652</v>
      </c>
      <c r="K104" s="19">
        <f>IF(C104="","",C104*'N2'!$S$1)</f>
        <v>8.9422745098039227E-2</v>
      </c>
    </row>
    <row r="105" spans="2:11" x14ac:dyDescent="0.25">
      <c r="B105" s="19">
        <f>IF('demand spectrum ULS'!K105="",1000000,'demand spectrum ULS'!K105)</f>
        <v>29.181302851227869</v>
      </c>
      <c r="C105" s="19">
        <f>IF('demand spectrum ULS'!J105="","",'demand spectrum ULS'!J105)</f>
        <v>0.17710912621359221</v>
      </c>
      <c r="D105" s="19"/>
      <c r="F105" s="50">
        <f>IF('capacity spectrum ULS'!K105="",1000000,'capacity spectrum ULS'!K105)</f>
        <v>60.796130251690059</v>
      </c>
      <c r="G105" s="50">
        <f>IF('capacity spectrum ULS'!J105="","",'capacity spectrum ULS'!J105)</f>
        <v>0.36898796331814554</v>
      </c>
      <c r="H105" s="50"/>
      <c r="J105" s="19">
        <f>IF(B105="","",B105*'N2'!$S$1)</f>
        <v>14.590651425613935</v>
      </c>
      <c r="K105" s="19">
        <f>IF(C105="","",C105*'N2'!$S$1)</f>
        <v>8.8554563106796103E-2</v>
      </c>
    </row>
    <row r="106" spans="2:11" x14ac:dyDescent="0.25">
      <c r="B106" s="19">
        <f>IF('demand spectrum ULS'!K106="",1000000,'demand spectrum ULS'!K106)</f>
        <v>29.464616471142708</v>
      </c>
      <c r="C106" s="19">
        <f>IF('demand spectrum ULS'!J106="","",'demand spectrum ULS'!J106)</f>
        <v>0.17540615384615385</v>
      </c>
      <c r="D106" s="19"/>
      <c r="F106" s="50">
        <f>IF('capacity spectrum ULS'!K106="",1000000,'capacity spectrum ULS'!K106)</f>
        <v>61.386383943454035</v>
      </c>
      <c r="G106" s="50">
        <f>IF('capacity spectrum ULS'!J106="","",'capacity spectrum ULS'!J106)</f>
        <v>0.36544000213239419</v>
      </c>
      <c r="H106" s="50"/>
      <c r="J106" s="19">
        <f>IF(B106="","",B106*'N2'!$S$1)</f>
        <v>14.732308235571354</v>
      </c>
      <c r="K106" s="19">
        <f>IF(C106="","",C106*'N2'!$S$1)</f>
        <v>8.7703076923076925E-2</v>
      </c>
    </row>
    <row r="107" spans="2:11" x14ac:dyDescent="0.25">
      <c r="B107" s="19">
        <f>IF('demand spectrum ULS'!K107="",1000000,'demand spectrum ULS'!K107)</f>
        <v>29.747930091057537</v>
      </c>
      <c r="C107" s="19">
        <f>IF('demand spectrum ULS'!J107="","",'demand spectrum ULS'!J107)</f>
        <v>0.17373561904761906</v>
      </c>
      <c r="D107" s="19"/>
      <c r="F107" s="50">
        <f>IF('capacity spectrum ULS'!K107="",1000000,'capacity spectrum ULS'!K107)</f>
        <v>61.976637635218019</v>
      </c>
      <c r="G107" s="50">
        <f>IF('capacity spectrum ULS'!J107="","",'capacity spectrum ULS'!J107)</f>
        <v>0.36195962115970476</v>
      </c>
      <c r="H107" s="50"/>
      <c r="J107" s="19">
        <f>IF(B107="","",B107*'N2'!$S$1)</f>
        <v>14.873965045528768</v>
      </c>
      <c r="K107" s="19">
        <f>IF(C107="","",C107*'N2'!$S$1)</f>
        <v>8.6867809523809528E-2</v>
      </c>
    </row>
    <row r="108" spans="2:11" x14ac:dyDescent="0.25">
      <c r="B108" s="19">
        <f>IF('demand spectrum ULS'!K108="",1000000,'demand spectrum ULS'!K108)</f>
        <v>30.031243710972372</v>
      </c>
      <c r="C108" s="19">
        <f>IF('demand spectrum ULS'!J108="","",'demand spectrum ULS'!J108)</f>
        <v>0.17209660377358493</v>
      </c>
      <c r="D108" s="19"/>
      <c r="F108" s="50">
        <f>IF('capacity spectrum ULS'!K108="",1000000,'capacity spectrum ULS'!K108)</f>
        <v>62.566891326982002</v>
      </c>
      <c r="G108" s="50">
        <f>IF('capacity spectrum ULS'!J108="","",'capacity spectrum ULS'!J108)</f>
        <v>0.35854490775253772</v>
      </c>
      <c r="H108" s="50"/>
      <c r="J108" s="19">
        <f>IF(B108="","",B108*'N2'!$S$1)</f>
        <v>15.015621855486186</v>
      </c>
      <c r="K108" s="19">
        <f>IF(C108="","",C108*'N2'!$S$1)</f>
        <v>8.6048301886792466E-2</v>
      </c>
    </row>
    <row r="109" spans="2:11" x14ac:dyDescent="0.25">
      <c r="B109" s="19">
        <f>IF('demand spectrum ULS'!K109="",1000000,'demand spectrum ULS'!K109)</f>
        <v>30.314557330887201</v>
      </c>
      <c r="C109" s="19">
        <f>IF('demand spectrum ULS'!J109="","",'demand spectrum ULS'!J109)</f>
        <v>0.17048822429906543</v>
      </c>
      <c r="D109" s="19"/>
      <c r="F109" s="50">
        <f>IF('capacity spectrum ULS'!K109="",1000000,'capacity spectrum ULS'!K109)</f>
        <v>63.157145018745972</v>
      </c>
      <c r="G109" s="50">
        <f>IF('capacity spectrum ULS'!J109="","",'capacity spectrum ULS'!J109)</f>
        <v>0.35519402076419626</v>
      </c>
      <c r="H109" s="50"/>
      <c r="J109" s="19">
        <f>IF(B109="","",B109*'N2'!$S$1)</f>
        <v>15.1572786654436</v>
      </c>
      <c r="K109" s="19">
        <f>IF(C109="","",C109*'N2'!$S$1)</f>
        <v>8.5244112149532716E-2</v>
      </c>
    </row>
    <row r="110" spans="2:11" x14ac:dyDescent="0.25">
      <c r="B110" s="19">
        <f>IF('demand spectrum ULS'!K110="",1000000,'demand spectrum ULS'!K110)</f>
        <v>30.597870950802037</v>
      </c>
      <c r="C110" s="19">
        <f>IF('demand spectrum ULS'!J110="","",'demand spectrum ULS'!J110)</f>
        <v>0.1689096296296296</v>
      </c>
      <c r="D110" s="19"/>
      <c r="F110" s="50">
        <f>IF('capacity spectrum ULS'!K110="",1000000,'capacity spectrum ULS'!K110)</f>
        <v>63.747398710509948</v>
      </c>
      <c r="G110" s="50">
        <f>IF('capacity spectrum ULS'!J110="","",'capacity spectrum ULS'!J110)</f>
        <v>0.35190518723860176</v>
      </c>
      <c r="H110" s="50"/>
      <c r="J110" s="19">
        <f>IF(B110="","",B110*'N2'!$S$1)</f>
        <v>15.298935475401018</v>
      </c>
      <c r="K110" s="19">
        <f>IF(C110="","",C110*'N2'!$S$1)</f>
        <v>8.4454814814814802E-2</v>
      </c>
    </row>
    <row r="111" spans="2:11" x14ac:dyDescent="0.25">
      <c r="B111" s="19">
        <f>IF('demand spectrum ULS'!K111="",1000000,'demand spectrum ULS'!K111)</f>
        <v>30.881184570716872</v>
      </c>
      <c r="C111" s="19">
        <f>IF('demand spectrum ULS'!J111="","",'demand spectrum ULS'!J111)</f>
        <v>0.16736000000000001</v>
      </c>
      <c r="D111" s="19"/>
      <c r="F111" s="50">
        <f>IF('capacity spectrum ULS'!K111="",1000000,'capacity spectrum ULS'!K111)</f>
        <v>64.337652402273946</v>
      </c>
      <c r="G111" s="50">
        <f>IF('capacity spectrum ULS'!J111="","",'capacity spectrum ULS'!J111)</f>
        <v>0.3486766992822844</v>
      </c>
      <c r="H111" s="50"/>
      <c r="J111" s="19">
        <f>IF(B111="","",B111*'N2'!$S$1)</f>
        <v>15.440592285358436</v>
      </c>
      <c r="K111" s="19">
        <f>IF(C111="","",C111*'N2'!$S$1)</f>
        <v>8.3680000000000004E-2</v>
      </c>
    </row>
    <row r="112" spans="2:11" x14ac:dyDescent="0.25">
      <c r="B112" s="19">
        <f>IF('demand spectrum ULS'!K112="",1000000,'demand spectrum ULS'!K112)</f>
        <v>31.164498190631708</v>
      </c>
      <c r="C112" s="19">
        <f>IF('demand spectrum ULS'!J112="","",'demand spectrum ULS'!J112)</f>
        <v>0.16583854545454546</v>
      </c>
      <c r="D112" s="19"/>
      <c r="F112" s="50">
        <f>IF('capacity spectrum ULS'!K112="",1000000,'capacity spectrum ULS'!K112)</f>
        <v>64.927906094037922</v>
      </c>
      <c r="G112" s="50">
        <f>IF('capacity spectrum ULS'!J112="","",'capacity spectrum ULS'!J112)</f>
        <v>0.34550691110699089</v>
      </c>
      <c r="H112" s="50"/>
      <c r="J112" s="19">
        <f>IF(B112="","",B112*'N2'!$S$1)</f>
        <v>15.582249095315854</v>
      </c>
      <c r="K112" s="19">
        <f>IF(C112="","",C112*'N2'!$S$1)</f>
        <v>8.291927272727273E-2</v>
      </c>
    </row>
    <row r="113" spans="2:11" x14ac:dyDescent="0.25">
      <c r="B113" s="19">
        <f>IF('demand spectrum ULS'!K113="",1000000,'demand spectrum ULS'!K113)</f>
        <v>31.447811810546536</v>
      </c>
      <c r="C113" s="19">
        <f>IF('demand spectrum ULS'!J113="","",'demand spectrum ULS'!J113)</f>
        <v>0.1643445045045045</v>
      </c>
      <c r="D113" s="19"/>
      <c r="F113" s="50">
        <f>IF('capacity spectrum ULS'!K113="",1000000,'capacity spectrum ULS'!K113)</f>
        <v>65.518159785801885</v>
      </c>
      <c r="G113" s="50">
        <f>IF('capacity spectrum ULS'!J113="","",'capacity spectrum ULS'!J113)</f>
        <v>0.34239423623215309</v>
      </c>
      <c r="H113" s="50"/>
      <c r="J113" s="19">
        <f>IF(B113="","",B113*'N2'!$S$1)</f>
        <v>15.723905905273268</v>
      </c>
      <c r="K113" s="19">
        <f>IF(C113="","",C113*'N2'!$S$1)</f>
        <v>8.2172252252252248E-2</v>
      </c>
    </row>
    <row r="114" spans="2:11" x14ac:dyDescent="0.25">
      <c r="B114" s="19">
        <f>IF('demand spectrum ULS'!K114="",1000000,'demand spectrum ULS'!K114)</f>
        <v>31.731125430461368</v>
      </c>
      <c r="C114" s="19">
        <f>IF('demand spectrum ULS'!J114="","",'demand spectrum ULS'!J114)</f>
        <v>0.16287714285714286</v>
      </c>
      <c r="D114" s="19"/>
      <c r="F114" s="50">
        <f>IF('capacity spectrum ULS'!K114="",1000000,'capacity spectrum ULS'!K114)</f>
        <v>66.108413477565875</v>
      </c>
      <c r="G114" s="50">
        <f>IF('capacity spectrum ULS'!J114="","",'capacity spectrum ULS'!J114)</f>
        <v>0.33933714483722321</v>
      </c>
      <c r="H114" s="50"/>
      <c r="J114" s="19">
        <f>IF(B114="","",B114*'N2'!$S$1)</f>
        <v>15.865562715230684</v>
      </c>
      <c r="K114" s="19">
        <f>IF(C114="","",C114*'N2'!$S$1)</f>
        <v>8.143857142857143E-2</v>
      </c>
    </row>
    <row r="115" spans="2:11" x14ac:dyDescent="0.25">
      <c r="B115" s="19">
        <f>IF('demand spectrum ULS'!K115="",1000000,'demand spectrum ULS'!K115)</f>
        <v>32.014439050376211</v>
      </c>
      <c r="C115" s="19">
        <f>IF('demand spectrum ULS'!J115="","",'demand spectrum ULS'!J115)</f>
        <v>0.16143575221238937</v>
      </c>
      <c r="D115" s="19"/>
      <c r="F115" s="50">
        <f>IF('capacity spectrum ULS'!K115="",1000000,'capacity spectrum ULS'!K115)</f>
        <v>66.698667169329852</v>
      </c>
      <c r="G115" s="50">
        <f>IF('capacity spectrum ULS'!J115="","",'capacity spectrum ULS'!J115)</f>
        <v>0.33633416125459287</v>
      </c>
      <c r="H115" s="50"/>
      <c r="J115" s="19">
        <f>IF(B115="","",B115*'N2'!$S$1)</f>
        <v>16.007219525188106</v>
      </c>
      <c r="K115" s="19">
        <f>IF(C115="","",C115*'N2'!$S$1)</f>
        <v>8.0717876106194686E-2</v>
      </c>
    </row>
    <row r="116" spans="2:11" x14ac:dyDescent="0.25">
      <c r="B116" s="19">
        <f>IF('demand spectrum ULS'!K116="",1000000,'demand spectrum ULS'!K116)</f>
        <v>32.297752670291032</v>
      </c>
      <c r="C116" s="19">
        <f>IF('demand spectrum ULS'!J116="","",'demand spectrum ULS'!J116)</f>
        <v>0.160019649122807</v>
      </c>
      <c r="D116" s="19"/>
      <c r="F116" s="50">
        <f>IF('capacity spectrum ULS'!K116="",1000000,'capacity spectrum ULS'!K116)</f>
        <v>67.288920861093843</v>
      </c>
      <c r="G116" s="50">
        <f>IF('capacity spectrum ULS'!J116="","",'capacity spectrum ULS'!J116)</f>
        <v>0.33338386159446487</v>
      </c>
      <c r="H116" s="50"/>
      <c r="J116" s="19">
        <f>IF(B116="","",B116*'N2'!$S$1)</f>
        <v>16.148876335145516</v>
      </c>
      <c r="K116" s="19">
        <f>IF(C116="","",C116*'N2'!$S$1)</f>
        <v>8.00098245614035E-2</v>
      </c>
    </row>
    <row r="117" spans="2:11" x14ac:dyDescent="0.25">
      <c r="B117" s="19">
        <f>IF('demand spectrum ULS'!K117="",1000000,'demand spectrum ULS'!K117)</f>
        <v>32.581066290205868</v>
      </c>
      <c r="C117" s="19">
        <f>IF('demand spectrum ULS'!J117="","",'demand spectrum ULS'!J117)</f>
        <v>0.15862817391304346</v>
      </c>
      <c r="D117" s="19"/>
      <c r="F117" s="50">
        <f>IF('capacity spectrum ULS'!K117="",1000000,'capacity spectrum ULS'!K117)</f>
        <v>67.879174552857819</v>
      </c>
      <c r="G117" s="50">
        <f>IF('capacity spectrum ULS'!J117="","",'capacity spectrum ULS'!J117)</f>
        <v>0.33048487149364342</v>
      </c>
      <c r="H117" s="50"/>
      <c r="J117" s="19">
        <f>IF(B117="","",B117*'N2'!$S$1)</f>
        <v>16.290533145102934</v>
      </c>
      <c r="K117" s="19">
        <f>IF(C117="","",C117*'N2'!$S$1)</f>
        <v>7.9314086956521729E-2</v>
      </c>
    </row>
    <row r="118" spans="2:11" x14ac:dyDescent="0.25">
      <c r="B118" s="19">
        <f>IF('demand spectrum ULS'!K118="",1000000,'demand spectrum ULS'!K118)</f>
        <v>32.864379910120704</v>
      </c>
      <c r="C118" s="19">
        <f>IF('demand spectrum ULS'!J118="","",'demand spectrum ULS'!J118)</f>
        <v>0.1572606896551724</v>
      </c>
      <c r="D118" s="19"/>
      <c r="F118" s="50">
        <f>IF('capacity spectrum ULS'!K118="",1000000,'capacity spectrum ULS'!K118)</f>
        <v>68.46942824462181</v>
      </c>
      <c r="G118" s="50">
        <f>IF('capacity spectrum ULS'!J118="","",'capacity spectrum ULS'!J118)</f>
        <v>0.32763586398076722</v>
      </c>
      <c r="H118" s="50"/>
      <c r="J118" s="19">
        <f>IF(B118="","",B118*'N2'!$S$1)</f>
        <v>16.432189955060352</v>
      </c>
      <c r="K118" s="19">
        <f>IF(C118="","",C118*'N2'!$S$1)</f>
        <v>7.8630344827586199E-2</v>
      </c>
    </row>
    <row r="119" spans="2:11" x14ac:dyDescent="0.25">
      <c r="B119" s="19">
        <f>IF('demand spectrum ULS'!K119="",1000000,'demand spectrum ULS'!K119)</f>
        <v>33.147693530035539</v>
      </c>
      <c r="C119" s="19">
        <f>IF('demand spectrum ULS'!J119="","",'demand spectrum ULS'!J119)</f>
        <v>0.15591658119658119</v>
      </c>
      <c r="D119" s="19"/>
      <c r="F119" s="50">
        <f>IF('capacity spectrum ULS'!K119="",1000000,'capacity spectrum ULS'!K119)</f>
        <v>69.059681936385772</v>
      </c>
      <c r="G119" s="50">
        <f>IF('capacity spectrum ULS'!J119="","",'capacity spectrum ULS'!J119)</f>
        <v>0.32483555745101705</v>
      </c>
      <c r="H119" s="50"/>
      <c r="J119" s="19">
        <f>IF(B119="","",B119*'N2'!$S$1)</f>
        <v>16.57384676501777</v>
      </c>
      <c r="K119" s="19">
        <f>IF(C119="","",C119*'N2'!$S$1)</f>
        <v>7.7958290598290597E-2</v>
      </c>
    </row>
    <row r="120" spans="2:11" x14ac:dyDescent="0.25">
      <c r="B120" s="19">
        <f>IF('demand spectrum ULS'!K120="",1000000,'demand spectrum ULS'!K120)</f>
        <v>33.431007149950375</v>
      </c>
      <c r="C120" s="19">
        <f>IF('demand spectrum ULS'!J120="","",'demand spectrum ULS'!J120)</f>
        <v>0.15459525423728812</v>
      </c>
      <c r="D120" s="19"/>
      <c r="F120" s="50">
        <f>IF('capacity spectrum ULS'!K120="",1000000,'capacity spectrum ULS'!K120)</f>
        <v>69.649935628149763</v>
      </c>
      <c r="G120" s="50">
        <f>IF('capacity spectrum ULS'!J120="","",'capacity spectrum ULS'!J120)</f>
        <v>0.32208271374380504</v>
      </c>
      <c r="H120" s="50"/>
      <c r="J120" s="19">
        <f>IF(B120="","",B120*'N2'!$S$1)</f>
        <v>16.715503574975187</v>
      </c>
      <c r="K120" s="19">
        <f>IF(C120="","",C120*'N2'!$S$1)</f>
        <v>7.7297627118644061E-2</v>
      </c>
    </row>
    <row r="121" spans="2:11" x14ac:dyDescent="0.25">
      <c r="B121" s="19">
        <f>IF('demand spectrum ULS'!K121="",1000000,'demand spectrum ULS'!K121)</f>
        <v>33.714320769865203</v>
      </c>
      <c r="C121" s="19">
        <f>IF('demand spectrum ULS'!J121="","",'demand spectrum ULS'!J121)</f>
        <v>0.15329613445378149</v>
      </c>
      <c r="D121" s="19"/>
      <c r="F121" s="50">
        <f>IF('capacity spectrum ULS'!K121="",1000000,'capacity spectrum ULS'!K121)</f>
        <v>70.240189319913739</v>
      </c>
      <c r="G121" s="50">
        <f>IF('capacity spectrum ULS'!J121="","",'capacity spectrum ULS'!J121)</f>
        <v>0.31937613631738648</v>
      </c>
      <c r="H121" s="50"/>
      <c r="J121" s="19">
        <f>IF(B121="","",B121*'N2'!$S$1)</f>
        <v>16.857160384932602</v>
      </c>
      <c r="K121" s="19">
        <f>IF(C121="","",C121*'N2'!$S$1)</f>
        <v>7.6648067226890743E-2</v>
      </c>
    </row>
    <row r="122" spans="2:11" x14ac:dyDescent="0.25">
      <c r="B122" s="19">
        <f>IF('demand spectrum ULS'!K122="",1000000,'demand spectrum ULS'!K122)</f>
        <v>33.997634389780039</v>
      </c>
      <c r="C122" s="19">
        <f>IF('demand spectrum ULS'!J122="","",'demand spectrum ULS'!J122)</f>
        <v>0.15201866666666666</v>
      </c>
      <c r="D122" s="19"/>
      <c r="F122" s="50">
        <f>IF('capacity spectrum ULS'!K122="",1000000,'capacity spectrum ULS'!K122)</f>
        <v>70.83044301167773</v>
      </c>
      <c r="G122" s="50">
        <f>IF('capacity spectrum ULS'!J122="","",'capacity spectrum ULS'!J122)</f>
        <v>0.31671466851474162</v>
      </c>
      <c r="H122" s="50"/>
      <c r="J122" s="19">
        <f>IF(B122="","",B122*'N2'!$S$1)</f>
        <v>16.99881719489002</v>
      </c>
      <c r="K122" s="19">
        <f>IF(C122="","",C122*'N2'!$S$1)</f>
        <v>7.6009333333333332E-2</v>
      </c>
    </row>
    <row r="123" spans="2:11" x14ac:dyDescent="0.25">
      <c r="B123" s="19">
        <f>IF('demand spectrum ULS'!K123="",1000000,'demand spectrum ULS'!K123)</f>
        <v>34.280948009694868</v>
      </c>
      <c r="C123" s="19">
        <f>IF('demand spectrum ULS'!J123="","",'demand spectrum ULS'!J123)</f>
        <v>0.15076231404958676</v>
      </c>
      <c r="D123" s="19"/>
      <c r="F123" s="50">
        <f>IF('capacity spectrum ULS'!K123="",1000000,'capacity spectrum ULS'!K123)</f>
        <v>71.420696703441706</v>
      </c>
      <c r="G123" s="50">
        <f>IF('capacity spectrum ULS'!J123="","",'capacity spectrum ULS'!J123)</f>
        <v>0.31409719191544627</v>
      </c>
      <c r="H123" s="50"/>
      <c r="J123" s="19">
        <f>IF(B123="","",B123*'N2'!$S$1)</f>
        <v>17.140474004847434</v>
      </c>
      <c r="K123" s="19">
        <f>IF(C123="","",C123*'N2'!$S$1)</f>
        <v>7.538115702479338E-2</v>
      </c>
    </row>
    <row r="124" spans="2:11" x14ac:dyDescent="0.25">
      <c r="B124" s="19">
        <f>IF('demand spectrum ULS'!K124="",1000000,'demand spectrum ULS'!K124)</f>
        <v>34.564261629609696</v>
      </c>
      <c r="C124" s="19">
        <f>IF('demand spectrum ULS'!J124="","",'demand spectrum ULS'!J124)</f>
        <v>0.14952655737704917</v>
      </c>
      <c r="D124" s="19"/>
      <c r="F124" s="50">
        <f>IF('capacity spectrum ULS'!K124="",1000000,'capacity spectrum ULS'!K124)</f>
        <v>72.010950395205683</v>
      </c>
      <c r="G124" s="50">
        <f>IF('capacity spectrum ULS'!J124="","",'capacity spectrum ULS'!J124)</f>
        <v>0.31152262476859832</v>
      </c>
      <c r="H124" s="50"/>
      <c r="J124" s="19">
        <f>IF(B124="","",B124*'N2'!$S$1)</f>
        <v>17.282130814804848</v>
      </c>
      <c r="K124" s="19">
        <f>IF(C124="","",C124*'N2'!$S$1)</f>
        <v>7.4763278688524587E-2</v>
      </c>
    </row>
    <row r="125" spans="2:11" x14ac:dyDescent="0.25">
      <c r="B125" s="19">
        <f>IF('demand spectrum ULS'!K125="",1000000,'demand spectrum ULS'!K125)</f>
        <v>34.847575249524546</v>
      </c>
      <c r="C125" s="19">
        <f>IF('demand spectrum ULS'!J125="","",'demand spectrum ULS'!J125)</f>
        <v>0.14831089430894306</v>
      </c>
      <c r="D125" s="19"/>
      <c r="F125" s="50">
        <f>IF('capacity spectrum ULS'!K125="",1000000,'capacity spectrum ULS'!K125)</f>
        <v>72.601204086969673</v>
      </c>
      <c r="G125" s="50">
        <f>IF('capacity spectrum ULS'!J125="","",'capacity spectrum ULS'!J125)</f>
        <v>0.30898992050218693</v>
      </c>
      <c r="H125" s="50"/>
      <c r="J125" s="19">
        <f>IF(B125="","",B125*'N2'!$S$1)</f>
        <v>17.423787624762273</v>
      </c>
      <c r="K125" s="19">
        <f>IF(C125="","",C125*'N2'!$S$1)</f>
        <v>7.4155447154471532E-2</v>
      </c>
    </row>
    <row r="126" spans="2:11" x14ac:dyDescent="0.25">
      <c r="B126" s="19">
        <f>IF('demand spectrum ULS'!K126="",1000000,'demand spectrum ULS'!K126)</f>
        <v>35.130888869439374</v>
      </c>
      <c r="C126" s="19">
        <f>IF('demand spectrum ULS'!J126="","",'demand spectrum ULS'!J126)</f>
        <v>0.1471148387096774</v>
      </c>
      <c r="D126" s="19"/>
      <c r="F126" s="50">
        <f>IF('capacity spectrum ULS'!K126="",1000000,'capacity spectrum ULS'!K126)</f>
        <v>73.19145777873365</v>
      </c>
      <c r="G126" s="50">
        <f>IF('capacity spectrum ULS'!J126="","",'capacity spectrum ULS'!J126)</f>
        <v>0.30649806630458865</v>
      </c>
      <c r="H126" s="50"/>
      <c r="J126" s="19">
        <f>IF(B126="","",B126*'N2'!$S$1)</f>
        <v>17.565444434719687</v>
      </c>
      <c r="K126" s="19">
        <f>IF(C126="","",C126*'N2'!$S$1)</f>
        <v>7.3557419354838699E-2</v>
      </c>
    </row>
    <row r="127" spans="2:11" x14ac:dyDescent="0.25">
      <c r="B127" s="19">
        <f>IF('demand spectrum ULS'!K127="",1000000,'demand spectrum ULS'!K127)</f>
        <v>35.414202489354217</v>
      </c>
      <c r="C127" s="19">
        <f>IF('demand spectrum ULS'!J127="","",'demand spectrum ULS'!J127)</f>
        <v>0.14593792</v>
      </c>
      <c r="D127" s="19"/>
      <c r="F127" s="50">
        <f>IF('capacity spectrum ULS'!K127="",1000000,'capacity spectrum ULS'!K127)</f>
        <v>73.78171147049764</v>
      </c>
      <c r="G127" s="50">
        <f>IF('capacity spectrum ULS'!J127="","",'capacity spectrum ULS'!J127)</f>
        <v>0.30404608177415199</v>
      </c>
      <c r="H127" s="50"/>
      <c r="J127" s="19">
        <f>IF(B127="","",B127*'N2'!$S$1)</f>
        <v>17.707101244677109</v>
      </c>
      <c r="K127" s="19">
        <f>IF(C127="","",C127*'N2'!$S$1)</f>
        <v>7.2968959999999999E-2</v>
      </c>
    </row>
    <row r="128" spans="2:11" x14ac:dyDescent="0.25">
      <c r="B128" s="19">
        <f>IF('demand spectrum ULS'!K128="",1000000,'demand spectrum ULS'!K128)</f>
        <v>35.697516109269046</v>
      </c>
      <c r="C128" s="19">
        <f>IF('demand spectrum ULS'!J128="","",'demand spectrum ULS'!J128)</f>
        <v>0.14477968253968254</v>
      </c>
      <c r="D128" s="19"/>
      <c r="F128" s="50">
        <f>IF('capacity spectrum ULS'!K128="",1000000,'capacity spectrum ULS'!K128)</f>
        <v>74.371965162261617</v>
      </c>
      <c r="G128" s="50">
        <f>IF('capacity spectrum ULS'!J128="","",'capacity spectrum ULS'!J128)</f>
        <v>0.30163301763308731</v>
      </c>
      <c r="H128" s="50"/>
      <c r="J128" s="19">
        <f>IF(B128="","",B128*'N2'!$S$1)</f>
        <v>17.848758054634523</v>
      </c>
      <c r="K128" s="19">
        <f>IF(C128="","",C128*'N2'!$S$1)</f>
        <v>7.2389841269841271E-2</v>
      </c>
    </row>
    <row r="129" spans="2:11" x14ac:dyDescent="0.25">
      <c r="B129" s="19">
        <f>IF('demand spectrum ULS'!K129="",1000000,'demand spectrum ULS'!K129)</f>
        <v>35.980829729183881</v>
      </c>
      <c r="C129" s="19">
        <f>IF('demand spectrum ULS'!J129="","",'demand spectrum ULS'!J129)</f>
        <v>0.14363968503937011</v>
      </c>
      <c r="D129" s="19"/>
      <c r="F129" s="50">
        <f>IF('capacity spectrum ULS'!K129="",1000000,'capacity spectrum ULS'!K129)</f>
        <v>74.962218854025608</v>
      </c>
      <c r="G129" s="50">
        <f>IF('capacity spectrum ULS'!J129="","",'capacity spectrum ULS'!J129)</f>
        <v>0.29925795450211812</v>
      </c>
      <c r="H129" s="50"/>
      <c r="J129" s="19">
        <f>IF(B129="","",B129*'N2'!$S$1)</f>
        <v>17.990414864591941</v>
      </c>
      <c r="K129" s="19">
        <f>IF(C129="","",C129*'N2'!$S$1)</f>
        <v>7.1819842519685054E-2</v>
      </c>
    </row>
    <row r="130" spans="2:11" x14ac:dyDescent="0.25">
      <c r="B130" s="19">
        <f>IF('demand spectrum ULS'!K130="",1000000,'demand spectrum ULS'!K130)</f>
        <v>36.264143349098717</v>
      </c>
      <c r="C130" s="19">
        <f>IF('demand spectrum ULS'!J130="","",'demand spectrum ULS'!J130)</f>
        <v>0.14251749999999999</v>
      </c>
      <c r="D130" s="19"/>
      <c r="F130" s="50">
        <f>IF('capacity spectrum ULS'!K130="",1000000,'capacity spectrum ULS'!K130)</f>
        <v>75.552472545789584</v>
      </c>
      <c r="G130" s="50">
        <f>IF('capacity spectrum ULS'!J130="","",'capacity spectrum ULS'!J130)</f>
        <v>0.29692000173257027</v>
      </c>
      <c r="H130" s="50"/>
      <c r="J130" s="19">
        <f>IF(B130="","",B130*'N2'!$S$1)</f>
        <v>18.132071674549358</v>
      </c>
      <c r="K130" s="19">
        <f>IF(C130="","",C130*'N2'!$S$1)</f>
        <v>7.1258749999999996E-2</v>
      </c>
    </row>
    <row r="131" spans="2:11" x14ac:dyDescent="0.25">
      <c r="B131" s="19">
        <f>IF('demand spectrum ULS'!K131="",1000000,'demand spectrum ULS'!K131)</f>
        <v>36.547456969013545</v>
      </c>
      <c r="C131" s="19">
        <f>IF('demand spectrum ULS'!J131="","",'demand spectrum ULS'!J131)</f>
        <v>0.14141271317829457</v>
      </c>
      <c r="D131" s="19"/>
      <c r="F131" s="50">
        <f>IF('capacity spectrum ULS'!K131="",1000000,'capacity spectrum ULS'!K131)</f>
        <v>76.142726237553561</v>
      </c>
      <c r="G131" s="50">
        <f>IF('capacity spectrum ULS'!J131="","",'capacity spectrum ULS'!J131)</f>
        <v>0.29461829629278291</v>
      </c>
      <c r="H131" s="50"/>
      <c r="J131" s="19">
        <f>IF(B131="","",B131*'N2'!$S$1)</f>
        <v>18.273728484506773</v>
      </c>
      <c r="K131" s="19">
        <f>IF(C131="","",C131*'N2'!$S$1)</f>
        <v>7.0706356589147284E-2</v>
      </c>
    </row>
    <row r="132" spans="2:11" x14ac:dyDescent="0.25">
      <c r="B132" s="19">
        <f>IF('demand spectrum ULS'!K132="",1000000,'demand spectrum ULS'!K132)</f>
        <v>36.830770588928374</v>
      </c>
      <c r="C132" s="19">
        <f>IF('demand spectrum ULS'!J132="","",'demand spectrum ULS'!J132)</f>
        <v>0.14032492307692307</v>
      </c>
      <c r="D132" s="19"/>
      <c r="F132" s="50">
        <f>IF('capacity spectrum ULS'!K132="",1000000,'capacity spectrum ULS'!K132)</f>
        <v>76.732979929317551</v>
      </c>
      <c r="G132" s="50">
        <f>IF('capacity spectrum ULS'!J132="","",'capacity spectrum ULS'!J132)</f>
        <v>0.29235200170591535</v>
      </c>
      <c r="H132" s="50"/>
      <c r="J132" s="19">
        <f>IF(B132="","",B132*'N2'!$S$1)</f>
        <v>18.415385294464187</v>
      </c>
      <c r="K132" s="19">
        <f>IF(C132="","",C132*'N2'!$S$1)</f>
        <v>7.0162461538461535E-2</v>
      </c>
    </row>
    <row r="133" spans="2:11" x14ac:dyDescent="0.25">
      <c r="B133" s="19">
        <f>IF('demand spectrum ULS'!K133="",1000000,'demand spectrum ULS'!K133)</f>
        <v>37.114084208843209</v>
      </c>
      <c r="C133" s="19">
        <f>IF('demand spectrum ULS'!J133="","",'demand spectrum ULS'!J133)</f>
        <v>0.13925374045801528</v>
      </c>
      <c r="D133" s="19"/>
      <c r="F133" s="50">
        <f>IF('capacity spectrum ULS'!K133="",1000000,'capacity spectrum ULS'!K133)</f>
        <v>77.323233621081528</v>
      </c>
      <c r="G133" s="50">
        <f>IF('capacity spectrum ULS'!J133="","",'capacity spectrum ULS'!J133)</f>
        <v>0.29012030703640457</v>
      </c>
      <c r="H133" s="50"/>
      <c r="J133" s="19">
        <f>IF(B133="","",B133*'N2'!$S$1)</f>
        <v>18.557042104421605</v>
      </c>
      <c r="K133" s="19">
        <f>IF(C133="","",C133*'N2'!$S$1)</f>
        <v>6.962687022900764E-2</v>
      </c>
    </row>
    <row r="134" spans="2:11" x14ac:dyDescent="0.25">
      <c r="B134" s="19">
        <f>IF('demand spectrum ULS'!K134="",1000000,'demand spectrum ULS'!K134)</f>
        <v>37.397397828758045</v>
      </c>
      <c r="C134" s="19">
        <f>IF('demand spectrum ULS'!J134="","",'demand spectrum ULS'!J134)</f>
        <v>0.13819878787878789</v>
      </c>
      <c r="D134" s="19"/>
      <c r="F134" s="50">
        <f>IF('capacity spectrum ULS'!K134="",1000000,'capacity spectrum ULS'!K134)</f>
        <v>77.913487312845504</v>
      </c>
      <c r="G134" s="50">
        <f>IF('capacity spectrum ULS'!J134="","",'capacity spectrum ULS'!J134)</f>
        <v>0.2879224259224924</v>
      </c>
      <c r="H134" s="50"/>
      <c r="J134" s="19">
        <f>IF(B134="","",B134*'N2'!$S$1)</f>
        <v>18.698698914379023</v>
      </c>
      <c r="K134" s="19">
        <f>IF(C134="","",C134*'N2'!$S$1)</f>
        <v>6.9099393939393947E-2</v>
      </c>
    </row>
    <row r="135" spans="2:11" x14ac:dyDescent="0.25">
      <c r="B135" s="19">
        <f>IF('demand spectrum ULS'!K135="",1000000,'demand spectrum ULS'!K135)</f>
        <v>37.680711448672881</v>
      </c>
      <c r="C135" s="19">
        <f>IF('demand spectrum ULS'!J135="","",'demand spectrum ULS'!J135)</f>
        <v>0.1371596992481203</v>
      </c>
      <c r="D135" s="19"/>
      <c r="F135" s="50">
        <f>IF('capacity spectrum ULS'!K135="",1000000,'capacity spectrum ULS'!K135)</f>
        <v>78.503741004609481</v>
      </c>
      <c r="G135" s="50">
        <f>IF('capacity spectrum ULS'!J135="","",'capacity spectrum ULS'!J135)</f>
        <v>0.28575759565239844</v>
      </c>
      <c r="H135" s="50"/>
      <c r="J135" s="19">
        <f>IF(B135="","",B135*'N2'!$S$1)</f>
        <v>18.84035572433644</v>
      </c>
      <c r="K135" s="19">
        <f>IF(C135="","",C135*'N2'!$S$1)</f>
        <v>6.8579849624060149E-2</v>
      </c>
    </row>
    <row r="136" spans="2:11" x14ac:dyDescent="0.25">
      <c r="B136" s="19">
        <f>IF('demand spectrum ULS'!K136="",1000000,'demand spectrum ULS'!K136)</f>
        <v>37.964025068587709</v>
      </c>
      <c r="C136" s="19">
        <f>IF('demand spectrum ULS'!J136="","",'demand spectrum ULS'!J136)</f>
        <v>0.13613611940298506</v>
      </c>
      <c r="D136" s="19"/>
      <c r="F136" s="50">
        <f>IF('capacity spectrum ULS'!K136="",1000000,'capacity spectrum ULS'!K136)</f>
        <v>79.093994696373457</v>
      </c>
      <c r="G136" s="50">
        <f>IF('capacity spectrum ULS'!J136="","",'capacity spectrum ULS'!J136)</f>
        <v>0.28362507628185818</v>
      </c>
      <c r="H136" s="50"/>
      <c r="J136" s="19">
        <f>IF(B136="","",B136*'N2'!$S$1)</f>
        <v>18.982012534293855</v>
      </c>
      <c r="K136" s="19">
        <f>IF(C136="","",C136*'N2'!$S$1)</f>
        <v>6.8068059701492531E-2</v>
      </c>
    </row>
    <row r="137" spans="2:11" x14ac:dyDescent="0.25">
      <c r="B137" s="19">
        <f>IF('demand spectrum ULS'!K137="",1000000,'demand spectrum ULS'!K137)</f>
        <v>38.247338688502538</v>
      </c>
      <c r="C137" s="19">
        <f>IF('demand spectrum ULS'!J137="","",'demand spectrum ULS'!J137)</f>
        <v>0.13512770370370369</v>
      </c>
      <c r="D137" s="19"/>
      <c r="F137" s="50">
        <f>IF('capacity spectrum ULS'!K137="",1000000,'capacity spectrum ULS'!K137)</f>
        <v>79.684248388137448</v>
      </c>
      <c r="G137" s="50">
        <f>IF('capacity spectrum ULS'!J137="","",'capacity spectrum ULS'!J137)</f>
        <v>0.28152414979088147</v>
      </c>
      <c r="H137" s="50"/>
      <c r="J137" s="19">
        <f>IF(B137="","",B137*'N2'!$S$1)</f>
        <v>19.123669344251269</v>
      </c>
      <c r="K137" s="19">
        <f>IF(C137="","",C137*'N2'!$S$1)</f>
        <v>6.7563851851851847E-2</v>
      </c>
    </row>
    <row r="138" spans="2:11" x14ac:dyDescent="0.25">
      <c r="B138" s="19">
        <f>IF('demand spectrum ULS'!K138="",1000000,'demand spectrum ULS'!K138)</f>
        <v>38.530652308417373</v>
      </c>
      <c r="C138" s="19">
        <f>IF('demand spectrum ULS'!J138="","",'demand spectrum ULS'!J138)</f>
        <v>0.13413411764705882</v>
      </c>
      <c r="D138" s="19"/>
      <c r="F138" s="50">
        <f>IF('capacity spectrum ULS'!K138="",1000000,'capacity spectrum ULS'!K138)</f>
        <v>80.274502079901424</v>
      </c>
      <c r="G138" s="50">
        <f>IF('capacity spectrum ULS'!J138="","",'capacity spectrum ULS'!J138)</f>
        <v>0.27945411927771324</v>
      </c>
      <c r="H138" s="50"/>
      <c r="J138" s="19">
        <f>IF(B138="","",B138*'N2'!$S$1)</f>
        <v>19.265326154208687</v>
      </c>
      <c r="K138" s="19">
        <f>IF(C138="","",C138*'N2'!$S$1)</f>
        <v>6.706705882352941E-2</v>
      </c>
    </row>
    <row r="139" spans="2:11" x14ac:dyDescent="0.25">
      <c r="B139" s="19">
        <f>IF('demand spectrum ULS'!K139="",1000000,'demand spectrum ULS'!K139)</f>
        <v>38.813965928332209</v>
      </c>
      <c r="C139" s="19">
        <f>IF('demand spectrum ULS'!J139="","",'demand spectrum ULS'!J139)</f>
        <v>0.13315503649635038</v>
      </c>
      <c r="D139" s="19"/>
      <c r="F139" s="50">
        <f>IF('capacity spectrum ULS'!K139="",1000000,'capacity spectrum ULS'!K139)</f>
        <v>80.864755771665386</v>
      </c>
      <c r="G139" s="50">
        <f>IF('capacity spectrum ULS'!J139="","",'capacity spectrum ULS'!J139)</f>
        <v>0.27741430818809487</v>
      </c>
      <c r="H139" s="50"/>
      <c r="J139" s="19">
        <f>IF(B139="","",B139*'N2'!$S$1)</f>
        <v>19.406982964166104</v>
      </c>
      <c r="K139" s="19">
        <f>IF(C139="","",C139*'N2'!$S$1)</f>
        <v>6.6577518248175191E-2</v>
      </c>
    </row>
    <row r="140" spans="2:11" x14ac:dyDescent="0.25">
      <c r="B140" s="19">
        <f>IF('demand spectrum ULS'!K140="",1000000,'demand spectrum ULS'!K140)</f>
        <v>39.097279548247052</v>
      </c>
      <c r="C140" s="19">
        <f>IF('demand spectrum ULS'!J140="","",'demand spectrum ULS'!J140)</f>
        <v>0.13219014492753622</v>
      </c>
      <c r="D140" s="19"/>
      <c r="F140" s="50">
        <f>IF('capacity spectrum ULS'!K140="",1000000,'capacity spectrum ULS'!K140)</f>
        <v>81.455009463429406</v>
      </c>
      <c r="G140" s="50">
        <f>IF('capacity spectrum ULS'!J140="","",'capacity spectrum ULS'!J140)</f>
        <v>0.27540405957803621</v>
      </c>
      <c r="H140" s="50"/>
      <c r="J140" s="19">
        <f>IF(B140="","",B140*'N2'!$S$1)</f>
        <v>19.548639774123526</v>
      </c>
      <c r="K140" s="19">
        <f>IF(C140="","",C140*'N2'!$S$1)</f>
        <v>6.6095072463768112E-2</v>
      </c>
    </row>
    <row r="141" spans="2:11" x14ac:dyDescent="0.25">
      <c r="B141" s="19">
        <f>IF('demand spectrum ULS'!K141="",1000000,'demand spectrum ULS'!K141)</f>
        <v>39.380593168161887</v>
      </c>
      <c r="C141" s="19">
        <f>IF('demand spectrum ULS'!J141="","",'demand spectrum ULS'!J141)</f>
        <v>0.13123913669064749</v>
      </c>
      <c r="D141" s="19"/>
      <c r="F141" s="50">
        <f>IF('capacity spectrum ULS'!K141="",1000000,'capacity spectrum ULS'!K141)</f>
        <v>82.045263155193382</v>
      </c>
      <c r="G141" s="50">
        <f>IF('capacity spectrum ULS'!J141="","",'capacity spectrum ULS'!J141)</f>
        <v>0.27342273540841006</v>
      </c>
      <c r="H141" s="50"/>
      <c r="J141" s="19">
        <f>IF(B141="","",B141*'N2'!$S$1)</f>
        <v>19.690296584080944</v>
      </c>
      <c r="K141" s="19">
        <f>IF(C141="","",C141*'N2'!$S$1)</f>
        <v>6.5619568345323745E-2</v>
      </c>
    </row>
    <row r="142" spans="2:11" x14ac:dyDescent="0.25">
      <c r="B142" s="19">
        <f>IF('demand spectrum ULS'!K142="",1000000,'demand spectrum ULS'!K142)</f>
        <v>39.663906788076716</v>
      </c>
      <c r="C142" s="19">
        <f>IF('demand spectrum ULS'!J142="","",'demand spectrum ULS'!J142)</f>
        <v>0.1303017142857143</v>
      </c>
      <c r="D142" s="19"/>
      <c r="F142" s="50">
        <f>IF('capacity spectrum ULS'!K142="",1000000,'capacity spectrum ULS'!K142)</f>
        <v>82.635516846957358</v>
      </c>
      <c r="G142" s="50">
        <f>IF('capacity spectrum ULS'!J142="","",'capacity spectrum ULS'!J142)</f>
        <v>0.27146971586977858</v>
      </c>
      <c r="H142" s="50"/>
      <c r="J142" s="19">
        <f>IF(B142="","",B142*'N2'!$S$1)</f>
        <v>19.831953394038358</v>
      </c>
      <c r="K142" s="19">
        <f>IF(C142="","",C142*'N2'!$S$1)</f>
        <v>6.5150857142857149E-2</v>
      </c>
    </row>
    <row r="143" spans="2:11" x14ac:dyDescent="0.25">
      <c r="B143" s="19">
        <f>IF('demand spectrum ULS'!K143="",1000000,'demand spectrum ULS'!K143)</f>
        <v>39.947220407991544</v>
      </c>
      <c r="C143" s="19">
        <f>IF('demand spectrum ULS'!J143="","",'demand spectrum ULS'!J143)</f>
        <v>0.12937758865248228</v>
      </c>
      <c r="D143" s="19"/>
      <c r="F143" s="50">
        <f>IF('capacity spectrum ULS'!K143="",1000000,'capacity spectrum ULS'!K143)</f>
        <v>83.225770538721321</v>
      </c>
      <c r="G143" s="50">
        <f>IF('capacity spectrum ULS'!J143="","",'capacity spectrum ULS'!J143)</f>
        <v>0.26954439873595032</v>
      </c>
      <c r="H143" s="50"/>
      <c r="J143" s="19">
        <f>IF(B143="","",B143*'N2'!$S$1)</f>
        <v>19.973610203995772</v>
      </c>
      <c r="K143" s="19">
        <f>IF(C143="","",C143*'N2'!$S$1)</f>
        <v>6.4688794326241139E-2</v>
      </c>
    </row>
    <row r="144" spans="2:11" x14ac:dyDescent="0.25">
      <c r="B144" s="19">
        <f>IF('demand spectrum ULS'!K144="",1000000,'demand spectrum ULS'!K144)</f>
        <v>40.23053402790638</v>
      </c>
      <c r="C144" s="19">
        <f>IF('demand spectrum ULS'!J144="","",'demand spectrum ULS'!J144)</f>
        <v>0.12846647887323945</v>
      </c>
      <c r="D144" s="19"/>
      <c r="F144" s="50">
        <f>IF('capacity spectrum ULS'!K144="",1000000,'capacity spectrum ULS'!K144)</f>
        <v>83.816024230485311</v>
      </c>
      <c r="G144" s="50">
        <f>IF('capacity spectrum ULS'!J144="","",'capacity spectrum ULS'!J144)</f>
        <v>0.26764619874485213</v>
      </c>
      <c r="H144" s="50"/>
      <c r="J144" s="19">
        <f>IF(B144="","",B144*'N2'!$S$1)</f>
        <v>20.11526701395319</v>
      </c>
      <c r="K144" s="19">
        <f>IF(C144="","",C144*'N2'!$S$1)</f>
        <v>6.4233239436619724E-2</v>
      </c>
    </row>
    <row r="145" spans="2:11" x14ac:dyDescent="0.25">
      <c r="B145" s="19">
        <f>IF('demand spectrum ULS'!K145="",1000000,'demand spectrum ULS'!K145)</f>
        <v>40.513847647821208</v>
      </c>
      <c r="C145" s="19">
        <f>IF('demand spectrum ULS'!J145="","",'demand spectrum ULS'!J145)</f>
        <v>0.12756811188811187</v>
      </c>
      <c r="D145" s="19"/>
      <c r="F145" s="50">
        <f>IF('capacity spectrum ULS'!K145="",1000000,'capacity spectrum ULS'!K145)</f>
        <v>84.406277922249302</v>
      </c>
      <c r="G145" s="50">
        <f>IF('capacity spectrum ULS'!J145="","",'capacity spectrum ULS'!J145)</f>
        <v>0.26577454700537756</v>
      </c>
      <c r="H145" s="50"/>
      <c r="J145" s="19">
        <f>IF(B145="","",B145*'N2'!$S$1)</f>
        <v>20.256923823910604</v>
      </c>
      <c r="K145" s="19">
        <f>IF(C145="","",C145*'N2'!$S$1)</f>
        <v>6.3784055944055937E-2</v>
      </c>
    </row>
    <row r="146" spans="2:11" x14ac:dyDescent="0.25">
      <c r="B146" s="19">
        <f>IF('demand spectrum ULS'!K146="",1000000,'demand spectrum ULS'!K146)</f>
        <v>40.797161267736051</v>
      </c>
      <c r="C146" s="19">
        <f>IF('demand spectrum ULS'!J146="","",'demand spectrum ULS'!J146)</f>
        <v>0.12668222222222222</v>
      </c>
      <c r="D146" s="19"/>
      <c r="F146" s="50">
        <f>IF('capacity spectrum ULS'!K146="",1000000,'capacity spectrum ULS'!K146)</f>
        <v>84.996531614013278</v>
      </c>
      <c r="G146" s="50">
        <f>IF('capacity spectrum ULS'!J146="","",'capacity spectrum ULS'!J146)</f>
        <v>0.26392889042895135</v>
      </c>
      <c r="H146" s="50"/>
      <c r="J146" s="19">
        <f>IF(B146="","",B146*'N2'!$S$1)</f>
        <v>20.398580633868026</v>
      </c>
      <c r="K146" s="19">
        <f>IF(C146="","",C146*'N2'!$S$1)</f>
        <v>6.3341111111111112E-2</v>
      </c>
    </row>
    <row r="147" spans="2:11" x14ac:dyDescent="0.25">
      <c r="B147" s="19">
        <f>IF('demand spectrum ULS'!K147="",1000000,'demand spectrum ULS'!K147)</f>
        <v>41.08047488765088</v>
      </c>
      <c r="C147" s="19">
        <f>IF('demand spectrum ULS'!J147="","",'demand spectrum ULS'!J147)</f>
        <v>0.12580855172413793</v>
      </c>
      <c r="D147" s="19"/>
      <c r="F147" s="50">
        <f>IF('capacity spectrum ULS'!K147="",1000000,'capacity spectrum ULS'!K147)</f>
        <v>85.586785305777255</v>
      </c>
      <c r="G147" s="50">
        <f>IF('capacity spectrum ULS'!J147="","",'capacity spectrum ULS'!J147)</f>
        <v>0.26210869118461377</v>
      </c>
      <c r="H147" s="50"/>
      <c r="J147" s="19">
        <f>IF(B147="","",B147*'N2'!$S$1)</f>
        <v>20.54023744382544</v>
      </c>
      <c r="K147" s="19">
        <f>IF(C147="","",C147*'N2'!$S$1)</f>
        <v>6.2904275862068967E-2</v>
      </c>
    </row>
    <row r="148" spans="2:11" x14ac:dyDescent="0.25">
      <c r="B148" s="19">
        <f>IF('demand spectrum ULS'!K148="",1000000,'demand spectrum ULS'!K148)</f>
        <v>41.363788507565715</v>
      </c>
      <c r="C148" s="19">
        <f>IF('demand spectrum ULS'!J148="","",'demand spectrum ULS'!J148)</f>
        <v>0.1249468493150685</v>
      </c>
      <c r="D148" s="19"/>
      <c r="F148" s="50">
        <f>IF('capacity spectrum ULS'!K148="",1000000,'capacity spectrum ULS'!K148)</f>
        <v>86.177038997541246</v>
      </c>
      <c r="G148" s="50">
        <f>IF('capacity spectrum ULS'!J148="","",'capacity spectrum ULS'!J148)</f>
        <v>0.2603134261765</v>
      </c>
      <c r="H148" s="50"/>
      <c r="J148" s="19">
        <f>IF(B148="","",B148*'N2'!$S$1)</f>
        <v>20.681894253782858</v>
      </c>
      <c r="K148" s="19">
        <f>IF(C148="","",C148*'N2'!$S$1)</f>
        <v>6.2473424657534249E-2</v>
      </c>
    </row>
    <row r="149" spans="2:11" x14ac:dyDescent="0.25">
      <c r="B149" s="19">
        <f>IF('demand spectrum ULS'!K149="",1000000,'demand spectrum ULS'!K149)</f>
        <v>41.647102127480544</v>
      </c>
      <c r="C149" s="19">
        <f>IF('demand spectrum ULS'!J149="","",'demand spectrum ULS'!J149)</f>
        <v>0.12409687074829932</v>
      </c>
      <c r="D149" s="19"/>
      <c r="F149" s="50">
        <f>IF('capacity spectrum ULS'!K149="",1000000,'capacity spectrum ULS'!K149)</f>
        <v>86.767292689305208</v>
      </c>
      <c r="G149" s="50">
        <f>IF('capacity spectrum ULS'!J149="","",'capacity spectrum ULS'!J149)</f>
        <v>0.25854258654264622</v>
      </c>
      <c r="H149" s="50"/>
      <c r="J149" s="19">
        <f>IF(B149="","",B149*'N2'!$S$1)</f>
        <v>20.823551063740272</v>
      </c>
      <c r="K149" s="19">
        <f>IF(C149="","",C149*'N2'!$S$1)</f>
        <v>6.2048435374149662E-2</v>
      </c>
    </row>
    <row r="150" spans="2:11" x14ac:dyDescent="0.25">
      <c r="B150" s="19">
        <f>IF('demand spectrum ULS'!K150="",1000000,'demand spectrum ULS'!K150)</f>
        <v>41.930415747395386</v>
      </c>
      <c r="C150" s="19">
        <f>IF('demand spectrum ULS'!J150="","",'demand spectrum ULS'!J150)</f>
        <v>0.12325837837837837</v>
      </c>
      <c r="D150" s="19"/>
      <c r="F150" s="50">
        <f>IF('capacity spectrum ULS'!K150="",1000000,'capacity spectrum ULS'!K150)</f>
        <v>87.357546381069213</v>
      </c>
      <c r="G150" s="50">
        <f>IF('capacity spectrum ULS'!J150="","",'capacity spectrum ULS'!J150)</f>
        <v>0.25679567717411483</v>
      </c>
      <c r="H150" s="50"/>
      <c r="J150" s="19">
        <f>IF(B150="","",B150*'N2'!$S$1)</f>
        <v>20.965207873697693</v>
      </c>
      <c r="K150" s="19">
        <f>IF(C150="","",C150*'N2'!$S$1)</f>
        <v>6.1629189189189186E-2</v>
      </c>
    </row>
    <row r="151" spans="2:11" x14ac:dyDescent="0.25">
      <c r="B151" s="19">
        <f>IF('demand spectrum ULS'!K151="",1000000,'demand spectrum ULS'!K151)</f>
        <v>42.213729367310222</v>
      </c>
      <c r="C151" s="19">
        <f>IF('demand spectrum ULS'!J151="","",'demand spectrum ULS'!J151)</f>
        <v>0.12243114093959731</v>
      </c>
      <c r="D151" s="19"/>
      <c r="F151" s="50">
        <f>IF('capacity spectrum ULS'!K151="",1000000,'capacity spectrum ULS'!K151)</f>
        <v>87.947800072833189</v>
      </c>
      <c r="G151" s="50">
        <f>IF('capacity spectrum ULS'!J151="","",'capacity spectrum ULS'!J151)</f>
        <v>0.2550722162534832</v>
      </c>
      <c r="H151" s="50"/>
      <c r="J151" s="19">
        <f>IF(B151="","",B151*'N2'!$S$1)</f>
        <v>21.106864683655111</v>
      </c>
      <c r="K151" s="19">
        <f>IF(C151="","",C151*'N2'!$S$1)</f>
        <v>6.1215570469798655E-2</v>
      </c>
    </row>
    <row r="152" spans="2:11" x14ac:dyDescent="0.25">
      <c r="B152" s="19">
        <f>IF('demand spectrum ULS'!K152="",1000000,'demand spectrum ULS'!K152)</f>
        <v>42.497042987225051</v>
      </c>
      <c r="C152" s="19">
        <f>IF('demand spectrum ULS'!J152="","",'demand spectrum ULS'!J152)</f>
        <v>0.12161493333333333</v>
      </c>
      <c r="D152" s="19"/>
      <c r="F152" s="50">
        <f>IF('capacity spectrum ULS'!K152="",1000000,'capacity spectrum ULS'!K152)</f>
        <v>88.538053764597166</v>
      </c>
      <c r="G152" s="50">
        <f>IF('capacity spectrum ULS'!J152="","",'capacity spectrum ULS'!J152)</f>
        <v>0.25337173481179331</v>
      </c>
      <c r="H152" s="50"/>
      <c r="J152" s="19">
        <f>IF(B152="","",B152*'N2'!$S$1)</f>
        <v>21.248521493612525</v>
      </c>
      <c r="K152" s="19">
        <f>IF(C152="","",C152*'N2'!$S$1)</f>
        <v>6.0807466666666664E-2</v>
      </c>
    </row>
    <row r="153" spans="2:11" x14ac:dyDescent="0.25">
      <c r="B153" s="19">
        <f>IF('demand spectrum ULS'!K153="",1000000,'demand spectrum ULS'!K153)</f>
        <v>42.780356607139886</v>
      </c>
      <c r="C153" s="19">
        <f>IF('demand spectrum ULS'!J153="","",'demand spectrum ULS'!J153)</f>
        <v>0.12080953642384107</v>
      </c>
      <c r="D153" s="19"/>
      <c r="F153" s="50">
        <f>IF('capacity spectrum ULS'!K153="",1000000,'capacity spectrum ULS'!K153)</f>
        <v>89.128307456361156</v>
      </c>
      <c r="G153" s="50">
        <f>IF('capacity spectrum ULS'!J153="","",'capacity spectrum ULS'!J153)</f>
        <v>0.25169377630310596</v>
      </c>
      <c r="H153" s="50"/>
      <c r="J153" s="19">
        <f>IF(B153="","",B153*'N2'!$S$1)</f>
        <v>21.390178303569943</v>
      </c>
      <c r="K153" s="19">
        <f>IF(C153="","",C153*'N2'!$S$1)</f>
        <v>6.0404768211920534E-2</v>
      </c>
    </row>
    <row r="154" spans="2:11" x14ac:dyDescent="0.25">
      <c r="B154" s="19">
        <f>IF('demand spectrum ULS'!K154="",1000000,'demand spectrum ULS'!K154)</f>
        <v>43.063670227054722</v>
      </c>
      <c r="C154" s="19">
        <f>IF('demand spectrum ULS'!J154="","",'demand spectrum ULS'!J154)</f>
        <v>0.12001473684210527</v>
      </c>
      <c r="D154" s="19"/>
      <c r="F154" s="50">
        <f>IF('capacity spectrum ULS'!K154="",1000000,'capacity spectrum ULS'!K154)</f>
        <v>89.718561148125119</v>
      </c>
      <c r="G154" s="50">
        <f>IF('capacity spectrum ULS'!J154="","",'capacity spectrum ULS'!J154)</f>
        <v>0.25003789619584865</v>
      </c>
      <c r="H154" s="50"/>
      <c r="J154" s="19">
        <f>IF(B154="","",B154*'N2'!$S$1)</f>
        <v>21.531835113527361</v>
      </c>
      <c r="K154" s="19">
        <f>IF(C154="","",C154*'N2'!$S$1)</f>
        <v>6.0007368421052636E-2</v>
      </c>
    </row>
    <row r="155" spans="2:11" x14ac:dyDescent="0.25">
      <c r="B155" s="19">
        <f>IF('demand spectrum ULS'!K155="",1000000,'demand spectrum ULS'!K155)</f>
        <v>43.34698384696955</v>
      </c>
      <c r="C155" s="19">
        <f>IF('demand spectrum ULS'!J155="","",'demand spectrum ULS'!J155)</f>
        <v>0.11923032679738561</v>
      </c>
      <c r="D155" s="19"/>
      <c r="F155" s="50">
        <f>IF('capacity spectrum ULS'!K155="",1000000,'capacity spectrum ULS'!K155)</f>
        <v>90.308814839889109</v>
      </c>
      <c r="G155" s="50">
        <f>IF('capacity spectrum ULS'!J155="","",'capacity spectrum ULS'!J155)</f>
        <v>0.24840366158018951</v>
      </c>
      <c r="H155" s="50"/>
      <c r="J155" s="19">
        <f>IF(B155="","",B155*'N2'!$S$1)</f>
        <v>21.673491923484775</v>
      </c>
      <c r="K155" s="19">
        <f>IF(C155="","",C155*'N2'!$S$1)</f>
        <v>5.9615163398692807E-2</v>
      </c>
    </row>
    <row r="156" spans="2:11" x14ac:dyDescent="0.25">
      <c r="B156" s="19">
        <f>IF('demand spectrum ULS'!K156="",1000000,'demand spectrum ULS'!K156)</f>
        <v>43.630297466884393</v>
      </c>
      <c r="C156" s="19">
        <f>IF('demand spectrum ULS'!J156="","",'demand spectrum ULS'!J156)</f>
        <v>0.11845610389610389</v>
      </c>
      <c r="D156" s="19"/>
      <c r="F156" s="50">
        <f>IF('capacity spectrum ULS'!K156="",1000000,'capacity spectrum ULS'!K156)</f>
        <v>90.899068531653114</v>
      </c>
      <c r="G156" s="50">
        <f>IF('capacity spectrum ULS'!J156="","",'capacity spectrum ULS'!J156)</f>
        <v>0.24679065079070778</v>
      </c>
      <c r="H156" s="50"/>
      <c r="J156" s="19">
        <f>IF(B156="","",B156*'N2'!$S$1)</f>
        <v>21.815148733442197</v>
      </c>
      <c r="K156" s="19">
        <f>IF(C156="","",C156*'N2'!$S$1)</f>
        <v>5.9228051948051946E-2</v>
      </c>
    </row>
    <row r="157" spans="2:11" x14ac:dyDescent="0.25">
      <c r="B157" s="19">
        <f>IF('demand spectrum ULS'!K157="",1000000,'demand spectrum ULS'!K157)</f>
        <v>43.913611086799214</v>
      </c>
      <c r="C157" s="19">
        <f>IF('demand spectrum ULS'!J157="","",'demand spectrum ULS'!J157)</f>
        <v>0.11769187096774193</v>
      </c>
      <c r="D157" s="19"/>
      <c r="F157" s="50">
        <f>IF('capacity spectrum ULS'!K157="",1000000,'capacity spectrum ULS'!K157)</f>
        <v>91.489322223417076</v>
      </c>
      <c r="G157" s="50">
        <f>IF('capacity spectrum ULS'!J157="","",'capacity spectrum ULS'!J157)</f>
        <v>0.24519845304367094</v>
      </c>
      <c r="H157" s="50"/>
      <c r="J157" s="19">
        <f>IF(B157="","",B157*'N2'!$S$1)</f>
        <v>21.956805543399607</v>
      </c>
      <c r="K157" s="19">
        <f>IF(C157="","",C157*'N2'!$S$1)</f>
        <v>5.8845935483870966E-2</v>
      </c>
    </row>
    <row r="158" spans="2:11" x14ac:dyDescent="0.25">
      <c r="B158" s="19">
        <f>IF('demand spectrum ULS'!K158="",1000000,'demand spectrum ULS'!K158)</f>
        <v>44.19692470671405</v>
      </c>
      <c r="C158" s="19">
        <f>IF('demand spectrum ULS'!J158="","",'demand spectrum ULS'!J158)</f>
        <v>0.1169374358974359</v>
      </c>
      <c r="D158" s="19"/>
      <c r="F158" s="50">
        <f>IF('capacity spectrum ULS'!K158="",1000000,'capacity spectrum ULS'!K158)</f>
        <v>92.079575915181039</v>
      </c>
      <c r="G158" s="50">
        <f>IF('capacity spectrum ULS'!J158="","",'capacity spectrum ULS'!J158)</f>
        <v>0.2436266680882628</v>
      </c>
      <c r="H158" s="50"/>
      <c r="J158" s="19">
        <f>IF(B158="","",B158*'N2'!$S$1)</f>
        <v>22.098462353357025</v>
      </c>
      <c r="K158" s="19">
        <f>IF(C158="","",C158*'N2'!$S$1)</f>
        <v>5.8468717948717948E-2</v>
      </c>
    </row>
    <row r="159" spans="2:11" x14ac:dyDescent="0.25">
      <c r="B159" s="19">
        <f>IF('demand spectrum ULS'!K159="",1000000,'demand spectrum ULS'!K159)</f>
        <v>44.480238326628886</v>
      </c>
      <c r="C159" s="19">
        <f>IF('demand spectrum ULS'!J159="","",'demand spectrum ULS'!J159)</f>
        <v>0.11619261146496815</v>
      </c>
      <c r="D159" s="19"/>
      <c r="F159" s="50">
        <f>IF('capacity spectrum ULS'!K159="",1000000,'capacity spectrum ULS'!K159)</f>
        <v>92.669829606945015</v>
      </c>
      <c r="G159" s="50">
        <f>IF('capacity spectrum ULS'!J159="","",'capacity spectrum ULS'!J159)</f>
        <v>0.24207490587114011</v>
      </c>
      <c r="H159" s="50"/>
      <c r="J159" s="19">
        <f>IF(B159="","",B159*'N2'!$S$1)</f>
        <v>22.240119163314443</v>
      </c>
      <c r="K159" s="19">
        <f>IF(C159="","",C159*'N2'!$S$1)</f>
        <v>5.8096305732484074E-2</v>
      </c>
    </row>
    <row r="160" spans="2:11" x14ac:dyDescent="0.25">
      <c r="B160" s="19">
        <f>IF('demand spectrum ULS'!K160="",1000000,'demand spectrum ULS'!K160)</f>
        <v>44.763551946543721</v>
      </c>
      <c r="C160" s="19">
        <f>IF('demand spectrum ULS'!J160="","",'demand spectrum ULS'!J160)</f>
        <v>0.11545721518987341</v>
      </c>
      <c r="D160" s="19"/>
      <c r="F160" s="50">
        <f>IF('capacity spectrum ULS'!K160="",1000000,'capacity spectrum ULS'!K160)</f>
        <v>93.26008329870902</v>
      </c>
      <c r="G160" s="50">
        <f>IF('capacity spectrum ULS'!J160="","",'capacity spectrum ULS'!J160)</f>
        <v>0.24054278621372782</v>
      </c>
      <c r="H160" s="50"/>
      <c r="J160" s="19">
        <f>IF(B160="","",B160*'N2'!$S$1)</f>
        <v>22.381775973271861</v>
      </c>
      <c r="K160" s="19">
        <f>IF(C160="","",C160*'N2'!$S$1)</f>
        <v>5.7728607594936705E-2</v>
      </c>
    </row>
    <row r="161" spans="1:11" x14ac:dyDescent="0.25">
      <c r="B161" s="19">
        <f>IF('demand spectrum ULS'!K161="",1000000,'demand spectrum ULS'!K161)</f>
        <v>45.046865566458557</v>
      </c>
      <c r="C161" s="19">
        <f>IF('demand spectrum ULS'!J161="","",'demand spectrum ULS'!J161)</f>
        <v>0.11473106918238994</v>
      </c>
      <c r="D161" s="19"/>
      <c r="F161" s="50">
        <f>IF('capacity spectrum ULS'!K161="",1000000,'capacity spectrum ULS'!K161)</f>
        <v>93.850336990472982</v>
      </c>
      <c r="G161" s="50">
        <f>IF('capacity spectrum ULS'!J161="","",'capacity spectrum ULS'!J161)</f>
        <v>0.2390299385016918</v>
      </c>
      <c r="H161" s="50"/>
      <c r="J161" s="19">
        <f>IF(B161="","",B161*'N2'!$S$1)</f>
        <v>22.523432783229278</v>
      </c>
      <c r="K161" s="19">
        <f>IF(C161="","",C161*'N2'!$S$1)</f>
        <v>5.7365534591194971E-2</v>
      </c>
    </row>
    <row r="162" spans="1:11" x14ac:dyDescent="0.25">
      <c r="B162" s="19">
        <f>IF('demand spectrum ULS'!K162="",1000000,'demand spectrum ULS'!K162)</f>
        <v>45.330179186373385</v>
      </c>
      <c r="C162" s="19">
        <f>IF('demand spectrum ULS'!J162="","",'demand spectrum ULS'!J162)</f>
        <v>0.114014</v>
      </c>
      <c r="D162" s="19"/>
      <c r="F162" s="50">
        <f>IF('capacity spectrum ULS'!K162="",1000000,'capacity spectrum ULS'!K162)</f>
        <v>94.440590682236973</v>
      </c>
      <c r="G162" s="50">
        <f>IF('capacity spectrum ULS'!J162="","",'capacity spectrum ULS'!J162)</f>
        <v>0.23753600138605624</v>
      </c>
      <c r="H162" s="50"/>
      <c r="J162" s="19">
        <f>IF(B162="","",B162*'N2'!$S$1)</f>
        <v>22.665089593186693</v>
      </c>
      <c r="K162" s="19">
        <f>IF(C162="","",C162*'N2'!$S$1)</f>
        <v>5.7007000000000002E-2</v>
      </c>
    </row>
    <row r="163" spans="1:11" x14ac:dyDescent="0.25">
      <c r="B163" s="19">
        <f>IF('demand spectrum ULS'!K163="",1000000,'demand spectrum ULS'!K163)</f>
        <v>56.662723982966732</v>
      </c>
      <c r="C163" s="19">
        <f>IF('demand spectrum ULS'!J163="","",'demand spectrum ULS'!J163)</f>
        <v>9.1211199999999992E-2</v>
      </c>
      <c r="F163" s="50">
        <f>IF('capacity spectrum ULS'!K163="",1000000,'capacity spectrum ULS'!K163)</f>
        <v>118.05073835279622</v>
      </c>
      <c r="G163" s="50">
        <f>IF('capacity spectrum ULS'!J163="","",'capacity spectrum ULS'!J163)</f>
        <v>0.19002880110884499</v>
      </c>
      <c r="H163" s="50"/>
      <c r="J163" s="19">
        <f>IF(B163="","",B163*'N2'!$S$1)</f>
        <v>28.331361991483366</v>
      </c>
      <c r="K163" s="19">
        <f>IF(C163="","",C163*'N2'!$S$1)</f>
        <v>4.5605599999999996E-2</v>
      </c>
    </row>
    <row r="164" spans="1:11" x14ac:dyDescent="0.25">
      <c r="A164" s="19"/>
      <c r="B164" s="19">
        <f>IF('demand spectrum ULS'!K164="",1000000,'demand spectrum ULS'!K164)</f>
        <v>67.995268779560078</v>
      </c>
      <c r="C164" s="19">
        <f>IF('demand spectrum ULS'!J164="","",'demand spectrum ULS'!J164)</f>
        <v>7.6009333333333332E-2</v>
      </c>
      <c r="F164" s="50">
        <f>IF('capacity spectrum ULS'!K164="",1000000,'capacity spectrum ULS'!K164)</f>
        <v>141.66088602335546</v>
      </c>
      <c r="G164" s="50">
        <f>IF('capacity spectrum ULS'!J164="","",'capacity spectrum ULS'!J164)</f>
        <v>0.15835733425737081</v>
      </c>
      <c r="H164" s="50"/>
      <c r="J164" s="19">
        <f>IF(B164="","",B164*'N2'!$S$1)</f>
        <v>33.997634389780039</v>
      </c>
      <c r="K164" s="19">
        <f>IF(C164="","",C164*'N2'!$S$1)</f>
        <v>3.8004666666666666E-2</v>
      </c>
    </row>
    <row r="165" spans="1:11" x14ac:dyDescent="0.25">
      <c r="A165" s="19"/>
      <c r="B165" s="19">
        <f>IF('demand spectrum ULS'!K165="",1000000,'demand spectrum ULS'!K165)</f>
        <v>79.327813576153432</v>
      </c>
      <c r="C165" s="19">
        <f>IF('demand spectrum ULS'!J165="","",'demand spectrum ULS'!J165)</f>
        <v>6.5150857142857149E-2</v>
      </c>
      <c r="F165" s="50">
        <f>IF('capacity spectrum ULS'!K165="",1000000,'capacity spectrum ULS'!K165)</f>
        <v>165.27103369391472</v>
      </c>
      <c r="G165" s="50">
        <f>IF('capacity spectrum ULS'!J165="","",'capacity spectrum ULS'!J165)</f>
        <v>0.13573485793488929</v>
      </c>
      <c r="H165" s="50"/>
      <c r="J165" s="19">
        <f>IF(B165="","",B165*'N2'!$S$1)</f>
        <v>39.663906788076716</v>
      </c>
      <c r="K165" s="19">
        <f>IF(C165="","",C165*'N2'!$S$1)</f>
        <v>3.2575428571428575E-2</v>
      </c>
    </row>
    <row r="166" spans="1:11" x14ac:dyDescent="0.25">
      <c r="A166" s="19"/>
      <c r="B166" s="19">
        <f>IF('demand spectrum ULS'!K166="",1000000,'demand spectrum ULS'!K166)</f>
        <v>90.660358372746771</v>
      </c>
      <c r="C166" s="19">
        <f>IF('demand spectrum ULS'!J166="","",'demand spectrum ULS'!J166)</f>
        <v>5.7007000000000002E-2</v>
      </c>
      <c r="F166" s="50">
        <f>IF('capacity spectrum ULS'!K166="",1000000,'capacity spectrum ULS'!K166)</f>
        <v>188.88118136447395</v>
      </c>
      <c r="G166" s="50">
        <f>IF('capacity spectrum ULS'!J166="","",'capacity spectrum ULS'!J166)</f>
        <v>0.11876800069302812</v>
      </c>
      <c r="H166" s="50"/>
      <c r="J166" s="19">
        <f>IF(B166="","",B166*'N2'!$S$1)</f>
        <v>45.330179186373385</v>
      </c>
      <c r="K166" s="19">
        <f>IF(C166="","",C166*'N2'!$S$1)</f>
        <v>2.8503500000000001E-2</v>
      </c>
    </row>
    <row r="167" spans="1:11" x14ac:dyDescent="0.25">
      <c r="A167" s="19"/>
      <c r="B167" s="19">
        <f>IF('demand spectrum ULS'!K167="",1000000,'demand spectrum ULS'!K167)</f>
        <v>101.99290316934011</v>
      </c>
      <c r="C167" s="19">
        <f>IF('demand spectrum ULS'!J167="","",'demand spectrum ULS'!J167)</f>
        <v>5.0672888888888885E-2</v>
      </c>
      <c r="F167" s="50">
        <f>IF('capacity spectrum ULS'!K167="",1000000,'capacity spectrum ULS'!K167)</f>
        <v>212.49132903503317</v>
      </c>
      <c r="G167" s="50">
        <f>IF('capacity spectrum ULS'!J167="","",'capacity spectrum ULS'!J167)</f>
        <v>0.10557155617158054</v>
      </c>
      <c r="H167" s="50"/>
      <c r="J167" s="19">
        <f>IF(B167="","",B167*'N2'!$S$1)</f>
        <v>50.996451584670055</v>
      </c>
      <c r="K167" s="19">
        <f>IF(C167="","",C167*'N2'!$S$1)</f>
        <v>2.5336444444444443E-2</v>
      </c>
    </row>
    <row r="168" spans="1:11" x14ac:dyDescent="0.25">
      <c r="A168" s="19"/>
      <c r="B168" s="19">
        <f>IF('demand spectrum ULS'!K168="",1000000,'demand spectrum ULS'!K168)</f>
        <v>113.32544796593346</v>
      </c>
      <c r="C168" s="19">
        <f>IF('demand spectrum ULS'!J168="","",'demand spectrum ULS'!J168)</f>
        <v>4.5605599999999996E-2</v>
      </c>
      <c r="F168" s="50">
        <f>IF('capacity spectrum ULS'!K168="",1000000,'capacity spectrum ULS'!K168)</f>
        <v>236.10147670559243</v>
      </c>
      <c r="G168" s="50">
        <f>IF('capacity spectrum ULS'!J168="","",'capacity spectrum ULS'!J168)</f>
        <v>9.5014400554422493E-2</v>
      </c>
      <c r="H168" s="50"/>
      <c r="J168" s="19">
        <f>IF(B168="","",B168*'N2'!$S$1)</f>
        <v>56.662723982966732</v>
      </c>
      <c r="K168" s="19">
        <f>IF(C168="","",C168*'N2'!$S$1)</f>
        <v>2.2802799999999998E-2</v>
      </c>
    </row>
    <row r="169" spans="1:11" x14ac:dyDescent="0.25">
      <c r="A169" s="19"/>
      <c r="B169" s="19">
        <f>IF('demand spectrum ULS'!K169="",1000000,'demand spectrum ULS'!K169)</f>
        <v>124.65799276252683</v>
      </c>
      <c r="C169" s="19">
        <f>IF('demand spectrum ULS'!J169="","",'demand spectrum ULS'!J169)</f>
        <v>4.1459636363636365E-2</v>
      </c>
      <c r="F169" s="50">
        <f>IF('capacity spectrum ULS'!K169="",1000000,'capacity spectrum ULS'!K169)</f>
        <v>259.71162437615169</v>
      </c>
      <c r="G169" s="50">
        <f>IF('capacity spectrum ULS'!J169="","",'capacity spectrum ULS'!J169)</f>
        <v>8.6376727776747722E-2</v>
      </c>
      <c r="H169" s="50"/>
      <c r="J169" s="19">
        <f>IF(B169="","",B169*'N2'!$S$1)</f>
        <v>62.328996381263416</v>
      </c>
      <c r="K169" s="19">
        <f>IF(C169="","",C169*'N2'!$S$1)</f>
        <v>2.0729818181818183E-2</v>
      </c>
    </row>
    <row r="170" spans="1:11" x14ac:dyDescent="0.25">
      <c r="A170" s="19"/>
      <c r="B170" s="19">
        <f>IF('demand spectrum ULS'!K170="",1000000,'demand spectrum ULS'!K170)</f>
        <v>135.99053755912016</v>
      </c>
      <c r="C170" s="19">
        <f>IF('demand spectrum ULS'!J170="","",'demand spectrum ULS'!J170)</f>
        <v>3.8004666666666666E-2</v>
      </c>
      <c r="F170" s="50">
        <f>IF('capacity spectrum ULS'!K170="",1000000,'capacity spectrum ULS'!K170)</f>
        <v>283.32177204671092</v>
      </c>
      <c r="G170" s="50">
        <f>IF('capacity spectrum ULS'!J170="","",'capacity spectrum ULS'!J170)</f>
        <v>7.9178667128685404E-2</v>
      </c>
      <c r="H170" s="50"/>
      <c r="J170" s="19">
        <f>IF(B170="","",B170*'N2'!$S$1)</f>
        <v>67.995268779560078</v>
      </c>
      <c r="K170" s="19">
        <f>IF(C170="","",C170*'N2'!$S$1)</f>
        <v>1.9002333333333333E-2</v>
      </c>
    </row>
    <row r="171" spans="1:11" x14ac:dyDescent="0.25">
      <c r="A171" s="19"/>
      <c r="B171" s="19">
        <f>IF('demand spectrum ULS'!K171="",1000000,'demand spectrum ULS'!K171)</f>
        <v>147.3230823557135</v>
      </c>
      <c r="C171" s="19">
        <f>IF('demand spectrum ULS'!J171="","",'demand spectrum ULS'!J171)</f>
        <v>3.5081230769230767E-2</v>
      </c>
      <c r="F171" s="50">
        <f>IF('capacity spectrum ULS'!K171="",1000000,'capacity spectrum ULS'!K171)</f>
        <v>306.9319197172702</v>
      </c>
      <c r="G171" s="50">
        <f>IF('capacity spectrum ULS'!J171="","",'capacity spectrum ULS'!J171)</f>
        <v>7.3088000426478839E-2</v>
      </c>
      <c r="H171" s="50"/>
      <c r="J171" s="19">
        <f>IF(B171="","",B171*'N2'!$S$1)</f>
        <v>73.661541177856748</v>
      </c>
      <c r="K171" s="19">
        <f>IF(C171="","",C171*'N2'!$S$1)</f>
        <v>1.7540615384615384E-2</v>
      </c>
    </row>
    <row r="172" spans="1:11" x14ac:dyDescent="0.25">
      <c r="A172" s="19"/>
      <c r="B172" s="19">
        <f>IF('demand spectrum ULS'!K172="",1000000,'demand spectrum ULS'!K172)</f>
        <v>158.65562715230686</v>
      </c>
      <c r="C172" s="19">
        <f>IF('demand spectrum ULS'!J172="","",'demand spectrum ULS'!J172)</f>
        <v>3.2575428571428575E-2</v>
      </c>
      <c r="F172" s="50">
        <f>IF('capacity spectrum ULS'!K172="",1000000,'capacity spectrum ULS'!K172)</f>
        <v>330.54206738782943</v>
      </c>
      <c r="G172" s="50">
        <f>IF('capacity spectrum ULS'!J172="","",'capacity spectrum ULS'!J172)</f>
        <v>6.7867428967444646E-2</v>
      </c>
      <c r="H172" s="50"/>
      <c r="J172" s="19">
        <f>IF(B172="","",B172*'N2'!$S$1)</f>
        <v>79.327813576153432</v>
      </c>
      <c r="K172" s="19">
        <f>IF(C172="","",C172*'N2'!$S$1)</f>
        <v>1.6287714285714287E-2</v>
      </c>
    </row>
    <row r="173" spans="1:11" x14ac:dyDescent="0.25">
      <c r="A173" s="19"/>
      <c r="B173" s="19">
        <f>IF('demand spectrum ULS'!K173="",1000000,'demand spectrum ULS'!K173)</f>
        <v>169.9881719489002</v>
      </c>
      <c r="C173" s="19">
        <f>IF('demand spectrum ULS'!J173="","",'demand spectrum ULS'!J173)</f>
        <v>3.0403733333333332E-2</v>
      </c>
      <c r="F173" s="50">
        <f>IF('capacity spectrum ULS'!K173="",1000000,'capacity spectrum ULS'!K173)</f>
        <v>354.15221505838866</v>
      </c>
      <c r="G173" s="50">
        <f>IF('capacity spectrum ULS'!J173="","",'capacity spectrum ULS'!J173)</f>
        <v>6.3342933702948329E-2</v>
      </c>
      <c r="H173" s="50"/>
      <c r="J173" s="19">
        <f>IF(B173="","",B173*'N2'!$S$1)</f>
        <v>84.994085974450101</v>
      </c>
      <c r="K173" s="19">
        <f>IF(C173="","",C173*'N2'!$S$1)</f>
        <v>1.5201866666666666E-2</v>
      </c>
    </row>
    <row r="174" spans="1:11" x14ac:dyDescent="0.25">
      <c r="A174" s="19"/>
      <c r="B174" s="19">
        <f>IF('demand spectrum ULS'!K174="",1000000,'demand spectrum ULS'!K174)</f>
        <v>181.32071674549354</v>
      </c>
      <c r="C174" s="19">
        <f>IF('demand spectrum ULS'!J174="","",'demand spectrum ULS'!J174)</f>
        <v>2.8503500000000001E-2</v>
      </c>
      <c r="F174" s="50">
        <f>IF('capacity spectrum ULS'!K174="",1000000,'capacity spectrum ULS'!K174)</f>
        <v>377.76236272894789</v>
      </c>
      <c r="G174" s="50">
        <f>IF('capacity spectrum ULS'!J174="","",'capacity spectrum ULS'!J174)</f>
        <v>5.938400034651406E-2</v>
      </c>
      <c r="H174" s="50"/>
      <c r="J174" s="19">
        <f>IF(B174="","",B174*'N2'!$S$1)</f>
        <v>90.660358372746771</v>
      </c>
      <c r="K174" s="19">
        <f>IF(C174="","",C174*'N2'!$S$1)</f>
        <v>1.4251750000000001E-2</v>
      </c>
    </row>
    <row r="175" spans="1:11" x14ac:dyDescent="0.25">
      <c r="A175" s="19"/>
      <c r="B175" s="19">
        <f>IF('demand spectrum ULS'!K175="",1000000,'demand spectrum ULS'!K175)</f>
        <v>192.65326154208691</v>
      </c>
      <c r="C175" s="19">
        <f>IF('demand spectrum ULS'!J175="","",'demand spectrum ULS'!J175)</f>
        <v>2.6826823529411764E-2</v>
      </c>
      <c r="F175" s="50">
        <f>IF('capacity spectrum ULS'!K175="",1000000,'capacity spectrum ULS'!K175)</f>
        <v>401.37251039950706</v>
      </c>
      <c r="G175" s="50">
        <f>IF('capacity spectrum ULS'!J175="","",'capacity spectrum ULS'!J175)</f>
        <v>5.5890823855542636E-2</v>
      </c>
      <c r="H175" s="50"/>
      <c r="J175" s="19">
        <f>IF(B175="","",B175*'N2'!$S$1)</f>
        <v>96.326630771043455</v>
      </c>
      <c r="K175" s="19">
        <f>IF(C175="","",C175*'N2'!$S$1)</f>
        <v>1.3413411764705882E-2</v>
      </c>
    </row>
    <row r="176" spans="1:11" x14ac:dyDescent="0.25">
      <c r="A176" s="19"/>
      <c r="B176" s="19">
        <f>IF('demand spectrum ULS'!K176="",1000000,'demand spectrum ULS'!K176)</f>
        <v>203.98580633868022</v>
      </c>
      <c r="C176" s="19">
        <f>IF('demand spectrum ULS'!J176="","",'demand spectrum ULS'!J176)</f>
        <v>2.5336444444444443E-2</v>
      </c>
      <c r="F176" s="50">
        <f>IF('capacity spectrum ULS'!K176="",1000000,'capacity spectrum ULS'!K176)</f>
        <v>424.98265807006635</v>
      </c>
      <c r="G176" s="50">
        <f>IF('capacity spectrum ULS'!J176="","",'capacity spectrum ULS'!J176)</f>
        <v>5.2785778085790269E-2</v>
      </c>
      <c r="H176" s="50"/>
      <c r="J176" s="19">
        <f>IF(B176="","",B176*'N2'!$S$1)</f>
        <v>101.99290316934011</v>
      </c>
      <c r="K176" s="19">
        <f>IF(C176="","",C176*'N2'!$S$1)</f>
        <v>1.2668222222222221E-2</v>
      </c>
    </row>
    <row r="177" spans="1:11" x14ac:dyDescent="0.25">
      <c r="A177" s="19"/>
      <c r="B177" s="19">
        <f>IF('demand spectrum ULS'!K177="",1000000,'demand spectrum ULS'!K177)</f>
        <v>215.31835113527359</v>
      </c>
      <c r="C177" s="19">
        <f>IF('demand spectrum ULS'!J177="","",'demand spectrum ULS'!J177)</f>
        <v>2.4002947368421051E-2</v>
      </c>
      <c r="F177" s="50">
        <f>IF('capacity spectrum ULS'!K177="",1000000,'capacity spectrum ULS'!K177)</f>
        <v>448.59280574062558</v>
      </c>
      <c r="G177" s="50">
        <f>IF('capacity spectrum ULS'!J177="","",'capacity spectrum ULS'!J177)</f>
        <v>5.0007579239169729E-2</v>
      </c>
      <c r="H177" s="50"/>
      <c r="J177" s="19">
        <f>IF(B177="","",B177*'N2'!$S$1)</f>
        <v>107.65917556763679</v>
      </c>
      <c r="K177" s="19">
        <f>IF(C177="","",C177*'N2'!$S$1)</f>
        <v>1.2001473684210525E-2</v>
      </c>
    </row>
    <row r="178" spans="1:11" x14ac:dyDescent="0.25">
      <c r="A178" s="19"/>
      <c r="B178" s="19">
        <f>IF('demand spectrum ULS'!K178="",1000000,'demand spectrum ULS'!K178)</f>
        <v>226.65089593186693</v>
      </c>
      <c r="C178" s="19">
        <f>IF('demand spectrum ULS'!J178="","",'demand spectrum ULS'!J178)</f>
        <v>2.2802799999999998E-2</v>
      </c>
      <c r="F178" s="50">
        <f>IF('capacity spectrum ULS'!K178="",1000000,'capacity spectrum ULS'!K178)</f>
        <v>472.20295341118486</v>
      </c>
      <c r="G178" s="50">
        <f>IF('capacity spectrum ULS'!J178="","",'capacity spectrum ULS'!J178)</f>
        <v>4.7507200277211246E-2</v>
      </c>
      <c r="H178" s="50"/>
      <c r="J178" s="19">
        <f>IF(B178="","",B178*'N2'!$S$1)</f>
        <v>113.32544796593346</v>
      </c>
      <c r="K178" s="19">
        <f>IF(C178="","",C178*'N2'!$S$1)</f>
        <v>1.1401399999999999E-2</v>
      </c>
    </row>
    <row r="179" spans="1:11" x14ac:dyDescent="0.25">
      <c r="A179" s="19"/>
      <c r="B179" s="19">
        <f>IF('demand spectrum ULS'!K179="",1000000,'demand spectrum ULS'!K179)</f>
        <v>237.98344072846029</v>
      </c>
      <c r="C179" s="19">
        <f>IF('demand spectrum ULS'!J179="","",'demand spectrum ULS'!J179)</f>
        <v>2.1716952380952382E-2</v>
      </c>
      <c r="F179" s="50">
        <f>IF('capacity spectrum ULS'!K179="",1000000,'capacity spectrum ULS'!K179)</f>
        <v>495.81310108174415</v>
      </c>
      <c r="G179" s="50">
        <f>IF('capacity spectrum ULS'!J179="","",'capacity spectrum ULS'!J179)</f>
        <v>4.5244952644963095E-2</v>
      </c>
      <c r="H179" s="50"/>
      <c r="J179" s="19">
        <f>IF(B179="","",B179*'N2'!$S$1)</f>
        <v>118.99172036423015</v>
      </c>
      <c r="K179" s="19">
        <f>IF(C179="","",C179*'N2'!$S$1)</f>
        <v>1.0858476190476191E-2</v>
      </c>
    </row>
    <row r="180" spans="1:11" x14ac:dyDescent="0.25">
      <c r="A180" s="19"/>
      <c r="B180" s="19">
        <f>IF('demand spectrum ULS'!K180="",1000000,'demand spectrum ULS'!K180)</f>
        <v>249.31598552505366</v>
      </c>
      <c r="C180" s="19">
        <f>IF('demand spectrum ULS'!J180="","",'demand spectrum ULS'!J180)</f>
        <v>2.0729818181818183E-2</v>
      </c>
      <c r="F180" s="50">
        <f>IF('capacity spectrum ULS'!K180="",1000000,'capacity spectrum ULS'!K180)</f>
        <v>519.42324875230338</v>
      </c>
      <c r="G180" s="50">
        <f>IF('capacity spectrum ULS'!J180="","",'capacity spectrum ULS'!J180)</f>
        <v>4.3188363888373861E-2</v>
      </c>
      <c r="H180" s="50"/>
      <c r="J180" s="19">
        <f>IF(B180="","",B180*'N2'!$S$1)</f>
        <v>124.65799276252683</v>
      </c>
      <c r="K180" s="19">
        <f>IF(C180="","",C180*'N2'!$S$1)</f>
        <v>1.0364909090909091E-2</v>
      </c>
    </row>
    <row r="181" spans="1:11" x14ac:dyDescent="0.25">
      <c r="A181" s="19"/>
      <c r="B181" s="19">
        <f>IF('demand spectrum ULS'!K181="",1000000,'demand spectrum ULS'!K181)</f>
        <v>260.64853032164694</v>
      </c>
      <c r="C181" s="19">
        <f>IF('demand spectrum ULS'!J181="","",'demand spectrum ULS'!J181)</f>
        <v>1.9828521739130432E-2</v>
      </c>
      <c r="F181" s="50">
        <f>IF('capacity spectrum ULS'!K181="",1000000,'capacity spectrum ULS'!K181)</f>
        <v>543.03339642286255</v>
      </c>
      <c r="G181" s="50">
        <f>IF('capacity spectrum ULS'!J181="","",'capacity spectrum ULS'!J181)</f>
        <v>4.1310608936705427E-2</v>
      </c>
      <c r="H181" s="50"/>
      <c r="J181" s="19">
        <f>IF(B181="","",B181*'N2'!$S$1)</f>
        <v>130.32426516082347</v>
      </c>
      <c r="K181" s="19">
        <f>IF(C181="","",C181*'N2'!$S$1)</f>
        <v>9.9142608695652161E-3</v>
      </c>
    </row>
    <row r="182" spans="1:11" x14ac:dyDescent="0.25">
      <c r="A182" s="19"/>
      <c r="B182" s="19">
        <f>IF('demand spectrum ULS'!K182="",1000000,'demand spectrum ULS'!K182)</f>
        <v>271.98107511824031</v>
      </c>
      <c r="C182" s="19">
        <f>IF('demand spectrum ULS'!J182="","",'demand spectrum ULS'!J182)</f>
        <v>1.9002333333333333E-2</v>
      </c>
      <c r="F182" s="50">
        <f>IF('capacity spectrum ULS'!K182="",1000000,'capacity spectrum ULS'!K182)</f>
        <v>566.64354409342184</v>
      </c>
      <c r="G182" s="50">
        <f>IF('capacity spectrum ULS'!J182="","",'capacity spectrum ULS'!J182)</f>
        <v>3.9589333564342702E-2</v>
      </c>
      <c r="H182" s="50"/>
      <c r="J182" s="19">
        <f>IF(B182="","",B182*'N2'!$S$1)</f>
        <v>135.99053755912016</v>
      </c>
      <c r="K182" s="19">
        <f>IF(C182="","",C182*'N2'!$S$1)</f>
        <v>9.5011666666666664E-3</v>
      </c>
    </row>
    <row r="183" spans="1:11" x14ac:dyDescent="0.25">
      <c r="A183" s="19"/>
      <c r="B183" s="19">
        <f>IF('demand spectrum ULS'!K183="",1000000,'demand spectrum ULS'!K183)</f>
        <v>283.31361991483374</v>
      </c>
      <c r="C183" s="19">
        <f>IF('demand spectrum ULS'!J183="","",'demand spectrum ULS'!J183)</f>
        <v>1.824224E-2</v>
      </c>
      <c r="F183" s="50">
        <f>IF('capacity spectrum ULS'!K183="",1000000,'capacity spectrum ULS'!K183)</f>
        <v>590.25369176398112</v>
      </c>
      <c r="G183" s="50">
        <f>IF('capacity spectrum ULS'!J183="","",'capacity spectrum ULS'!J183)</f>
        <v>3.8005760221768999E-2</v>
      </c>
      <c r="H183" s="50"/>
      <c r="J183" s="19">
        <f>IF(B183="","",B183*'N2'!$S$1)</f>
        <v>141.65680995741687</v>
      </c>
      <c r="K183" s="19">
        <f>IF(C183="","",C183*'N2'!$S$1)</f>
        <v>9.1211199999999999E-3</v>
      </c>
    </row>
    <row r="184" spans="1:11" x14ac:dyDescent="0.25">
      <c r="A184" s="19"/>
      <c r="B184" s="19">
        <f>IF('demand spectrum ULS'!K184="",1000000,'demand spectrum ULS'!K184)</f>
        <v>294.64616471142699</v>
      </c>
      <c r="C184" s="19">
        <f>IF('demand spectrum ULS'!J184="","",'demand spectrum ULS'!J184)</f>
        <v>1.7540615384615384E-2</v>
      </c>
      <c r="F184" s="50">
        <f>IF('capacity spectrum ULS'!K184="",1000000,'capacity spectrum ULS'!K184)</f>
        <v>613.86383943454041</v>
      </c>
      <c r="G184" s="50">
        <f>IF('capacity spectrum ULS'!J184="","",'capacity spectrum ULS'!J184)</f>
        <v>3.6544000213239419E-2</v>
      </c>
      <c r="H184" s="50"/>
      <c r="J184" s="19">
        <f>IF(B184="","",B184*'N2'!$S$1)</f>
        <v>147.3230823557135</v>
      </c>
      <c r="K184" s="19">
        <f>IF(C184="","",C184*'N2'!$S$1)</f>
        <v>8.7703076923076918E-3</v>
      </c>
    </row>
    <row r="185" spans="1:11" x14ac:dyDescent="0.25">
      <c r="A185" s="19"/>
      <c r="B185" s="19">
        <f>IF('demand spectrum ULS'!K185="",1000000,'demand spectrum ULS'!K185)</f>
        <v>305.9787095080203</v>
      </c>
      <c r="C185" s="19">
        <f>IF('demand spectrum ULS'!J185="","",'demand spectrum ULS'!J185)</f>
        <v>1.6890962962962962E-2</v>
      </c>
      <c r="F185" s="50">
        <f>IF('capacity spectrum ULS'!K185="",1000000,'capacity spectrum ULS'!K185)</f>
        <v>637.47398710509958</v>
      </c>
      <c r="G185" s="50">
        <f>IF('capacity spectrum ULS'!J185="","",'capacity spectrum ULS'!J185)</f>
        <v>3.5190518723860184E-2</v>
      </c>
      <c r="H185" s="50"/>
      <c r="J185" s="19">
        <f>IF(B185="","",B185*'N2'!$S$1)</f>
        <v>152.98935475401015</v>
      </c>
      <c r="K185" s="19">
        <f>IF(C185="","",C185*'N2'!$S$1)</f>
        <v>8.4454814814814809E-3</v>
      </c>
    </row>
    <row r="186" spans="1:11" x14ac:dyDescent="0.25">
      <c r="A186" s="19"/>
      <c r="B186" s="19">
        <f>IF('demand spectrum ULS'!K186="",1000000,'demand spectrum ULS'!K186)</f>
        <v>317.31125430461373</v>
      </c>
      <c r="C186" s="19">
        <f>IF('demand spectrum ULS'!J186="","",'demand spectrum ULS'!J186)</f>
        <v>1.6287714285714287E-2</v>
      </c>
      <c r="F186" s="50">
        <f>IF('capacity spectrum ULS'!K186="",1000000,'capacity spectrum ULS'!K186)</f>
        <v>661.08413477565887</v>
      </c>
      <c r="G186" s="50">
        <f>IF('capacity spectrum ULS'!J186="","",'capacity spectrum ULS'!J186)</f>
        <v>3.3933714483722323E-2</v>
      </c>
      <c r="H186" s="50"/>
      <c r="J186" s="19">
        <f>IF(B186="","",B186*'N2'!$S$1)</f>
        <v>158.65562715230686</v>
      </c>
      <c r="K186" s="19">
        <f>IF(C186="","",C186*'N2'!$S$1)</f>
        <v>8.1438571428571437E-3</v>
      </c>
    </row>
    <row r="187" spans="1:11" x14ac:dyDescent="0.25">
      <c r="A187" s="19"/>
      <c r="B187" s="19">
        <f>IF('demand spectrum ULS'!K187="",1000000,'demand spectrum ULS'!K187)</f>
        <v>328.64379910120704</v>
      </c>
      <c r="C187" s="19">
        <f>IF('demand spectrum ULS'!J187="","",'demand spectrum ULS'!J187)</f>
        <v>1.5726068965517242E-2</v>
      </c>
      <c r="F187" s="50">
        <f>IF('capacity spectrum ULS'!K187="",1000000,'capacity spectrum ULS'!K187)</f>
        <v>684.69428244621804</v>
      </c>
      <c r="G187" s="50">
        <f>IF('capacity spectrum ULS'!J187="","",'capacity spectrum ULS'!J187)</f>
        <v>3.2763586398076722E-2</v>
      </c>
      <c r="H187" s="50"/>
      <c r="J187" s="19">
        <f>IF(B187="","",B187*'N2'!$S$1)</f>
        <v>164.32189955060352</v>
      </c>
      <c r="K187" s="19">
        <f>IF(C187="","",C187*'N2'!$S$1)</f>
        <v>7.8630344827586209E-3</v>
      </c>
    </row>
    <row r="188" spans="1:11" x14ac:dyDescent="0.25">
      <c r="A188" s="19"/>
      <c r="B188" s="19">
        <f>IF('demand spectrum ULS'!K188="",1000000,'demand spectrum ULS'!K188)</f>
        <v>339.9763438978004</v>
      </c>
      <c r="C188" s="19">
        <f>IF('demand spectrum ULS'!J188="","",'demand spectrum ULS'!J188)</f>
        <v>1.5201866666666666E-2</v>
      </c>
      <c r="F188" s="50">
        <f>IF('capacity spectrum ULS'!K188="",1000000,'capacity spectrum ULS'!K188)</f>
        <v>708.30443011677733</v>
      </c>
      <c r="G188" s="50">
        <f>IF('capacity spectrum ULS'!J188="","",'capacity spectrum ULS'!J188)</f>
        <v>3.1671466851474164E-2</v>
      </c>
      <c r="H188" s="50"/>
      <c r="J188" s="19">
        <f>IF(B188="","",B188*'N2'!$S$1)</f>
        <v>169.9881719489002</v>
      </c>
      <c r="K188" s="19">
        <f>IF(C188="","",C188*'N2'!$S$1)</f>
        <v>7.600933333333333E-3</v>
      </c>
    </row>
    <row r="189" spans="1:11" x14ac:dyDescent="0.25">
      <c r="A189" s="19"/>
      <c r="B189" s="19">
        <f>IF('demand spectrum ULS'!K189="",1000000,'demand spectrum ULS'!K189)</f>
        <v>1000000</v>
      </c>
      <c r="C189" s="19" t="str">
        <f>IF('demand spectrum ULS'!J189="","",'demand spectrum ULS'!J189)</f>
        <v/>
      </c>
      <c r="F189" s="50">
        <f>IF('capacity spectrum ULS'!K189="",1000000,'capacity spectrum ULS'!K189)</f>
        <v>1000000</v>
      </c>
      <c r="G189" s="50" t="str">
        <f>IF('capacity spectrum ULS'!J189="","",'capacity spectrum ULS'!J189)</f>
        <v/>
      </c>
      <c r="H189" s="50"/>
      <c r="J189" s="19">
        <f>IF(B189="","",B189*'N2'!$S$1)</f>
        <v>500000</v>
      </c>
      <c r="K189" s="19" t="str">
        <f>IF(C189="","",C189*'N2'!$S$1)</f>
        <v/>
      </c>
    </row>
    <row r="190" spans="1:11" x14ac:dyDescent="0.25">
      <c r="A190" s="19"/>
      <c r="B190" s="19">
        <f>IF('demand spectrum ULS'!K190="",1000000,'demand spectrum ULS'!K190)</f>
        <v>1000000</v>
      </c>
      <c r="C190" s="19" t="str">
        <f>IF('demand spectrum ULS'!J190="","",'demand spectrum ULS'!J190)</f>
        <v/>
      </c>
      <c r="F190" s="50">
        <f>IF('capacity spectrum ULS'!K190="",1000000,'capacity spectrum ULS'!K190)</f>
        <v>1000000</v>
      </c>
      <c r="G190" s="50" t="str">
        <f>IF('capacity spectrum ULS'!J190="","",'capacity spectrum ULS'!J190)</f>
        <v/>
      </c>
      <c r="H190" s="50"/>
      <c r="J190" s="19">
        <f>IF(B190="","",B190*'N2'!$S$1)</f>
        <v>500000</v>
      </c>
      <c r="K190" s="19" t="str">
        <f>IF(C190="","",C190*'N2'!$S$1)</f>
        <v/>
      </c>
    </row>
    <row r="191" spans="1:11" x14ac:dyDescent="0.25">
      <c r="A191" s="19"/>
      <c r="B191" s="19">
        <f>IF('demand spectrum ULS'!K191="",1000000,'demand spectrum ULS'!K191)</f>
        <v>1000000</v>
      </c>
      <c r="C191" s="19" t="str">
        <f>IF('demand spectrum ULS'!J191="","",'demand spectrum ULS'!J191)</f>
        <v/>
      </c>
      <c r="F191" s="50">
        <f>IF('capacity spectrum ULS'!K191="",1000000,'capacity spectrum ULS'!K191)</f>
        <v>1000000</v>
      </c>
      <c r="G191" s="50" t="str">
        <f>IF('capacity spectrum ULS'!J191="","",'capacity spectrum ULS'!J191)</f>
        <v/>
      </c>
      <c r="H191" s="50"/>
      <c r="J191" s="19">
        <f>IF(B191="","",B191*'N2'!$S$1)</f>
        <v>500000</v>
      </c>
      <c r="K191" s="19" t="str">
        <f>IF(C191="","",C191*'N2'!$S$1)</f>
        <v/>
      </c>
    </row>
    <row r="192" spans="1:11" x14ac:dyDescent="0.25">
      <c r="A192" s="19"/>
      <c r="B192" s="19">
        <f>IF('demand spectrum ULS'!K192="",1000000,'demand spectrum ULS'!K192)</f>
        <v>1000000</v>
      </c>
      <c r="C192" s="19" t="str">
        <f>IF('demand spectrum ULS'!J192="","",'demand spectrum ULS'!J192)</f>
        <v/>
      </c>
      <c r="F192" s="50">
        <f>IF('capacity spectrum ULS'!K192="",1000000,'capacity spectrum ULS'!K192)</f>
        <v>1000000</v>
      </c>
      <c r="G192" s="50" t="str">
        <f>IF('capacity spectrum ULS'!J192="","",'capacity spectrum ULS'!J192)</f>
        <v/>
      </c>
      <c r="H192" s="50"/>
      <c r="J192" s="19">
        <f>IF(B192="","",B192*'N2'!$S$1)</f>
        <v>500000</v>
      </c>
      <c r="K192" s="19" t="str">
        <f>IF(C192="","",C192*'N2'!$S$1)</f>
        <v/>
      </c>
    </row>
    <row r="193" spans="1:11" x14ac:dyDescent="0.25">
      <c r="A193" s="19"/>
      <c r="B193" s="19">
        <f>IF('demand spectrum ULS'!K193="",1000000,'demand spectrum ULS'!K193)</f>
        <v>1000000</v>
      </c>
      <c r="C193" s="19" t="str">
        <f>IF('demand spectrum ULS'!J193="","",'demand spectrum ULS'!J193)</f>
        <v/>
      </c>
      <c r="F193" s="50">
        <f>IF('capacity spectrum ULS'!K193="",1000000,'capacity spectrum ULS'!K193)</f>
        <v>1000000</v>
      </c>
      <c r="G193" s="50" t="str">
        <f>IF('capacity spectrum ULS'!J193="","",'capacity spectrum ULS'!J193)</f>
        <v/>
      </c>
      <c r="H193" s="50"/>
      <c r="J193" s="19">
        <f>IF(B193="","",B193*'N2'!$S$1)</f>
        <v>500000</v>
      </c>
      <c r="K193" s="19" t="str">
        <f>IF(C193="","",C193*'N2'!$S$1)</f>
        <v/>
      </c>
    </row>
    <row r="194" spans="1:11" x14ac:dyDescent="0.25">
      <c r="A194" s="19"/>
      <c r="B194" s="19">
        <f>IF('demand spectrum ULS'!K194="",1000000,'demand spectrum ULS'!K194)</f>
        <v>1000000</v>
      </c>
      <c r="C194" s="19" t="str">
        <f>IF('demand spectrum ULS'!J194="","",'demand spectrum ULS'!J194)</f>
        <v/>
      </c>
      <c r="F194" s="50">
        <f>IF('capacity spectrum ULS'!K194="",1000000,'capacity spectrum ULS'!K194)</f>
        <v>1000000</v>
      </c>
      <c r="G194" s="50" t="str">
        <f>IF('capacity spectrum ULS'!J194="","",'capacity spectrum ULS'!J194)</f>
        <v/>
      </c>
      <c r="H194" s="50"/>
      <c r="J194" s="19">
        <f>IF(B194="","",B194*'N2'!$S$1)</f>
        <v>500000</v>
      </c>
      <c r="K194" s="19" t="str">
        <f>IF(C194="","",C194*'N2'!$S$1)</f>
        <v/>
      </c>
    </row>
    <row r="195" spans="1:11" x14ac:dyDescent="0.25">
      <c r="A195" s="19"/>
      <c r="B195" s="19">
        <f>IF('demand spectrum ULS'!K195="",1000000,'demand spectrum ULS'!K195)</f>
        <v>1000000</v>
      </c>
      <c r="C195" s="19" t="str">
        <f>IF('demand spectrum ULS'!J195="","",'demand spectrum ULS'!J195)</f>
        <v/>
      </c>
      <c r="F195" s="50">
        <f>IF('capacity spectrum ULS'!K195="",1000000,'capacity spectrum ULS'!K195)</f>
        <v>1000000</v>
      </c>
      <c r="G195" s="50" t="str">
        <f>IF('capacity spectrum ULS'!J195="","",'capacity spectrum ULS'!J195)</f>
        <v/>
      </c>
      <c r="H195" s="50"/>
      <c r="J195" s="19">
        <f>IF(B195="","",B195*'N2'!$S$1)</f>
        <v>500000</v>
      </c>
      <c r="K195" s="19" t="str">
        <f>IF(C195="","",C195*'N2'!$S$1)</f>
        <v/>
      </c>
    </row>
    <row r="196" spans="1:11" x14ac:dyDescent="0.25">
      <c r="A196" s="19"/>
      <c r="B196" s="19">
        <f>IF('demand spectrum ULS'!K196="",1000000,'demand spectrum ULS'!K196)</f>
        <v>1000000</v>
      </c>
      <c r="C196" s="19" t="str">
        <f>IF('demand spectrum ULS'!J196="","",'demand spectrum ULS'!J196)</f>
        <v/>
      </c>
      <c r="F196" s="50">
        <f>IF('capacity spectrum ULS'!K196="",1000000,'capacity spectrum ULS'!K196)</f>
        <v>1000000</v>
      </c>
      <c r="G196" s="50" t="str">
        <f>IF('capacity spectrum ULS'!J196="","",'capacity spectrum ULS'!J196)</f>
        <v/>
      </c>
      <c r="H196" s="50"/>
      <c r="J196" s="19">
        <f>IF(B196="","",B196*'N2'!$S$1)</f>
        <v>500000</v>
      </c>
      <c r="K196" s="19" t="str">
        <f>IF(C196="","",C196*'N2'!$S$1)</f>
        <v/>
      </c>
    </row>
    <row r="197" spans="1:11" x14ac:dyDescent="0.25">
      <c r="A197" s="19"/>
      <c r="B197" s="19">
        <f>IF('demand spectrum ULS'!K197="",1000000,'demand spectrum ULS'!K197)</f>
        <v>1000000</v>
      </c>
      <c r="C197" s="19" t="str">
        <f>IF('demand spectrum ULS'!J197="","",'demand spectrum ULS'!J197)</f>
        <v/>
      </c>
      <c r="F197" s="50">
        <f>IF('capacity spectrum ULS'!K197="",1000000,'capacity spectrum ULS'!K197)</f>
        <v>1000000</v>
      </c>
      <c r="G197" s="50" t="str">
        <f>IF('capacity spectrum ULS'!J197="","",'capacity spectrum ULS'!J197)</f>
        <v/>
      </c>
      <c r="H197" s="50"/>
      <c r="J197" s="19">
        <f>IF(B197="","",B197*'N2'!$S$1)</f>
        <v>500000</v>
      </c>
      <c r="K197" s="19" t="str">
        <f>IF(C197="","",C197*'N2'!$S$1)</f>
        <v/>
      </c>
    </row>
    <row r="198" spans="1:11" x14ac:dyDescent="0.25">
      <c r="A198" s="19"/>
      <c r="B198" s="19">
        <f>IF('demand spectrum ULS'!K198="",1000000,'demand spectrum ULS'!K198)</f>
        <v>1000000</v>
      </c>
      <c r="C198" s="19" t="str">
        <f>IF('demand spectrum ULS'!J198="","",'demand spectrum ULS'!J198)</f>
        <v/>
      </c>
      <c r="F198" s="50">
        <f>IF('capacity spectrum ULS'!K198="",1000000,'capacity spectrum ULS'!K198)</f>
        <v>1000000</v>
      </c>
      <c r="G198" s="50" t="str">
        <f>IF('capacity spectrum ULS'!J198="","",'capacity spectrum ULS'!J198)</f>
        <v/>
      </c>
      <c r="H198" s="50"/>
      <c r="J198" s="19">
        <f>IF(B198="","",B198*'N2'!$S$1)</f>
        <v>500000</v>
      </c>
      <c r="K198" s="19" t="str">
        <f>IF(C198="","",C198*'N2'!$S$1)</f>
        <v/>
      </c>
    </row>
    <row r="199" spans="1:11" x14ac:dyDescent="0.25">
      <c r="A199" s="19"/>
      <c r="B199" s="19">
        <f>IF('demand spectrum ULS'!K199="",1000000,'demand spectrum ULS'!K199)</f>
        <v>1000000</v>
      </c>
      <c r="C199" s="19" t="str">
        <f>IF('demand spectrum ULS'!J199="","",'demand spectrum ULS'!J199)</f>
        <v/>
      </c>
      <c r="F199" s="50">
        <f>IF('capacity spectrum ULS'!K199="",1000000,'capacity spectrum ULS'!K199)</f>
        <v>1000000</v>
      </c>
      <c r="G199" s="50" t="str">
        <f>IF('capacity spectrum ULS'!J199="","",'capacity spectrum ULS'!J199)</f>
        <v/>
      </c>
      <c r="H199" s="50"/>
      <c r="J199" s="19">
        <f>IF(B199="","",B199*'N2'!$S$1)</f>
        <v>500000</v>
      </c>
      <c r="K199" s="19" t="str">
        <f>IF(C199="","",C199*'N2'!$S$1)</f>
        <v/>
      </c>
    </row>
    <row r="200" spans="1:11" x14ac:dyDescent="0.25">
      <c r="A200" s="19"/>
      <c r="B200" s="19">
        <f>IF('demand spectrum ULS'!K200="",1000000,'demand spectrum ULS'!K200)</f>
        <v>1000000</v>
      </c>
      <c r="C200" s="19" t="str">
        <f>IF('demand spectrum ULS'!J200="","",'demand spectrum ULS'!J200)</f>
        <v/>
      </c>
      <c r="F200" s="50">
        <f>IF('capacity spectrum ULS'!K200="",1000000,'capacity spectrum ULS'!K200)</f>
        <v>1000000</v>
      </c>
      <c r="G200" s="50" t="str">
        <f>IF('capacity spectrum ULS'!J200="","",'capacity spectrum ULS'!J200)</f>
        <v/>
      </c>
      <c r="H200" s="50"/>
      <c r="J200" s="19">
        <f>IF(B200="","",B200*'N2'!$S$1)</f>
        <v>500000</v>
      </c>
      <c r="K200" s="19" t="str">
        <f>IF(C200="","",C200*'N2'!$S$1)</f>
        <v/>
      </c>
    </row>
    <row r="201" spans="1:11" x14ac:dyDescent="0.25">
      <c r="A201" s="19"/>
      <c r="B201" s="19">
        <f>IF('demand spectrum ULS'!K201="",1000000,'demand spectrum ULS'!K201)</f>
        <v>1000000</v>
      </c>
      <c r="C201" s="19" t="str">
        <f>IF('demand spectrum ULS'!J201="","",'demand spectrum ULS'!J201)</f>
        <v/>
      </c>
      <c r="F201" s="50">
        <f>IF('capacity spectrum ULS'!K201="",1000000,'capacity spectrum ULS'!K201)</f>
        <v>1000000</v>
      </c>
      <c r="G201" s="50" t="str">
        <f>IF('capacity spectrum ULS'!J201="","",'capacity spectrum ULS'!J201)</f>
        <v/>
      </c>
      <c r="H201" s="50"/>
      <c r="J201" s="19">
        <f>IF(B201="","",B201*'N2'!$S$1)</f>
        <v>500000</v>
      </c>
      <c r="K201" s="19" t="str">
        <f>IF(C201="","",C201*'N2'!$S$1)</f>
        <v/>
      </c>
    </row>
    <row r="202" spans="1:11" x14ac:dyDescent="0.25">
      <c r="A202" s="19"/>
      <c r="B202" s="19">
        <f>IF('demand spectrum ULS'!K202="",1000000,'demand spectrum ULS'!K202)</f>
        <v>1000000</v>
      </c>
      <c r="C202" s="19" t="str">
        <f>IF('demand spectrum ULS'!J202="","",'demand spectrum ULS'!J202)</f>
        <v/>
      </c>
      <c r="F202" s="50">
        <f>IF('capacity spectrum ULS'!K202="",1000000,'capacity spectrum ULS'!K202)</f>
        <v>1000000</v>
      </c>
      <c r="G202" s="50" t="str">
        <f>IF('capacity spectrum ULS'!J202="","",'capacity spectrum ULS'!J202)</f>
        <v/>
      </c>
      <c r="H202" s="50"/>
      <c r="J202" s="19">
        <f>IF(B202="","",B202*'N2'!$S$1)</f>
        <v>500000</v>
      </c>
      <c r="K202" s="19" t="str">
        <f>IF(C202="","",C202*'N2'!$S$1)</f>
        <v/>
      </c>
    </row>
    <row r="203" spans="1:11" x14ac:dyDescent="0.25">
      <c r="A203" s="19"/>
      <c r="B203" s="19">
        <f>IF('demand spectrum ULS'!K203="",1000000,'demand spectrum ULS'!K203)</f>
        <v>1000000</v>
      </c>
      <c r="C203" s="19" t="str">
        <f>IF('demand spectrum ULS'!J203="","",'demand spectrum ULS'!J203)</f>
        <v/>
      </c>
      <c r="F203" s="50">
        <f>IF('capacity spectrum ULS'!K203="",1000000,'capacity spectrum ULS'!K203)</f>
        <v>1000000</v>
      </c>
      <c r="G203" s="50" t="str">
        <f>IF('capacity spectrum ULS'!J203="","",'capacity spectrum ULS'!J203)</f>
        <v/>
      </c>
      <c r="H203" s="50"/>
      <c r="J203" s="19">
        <f>IF(B203="","",B203*'N2'!$S$1)</f>
        <v>500000</v>
      </c>
      <c r="K203" s="19" t="str">
        <f>IF(C203="","",C203*'N2'!$S$1)</f>
        <v/>
      </c>
    </row>
    <row r="204" spans="1:11" x14ac:dyDescent="0.25">
      <c r="A204" s="19"/>
      <c r="B204" s="19">
        <f>IF('demand spectrum ULS'!K204="",1000000,'demand spectrum ULS'!K204)</f>
        <v>1000000</v>
      </c>
      <c r="C204" s="19" t="str">
        <f>IF('demand spectrum ULS'!J204="","",'demand spectrum ULS'!J204)</f>
        <v/>
      </c>
      <c r="F204" s="50">
        <f>IF('capacity spectrum ULS'!K204="",1000000,'capacity spectrum ULS'!K204)</f>
        <v>1000000</v>
      </c>
      <c r="G204" s="50" t="str">
        <f>IF('capacity spectrum ULS'!J204="","",'capacity spectrum ULS'!J204)</f>
        <v/>
      </c>
      <c r="H204" s="50"/>
      <c r="J204" s="19">
        <f>IF(B204="","",B204*'N2'!$S$1)</f>
        <v>500000</v>
      </c>
      <c r="K204" s="19" t="str">
        <f>IF(C204="","",C204*'N2'!$S$1)</f>
        <v/>
      </c>
    </row>
    <row r="205" spans="1:11" x14ac:dyDescent="0.25">
      <c r="A205" s="19"/>
      <c r="B205" s="19">
        <f>IF('demand spectrum ULS'!K205="",1000000,'demand spectrum ULS'!K205)</f>
        <v>1000000</v>
      </c>
      <c r="C205" s="19" t="str">
        <f>IF('demand spectrum ULS'!J205="","",'demand spectrum ULS'!J205)</f>
        <v/>
      </c>
      <c r="F205" s="50">
        <f>IF('capacity spectrum ULS'!K205="",1000000,'capacity spectrum ULS'!K205)</f>
        <v>1000000</v>
      </c>
      <c r="G205" s="50" t="str">
        <f>IF('capacity spectrum ULS'!J205="","",'capacity spectrum ULS'!J205)</f>
        <v/>
      </c>
      <c r="H205" s="50"/>
      <c r="J205" s="19">
        <f>IF(B205="","",B205*'N2'!$S$1)</f>
        <v>500000</v>
      </c>
      <c r="K205" s="19" t="str">
        <f>IF(C205="","",C205*'N2'!$S$1)</f>
        <v/>
      </c>
    </row>
    <row r="206" spans="1:11" x14ac:dyDescent="0.25">
      <c r="A206" s="19"/>
      <c r="B206" s="19">
        <f>IF('demand spectrum ULS'!K206="",1000000,'demand spectrum ULS'!K206)</f>
        <v>1000000</v>
      </c>
      <c r="C206" s="19" t="str">
        <f>IF('demand spectrum ULS'!J206="","",'demand spectrum ULS'!J206)</f>
        <v/>
      </c>
      <c r="F206" s="50">
        <f>IF('capacity spectrum ULS'!K206="",1000000,'capacity spectrum ULS'!K206)</f>
        <v>1000000</v>
      </c>
      <c r="G206" s="50" t="str">
        <f>IF('capacity spectrum ULS'!J206="","",'capacity spectrum ULS'!J206)</f>
        <v/>
      </c>
      <c r="H206" s="50"/>
      <c r="J206" s="19">
        <f>IF(B206="","",B206*'N2'!$S$1)</f>
        <v>500000</v>
      </c>
      <c r="K206" s="19" t="str">
        <f>IF(C206="","",C206*'N2'!$S$1)</f>
        <v/>
      </c>
    </row>
    <row r="207" spans="1:11" x14ac:dyDescent="0.25">
      <c r="A207" s="19"/>
      <c r="B207" s="19">
        <f>IF('demand spectrum ULS'!K207="",1000000,'demand spectrum ULS'!K207)</f>
        <v>1000000</v>
      </c>
      <c r="C207" s="19" t="str">
        <f>IF('demand spectrum ULS'!J207="","",'demand spectrum ULS'!J207)</f>
        <v/>
      </c>
      <c r="F207" s="50">
        <f>IF('capacity spectrum ULS'!K207="",1000000,'capacity spectrum ULS'!K207)</f>
        <v>1000000</v>
      </c>
      <c r="G207" s="50" t="str">
        <f>IF('capacity spectrum ULS'!J207="","",'capacity spectrum ULS'!J207)</f>
        <v/>
      </c>
      <c r="H207" s="50"/>
      <c r="J207" s="19">
        <f>IF(B207="","",B207*'N2'!$S$1)</f>
        <v>500000</v>
      </c>
      <c r="K207" s="19" t="str">
        <f>IF(C207="","",C207*'N2'!$S$1)</f>
        <v/>
      </c>
    </row>
    <row r="208" spans="1:11" x14ac:dyDescent="0.25">
      <c r="A208" s="19"/>
      <c r="B208" s="19">
        <f>IF('demand spectrum ULS'!K208="",1000000,'demand spectrum ULS'!K208)</f>
        <v>1000000</v>
      </c>
      <c r="C208" s="19" t="str">
        <f>IF('demand spectrum ULS'!J208="","",'demand spectrum ULS'!J208)</f>
        <v/>
      </c>
      <c r="F208" s="50">
        <f>IF('capacity spectrum ULS'!K208="",1000000,'capacity spectrum ULS'!K208)</f>
        <v>1000000</v>
      </c>
      <c r="G208" s="50" t="str">
        <f>IF('capacity spectrum ULS'!J208="","",'capacity spectrum ULS'!J208)</f>
        <v/>
      </c>
      <c r="H208" s="50"/>
      <c r="J208" s="19">
        <f>IF(B208="","",B208*'N2'!$S$1)</f>
        <v>500000</v>
      </c>
      <c r="K208" s="19" t="str">
        <f>IF(C208="","",C208*'N2'!$S$1)</f>
        <v/>
      </c>
    </row>
    <row r="209" spans="1:11" x14ac:dyDescent="0.25">
      <c r="A209" s="19"/>
      <c r="B209" s="19">
        <f>IF('demand spectrum ULS'!K209="",1000000,'demand spectrum ULS'!K209)</f>
        <v>1000000</v>
      </c>
      <c r="C209" s="19" t="str">
        <f>IF('demand spectrum ULS'!J209="","",'demand spectrum ULS'!J209)</f>
        <v/>
      </c>
      <c r="F209" s="50">
        <f>IF('capacity spectrum ULS'!K209="",1000000,'capacity spectrum ULS'!K209)</f>
        <v>1000000</v>
      </c>
      <c r="G209" s="50" t="str">
        <f>IF('capacity spectrum ULS'!J209="","",'capacity spectrum ULS'!J209)</f>
        <v/>
      </c>
      <c r="H209" s="50"/>
      <c r="J209" s="19">
        <f>IF(B209="","",B209*'N2'!$S$1)</f>
        <v>500000</v>
      </c>
      <c r="K209" s="19" t="str">
        <f>IF(C209="","",C209*'N2'!$S$1)</f>
        <v/>
      </c>
    </row>
    <row r="210" spans="1:11" x14ac:dyDescent="0.25">
      <c r="A210" s="19"/>
      <c r="B210" s="19">
        <f>IF('demand spectrum ULS'!K210="",1000000,'demand spectrum ULS'!K210)</f>
        <v>1000000</v>
      </c>
      <c r="C210" s="19" t="str">
        <f>IF('demand spectrum ULS'!J210="","",'demand spectrum ULS'!J210)</f>
        <v/>
      </c>
      <c r="F210" s="50">
        <f>IF('capacity spectrum ULS'!K210="",1000000,'capacity spectrum ULS'!K210)</f>
        <v>1000000</v>
      </c>
      <c r="G210" s="50" t="str">
        <f>IF('capacity spectrum ULS'!J210="","",'capacity spectrum ULS'!J210)</f>
        <v/>
      </c>
      <c r="H210" s="50"/>
      <c r="J210" s="19">
        <f>IF(B210="","",B210*'N2'!$S$1)</f>
        <v>500000</v>
      </c>
      <c r="K210" s="19" t="str">
        <f>IF(C210="","",C210*'N2'!$S$1)</f>
        <v/>
      </c>
    </row>
    <row r="211" spans="1:11" x14ac:dyDescent="0.25">
      <c r="A211" s="19"/>
      <c r="B211" s="19">
        <f>IF('demand spectrum ULS'!K211="",1000000,'demand spectrum ULS'!K211)</f>
        <v>1000000</v>
      </c>
      <c r="C211" s="19" t="str">
        <f>IF('demand spectrum ULS'!J211="","",'demand spectrum ULS'!J211)</f>
        <v/>
      </c>
      <c r="F211" s="50">
        <f>IF('capacity spectrum ULS'!K211="",1000000,'capacity spectrum ULS'!K211)</f>
        <v>1000000</v>
      </c>
      <c r="G211" s="50" t="str">
        <f>IF('capacity spectrum ULS'!J211="","",'capacity spectrum ULS'!J211)</f>
        <v/>
      </c>
      <c r="H211" s="50"/>
      <c r="J211" s="19">
        <f>IF(B211="","",B211*'N2'!$S$1)</f>
        <v>500000</v>
      </c>
      <c r="K211" s="19" t="str">
        <f>IF(C211="","",C211*'N2'!$S$1)</f>
        <v/>
      </c>
    </row>
    <row r="212" spans="1:11" x14ac:dyDescent="0.25">
      <c r="A212" s="19"/>
      <c r="B212" s="19">
        <f>IF('demand spectrum ULS'!K212="",1000000,'demand spectrum ULS'!K212)</f>
        <v>1000000</v>
      </c>
      <c r="C212" s="19" t="str">
        <f>IF('demand spectrum ULS'!J212="","",'demand spectrum ULS'!J212)</f>
        <v/>
      </c>
      <c r="F212" s="50">
        <f>IF('capacity spectrum ULS'!K212="",1000000,'capacity spectrum ULS'!K212)</f>
        <v>1000000</v>
      </c>
      <c r="G212" s="50" t="str">
        <f>IF('capacity spectrum ULS'!J212="","",'capacity spectrum ULS'!J212)</f>
        <v/>
      </c>
      <c r="H212" s="50"/>
      <c r="J212" s="19">
        <f>IF(B212="","",B212*'N2'!$S$1)</f>
        <v>500000</v>
      </c>
      <c r="K212" s="19" t="str">
        <f>IF(C212="","",C212*'N2'!$S$1)</f>
        <v/>
      </c>
    </row>
    <row r="213" spans="1:11" x14ac:dyDescent="0.25">
      <c r="A213" s="19"/>
      <c r="B213" s="19">
        <f>IF('demand spectrum ULS'!K213="",1000000,'demand spectrum ULS'!K213)</f>
        <v>1000000</v>
      </c>
      <c r="C213" s="19" t="str">
        <f>IF('demand spectrum ULS'!J213="","",'demand spectrum ULS'!J213)</f>
        <v/>
      </c>
      <c r="F213" s="50">
        <f>IF('capacity spectrum ULS'!K213="",1000000,'capacity spectrum ULS'!K213)</f>
        <v>1000000</v>
      </c>
      <c r="G213" s="50" t="str">
        <f>IF('capacity spectrum ULS'!J213="","",'capacity spectrum ULS'!J213)</f>
        <v/>
      </c>
      <c r="H213" s="50"/>
      <c r="J213" s="19">
        <f>IF(B213="","",B213*'N2'!$S$1)</f>
        <v>500000</v>
      </c>
      <c r="K213" s="19" t="str">
        <f>IF(C213="","",C213*'N2'!$S$1)</f>
        <v/>
      </c>
    </row>
    <row r="214" spans="1:11" x14ac:dyDescent="0.25">
      <c r="A214" s="19"/>
      <c r="B214" s="19">
        <f>IF('demand spectrum ULS'!K214="",1000000,'demand spectrum ULS'!K214)</f>
        <v>1000000</v>
      </c>
      <c r="C214" s="19" t="str">
        <f>IF('demand spectrum ULS'!J214="","",'demand spectrum ULS'!J214)</f>
        <v/>
      </c>
      <c r="F214" s="50">
        <f>IF('capacity spectrum ULS'!K214="",1000000,'capacity spectrum ULS'!K214)</f>
        <v>1000000</v>
      </c>
      <c r="G214" s="50" t="str">
        <f>IF('capacity spectrum ULS'!J214="","",'capacity spectrum ULS'!J214)</f>
        <v/>
      </c>
      <c r="H214" s="50"/>
      <c r="J214" s="19">
        <f>IF(B214="","",B214*'N2'!$S$1)</f>
        <v>500000</v>
      </c>
      <c r="K214" s="19" t="str">
        <f>IF(C214="","",C214*'N2'!$S$1)</f>
        <v/>
      </c>
    </row>
    <row r="215" spans="1:11" x14ac:dyDescent="0.25">
      <c r="A215" s="19"/>
      <c r="B215" s="19">
        <f>IF('demand spectrum ULS'!K215="",1000000,'demand spectrum ULS'!K215)</f>
        <v>1000000</v>
      </c>
      <c r="C215" s="19" t="str">
        <f>IF('demand spectrum ULS'!J215="","",'demand spectrum ULS'!J215)</f>
        <v/>
      </c>
      <c r="F215" s="50">
        <f>IF('capacity spectrum ULS'!K215="",1000000,'capacity spectrum ULS'!K215)</f>
        <v>1000000</v>
      </c>
      <c r="G215" s="50" t="str">
        <f>IF('capacity spectrum ULS'!J215="","",'capacity spectrum ULS'!J215)</f>
        <v/>
      </c>
      <c r="H215" s="50"/>
      <c r="J215" s="19">
        <f>IF(B215="","",B215*'N2'!$S$1)</f>
        <v>500000</v>
      </c>
      <c r="K215" s="19" t="str">
        <f>IF(C215="","",C215*'N2'!$S$1)</f>
        <v/>
      </c>
    </row>
    <row r="216" spans="1:11" x14ac:dyDescent="0.25">
      <c r="A216" s="19"/>
      <c r="B216" s="19">
        <f>IF('demand spectrum ULS'!K216="",1000000,'demand spectrum ULS'!K216)</f>
        <v>1000000</v>
      </c>
      <c r="C216" s="19" t="str">
        <f>IF('demand spectrum ULS'!J216="","",'demand spectrum ULS'!J216)</f>
        <v/>
      </c>
      <c r="F216" s="50">
        <f>IF('capacity spectrum ULS'!K216="",1000000,'capacity spectrum ULS'!K216)</f>
        <v>1000000</v>
      </c>
      <c r="G216" s="50" t="str">
        <f>IF('capacity spectrum ULS'!J216="","",'capacity spectrum ULS'!J216)</f>
        <v/>
      </c>
      <c r="H216" s="50"/>
      <c r="J216" s="19">
        <f>IF(B216="","",B216*'N2'!$S$1)</f>
        <v>500000</v>
      </c>
      <c r="K216" s="19" t="str">
        <f>IF(C216="","",C216*'N2'!$S$1)</f>
        <v/>
      </c>
    </row>
    <row r="217" spans="1:11" x14ac:dyDescent="0.25">
      <c r="A217" s="19"/>
      <c r="B217" s="19">
        <f>IF('demand spectrum ULS'!K217="",1000000,'demand spectrum ULS'!K217)</f>
        <v>1000000</v>
      </c>
      <c r="C217" s="19" t="str">
        <f>IF('demand spectrum ULS'!J217="","",'demand spectrum ULS'!J217)</f>
        <v/>
      </c>
      <c r="F217" s="50">
        <f>IF('capacity spectrum ULS'!K217="",1000000,'capacity spectrum ULS'!K217)</f>
        <v>1000000</v>
      </c>
      <c r="G217" s="50" t="str">
        <f>IF('capacity spectrum ULS'!J217="","",'capacity spectrum ULS'!J217)</f>
        <v/>
      </c>
      <c r="H217" s="50"/>
      <c r="J217" s="19">
        <f>IF(B217="","",B217*'N2'!$S$1)</f>
        <v>500000</v>
      </c>
      <c r="K217" s="19" t="str">
        <f>IF(C217="","",C217*'N2'!$S$1)</f>
        <v/>
      </c>
    </row>
    <row r="218" spans="1:11" x14ac:dyDescent="0.25">
      <c r="A218" s="19"/>
      <c r="B218" s="19">
        <f>IF('demand spectrum ULS'!K218="",1000000,'demand spectrum ULS'!K218)</f>
        <v>1000000</v>
      </c>
      <c r="C218" s="19" t="str">
        <f>IF('demand spectrum ULS'!J218="","",'demand spectrum ULS'!J218)</f>
        <v/>
      </c>
      <c r="F218" s="50">
        <f>IF('capacity spectrum ULS'!K218="",1000000,'capacity spectrum ULS'!K218)</f>
        <v>1000000</v>
      </c>
      <c r="G218" s="50" t="str">
        <f>IF('capacity spectrum ULS'!J218="","",'capacity spectrum ULS'!J218)</f>
        <v/>
      </c>
      <c r="H218" s="50"/>
      <c r="J218" s="19">
        <f>IF(B218="","",B218*'N2'!$S$1)</f>
        <v>500000</v>
      </c>
      <c r="K218" s="19" t="str">
        <f>IF(C218="","",C218*'N2'!$S$1)</f>
        <v/>
      </c>
    </row>
    <row r="219" spans="1:11" x14ac:dyDescent="0.25">
      <c r="A219" s="19"/>
      <c r="B219" s="19">
        <f>IF('demand spectrum ULS'!K219="",1000000,'demand spectrum ULS'!K219)</f>
        <v>1000000</v>
      </c>
      <c r="C219" s="19" t="str">
        <f>IF('demand spectrum ULS'!J219="","",'demand spectrum ULS'!J219)</f>
        <v/>
      </c>
      <c r="F219" s="50">
        <f>IF('capacity spectrum ULS'!K219="",1000000,'capacity spectrum ULS'!K219)</f>
        <v>1000000</v>
      </c>
      <c r="G219" s="50" t="str">
        <f>IF('capacity spectrum ULS'!J219="","",'capacity spectrum ULS'!J219)</f>
        <v/>
      </c>
      <c r="H219" s="50"/>
      <c r="J219" s="19">
        <f>IF(B219="","",B219*'N2'!$S$1)</f>
        <v>500000</v>
      </c>
      <c r="K219" s="19" t="str">
        <f>IF(C219="","",C219*'N2'!$S$1)</f>
        <v/>
      </c>
    </row>
    <row r="220" spans="1:11" x14ac:dyDescent="0.25">
      <c r="A220" s="19"/>
      <c r="B220" s="19">
        <f>IF('demand spectrum ULS'!K220="",1000000,'demand spectrum ULS'!K220)</f>
        <v>1000000</v>
      </c>
      <c r="C220" s="19" t="str">
        <f>IF('demand spectrum ULS'!J220="","",'demand spectrum ULS'!J220)</f>
        <v/>
      </c>
      <c r="F220" s="50">
        <f>IF('capacity spectrum ULS'!K220="",1000000,'capacity spectrum ULS'!K220)</f>
        <v>1000000</v>
      </c>
      <c r="G220" s="50" t="str">
        <f>IF('capacity spectrum ULS'!J220="","",'capacity spectrum ULS'!J220)</f>
        <v/>
      </c>
      <c r="H220" s="50"/>
      <c r="J220" s="19">
        <f>IF(B220="","",B220*'N2'!$S$1)</f>
        <v>500000</v>
      </c>
      <c r="K220" s="19" t="str">
        <f>IF(C220="","",C220*'N2'!$S$1)</f>
        <v/>
      </c>
    </row>
    <row r="221" spans="1:11" x14ac:dyDescent="0.25">
      <c r="A221" s="19"/>
      <c r="B221" s="19">
        <f>IF('demand spectrum ULS'!K221="",1000000,'demand spectrum ULS'!K221)</f>
        <v>1000000</v>
      </c>
      <c r="C221" s="19" t="str">
        <f>IF('demand spectrum ULS'!J221="","",'demand spectrum ULS'!J221)</f>
        <v/>
      </c>
      <c r="F221" s="50">
        <f>IF('capacity spectrum ULS'!K221="",1000000,'capacity spectrum ULS'!K221)</f>
        <v>1000000</v>
      </c>
      <c r="G221" s="50" t="str">
        <f>IF('capacity spectrum ULS'!J221="","",'capacity spectrum ULS'!J221)</f>
        <v/>
      </c>
      <c r="H221" s="50"/>
      <c r="J221" s="19">
        <f>IF(B221="","",B221*'N2'!$S$1)</f>
        <v>500000</v>
      </c>
      <c r="K221" s="19" t="str">
        <f>IF(C221="","",C221*'N2'!$S$1)</f>
        <v/>
      </c>
    </row>
    <row r="222" spans="1:11" x14ac:dyDescent="0.25">
      <c r="A222" s="19"/>
      <c r="B222" s="19">
        <f>IF('demand spectrum ULS'!K222="",1000000,'demand spectrum ULS'!K222)</f>
        <v>1000000</v>
      </c>
      <c r="C222" s="19" t="str">
        <f>IF('demand spectrum ULS'!J222="","",'demand spectrum ULS'!J222)</f>
        <v/>
      </c>
      <c r="F222" s="50">
        <f>IF('capacity spectrum ULS'!K222="",1000000,'capacity spectrum ULS'!K222)</f>
        <v>1000000</v>
      </c>
      <c r="G222" s="50" t="str">
        <f>IF('capacity spectrum ULS'!J222="","",'capacity spectrum ULS'!J222)</f>
        <v/>
      </c>
      <c r="H222" s="50"/>
      <c r="J222" s="19">
        <f>IF(B222="","",B222*'N2'!$S$1)</f>
        <v>500000</v>
      </c>
      <c r="K222" s="19" t="str">
        <f>IF(C222="","",C222*'N2'!$S$1)</f>
        <v/>
      </c>
    </row>
    <row r="223" spans="1:11" x14ac:dyDescent="0.25">
      <c r="A223" s="19"/>
      <c r="B223" s="19">
        <f>IF('demand spectrum ULS'!K223="",1000000,'demand spectrum ULS'!K223)</f>
        <v>1000000</v>
      </c>
      <c r="C223" s="19" t="str">
        <f>IF('demand spectrum ULS'!J223="","",'demand spectrum ULS'!J223)</f>
        <v/>
      </c>
      <c r="F223" s="50">
        <f>IF('capacity spectrum ULS'!K223="",1000000,'capacity spectrum ULS'!K223)</f>
        <v>1000000</v>
      </c>
      <c r="G223" s="50" t="str">
        <f>IF('capacity spectrum ULS'!J223="","",'capacity spectrum ULS'!J223)</f>
        <v/>
      </c>
      <c r="H223" s="50"/>
      <c r="J223" s="19">
        <f>IF(B223="","",B223*'N2'!$S$1)</f>
        <v>500000</v>
      </c>
      <c r="K223" s="19" t="str">
        <f>IF(C223="","",C223*'N2'!$S$1)</f>
        <v/>
      </c>
    </row>
    <row r="224" spans="1:11" x14ac:dyDescent="0.25">
      <c r="A224" s="19"/>
      <c r="B224" s="19">
        <f>IF('demand spectrum ULS'!K224="",1000000,'demand spectrum ULS'!K224)</f>
        <v>1000000</v>
      </c>
      <c r="C224" s="19" t="str">
        <f>IF('demand spectrum ULS'!J224="","",'demand spectrum ULS'!J224)</f>
        <v/>
      </c>
      <c r="F224" s="50">
        <f>IF('capacity spectrum ULS'!K224="",1000000,'capacity spectrum ULS'!K224)</f>
        <v>1000000</v>
      </c>
      <c r="G224" s="50" t="str">
        <f>IF('capacity spectrum ULS'!J224="","",'capacity spectrum ULS'!J224)</f>
        <v/>
      </c>
      <c r="H224" s="50"/>
      <c r="J224" s="19">
        <f>IF(B224="","",B224*'N2'!$S$1)</f>
        <v>500000</v>
      </c>
      <c r="K224" s="19" t="str">
        <f>IF(C224="","",C224*'N2'!$S$1)</f>
        <v/>
      </c>
    </row>
    <row r="225" spans="1:11" x14ac:dyDescent="0.25">
      <c r="A225" s="19"/>
      <c r="B225" s="19">
        <f>IF('demand spectrum ULS'!K225="",1000000,'demand spectrum ULS'!K225)</f>
        <v>1000000</v>
      </c>
      <c r="C225" s="19" t="str">
        <f>IF('demand spectrum ULS'!J225="","",'demand spectrum ULS'!J225)</f>
        <v/>
      </c>
      <c r="F225" s="50">
        <f>IF('capacity spectrum ULS'!K225="",1000000,'capacity spectrum ULS'!K225)</f>
        <v>1000000</v>
      </c>
      <c r="G225" s="50" t="str">
        <f>IF('capacity spectrum ULS'!J225="","",'capacity spectrum ULS'!J225)</f>
        <v/>
      </c>
      <c r="H225" s="50"/>
      <c r="J225" s="19">
        <f>IF(B225="","",B225*'N2'!$S$1)</f>
        <v>500000</v>
      </c>
      <c r="K225" s="19" t="str">
        <f>IF(C225="","",C225*'N2'!$S$1)</f>
        <v/>
      </c>
    </row>
    <row r="226" spans="1:11" x14ac:dyDescent="0.25">
      <c r="A226" s="19"/>
      <c r="B226" s="19">
        <f>IF('demand spectrum ULS'!K226="",1000000,'demand spectrum ULS'!K226)</f>
        <v>1000000</v>
      </c>
      <c r="C226" s="19" t="str">
        <f>IF('demand spectrum ULS'!J226="","",'demand spectrum ULS'!J226)</f>
        <v/>
      </c>
      <c r="F226" s="50">
        <f>IF('capacity spectrum ULS'!K226="",1000000,'capacity spectrum ULS'!K226)</f>
        <v>1000000</v>
      </c>
      <c r="G226" s="50" t="str">
        <f>IF('capacity spectrum ULS'!J226="","",'capacity spectrum ULS'!J226)</f>
        <v/>
      </c>
      <c r="H226" s="50"/>
      <c r="J226" s="19">
        <f>IF(B226="","",B226*'N2'!$S$1)</f>
        <v>500000</v>
      </c>
      <c r="K226" s="19" t="str">
        <f>IF(C226="","",C226*'N2'!$S$1)</f>
        <v/>
      </c>
    </row>
    <row r="227" spans="1:11" x14ac:dyDescent="0.25">
      <c r="A227" s="19"/>
      <c r="B227" s="19">
        <f>IF('demand spectrum ULS'!K227="",1000000,'demand spectrum ULS'!K227)</f>
        <v>1000000</v>
      </c>
      <c r="C227" s="19" t="str">
        <f>IF('demand spectrum ULS'!J227="","",'demand spectrum ULS'!J227)</f>
        <v/>
      </c>
      <c r="F227" s="50">
        <f>IF('capacity spectrum ULS'!K227="",1000000,'capacity spectrum ULS'!K227)</f>
        <v>1000000</v>
      </c>
      <c r="G227" s="50" t="str">
        <f>IF('capacity spectrum ULS'!J227="","",'capacity spectrum ULS'!J227)</f>
        <v/>
      </c>
      <c r="H227" s="50"/>
      <c r="J227" s="19">
        <f>IF(B227="","",B227*'N2'!$S$1)</f>
        <v>500000</v>
      </c>
      <c r="K227" s="19" t="str">
        <f>IF(C227="","",C227*'N2'!$S$1)</f>
        <v/>
      </c>
    </row>
    <row r="228" spans="1:11" x14ac:dyDescent="0.25">
      <c r="A228" s="19"/>
      <c r="B228" s="19">
        <f>IF('demand spectrum ULS'!K228="",1000000,'demand spectrum ULS'!K228)</f>
        <v>1000000</v>
      </c>
      <c r="C228" s="19" t="str">
        <f>IF('demand spectrum ULS'!J228="","",'demand spectrum ULS'!J228)</f>
        <v/>
      </c>
      <c r="F228" s="50">
        <f>IF('capacity spectrum ULS'!K228="",1000000,'capacity spectrum ULS'!K228)</f>
        <v>1000000</v>
      </c>
      <c r="G228" s="50" t="str">
        <f>IF('capacity spectrum ULS'!J228="","",'capacity spectrum ULS'!J228)</f>
        <v/>
      </c>
      <c r="H228" s="50"/>
      <c r="J228" s="19">
        <f>IF(B228="","",B228*'N2'!$S$1)</f>
        <v>500000</v>
      </c>
      <c r="K228" s="19" t="str">
        <f>IF(C228="","",C228*'N2'!$S$1)</f>
        <v/>
      </c>
    </row>
    <row r="229" spans="1:11" x14ac:dyDescent="0.25">
      <c r="A229" s="19"/>
      <c r="B229" s="19">
        <f>IF('demand spectrum ULS'!K229="",1000000,'demand spectrum ULS'!K229)</f>
        <v>1000000</v>
      </c>
      <c r="C229" s="19" t="str">
        <f>IF('demand spectrum ULS'!J229="","",'demand spectrum ULS'!J229)</f>
        <v/>
      </c>
      <c r="F229" s="50">
        <f>IF('capacity spectrum ULS'!K229="",1000000,'capacity spectrum ULS'!K229)</f>
        <v>1000000</v>
      </c>
      <c r="G229" s="50" t="str">
        <f>IF('capacity spectrum ULS'!J229="","",'capacity spectrum ULS'!J229)</f>
        <v/>
      </c>
      <c r="H229" s="50"/>
      <c r="J229" s="19">
        <f>IF(B229="","",B229*'N2'!$S$1)</f>
        <v>500000</v>
      </c>
      <c r="K229" s="19" t="str">
        <f>IF(C229="","",C229*'N2'!$S$1)</f>
        <v/>
      </c>
    </row>
    <row r="230" spans="1:11" x14ac:dyDescent="0.25">
      <c r="A230" s="19"/>
      <c r="B230" s="19">
        <f>IF('demand spectrum ULS'!K230="",1000000,'demand spectrum ULS'!K230)</f>
        <v>1000000</v>
      </c>
      <c r="C230" s="19" t="str">
        <f>IF('demand spectrum ULS'!J230="","",'demand spectrum ULS'!J230)</f>
        <v/>
      </c>
      <c r="F230" s="50">
        <f>IF('capacity spectrum ULS'!K230="",1000000,'capacity spectrum ULS'!K230)</f>
        <v>1000000</v>
      </c>
      <c r="G230" s="50" t="str">
        <f>IF('capacity spectrum ULS'!J230="","",'capacity spectrum ULS'!J230)</f>
        <v/>
      </c>
      <c r="H230" s="50"/>
      <c r="J230" s="19">
        <f>IF(B230="","",B230*'N2'!$S$1)</f>
        <v>500000</v>
      </c>
      <c r="K230" s="19" t="str">
        <f>IF(C230="","",C230*'N2'!$S$1)</f>
        <v/>
      </c>
    </row>
    <row r="231" spans="1:11" x14ac:dyDescent="0.25">
      <c r="A231" s="19"/>
      <c r="B231" s="19">
        <f>IF('demand spectrum ULS'!K231="",1000000,'demand spectrum ULS'!K231)</f>
        <v>1000000</v>
      </c>
      <c r="C231" s="19" t="str">
        <f>IF('demand spectrum ULS'!J231="","",'demand spectrum ULS'!J231)</f>
        <v/>
      </c>
      <c r="F231" s="50">
        <f>IF('capacity spectrum ULS'!K231="",1000000,'capacity spectrum ULS'!K231)</f>
        <v>1000000</v>
      </c>
      <c r="G231" s="50" t="str">
        <f>IF('capacity spectrum ULS'!J231="","",'capacity spectrum ULS'!J231)</f>
        <v/>
      </c>
      <c r="H231" s="50"/>
      <c r="J231" s="19">
        <f>IF(B231="","",B231*'N2'!$S$1)</f>
        <v>500000</v>
      </c>
      <c r="K231" s="19" t="str">
        <f>IF(C231="","",C231*'N2'!$S$1)</f>
        <v/>
      </c>
    </row>
    <row r="232" spans="1:11" x14ac:dyDescent="0.25">
      <c r="A232" s="19"/>
      <c r="B232" s="19">
        <f>IF('demand spectrum ULS'!K232="",1000000,'demand spectrum ULS'!K232)</f>
        <v>1000000</v>
      </c>
      <c r="C232" s="19" t="str">
        <f>IF('demand spectrum ULS'!J232="","",'demand spectrum ULS'!J232)</f>
        <v/>
      </c>
      <c r="F232" s="50">
        <f>IF('capacity spectrum ULS'!K232="",1000000,'capacity spectrum ULS'!K232)</f>
        <v>1000000</v>
      </c>
      <c r="G232" s="50" t="str">
        <f>IF('capacity spectrum ULS'!J232="","",'capacity spectrum ULS'!J232)</f>
        <v/>
      </c>
      <c r="H232" s="50"/>
      <c r="J232" s="19">
        <f>IF(B232="","",B232*'N2'!$S$1)</f>
        <v>500000</v>
      </c>
      <c r="K232" s="19" t="str">
        <f>IF(C232="","",C232*'N2'!$S$1)</f>
        <v/>
      </c>
    </row>
    <row r="233" spans="1:11" x14ac:dyDescent="0.25">
      <c r="A233" s="19"/>
      <c r="B233" s="19">
        <f>IF('demand spectrum ULS'!K233="",1000000,'demand spectrum ULS'!K233)</f>
        <v>1000000</v>
      </c>
      <c r="C233" s="19" t="str">
        <f>IF('demand spectrum ULS'!J233="","",'demand spectrum ULS'!J233)</f>
        <v/>
      </c>
      <c r="F233" s="50">
        <f>IF('capacity spectrum ULS'!K233="",1000000,'capacity spectrum ULS'!K233)</f>
        <v>1000000</v>
      </c>
      <c r="G233" s="50" t="str">
        <f>IF('capacity spectrum ULS'!J233="","",'capacity spectrum ULS'!J233)</f>
        <v/>
      </c>
      <c r="H233" s="50"/>
      <c r="J233" s="19">
        <f>IF(B233="","",B233*'N2'!$S$1)</f>
        <v>500000</v>
      </c>
      <c r="K233" s="19" t="str">
        <f>IF(C233="","",C233*'N2'!$S$1)</f>
        <v/>
      </c>
    </row>
    <row r="234" spans="1:11" x14ac:dyDescent="0.25">
      <c r="A234" s="19"/>
      <c r="B234" s="19">
        <f>IF('demand spectrum ULS'!K234="",1000000,'demand spectrum ULS'!K234)</f>
        <v>1000000</v>
      </c>
      <c r="C234" s="19" t="str">
        <f>IF('demand spectrum ULS'!J234="","",'demand spectrum ULS'!J234)</f>
        <v/>
      </c>
      <c r="F234" s="50">
        <f>IF('capacity spectrum ULS'!K234="",1000000,'capacity spectrum ULS'!K234)</f>
        <v>1000000</v>
      </c>
      <c r="G234" s="50" t="str">
        <f>IF('capacity spectrum ULS'!J234="","",'capacity spectrum ULS'!J234)</f>
        <v/>
      </c>
      <c r="H234" s="50"/>
      <c r="J234" s="19">
        <f>IF(B234="","",B234*'N2'!$S$1)</f>
        <v>500000</v>
      </c>
      <c r="K234" s="19" t="str">
        <f>IF(C234="","",C234*'N2'!$S$1)</f>
        <v/>
      </c>
    </row>
    <row r="235" spans="1:11" x14ac:dyDescent="0.25">
      <c r="A235" s="19"/>
      <c r="B235" s="19">
        <f>IF('demand spectrum ULS'!K235="",1000000,'demand spectrum ULS'!K235)</f>
        <v>1000000</v>
      </c>
      <c r="C235" s="19" t="str">
        <f>IF('demand spectrum ULS'!J235="","",'demand spectrum ULS'!J235)</f>
        <v/>
      </c>
      <c r="F235" s="50">
        <f>IF('capacity spectrum ULS'!K235="",1000000,'capacity spectrum ULS'!K235)</f>
        <v>1000000</v>
      </c>
      <c r="G235" s="50" t="str">
        <f>IF('capacity spectrum ULS'!J235="","",'capacity spectrum ULS'!J235)</f>
        <v/>
      </c>
      <c r="H235" s="50"/>
      <c r="J235" s="19">
        <f>IF(B235="","",B235*'N2'!$S$1)</f>
        <v>500000</v>
      </c>
      <c r="K235" s="19" t="str">
        <f>IF(C235="","",C235*'N2'!$S$1)</f>
        <v/>
      </c>
    </row>
    <row r="236" spans="1:11" x14ac:dyDescent="0.25">
      <c r="A236" s="19"/>
      <c r="B236" s="19">
        <f>IF('demand spectrum ULS'!K236="",1000000,'demand spectrum ULS'!K236)</f>
        <v>1000000</v>
      </c>
      <c r="C236" s="19" t="str">
        <f>IF('demand spectrum ULS'!J236="","",'demand spectrum ULS'!J236)</f>
        <v/>
      </c>
      <c r="F236" s="50">
        <f>IF('capacity spectrum ULS'!K236="",1000000,'capacity spectrum ULS'!K236)</f>
        <v>1000000</v>
      </c>
      <c r="G236" s="50" t="str">
        <f>IF('capacity spectrum ULS'!J236="","",'capacity spectrum ULS'!J236)</f>
        <v/>
      </c>
      <c r="H236" s="50"/>
      <c r="J236" s="19">
        <f>IF(B236="","",B236*'N2'!$S$1)</f>
        <v>500000</v>
      </c>
      <c r="K236" s="19" t="str">
        <f>IF(C236="","",C236*'N2'!$S$1)</f>
        <v/>
      </c>
    </row>
    <row r="237" spans="1:11" x14ac:dyDescent="0.25">
      <c r="A237" s="19"/>
      <c r="B237" s="19">
        <f>IF('demand spectrum ULS'!K237="",1000000,'demand spectrum ULS'!K237)</f>
        <v>1000000</v>
      </c>
      <c r="C237" s="19" t="str">
        <f>IF('demand spectrum ULS'!J237="","",'demand spectrum ULS'!J237)</f>
        <v/>
      </c>
      <c r="F237" s="50">
        <f>IF('capacity spectrum ULS'!K237="",1000000,'capacity spectrum ULS'!K237)</f>
        <v>1000000</v>
      </c>
      <c r="G237" s="50" t="str">
        <f>IF('capacity spectrum ULS'!J237="","",'capacity spectrum ULS'!J237)</f>
        <v/>
      </c>
      <c r="H237" s="50"/>
      <c r="J237" s="19">
        <f>IF(B237="","",B237*'N2'!$S$1)</f>
        <v>500000</v>
      </c>
      <c r="K237" s="19" t="str">
        <f>IF(C237="","",C237*'N2'!$S$1)</f>
        <v/>
      </c>
    </row>
    <row r="238" spans="1:11" x14ac:dyDescent="0.25">
      <c r="A238" s="19"/>
      <c r="B238" s="19">
        <f>IF('demand spectrum ULS'!K238="",1000000,'demand spectrum ULS'!K238)</f>
        <v>1000000</v>
      </c>
      <c r="C238" s="19" t="str">
        <f>IF('demand spectrum ULS'!J238="","",'demand spectrum ULS'!J238)</f>
        <v/>
      </c>
      <c r="F238" s="50">
        <f>IF('capacity spectrum ULS'!K238="",1000000,'capacity spectrum ULS'!K238)</f>
        <v>1000000</v>
      </c>
      <c r="G238" s="50" t="str">
        <f>IF('capacity spectrum ULS'!J238="","",'capacity spectrum ULS'!J238)</f>
        <v/>
      </c>
      <c r="H238" s="50"/>
      <c r="J238" s="19">
        <f>IF(B238="","",B238*'N2'!$S$1)</f>
        <v>500000</v>
      </c>
      <c r="K238" s="19" t="str">
        <f>IF(C238="","",C238*'N2'!$S$1)</f>
        <v/>
      </c>
    </row>
    <row r="239" spans="1:11" x14ac:dyDescent="0.25">
      <c r="A239" s="19"/>
      <c r="B239" s="19">
        <f>IF('demand spectrum ULS'!K239="",1000000,'demand spectrum ULS'!K239)</f>
        <v>1000000</v>
      </c>
      <c r="C239" s="19" t="str">
        <f>IF('demand spectrum ULS'!J239="","",'demand spectrum ULS'!J239)</f>
        <v/>
      </c>
      <c r="F239" s="50">
        <f>IF('capacity spectrum ULS'!K239="",1000000,'capacity spectrum ULS'!K239)</f>
        <v>1000000</v>
      </c>
      <c r="G239" s="50" t="str">
        <f>IF('capacity spectrum ULS'!J239="","",'capacity spectrum ULS'!J239)</f>
        <v/>
      </c>
      <c r="H239" s="50"/>
      <c r="J239" s="19">
        <f>IF(B239="","",B239*'N2'!$S$1)</f>
        <v>500000</v>
      </c>
      <c r="K239" s="19" t="str">
        <f>IF(C239="","",C239*'N2'!$S$1)</f>
        <v/>
      </c>
    </row>
    <row r="240" spans="1:11" x14ac:dyDescent="0.25">
      <c r="A240" s="19"/>
      <c r="B240" s="19">
        <f>IF('demand spectrum ULS'!K240="",1000000,'demand spectrum ULS'!K240)</f>
        <v>1000000</v>
      </c>
      <c r="C240" s="19" t="str">
        <f>IF('demand spectrum ULS'!J240="","",'demand spectrum ULS'!J240)</f>
        <v/>
      </c>
      <c r="F240" s="50">
        <f>IF('capacity spectrum ULS'!K240="",1000000,'capacity spectrum ULS'!K240)</f>
        <v>1000000</v>
      </c>
      <c r="G240" s="50" t="str">
        <f>IF('capacity spectrum ULS'!J240="","",'capacity spectrum ULS'!J240)</f>
        <v/>
      </c>
      <c r="H240" s="50"/>
      <c r="J240" s="19">
        <f>IF(B240="","",B240*'N2'!$S$1)</f>
        <v>500000</v>
      </c>
      <c r="K240" s="19" t="str">
        <f>IF(C240="","",C240*'N2'!$S$1)</f>
        <v/>
      </c>
    </row>
    <row r="241" spans="1:11" x14ac:dyDescent="0.25">
      <c r="A241" s="19"/>
      <c r="B241" s="19">
        <f>IF('demand spectrum ULS'!K241="",1000000,'demand spectrum ULS'!K241)</f>
        <v>1000000</v>
      </c>
      <c r="C241" s="19" t="str">
        <f>IF('demand spectrum ULS'!J241="","",'demand spectrum ULS'!J241)</f>
        <v/>
      </c>
      <c r="F241" s="50">
        <f>IF('capacity spectrum ULS'!K241="",1000000,'capacity spectrum ULS'!K241)</f>
        <v>1000000</v>
      </c>
      <c r="G241" s="50" t="str">
        <f>IF('capacity spectrum ULS'!J241="","",'capacity spectrum ULS'!J241)</f>
        <v/>
      </c>
      <c r="H241" s="50"/>
      <c r="J241" s="19">
        <f>IF(B241="","",B241*'N2'!$S$1)</f>
        <v>500000</v>
      </c>
      <c r="K241" s="19" t="str">
        <f>IF(C241="","",C241*'N2'!$S$1)</f>
        <v/>
      </c>
    </row>
    <row r="242" spans="1:11" x14ac:dyDescent="0.25">
      <c r="A242" s="19"/>
      <c r="B242" s="19">
        <f>IF('demand spectrum ULS'!K242="",1000000,'demand spectrum ULS'!K242)</f>
        <v>1000000</v>
      </c>
      <c r="C242" s="19" t="str">
        <f>IF('demand spectrum ULS'!J242="","",'demand spectrum ULS'!J242)</f>
        <v/>
      </c>
      <c r="F242" s="50">
        <f>IF('capacity spectrum ULS'!K242="",1000000,'capacity spectrum ULS'!K242)</f>
        <v>1000000</v>
      </c>
      <c r="G242" s="50" t="str">
        <f>IF('capacity spectrum ULS'!J242="","",'capacity spectrum ULS'!J242)</f>
        <v/>
      </c>
      <c r="H242" s="50"/>
      <c r="J242" s="19">
        <f>IF(B242="","",B242*'N2'!$S$1)</f>
        <v>500000</v>
      </c>
      <c r="K242" s="19" t="str">
        <f>IF(C242="","",C242*'N2'!$S$1)</f>
        <v/>
      </c>
    </row>
    <row r="243" spans="1:11" x14ac:dyDescent="0.25">
      <c r="A243" s="19"/>
      <c r="B243" s="19">
        <f>IF('demand spectrum ULS'!K243="",1000000,'demand spectrum ULS'!K243)</f>
        <v>1000000</v>
      </c>
      <c r="C243" s="19" t="str">
        <f>IF('demand spectrum ULS'!J243="","",'demand spectrum ULS'!J243)</f>
        <v/>
      </c>
      <c r="F243" s="50">
        <f>IF('capacity spectrum ULS'!K243="",1000000,'capacity spectrum ULS'!K243)</f>
        <v>1000000</v>
      </c>
      <c r="G243" s="50" t="str">
        <f>IF('capacity spectrum ULS'!J243="","",'capacity spectrum ULS'!J243)</f>
        <v/>
      </c>
      <c r="H243" s="50"/>
      <c r="J243" s="19">
        <f>IF(B243="","",B243*'N2'!$S$1)</f>
        <v>500000</v>
      </c>
      <c r="K243" s="19" t="str">
        <f>IF(C243="","",C243*'N2'!$S$1)</f>
        <v/>
      </c>
    </row>
    <row r="244" spans="1:11" x14ac:dyDescent="0.25">
      <c r="A244" s="19"/>
      <c r="B244" s="19">
        <f>IF('demand spectrum ULS'!K244="",1000000,'demand spectrum ULS'!K244)</f>
        <v>1000000</v>
      </c>
      <c r="C244" s="19" t="str">
        <f>IF('demand spectrum ULS'!J244="","",'demand spectrum ULS'!J244)</f>
        <v/>
      </c>
      <c r="F244" s="50">
        <f>IF('capacity spectrum ULS'!K244="",1000000,'capacity spectrum ULS'!K244)</f>
        <v>1000000</v>
      </c>
      <c r="G244" s="50" t="str">
        <f>IF('capacity spectrum ULS'!J244="","",'capacity spectrum ULS'!J244)</f>
        <v/>
      </c>
      <c r="H244" s="50"/>
      <c r="J244" s="19">
        <f>IF(B244="","",B244*'N2'!$S$1)</f>
        <v>500000</v>
      </c>
      <c r="K244" s="19" t="str">
        <f>IF(C244="","",C244*'N2'!$S$1)</f>
        <v/>
      </c>
    </row>
    <row r="245" spans="1:11" x14ac:dyDescent="0.25">
      <c r="A245" s="19"/>
      <c r="B245" s="19">
        <f>IF('demand spectrum ULS'!K245="",1000000,'demand spectrum ULS'!K245)</f>
        <v>1000000</v>
      </c>
      <c r="C245" s="19" t="str">
        <f>IF('demand spectrum ULS'!J245="","",'demand spectrum ULS'!J245)</f>
        <v/>
      </c>
      <c r="F245" s="50">
        <f>IF('capacity spectrum ULS'!K245="",1000000,'capacity spectrum ULS'!K245)</f>
        <v>1000000</v>
      </c>
      <c r="G245" s="50" t="str">
        <f>IF('capacity spectrum ULS'!J245="","",'capacity spectrum ULS'!J245)</f>
        <v/>
      </c>
      <c r="H245" s="50"/>
      <c r="J245" s="19">
        <f>IF(B245="","",B245*'N2'!$S$1)</f>
        <v>500000</v>
      </c>
      <c r="K245" s="19" t="str">
        <f>IF(C245="","",C245*'N2'!$S$1)</f>
        <v/>
      </c>
    </row>
    <row r="246" spans="1:11" x14ac:dyDescent="0.25">
      <c r="A246" s="19"/>
      <c r="B246" s="19">
        <f>IF('demand spectrum ULS'!K246="",1000000,'demand spectrum ULS'!K246)</f>
        <v>1000000</v>
      </c>
      <c r="C246" s="19" t="str">
        <f>IF('demand spectrum ULS'!J246="","",'demand spectrum ULS'!J246)</f>
        <v/>
      </c>
      <c r="F246" s="50">
        <f>IF('capacity spectrum ULS'!K246="",1000000,'capacity spectrum ULS'!K246)</f>
        <v>1000000</v>
      </c>
      <c r="G246" s="50" t="str">
        <f>IF('capacity spectrum ULS'!J246="","",'capacity spectrum ULS'!J246)</f>
        <v/>
      </c>
      <c r="H246" s="50"/>
      <c r="J246" s="19">
        <f>IF(B246="","",B246*'N2'!$S$1)</f>
        <v>500000</v>
      </c>
      <c r="K246" s="19" t="str">
        <f>IF(C246="","",C246*'N2'!$S$1)</f>
        <v/>
      </c>
    </row>
    <row r="247" spans="1:11" x14ac:dyDescent="0.25">
      <c r="A247" s="19"/>
      <c r="B247" s="19">
        <f>IF('demand spectrum ULS'!K247="",1000000,'demand spectrum ULS'!K247)</f>
        <v>1000000</v>
      </c>
      <c r="C247" s="19" t="str">
        <f>IF('demand spectrum ULS'!J247="","",'demand spectrum ULS'!J247)</f>
        <v/>
      </c>
      <c r="F247" s="50">
        <f>IF('capacity spectrum ULS'!K247="",1000000,'capacity spectrum ULS'!K247)</f>
        <v>1000000</v>
      </c>
      <c r="G247" s="50" t="str">
        <f>IF('capacity spectrum ULS'!J247="","",'capacity spectrum ULS'!J247)</f>
        <v/>
      </c>
      <c r="H247" s="50"/>
      <c r="J247" s="19">
        <f>IF(B247="","",B247*'N2'!$S$1)</f>
        <v>500000</v>
      </c>
      <c r="K247" s="19" t="str">
        <f>IF(C247="","",C247*'N2'!$S$1)</f>
        <v/>
      </c>
    </row>
    <row r="248" spans="1:11" x14ac:dyDescent="0.25">
      <c r="A248" s="19"/>
      <c r="B248" s="19">
        <f>IF('demand spectrum ULS'!K248="",1000000,'demand spectrum ULS'!K248)</f>
        <v>1000000</v>
      </c>
      <c r="C248" s="19" t="str">
        <f>IF('demand spectrum ULS'!J248="","",'demand spectrum ULS'!J248)</f>
        <v/>
      </c>
      <c r="F248" s="50">
        <f>IF('capacity spectrum ULS'!K248="",1000000,'capacity spectrum ULS'!K248)</f>
        <v>1000000</v>
      </c>
      <c r="G248" s="50" t="str">
        <f>IF('capacity spectrum ULS'!J248="","",'capacity spectrum ULS'!J248)</f>
        <v/>
      </c>
      <c r="H248" s="50"/>
      <c r="J248" s="19">
        <f>IF(B248="","",B248*'N2'!$S$1)</f>
        <v>500000</v>
      </c>
      <c r="K248" s="19" t="str">
        <f>IF(C248="","",C248*'N2'!$S$1)</f>
        <v/>
      </c>
    </row>
    <row r="249" spans="1:11" x14ac:dyDescent="0.25">
      <c r="A249" s="19"/>
      <c r="B249" s="19">
        <f>IF('demand spectrum ULS'!K249="",1000000,'demand spectrum ULS'!K249)</f>
        <v>1000000</v>
      </c>
      <c r="C249" s="19" t="str">
        <f>IF('demand spectrum ULS'!J249="","",'demand spectrum ULS'!J249)</f>
        <v/>
      </c>
      <c r="F249" s="50">
        <f>IF('capacity spectrum ULS'!K249="",1000000,'capacity spectrum ULS'!K249)</f>
        <v>1000000</v>
      </c>
      <c r="G249" s="50" t="str">
        <f>IF('capacity spectrum ULS'!J249="","",'capacity spectrum ULS'!J249)</f>
        <v/>
      </c>
      <c r="H249" s="50"/>
      <c r="J249" s="19">
        <f>IF(B249="","",B249*'N2'!$S$1)</f>
        <v>500000</v>
      </c>
      <c r="K249" s="19" t="str">
        <f>IF(C249="","",C249*'N2'!$S$1)</f>
        <v/>
      </c>
    </row>
    <row r="250" spans="1:11" x14ac:dyDescent="0.25">
      <c r="A250" s="19"/>
      <c r="B250" s="19">
        <f>IF('demand spectrum ULS'!K250="",1000000,'demand spectrum ULS'!K250)</f>
        <v>1000000</v>
      </c>
      <c r="C250" s="19" t="str">
        <f>IF('demand spectrum ULS'!J250="","",'demand spectrum ULS'!J250)</f>
        <v/>
      </c>
      <c r="F250" s="50">
        <f>IF('capacity spectrum ULS'!K250="",1000000,'capacity spectrum ULS'!K250)</f>
        <v>1000000</v>
      </c>
      <c r="G250" s="50" t="str">
        <f>IF('capacity spectrum ULS'!J250="","",'capacity spectrum ULS'!J250)</f>
        <v/>
      </c>
      <c r="H250" s="50"/>
      <c r="J250" s="19">
        <f>IF(B250="","",B250*'N2'!$S$1)</f>
        <v>500000</v>
      </c>
      <c r="K250" s="19" t="str">
        <f>IF(C250="","",C250*'N2'!$S$1)</f>
        <v/>
      </c>
    </row>
    <row r="251" spans="1:11" x14ac:dyDescent="0.25">
      <c r="A251" s="19"/>
      <c r="B251" s="19">
        <f>IF('demand spectrum ULS'!K251="",1000000,'demand spectrum ULS'!K251)</f>
        <v>1000000</v>
      </c>
      <c r="C251" s="19" t="str">
        <f>IF('demand spectrum ULS'!J251="","",'demand spectrum ULS'!J251)</f>
        <v/>
      </c>
      <c r="F251" s="50">
        <f>IF('capacity spectrum ULS'!K251="",1000000,'capacity spectrum ULS'!K251)</f>
        <v>1000000</v>
      </c>
      <c r="G251" s="50" t="str">
        <f>IF('capacity spectrum ULS'!J251="","",'capacity spectrum ULS'!J251)</f>
        <v/>
      </c>
      <c r="H251" s="50"/>
      <c r="J251" s="19">
        <f>IF(B251="","",B251*'N2'!$S$1)</f>
        <v>500000</v>
      </c>
      <c r="K251" s="19" t="str">
        <f>IF(C251="","",C251*'N2'!$S$1)</f>
        <v/>
      </c>
    </row>
    <row r="252" spans="1:11" x14ac:dyDescent="0.25">
      <c r="A252" s="19"/>
      <c r="B252" s="19">
        <f>IF('demand spectrum ULS'!K252="",1000000,'demand spectrum ULS'!K252)</f>
        <v>1000000</v>
      </c>
      <c r="C252" s="19" t="str">
        <f>IF('demand spectrum ULS'!J252="","",'demand spectrum ULS'!J252)</f>
        <v/>
      </c>
      <c r="F252" s="50">
        <f>IF('capacity spectrum ULS'!K252="",1000000,'capacity spectrum ULS'!K252)</f>
        <v>1000000</v>
      </c>
      <c r="G252" s="50" t="str">
        <f>IF('capacity spectrum ULS'!J252="","",'capacity spectrum ULS'!J252)</f>
        <v/>
      </c>
      <c r="H252" s="50"/>
      <c r="J252" s="19">
        <f>IF(B252="","",B252*'N2'!$S$1)</f>
        <v>500000</v>
      </c>
      <c r="K252" s="19" t="str">
        <f>IF(C252="","",C252*'N2'!$S$1)</f>
        <v/>
      </c>
    </row>
    <row r="253" spans="1:11" x14ac:dyDescent="0.25">
      <c r="A253" s="19"/>
      <c r="B253" s="19">
        <f>IF('demand spectrum ULS'!K253="",1000000,'demand spectrum ULS'!K253)</f>
        <v>1000000</v>
      </c>
      <c r="C253" s="19" t="str">
        <f>IF('demand spectrum ULS'!J253="","",'demand spectrum ULS'!J253)</f>
        <v/>
      </c>
      <c r="F253" s="50">
        <f>IF('capacity spectrum ULS'!K253="",1000000,'capacity spectrum ULS'!K253)</f>
        <v>1000000</v>
      </c>
      <c r="G253" s="50" t="str">
        <f>IF('capacity spectrum ULS'!J253="","",'capacity spectrum ULS'!J253)</f>
        <v/>
      </c>
      <c r="H253" s="50"/>
      <c r="J253" s="19">
        <f>IF(B253="","",B253*'N2'!$S$1)</f>
        <v>500000</v>
      </c>
      <c r="K253" s="19" t="str">
        <f>IF(C253="","",C253*'N2'!$S$1)</f>
        <v/>
      </c>
    </row>
    <row r="254" spans="1:11" x14ac:dyDescent="0.25">
      <c r="A254" s="19"/>
      <c r="B254" s="19">
        <f>IF('demand spectrum ULS'!K254="",1000000,'demand spectrum ULS'!K254)</f>
        <v>1000000</v>
      </c>
      <c r="C254" s="19" t="str">
        <f>IF('demand spectrum ULS'!J254="","",'demand spectrum ULS'!J254)</f>
        <v/>
      </c>
      <c r="F254" s="50">
        <f>IF('capacity spectrum ULS'!K254="",1000000,'capacity spectrum ULS'!K254)</f>
        <v>1000000</v>
      </c>
      <c r="G254" s="50" t="str">
        <f>IF('capacity spectrum ULS'!J254="","",'capacity spectrum ULS'!J254)</f>
        <v/>
      </c>
      <c r="H254" s="50"/>
      <c r="J254" s="19">
        <f>IF(B254="","",B254*'N2'!$S$1)</f>
        <v>500000</v>
      </c>
      <c r="K254" s="19" t="str">
        <f>IF(C254="","",C254*'N2'!$S$1)</f>
        <v/>
      </c>
    </row>
    <row r="255" spans="1:11" x14ac:dyDescent="0.25">
      <c r="A255" s="19"/>
      <c r="B255" s="19">
        <f>IF('demand spectrum ULS'!K255="",1000000,'demand spectrum ULS'!K255)</f>
        <v>1000000</v>
      </c>
      <c r="C255" s="19" t="str">
        <f>IF('demand spectrum ULS'!J255="","",'demand spectrum ULS'!J255)</f>
        <v/>
      </c>
      <c r="F255" s="50">
        <f>IF('capacity spectrum ULS'!K255="",1000000,'capacity spectrum ULS'!K255)</f>
        <v>1000000</v>
      </c>
      <c r="G255" s="50" t="str">
        <f>IF('capacity spectrum ULS'!J255="","",'capacity spectrum ULS'!J255)</f>
        <v/>
      </c>
      <c r="H255" s="50"/>
      <c r="J255" s="19">
        <f>IF(B255="","",B255*'N2'!$S$1)</f>
        <v>500000</v>
      </c>
      <c r="K255" s="19" t="str">
        <f>IF(C255="","",C255*'N2'!$S$1)</f>
        <v/>
      </c>
    </row>
    <row r="256" spans="1:11" x14ac:dyDescent="0.25">
      <c r="A256" s="19"/>
      <c r="B256" s="19">
        <f>IF('demand spectrum ULS'!K256="",1000000,'demand spectrum ULS'!K256)</f>
        <v>1000000</v>
      </c>
      <c r="C256" s="19" t="str">
        <f>IF('demand spectrum ULS'!J256="","",'demand spectrum ULS'!J256)</f>
        <v/>
      </c>
      <c r="F256" s="50">
        <f>IF('capacity spectrum ULS'!K256="",1000000,'capacity spectrum ULS'!K256)</f>
        <v>1000000</v>
      </c>
      <c r="G256" s="50" t="str">
        <f>IF('capacity spectrum ULS'!J256="","",'capacity spectrum ULS'!J256)</f>
        <v/>
      </c>
      <c r="H256" s="50"/>
      <c r="J256" s="19">
        <f>IF(B256="","",B256*'N2'!$S$1)</f>
        <v>500000</v>
      </c>
      <c r="K256" s="19" t="str">
        <f>IF(C256="","",C256*'N2'!$S$1)</f>
        <v/>
      </c>
    </row>
    <row r="257" spans="1:11" x14ac:dyDescent="0.25">
      <c r="A257" s="19"/>
      <c r="B257" s="19">
        <f>IF('demand spectrum ULS'!K257="",1000000,'demand spectrum ULS'!K257)</f>
        <v>1000000</v>
      </c>
      <c r="C257" s="19" t="str">
        <f>IF('demand spectrum ULS'!J257="","",'demand spectrum ULS'!J257)</f>
        <v/>
      </c>
      <c r="F257" s="50">
        <f>IF('capacity spectrum ULS'!K257="",1000000,'capacity spectrum ULS'!K257)</f>
        <v>1000000</v>
      </c>
      <c r="G257" s="50" t="str">
        <f>IF('capacity spectrum ULS'!J257="","",'capacity spectrum ULS'!J257)</f>
        <v/>
      </c>
      <c r="H257" s="50"/>
      <c r="J257" s="19">
        <f>IF(B257="","",B257*'N2'!$S$1)</f>
        <v>500000</v>
      </c>
      <c r="K257" s="19" t="str">
        <f>IF(C257="","",C257*'N2'!$S$1)</f>
        <v/>
      </c>
    </row>
    <row r="258" spans="1:11" x14ac:dyDescent="0.25">
      <c r="A258" s="19"/>
      <c r="B258" s="19">
        <f>IF('demand spectrum ULS'!K258="",1000000,'demand spectrum ULS'!K258)</f>
        <v>1000000</v>
      </c>
      <c r="C258" s="19" t="str">
        <f>IF('demand spectrum ULS'!J258="","",'demand spectrum ULS'!J258)</f>
        <v/>
      </c>
      <c r="F258" s="50">
        <f>IF('capacity spectrum ULS'!K258="",1000000,'capacity spectrum ULS'!K258)</f>
        <v>1000000</v>
      </c>
      <c r="G258" s="50" t="str">
        <f>IF('capacity spectrum ULS'!J258="","",'capacity spectrum ULS'!J258)</f>
        <v/>
      </c>
      <c r="H258" s="50"/>
      <c r="J258" s="19">
        <f>IF(B258="","",B258*'N2'!$S$1)</f>
        <v>500000</v>
      </c>
      <c r="K258" s="19" t="str">
        <f>IF(C258="","",C258*'N2'!$S$1)</f>
        <v/>
      </c>
    </row>
    <row r="259" spans="1:11" x14ac:dyDescent="0.25">
      <c r="A259" s="19"/>
      <c r="B259" s="19">
        <f>IF('demand spectrum ULS'!K259="",1000000,'demand spectrum ULS'!K259)</f>
        <v>1000000</v>
      </c>
      <c r="C259" s="19" t="str">
        <f>IF('demand spectrum ULS'!J259="","",'demand spectrum ULS'!J259)</f>
        <v/>
      </c>
      <c r="F259" s="50">
        <f>IF('capacity spectrum ULS'!K259="",1000000,'capacity spectrum ULS'!K259)</f>
        <v>1000000</v>
      </c>
      <c r="G259" s="50" t="str">
        <f>IF('capacity spectrum ULS'!J259="","",'capacity spectrum ULS'!J259)</f>
        <v/>
      </c>
      <c r="H259" s="50"/>
      <c r="J259" s="19">
        <f>IF(B259="","",B259*'N2'!$S$1)</f>
        <v>500000</v>
      </c>
      <c r="K259" s="19" t="str">
        <f>IF(C259="","",C259*'N2'!$S$1)</f>
        <v/>
      </c>
    </row>
    <row r="260" spans="1:11" x14ac:dyDescent="0.25">
      <c r="A260" s="19"/>
      <c r="B260" s="19">
        <f>IF('demand spectrum ULS'!K260="",1000000,'demand spectrum ULS'!K260)</f>
        <v>1000000</v>
      </c>
      <c r="C260" s="19" t="str">
        <f>IF('demand spectrum ULS'!J260="","",'demand spectrum ULS'!J260)</f>
        <v/>
      </c>
      <c r="F260" s="50">
        <f>IF('capacity spectrum ULS'!K260="",1000000,'capacity spectrum ULS'!K260)</f>
        <v>1000000</v>
      </c>
      <c r="G260" s="50" t="str">
        <f>IF('capacity spectrum ULS'!J260="","",'capacity spectrum ULS'!J260)</f>
        <v/>
      </c>
      <c r="H260" s="50"/>
      <c r="J260" s="19">
        <f>IF(B260="","",B260*'N2'!$S$1)</f>
        <v>500000</v>
      </c>
      <c r="K260" s="19" t="str">
        <f>IF(C260="","",C260*'N2'!$S$1)</f>
        <v/>
      </c>
    </row>
    <row r="261" spans="1:11" x14ac:dyDescent="0.25">
      <c r="A261" s="19"/>
      <c r="B261" s="19">
        <f>IF('demand spectrum ULS'!K261="",1000000,'demand spectrum ULS'!K261)</f>
        <v>1000000</v>
      </c>
      <c r="C261" s="19" t="str">
        <f>IF('demand spectrum ULS'!J261="","",'demand spectrum ULS'!J261)</f>
        <v/>
      </c>
      <c r="F261" s="50">
        <f>IF('capacity spectrum ULS'!K261="",1000000,'capacity spectrum ULS'!K261)</f>
        <v>1000000</v>
      </c>
      <c r="G261" s="50" t="str">
        <f>IF('capacity spectrum ULS'!J261="","",'capacity spectrum ULS'!J261)</f>
        <v/>
      </c>
      <c r="H261" s="50"/>
      <c r="J261" s="19">
        <f>IF(B261="","",B261*'N2'!$S$1)</f>
        <v>500000</v>
      </c>
      <c r="K261" s="19" t="str">
        <f>IF(C261="","",C261*'N2'!$S$1)</f>
        <v/>
      </c>
    </row>
    <row r="262" spans="1:11" x14ac:dyDescent="0.25">
      <c r="A262" s="19"/>
      <c r="B262" s="19">
        <f>IF('demand spectrum ULS'!K262="",1000000,'demand spectrum ULS'!K262)</f>
        <v>1000000</v>
      </c>
      <c r="C262" s="19" t="str">
        <f>IF('demand spectrum ULS'!J262="","",'demand spectrum ULS'!J262)</f>
        <v/>
      </c>
      <c r="F262" s="50">
        <f>IF('capacity spectrum ULS'!K262="",1000000,'capacity spectrum ULS'!K262)</f>
        <v>1000000</v>
      </c>
      <c r="G262" s="50" t="str">
        <f>IF('capacity spectrum ULS'!J262="","",'capacity spectrum ULS'!J262)</f>
        <v/>
      </c>
      <c r="H262" s="50"/>
      <c r="J262" s="19">
        <f>IF(B262="","",B262*'N2'!$S$1)</f>
        <v>500000</v>
      </c>
      <c r="K262" s="19" t="str">
        <f>IF(C262="","",C262*'N2'!$S$1)</f>
        <v/>
      </c>
    </row>
    <row r="263" spans="1:11" x14ac:dyDescent="0.25">
      <c r="A263" s="19"/>
      <c r="B263" s="19">
        <f>IF('demand spectrum ULS'!K263="",1000000,'demand spectrum ULS'!K263)</f>
        <v>1000000</v>
      </c>
      <c r="C263" s="19" t="str">
        <f>IF('demand spectrum ULS'!J263="","",'demand spectrum ULS'!J263)</f>
        <v/>
      </c>
      <c r="F263" s="50">
        <f>IF('capacity spectrum ULS'!K263="",1000000,'capacity spectrum ULS'!K263)</f>
        <v>1000000</v>
      </c>
      <c r="G263" s="50" t="str">
        <f>IF('capacity spectrum ULS'!J263="","",'capacity spectrum ULS'!J263)</f>
        <v/>
      </c>
      <c r="H263" s="50"/>
      <c r="J263" s="19">
        <f>IF(B263="","",B263*'N2'!$S$1)</f>
        <v>500000</v>
      </c>
      <c r="K263" s="19" t="str">
        <f>IF(C263="","",C263*'N2'!$S$1)</f>
        <v/>
      </c>
    </row>
    <row r="264" spans="1:11" x14ac:dyDescent="0.25">
      <c r="A264" s="19"/>
      <c r="B264" s="19">
        <f>IF('demand spectrum ULS'!K264="",1000000,'demand spectrum ULS'!K264)</f>
        <v>1000000</v>
      </c>
      <c r="C264" s="19" t="str">
        <f>IF('demand spectrum ULS'!J264="","",'demand spectrum ULS'!J264)</f>
        <v/>
      </c>
      <c r="F264" s="50">
        <f>IF('capacity spectrum ULS'!K264="",1000000,'capacity spectrum ULS'!K264)</f>
        <v>1000000</v>
      </c>
      <c r="G264" s="50" t="str">
        <f>IF('capacity spectrum ULS'!J264="","",'capacity spectrum ULS'!J264)</f>
        <v/>
      </c>
      <c r="H264" s="50"/>
      <c r="J264" s="19">
        <f>IF(B264="","",B264*'N2'!$S$1)</f>
        <v>500000</v>
      </c>
      <c r="K264" s="19" t="str">
        <f>IF(C264="","",C264*'N2'!$S$1)</f>
        <v/>
      </c>
    </row>
    <row r="265" spans="1:11" x14ac:dyDescent="0.25">
      <c r="A265" s="19"/>
      <c r="B265" s="19">
        <f>IF('demand spectrum ULS'!K265="",1000000,'demand spectrum ULS'!K265)</f>
        <v>1000000</v>
      </c>
      <c r="C265" s="19" t="str">
        <f>IF('demand spectrum ULS'!J265="","",'demand spectrum ULS'!J265)</f>
        <v/>
      </c>
      <c r="F265" s="50">
        <f>IF('capacity spectrum ULS'!K265="",1000000,'capacity spectrum ULS'!K265)</f>
        <v>1000000</v>
      </c>
      <c r="G265" s="50" t="str">
        <f>IF('capacity spectrum ULS'!J265="","",'capacity spectrum ULS'!J265)</f>
        <v/>
      </c>
      <c r="H265" s="50"/>
      <c r="J265" s="19">
        <f>IF(B265="","",B265*'N2'!$S$1)</f>
        <v>500000</v>
      </c>
      <c r="K265" s="19" t="str">
        <f>IF(C265="","",C265*'N2'!$S$1)</f>
        <v/>
      </c>
    </row>
    <row r="266" spans="1:11" x14ac:dyDescent="0.25">
      <c r="A266" s="19"/>
      <c r="B266" s="19">
        <f>IF('demand spectrum ULS'!K266="",1000000,'demand spectrum ULS'!K266)</f>
        <v>1000000</v>
      </c>
      <c r="C266" s="19" t="str">
        <f>IF('demand spectrum ULS'!J266="","",'demand spectrum ULS'!J266)</f>
        <v/>
      </c>
      <c r="F266" s="50">
        <f>IF('capacity spectrum ULS'!K266="",1000000,'capacity spectrum ULS'!K266)</f>
        <v>1000000</v>
      </c>
      <c r="G266" s="50" t="str">
        <f>IF('capacity spectrum ULS'!J266="","",'capacity spectrum ULS'!J266)</f>
        <v/>
      </c>
      <c r="H266" s="50"/>
      <c r="J266" s="19">
        <f>IF(B266="","",B266*'N2'!$S$1)</f>
        <v>500000</v>
      </c>
      <c r="K266" s="19" t="str">
        <f>IF(C266="","",C266*'N2'!$S$1)</f>
        <v/>
      </c>
    </row>
    <row r="267" spans="1:11" x14ac:dyDescent="0.25">
      <c r="A267" s="19"/>
      <c r="B267" s="19">
        <f>IF('demand spectrum ULS'!K267="",1000000,'demand spectrum ULS'!K267)</f>
        <v>1000000</v>
      </c>
      <c r="C267" s="19" t="str">
        <f>IF('demand spectrum ULS'!J267="","",'demand spectrum ULS'!J267)</f>
        <v/>
      </c>
      <c r="F267" s="50">
        <f>IF('capacity spectrum ULS'!K267="",1000000,'capacity spectrum ULS'!K267)</f>
        <v>1000000</v>
      </c>
      <c r="G267" s="50" t="str">
        <f>IF('capacity spectrum ULS'!J267="","",'capacity spectrum ULS'!J267)</f>
        <v/>
      </c>
      <c r="H267" s="50"/>
      <c r="J267" s="19">
        <f>IF(B267="","",B267*'N2'!$S$1)</f>
        <v>500000</v>
      </c>
      <c r="K267" s="19" t="str">
        <f>IF(C267="","",C267*'N2'!$S$1)</f>
        <v/>
      </c>
    </row>
    <row r="268" spans="1:11" x14ac:dyDescent="0.25">
      <c r="A268" s="19"/>
      <c r="B268" s="19">
        <f>IF('demand spectrum ULS'!K268="",1000000,'demand spectrum ULS'!K268)</f>
        <v>1000000</v>
      </c>
      <c r="C268" s="19" t="str">
        <f>IF('demand spectrum ULS'!J268="","",'demand spectrum ULS'!J268)</f>
        <v/>
      </c>
      <c r="F268" s="50">
        <f>IF('capacity spectrum ULS'!K268="",1000000,'capacity spectrum ULS'!K268)</f>
        <v>1000000</v>
      </c>
      <c r="G268" s="50" t="str">
        <f>IF('capacity spectrum ULS'!J268="","",'capacity spectrum ULS'!J268)</f>
        <v/>
      </c>
      <c r="H268" s="50"/>
      <c r="J268" s="19">
        <f>IF(B268="","",B268*'N2'!$S$1)</f>
        <v>500000</v>
      </c>
      <c r="K268" s="19" t="str">
        <f>IF(C268="","",C268*'N2'!$S$1)</f>
        <v/>
      </c>
    </row>
    <row r="269" spans="1:11" x14ac:dyDescent="0.25">
      <c r="A269" s="19"/>
      <c r="B269" s="19">
        <f>IF('demand spectrum ULS'!K269="",1000000,'demand spectrum ULS'!K269)</f>
        <v>1000000</v>
      </c>
      <c r="C269" s="19" t="str">
        <f>IF('demand spectrum ULS'!J269="","",'demand spectrum ULS'!J269)</f>
        <v/>
      </c>
      <c r="F269" s="50">
        <f>IF('capacity spectrum ULS'!K269="",1000000,'capacity spectrum ULS'!K269)</f>
        <v>1000000</v>
      </c>
      <c r="G269" s="50" t="str">
        <f>IF('capacity spectrum ULS'!J269="","",'capacity spectrum ULS'!J269)</f>
        <v/>
      </c>
      <c r="H269" s="50"/>
      <c r="J269" s="19">
        <f>IF(B269="","",B269*'N2'!$S$1)</f>
        <v>500000</v>
      </c>
      <c r="K269" s="19" t="str">
        <f>IF(C269="","",C269*'N2'!$S$1)</f>
        <v/>
      </c>
    </row>
    <row r="270" spans="1:11" x14ac:dyDescent="0.25">
      <c r="A270" s="19"/>
      <c r="B270" s="19">
        <f>IF('demand spectrum ULS'!K270="",1000000,'demand spectrum ULS'!K270)</f>
        <v>1000000</v>
      </c>
      <c r="C270" s="19" t="str">
        <f>IF('demand spectrum ULS'!J270="","",'demand spectrum ULS'!J270)</f>
        <v/>
      </c>
      <c r="F270" s="50">
        <f>IF('capacity spectrum ULS'!K270="",1000000,'capacity spectrum ULS'!K270)</f>
        <v>1000000</v>
      </c>
      <c r="G270" s="50" t="str">
        <f>IF('capacity spectrum ULS'!J270="","",'capacity spectrum ULS'!J270)</f>
        <v/>
      </c>
      <c r="H270" s="50"/>
      <c r="J270" s="19">
        <f>IF(B270="","",B270*'N2'!$S$1)</f>
        <v>500000</v>
      </c>
      <c r="K270" s="19" t="str">
        <f>IF(C270="","",C270*'N2'!$S$1)</f>
        <v/>
      </c>
    </row>
    <row r="271" spans="1:11" x14ac:dyDescent="0.25">
      <c r="A271" s="19"/>
      <c r="B271" s="19">
        <f>IF('demand spectrum ULS'!K271="",1000000,'demand spectrum ULS'!K271)</f>
        <v>1000000</v>
      </c>
      <c r="C271" s="19" t="str">
        <f>IF('demand spectrum ULS'!J271="","",'demand spectrum ULS'!J271)</f>
        <v/>
      </c>
      <c r="F271" s="50">
        <f>IF('capacity spectrum ULS'!K271="",1000000,'capacity spectrum ULS'!K271)</f>
        <v>1000000</v>
      </c>
      <c r="G271" s="50" t="str">
        <f>IF('capacity spectrum ULS'!J271="","",'capacity spectrum ULS'!J271)</f>
        <v/>
      </c>
      <c r="H271" s="50"/>
      <c r="J271" s="19">
        <f>IF(B271="","",B271*'N2'!$S$1)</f>
        <v>500000</v>
      </c>
      <c r="K271" s="19" t="str">
        <f>IF(C271="","",C271*'N2'!$S$1)</f>
        <v/>
      </c>
    </row>
    <row r="272" spans="1:11" x14ac:dyDescent="0.25">
      <c r="A272" s="19"/>
      <c r="B272" s="19">
        <f>IF('demand spectrum ULS'!K272="",1000000,'demand spectrum ULS'!K272)</f>
        <v>1000000</v>
      </c>
      <c r="C272" s="19" t="str">
        <f>IF('demand spectrum ULS'!J272="","",'demand spectrum ULS'!J272)</f>
        <v/>
      </c>
      <c r="F272" s="50">
        <f>IF('capacity spectrum ULS'!K272="",1000000,'capacity spectrum ULS'!K272)</f>
        <v>1000000</v>
      </c>
      <c r="G272" s="50" t="str">
        <f>IF('capacity spectrum ULS'!J272="","",'capacity spectrum ULS'!J272)</f>
        <v/>
      </c>
      <c r="H272" s="50"/>
      <c r="J272" s="19">
        <f>IF(B272="","",B272*'N2'!$S$1)</f>
        <v>500000</v>
      </c>
      <c r="K272" s="19" t="str">
        <f>IF(C272="","",C272*'N2'!$S$1)</f>
        <v/>
      </c>
    </row>
    <row r="273" spans="1:11" x14ac:dyDescent="0.25">
      <c r="A273" s="19"/>
      <c r="B273" s="19">
        <f>IF('demand spectrum ULS'!K273="",1000000,'demand spectrum ULS'!K273)</f>
        <v>1000000</v>
      </c>
      <c r="C273" s="19" t="str">
        <f>IF('demand spectrum ULS'!J273="","",'demand spectrum ULS'!J273)</f>
        <v/>
      </c>
      <c r="F273" s="50">
        <f>IF('capacity spectrum ULS'!K273="",1000000,'capacity spectrum ULS'!K273)</f>
        <v>1000000</v>
      </c>
      <c r="G273" s="50" t="str">
        <f>IF('capacity spectrum ULS'!J273="","",'capacity spectrum ULS'!J273)</f>
        <v/>
      </c>
      <c r="H273" s="50"/>
      <c r="J273" s="19">
        <f>IF(B273="","",B273*'N2'!$S$1)</f>
        <v>500000</v>
      </c>
      <c r="K273" s="19" t="str">
        <f>IF(C273="","",C273*'N2'!$S$1)</f>
        <v/>
      </c>
    </row>
    <row r="274" spans="1:11" x14ac:dyDescent="0.25">
      <c r="A274" s="19"/>
      <c r="B274" s="19">
        <f>IF('demand spectrum ULS'!K274="",1000000,'demand spectrum ULS'!K274)</f>
        <v>1000000</v>
      </c>
      <c r="C274" s="19" t="str">
        <f>IF('demand spectrum ULS'!J274="","",'demand spectrum ULS'!J274)</f>
        <v/>
      </c>
      <c r="F274" s="50">
        <f>IF('capacity spectrum ULS'!K274="",1000000,'capacity spectrum ULS'!K274)</f>
        <v>1000000</v>
      </c>
      <c r="G274" s="50" t="str">
        <f>IF('capacity spectrum ULS'!J274="","",'capacity spectrum ULS'!J274)</f>
        <v/>
      </c>
      <c r="H274" s="50"/>
      <c r="J274" s="19">
        <f>IF(B274="","",B274*'N2'!$S$1)</f>
        <v>500000</v>
      </c>
      <c r="K274" s="19" t="str">
        <f>IF(C274="","",C274*'N2'!$S$1)</f>
        <v/>
      </c>
    </row>
    <row r="275" spans="1:11" x14ac:dyDescent="0.25">
      <c r="A275" s="19"/>
      <c r="B275" s="19">
        <f>IF('demand spectrum ULS'!K275="",1000000,'demand spectrum ULS'!K275)</f>
        <v>1000000</v>
      </c>
      <c r="C275" s="19" t="str">
        <f>IF('demand spectrum ULS'!J275="","",'demand spectrum ULS'!J275)</f>
        <v/>
      </c>
      <c r="F275" s="50">
        <f>IF('capacity spectrum ULS'!K275="",1000000,'capacity spectrum ULS'!K275)</f>
        <v>1000000</v>
      </c>
      <c r="G275" s="50" t="str">
        <f>IF('capacity spectrum ULS'!J275="","",'capacity spectrum ULS'!J275)</f>
        <v/>
      </c>
      <c r="H275" s="50"/>
      <c r="J275" s="19">
        <f>IF(B275="","",B275*'N2'!$S$1)</f>
        <v>500000</v>
      </c>
      <c r="K275" s="19" t="str">
        <f>IF(C275="","",C275*'N2'!$S$1)</f>
        <v/>
      </c>
    </row>
    <row r="276" spans="1:11" x14ac:dyDescent="0.25">
      <c r="A276" s="19"/>
      <c r="B276" s="19">
        <f>IF('demand spectrum ULS'!K276="",1000000,'demand spectrum ULS'!K276)</f>
        <v>1000000</v>
      </c>
      <c r="C276" s="19" t="str">
        <f>IF('demand spectrum ULS'!J276="","",'demand spectrum ULS'!J276)</f>
        <v/>
      </c>
      <c r="F276" s="50">
        <f>IF('capacity spectrum ULS'!K276="",1000000,'capacity spectrum ULS'!K276)</f>
        <v>1000000</v>
      </c>
      <c r="G276" s="50" t="str">
        <f>IF('capacity spectrum ULS'!J276="","",'capacity spectrum ULS'!J276)</f>
        <v/>
      </c>
      <c r="H276" s="50"/>
      <c r="J276" s="19">
        <f>IF(B276="","",B276*'N2'!$S$1)</f>
        <v>500000</v>
      </c>
      <c r="K276" s="19" t="str">
        <f>IF(C276="","",C276*'N2'!$S$1)</f>
        <v/>
      </c>
    </row>
    <row r="277" spans="1:11" x14ac:dyDescent="0.25">
      <c r="A277" s="19"/>
      <c r="B277" s="19">
        <f>IF('demand spectrum ULS'!K277="",1000000,'demand spectrum ULS'!K277)</f>
        <v>1000000</v>
      </c>
      <c r="C277" s="19" t="str">
        <f>IF('demand spectrum ULS'!J277="","",'demand spectrum ULS'!J277)</f>
        <v/>
      </c>
      <c r="F277" s="50">
        <f>IF('capacity spectrum ULS'!K277="",1000000,'capacity spectrum ULS'!K277)</f>
        <v>1000000</v>
      </c>
      <c r="G277" s="50" t="str">
        <f>IF('capacity spectrum ULS'!J277="","",'capacity spectrum ULS'!J277)</f>
        <v/>
      </c>
      <c r="H277" s="50"/>
      <c r="J277" s="19">
        <f>IF(B277="","",B277*'N2'!$S$1)</f>
        <v>500000</v>
      </c>
      <c r="K277" s="19" t="str">
        <f>IF(C277="","",C277*'N2'!$S$1)</f>
        <v/>
      </c>
    </row>
    <row r="278" spans="1:11" x14ac:dyDescent="0.25">
      <c r="A278" s="19"/>
      <c r="B278" s="19">
        <f>IF('demand spectrum ULS'!K278="",1000000,'demand spectrum ULS'!K278)</f>
        <v>1000000</v>
      </c>
      <c r="C278" s="19" t="str">
        <f>IF('demand spectrum ULS'!J278="","",'demand spectrum ULS'!J278)</f>
        <v/>
      </c>
      <c r="F278" s="50">
        <f>IF('capacity spectrum ULS'!K278="",1000000,'capacity spectrum ULS'!K278)</f>
        <v>1000000</v>
      </c>
      <c r="G278" s="50" t="str">
        <f>IF('capacity spectrum ULS'!J278="","",'capacity spectrum ULS'!J278)</f>
        <v/>
      </c>
      <c r="H278" s="50"/>
      <c r="J278" s="19">
        <f>IF(B278="","",B278*'N2'!$S$1)</f>
        <v>500000</v>
      </c>
      <c r="K278" s="19" t="str">
        <f>IF(C278="","",C278*'N2'!$S$1)</f>
        <v/>
      </c>
    </row>
    <row r="279" spans="1:11" x14ac:dyDescent="0.25">
      <c r="A279" s="19"/>
      <c r="B279" s="19">
        <f>IF('demand spectrum ULS'!K279="",1000000,'demand spectrum ULS'!K279)</f>
        <v>1000000</v>
      </c>
      <c r="C279" s="19" t="str">
        <f>IF('demand spectrum ULS'!J279="","",'demand spectrum ULS'!J279)</f>
        <v/>
      </c>
      <c r="F279" s="50">
        <f>IF('capacity spectrum ULS'!K279="",1000000,'capacity spectrum ULS'!K279)</f>
        <v>1000000</v>
      </c>
      <c r="G279" s="50" t="str">
        <f>IF('capacity spectrum ULS'!J279="","",'capacity spectrum ULS'!J279)</f>
        <v/>
      </c>
      <c r="H279" s="50"/>
      <c r="J279" s="19">
        <f>IF(B279="","",B279*'N2'!$S$1)</f>
        <v>500000</v>
      </c>
      <c r="K279" s="19" t="str">
        <f>IF(C279="","",C279*'N2'!$S$1)</f>
        <v/>
      </c>
    </row>
    <row r="280" spans="1:11" x14ac:dyDescent="0.25">
      <c r="A280" s="19"/>
      <c r="B280" s="19">
        <f>IF('demand spectrum ULS'!K280="",1000000,'demand spectrum ULS'!K280)</f>
        <v>1000000</v>
      </c>
      <c r="C280" s="19" t="str">
        <f>IF('demand spectrum ULS'!J280="","",'demand spectrum ULS'!J280)</f>
        <v/>
      </c>
      <c r="F280" s="50">
        <f>IF('capacity spectrum ULS'!K280="",1000000,'capacity spectrum ULS'!K280)</f>
        <v>1000000</v>
      </c>
      <c r="G280" s="50" t="str">
        <f>IF('capacity spectrum ULS'!J280="","",'capacity spectrum ULS'!J280)</f>
        <v/>
      </c>
      <c r="H280" s="50"/>
      <c r="J280" s="19">
        <f>IF(B280="","",B280*'N2'!$S$1)</f>
        <v>500000</v>
      </c>
      <c r="K280" s="19" t="str">
        <f>IF(C280="","",C280*'N2'!$S$1)</f>
        <v/>
      </c>
    </row>
    <row r="281" spans="1:11" x14ac:dyDescent="0.25">
      <c r="A281" s="19"/>
      <c r="B281" s="19">
        <f>IF('demand spectrum ULS'!K281="",1000000,'demand spectrum ULS'!K281)</f>
        <v>1000000</v>
      </c>
      <c r="C281" s="19" t="str">
        <f>IF('demand spectrum ULS'!J281="","",'demand spectrum ULS'!J281)</f>
        <v/>
      </c>
      <c r="F281" s="50">
        <f>IF('capacity spectrum ULS'!K281="",1000000,'capacity spectrum ULS'!K281)</f>
        <v>1000000</v>
      </c>
      <c r="G281" s="50" t="str">
        <f>IF('capacity spectrum ULS'!J281="","",'capacity spectrum ULS'!J281)</f>
        <v/>
      </c>
      <c r="H281" s="50"/>
      <c r="J281" s="19">
        <f>IF(B281="","",B281*'N2'!$S$1)</f>
        <v>500000</v>
      </c>
      <c r="K281" s="19" t="str">
        <f>IF(C281="","",C281*'N2'!$S$1)</f>
        <v/>
      </c>
    </row>
    <row r="282" spans="1:11" x14ac:dyDescent="0.25">
      <c r="A282" s="19"/>
      <c r="B282" s="19">
        <f>IF('demand spectrum ULS'!K282="",1000000,'demand spectrum ULS'!K282)</f>
        <v>1000000</v>
      </c>
      <c r="C282" s="19" t="str">
        <f>IF('demand spectrum ULS'!J282="","",'demand spectrum ULS'!J282)</f>
        <v/>
      </c>
      <c r="F282" s="50">
        <f>IF('capacity spectrum ULS'!K282="",1000000,'capacity spectrum ULS'!K282)</f>
        <v>1000000</v>
      </c>
      <c r="G282" s="50" t="str">
        <f>IF('capacity spectrum ULS'!J282="","",'capacity spectrum ULS'!J282)</f>
        <v/>
      </c>
      <c r="H282" s="50"/>
      <c r="J282" s="19">
        <f>IF(B282="","",B282*'N2'!$S$1)</f>
        <v>500000</v>
      </c>
      <c r="K282" s="19" t="str">
        <f>IF(C282="","",C282*'N2'!$S$1)</f>
        <v/>
      </c>
    </row>
    <row r="283" spans="1:11" x14ac:dyDescent="0.25">
      <c r="A283" s="19"/>
      <c r="B283" s="19">
        <f>IF('demand spectrum ULS'!K283="",1000000,'demand spectrum ULS'!K283)</f>
        <v>1000000</v>
      </c>
      <c r="C283" s="19" t="str">
        <f>IF('demand spectrum ULS'!J283="","",'demand spectrum ULS'!J283)</f>
        <v/>
      </c>
      <c r="F283" s="50">
        <f>IF('capacity spectrum ULS'!K283="",1000000,'capacity spectrum ULS'!K283)</f>
        <v>1000000</v>
      </c>
      <c r="G283" s="50" t="str">
        <f>IF('capacity spectrum ULS'!J283="","",'capacity spectrum ULS'!J283)</f>
        <v/>
      </c>
      <c r="H283" s="50"/>
      <c r="J283" s="19">
        <f>IF(B283="","",B283*'N2'!$S$1)</f>
        <v>500000</v>
      </c>
      <c r="K283" s="19" t="str">
        <f>IF(C283="","",C283*'N2'!$S$1)</f>
        <v/>
      </c>
    </row>
    <row r="284" spans="1:11" x14ac:dyDescent="0.25">
      <c r="A284" s="19"/>
      <c r="B284" s="19">
        <f>IF('demand spectrum ULS'!K284="",1000000,'demand spectrum ULS'!K284)</f>
        <v>1000000</v>
      </c>
      <c r="C284" s="19" t="str">
        <f>IF('demand spectrum ULS'!J284="","",'demand spectrum ULS'!J284)</f>
        <v/>
      </c>
      <c r="F284" s="50">
        <f>IF('capacity spectrum ULS'!K284="",1000000,'capacity spectrum ULS'!K284)</f>
        <v>1000000</v>
      </c>
      <c r="G284" s="50" t="str">
        <f>IF('capacity spectrum ULS'!J284="","",'capacity spectrum ULS'!J284)</f>
        <v/>
      </c>
      <c r="H284" s="50"/>
      <c r="J284" s="19">
        <f>IF(B284="","",B284*'N2'!$S$1)</f>
        <v>500000</v>
      </c>
      <c r="K284" s="19" t="str">
        <f>IF(C284="","",C284*'N2'!$S$1)</f>
        <v/>
      </c>
    </row>
    <row r="285" spans="1:11" x14ac:dyDescent="0.25">
      <c r="A285" s="19"/>
      <c r="B285" s="19">
        <f>IF('demand spectrum ULS'!K285="",1000000,'demand spectrum ULS'!K285)</f>
        <v>1000000</v>
      </c>
      <c r="C285" s="19" t="str">
        <f>IF('demand spectrum ULS'!J285="","",'demand spectrum ULS'!J285)</f>
        <v/>
      </c>
      <c r="F285" s="50">
        <f>IF('capacity spectrum ULS'!K285="",1000000,'capacity spectrum ULS'!K285)</f>
        <v>1000000</v>
      </c>
      <c r="G285" s="50" t="str">
        <f>IF('capacity spectrum ULS'!J285="","",'capacity spectrum ULS'!J285)</f>
        <v/>
      </c>
      <c r="H285" s="50"/>
      <c r="J285" s="19">
        <f>IF(B285="","",B285*'N2'!$S$1)</f>
        <v>500000</v>
      </c>
      <c r="K285" s="19" t="str">
        <f>IF(C285="","",C285*'N2'!$S$1)</f>
        <v/>
      </c>
    </row>
    <row r="286" spans="1:11" x14ac:dyDescent="0.25">
      <c r="A286" s="19"/>
      <c r="B286" s="19">
        <f>IF('demand spectrum ULS'!K286="",1000000,'demand spectrum ULS'!K286)</f>
        <v>1000000</v>
      </c>
      <c r="C286" s="19" t="str">
        <f>IF('demand spectrum ULS'!J286="","",'demand spectrum ULS'!J286)</f>
        <v/>
      </c>
      <c r="F286" s="50">
        <f>IF('capacity spectrum ULS'!K286="",1000000,'capacity spectrum ULS'!K286)</f>
        <v>1000000</v>
      </c>
      <c r="G286" s="50" t="str">
        <f>IF('capacity spectrum ULS'!J286="","",'capacity spectrum ULS'!J286)</f>
        <v/>
      </c>
      <c r="H286" s="50"/>
      <c r="J286" s="19">
        <f>IF(B286="","",B286*'N2'!$S$1)</f>
        <v>500000</v>
      </c>
      <c r="K286" s="19" t="str">
        <f>IF(C286="","",C286*'N2'!$S$1)</f>
        <v/>
      </c>
    </row>
    <row r="287" spans="1:11" x14ac:dyDescent="0.25">
      <c r="A287" s="19"/>
      <c r="B287" s="19">
        <f>IF('demand spectrum ULS'!K287="",1000000,'demand spectrum ULS'!K287)</f>
        <v>1000000</v>
      </c>
      <c r="C287" s="19" t="str">
        <f>IF('demand spectrum ULS'!J287="","",'demand spectrum ULS'!J287)</f>
        <v/>
      </c>
      <c r="F287" s="50">
        <f>IF('capacity spectrum ULS'!K287="",1000000,'capacity spectrum ULS'!K287)</f>
        <v>1000000</v>
      </c>
      <c r="G287" s="50" t="str">
        <f>IF('capacity spectrum ULS'!J287="","",'capacity spectrum ULS'!J287)</f>
        <v/>
      </c>
      <c r="H287" s="50"/>
      <c r="J287" s="19">
        <f>IF(B287="","",B287*'N2'!$S$1)</f>
        <v>500000</v>
      </c>
      <c r="K287" s="19" t="str">
        <f>IF(C287="","",C287*'N2'!$S$1)</f>
        <v/>
      </c>
    </row>
    <row r="288" spans="1:11" x14ac:dyDescent="0.25">
      <c r="A288" s="19"/>
      <c r="B288" s="19">
        <f>IF('demand spectrum ULS'!K288="",1000000,'demand spectrum ULS'!K288)</f>
        <v>1000000</v>
      </c>
      <c r="C288" s="19" t="str">
        <f>IF('demand spectrum ULS'!J288="","",'demand spectrum ULS'!J288)</f>
        <v/>
      </c>
      <c r="F288" s="50">
        <f>IF('capacity spectrum ULS'!K288="",1000000,'capacity spectrum ULS'!K288)</f>
        <v>1000000</v>
      </c>
      <c r="G288" s="50" t="str">
        <f>IF('capacity spectrum ULS'!J288="","",'capacity spectrum ULS'!J288)</f>
        <v/>
      </c>
      <c r="H288" s="50"/>
      <c r="J288" s="19">
        <f>IF(B288="","",B288*'N2'!$S$1)</f>
        <v>500000</v>
      </c>
      <c r="K288" s="19" t="str">
        <f>IF(C288="","",C288*'N2'!$S$1)</f>
        <v/>
      </c>
    </row>
    <row r="289" spans="1:11" x14ac:dyDescent="0.25">
      <c r="A289" s="19"/>
      <c r="B289" s="19">
        <f>IF('demand spectrum ULS'!K289="",1000000,'demand spectrum ULS'!K289)</f>
        <v>1000000</v>
      </c>
      <c r="C289" s="19" t="str">
        <f>IF('demand spectrum ULS'!J289="","",'demand spectrum ULS'!J289)</f>
        <v/>
      </c>
      <c r="F289" s="50">
        <f>IF('capacity spectrum ULS'!K289="",1000000,'capacity spectrum ULS'!K289)</f>
        <v>1000000</v>
      </c>
      <c r="G289" s="50" t="str">
        <f>IF('capacity spectrum ULS'!J289="","",'capacity spectrum ULS'!J289)</f>
        <v/>
      </c>
      <c r="H289" s="50"/>
      <c r="J289" s="19">
        <f>IF(B289="","",B289*'N2'!$S$1)</f>
        <v>500000</v>
      </c>
      <c r="K289" s="19" t="str">
        <f>IF(C289="","",C289*'N2'!$S$1)</f>
        <v/>
      </c>
    </row>
    <row r="290" spans="1:11" x14ac:dyDescent="0.25">
      <c r="A290" s="19"/>
      <c r="B290" s="19">
        <f>IF('demand spectrum ULS'!K290="",1000000,'demand spectrum ULS'!K290)</f>
        <v>1000000</v>
      </c>
      <c r="C290" s="19" t="str">
        <f>IF('demand spectrum ULS'!J290="","",'demand spectrum ULS'!J290)</f>
        <v/>
      </c>
      <c r="F290" s="50">
        <f>IF('capacity spectrum ULS'!K290="",1000000,'capacity spectrum ULS'!K290)</f>
        <v>1000000</v>
      </c>
      <c r="G290" s="50" t="str">
        <f>IF('capacity spectrum ULS'!J290="","",'capacity spectrum ULS'!J290)</f>
        <v/>
      </c>
      <c r="H290" s="50"/>
      <c r="J290" s="19">
        <f>IF(B290="","",B290*'N2'!$S$1)</f>
        <v>500000</v>
      </c>
      <c r="K290" s="19" t="str">
        <f>IF(C290="","",C290*'N2'!$S$1)</f>
        <v/>
      </c>
    </row>
    <row r="291" spans="1:11" x14ac:dyDescent="0.25">
      <c r="A291" s="19"/>
      <c r="B291" s="19">
        <f>IF('demand spectrum ULS'!K291="",1000000,'demand spectrum ULS'!K291)</f>
        <v>1000000</v>
      </c>
      <c r="C291" s="19" t="str">
        <f>IF('demand spectrum ULS'!J291="","",'demand spectrum ULS'!J291)</f>
        <v/>
      </c>
      <c r="F291" s="50">
        <f>IF('capacity spectrum ULS'!K291="",1000000,'capacity spectrum ULS'!K291)</f>
        <v>1000000</v>
      </c>
      <c r="G291" s="50" t="str">
        <f>IF('capacity spectrum ULS'!J291="","",'capacity spectrum ULS'!J291)</f>
        <v/>
      </c>
      <c r="H291" s="50"/>
      <c r="J291" s="19">
        <f>IF(B291="","",B291*'N2'!$S$1)</f>
        <v>500000</v>
      </c>
      <c r="K291" s="19" t="str">
        <f>IF(C291="","",C291*'N2'!$S$1)</f>
        <v/>
      </c>
    </row>
    <row r="292" spans="1:11" x14ac:dyDescent="0.25">
      <c r="A292" s="19"/>
      <c r="B292" s="19">
        <f>IF('demand spectrum ULS'!K292="",1000000,'demand spectrum ULS'!K292)</f>
        <v>1000000</v>
      </c>
      <c r="C292" s="19" t="str">
        <f>IF('demand spectrum ULS'!J292="","",'demand spectrum ULS'!J292)</f>
        <v/>
      </c>
      <c r="F292" s="50">
        <f>IF('capacity spectrum ULS'!K292="",1000000,'capacity spectrum ULS'!K292)</f>
        <v>1000000</v>
      </c>
      <c r="G292" s="50" t="str">
        <f>IF('capacity spectrum ULS'!J292="","",'capacity spectrum ULS'!J292)</f>
        <v/>
      </c>
      <c r="H292" s="50"/>
      <c r="J292" s="19">
        <f>IF(B292="","",B292*'N2'!$S$1)</f>
        <v>500000</v>
      </c>
      <c r="K292" s="19" t="str">
        <f>IF(C292="","",C292*'N2'!$S$1)</f>
        <v/>
      </c>
    </row>
    <row r="293" spans="1:11" x14ac:dyDescent="0.25">
      <c r="A293" s="19"/>
      <c r="B293" s="19">
        <f>IF('demand spectrum ULS'!K293="",1000000,'demand spectrum ULS'!K293)</f>
        <v>1000000</v>
      </c>
      <c r="C293" s="19" t="str">
        <f>IF('demand spectrum ULS'!J293="","",'demand spectrum ULS'!J293)</f>
        <v/>
      </c>
      <c r="F293" s="50">
        <f>IF('capacity spectrum ULS'!K293="",1000000,'capacity spectrum ULS'!K293)</f>
        <v>1000000</v>
      </c>
      <c r="G293" s="50" t="str">
        <f>IF('capacity spectrum ULS'!J293="","",'capacity spectrum ULS'!J293)</f>
        <v/>
      </c>
      <c r="H293" s="50"/>
      <c r="J293" s="19">
        <f>IF(B293="","",B293*'N2'!$S$1)</f>
        <v>500000</v>
      </c>
      <c r="K293" s="19" t="str">
        <f>IF(C293="","",C293*'N2'!$S$1)</f>
        <v/>
      </c>
    </row>
    <row r="294" spans="1:11" x14ac:dyDescent="0.25">
      <c r="A294" s="19"/>
      <c r="B294" s="19">
        <f>IF('demand spectrum ULS'!K294="",1000000,'demand spectrum ULS'!K294)</f>
        <v>1000000</v>
      </c>
      <c r="C294" s="19" t="str">
        <f>IF('demand spectrum ULS'!J294="","",'demand spectrum ULS'!J294)</f>
        <v/>
      </c>
      <c r="F294" s="50">
        <f>IF('capacity spectrum ULS'!K294="",1000000,'capacity spectrum ULS'!K294)</f>
        <v>1000000</v>
      </c>
      <c r="G294" s="50" t="str">
        <f>IF('capacity spectrum ULS'!J294="","",'capacity spectrum ULS'!J294)</f>
        <v/>
      </c>
      <c r="H294" s="50"/>
      <c r="J294" s="19">
        <f>IF(B294="","",B294*'N2'!$S$1)</f>
        <v>500000</v>
      </c>
      <c r="K294" s="19" t="str">
        <f>IF(C294="","",C294*'N2'!$S$1)</f>
        <v/>
      </c>
    </row>
    <row r="295" spans="1:11" x14ac:dyDescent="0.25">
      <c r="A295" s="19"/>
      <c r="B295" s="19">
        <f>IF('demand spectrum ULS'!K295="",1000000,'demand spectrum ULS'!K295)</f>
        <v>1000000</v>
      </c>
      <c r="C295" s="19" t="str">
        <f>IF('demand spectrum ULS'!J295="","",'demand spectrum ULS'!J295)</f>
        <v/>
      </c>
      <c r="F295" s="50">
        <f>IF('capacity spectrum ULS'!K295="",1000000,'capacity spectrum ULS'!K295)</f>
        <v>1000000</v>
      </c>
      <c r="G295" s="50" t="str">
        <f>IF('capacity spectrum ULS'!J295="","",'capacity spectrum ULS'!J295)</f>
        <v/>
      </c>
      <c r="H295" s="50"/>
      <c r="J295" s="19">
        <f>IF(B295="","",B295*'N2'!$S$1)</f>
        <v>500000</v>
      </c>
      <c r="K295" s="19" t="str">
        <f>IF(C295="","",C295*'N2'!$S$1)</f>
        <v/>
      </c>
    </row>
    <row r="296" spans="1:11" x14ac:dyDescent="0.25">
      <c r="A296" s="19"/>
      <c r="B296" s="19">
        <f>IF('demand spectrum ULS'!K296="",1000000,'demand spectrum ULS'!K296)</f>
        <v>1000000</v>
      </c>
      <c r="C296" s="19" t="str">
        <f>IF('demand spectrum ULS'!J296="","",'demand spectrum ULS'!J296)</f>
        <v/>
      </c>
      <c r="F296" s="50">
        <f>IF('capacity spectrum ULS'!K296="",1000000,'capacity spectrum ULS'!K296)</f>
        <v>1000000</v>
      </c>
      <c r="G296" s="50" t="str">
        <f>IF('capacity spectrum ULS'!J296="","",'capacity spectrum ULS'!J296)</f>
        <v/>
      </c>
      <c r="H296" s="50"/>
      <c r="J296" s="19">
        <f>IF(B296="","",B296*'N2'!$S$1)</f>
        <v>500000</v>
      </c>
      <c r="K296" s="19" t="str">
        <f>IF(C296="","",C296*'N2'!$S$1)</f>
        <v/>
      </c>
    </row>
    <row r="297" spans="1:11" x14ac:dyDescent="0.25">
      <c r="A297" s="19"/>
      <c r="B297" s="19">
        <f>IF('demand spectrum ULS'!K297="",1000000,'demand spectrum ULS'!K297)</f>
        <v>1000000</v>
      </c>
      <c r="C297" s="19" t="str">
        <f>IF('demand spectrum ULS'!J297="","",'demand spectrum ULS'!J297)</f>
        <v/>
      </c>
      <c r="F297" s="50">
        <f>IF('capacity spectrum ULS'!K297="",1000000,'capacity spectrum ULS'!K297)</f>
        <v>1000000</v>
      </c>
      <c r="G297" s="50" t="str">
        <f>IF('capacity spectrum ULS'!J297="","",'capacity spectrum ULS'!J297)</f>
        <v/>
      </c>
      <c r="H297" s="50"/>
      <c r="J297" s="19">
        <f>IF(B297="","",B297*'N2'!$S$1)</f>
        <v>500000</v>
      </c>
      <c r="K297" s="19" t="str">
        <f>IF(C297="","",C297*'N2'!$S$1)</f>
        <v/>
      </c>
    </row>
    <row r="298" spans="1:11" x14ac:dyDescent="0.25">
      <c r="A298" s="19"/>
      <c r="B298" s="19">
        <f>IF('demand spectrum ULS'!K298="",1000000,'demand spectrum ULS'!K298)</f>
        <v>1000000</v>
      </c>
      <c r="C298" s="19" t="str">
        <f>IF('demand spectrum ULS'!J298="","",'demand spectrum ULS'!J298)</f>
        <v/>
      </c>
      <c r="F298" s="50">
        <f>IF('capacity spectrum ULS'!K298="",1000000,'capacity spectrum ULS'!K298)</f>
        <v>1000000</v>
      </c>
      <c r="G298" s="50" t="str">
        <f>IF('capacity spectrum ULS'!J298="","",'capacity spectrum ULS'!J298)</f>
        <v/>
      </c>
      <c r="H298" s="50"/>
      <c r="J298" s="19">
        <f>IF(B298="","",B298*'N2'!$S$1)</f>
        <v>500000</v>
      </c>
      <c r="K298" s="19" t="str">
        <f>IF(C298="","",C298*'N2'!$S$1)</f>
        <v/>
      </c>
    </row>
    <row r="299" spans="1:11" x14ac:dyDescent="0.25">
      <c r="A299" s="19"/>
      <c r="B299" s="19">
        <f>IF('demand spectrum ULS'!K299="",1000000,'demand spectrum ULS'!K299)</f>
        <v>1000000</v>
      </c>
      <c r="C299" s="19" t="str">
        <f>IF('demand spectrum ULS'!J299="","",'demand spectrum ULS'!J299)</f>
        <v/>
      </c>
      <c r="F299" s="50">
        <f>IF('capacity spectrum ULS'!K299="",1000000,'capacity spectrum ULS'!K299)</f>
        <v>1000000</v>
      </c>
      <c r="G299" s="50" t="str">
        <f>IF('capacity spectrum ULS'!J299="","",'capacity spectrum ULS'!J299)</f>
        <v/>
      </c>
      <c r="H299" s="50"/>
      <c r="J299" s="19">
        <f>IF(B299="","",B299*'N2'!$S$1)</f>
        <v>500000</v>
      </c>
      <c r="K299" s="19" t="str">
        <f>IF(C299="","",C299*'N2'!$S$1)</f>
        <v/>
      </c>
    </row>
    <row r="300" spans="1:11" x14ac:dyDescent="0.25">
      <c r="A300" s="19"/>
      <c r="B300" s="19">
        <f>IF('demand spectrum ULS'!K300="",1000000,'demand spectrum ULS'!K300)</f>
        <v>1000000</v>
      </c>
      <c r="C300" s="19" t="str">
        <f>IF('demand spectrum ULS'!J300="","",'demand spectrum ULS'!J300)</f>
        <v/>
      </c>
      <c r="F300" s="50">
        <f>IF('capacity spectrum ULS'!K300="",1000000,'capacity spectrum ULS'!K300)</f>
        <v>1000000</v>
      </c>
      <c r="G300" s="50" t="str">
        <f>IF('capacity spectrum ULS'!J300="","",'capacity spectrum ULS'!J300)</f>
        <v/>
      </c>
      <c r="H300" s="50"/>
      <c r="J300" s="19">
        <f>IF(B300="","",B300*'N2'!$S$1)</f>
        <v>500000</v>
      </c>
      <c r="K300" s="19" t="str">
        <f>IF(C300="","",C300*'N2'!$S$1)</f>
        <v/>
      </c>
    </row>
    <row r="301" spans="1:11" x14ac:dyDescent="0.25">
      <c r="A301" s="19"/>
      <c r="B301" s="19">
        <f>IF('demand spectrum ULS'!K301="",1000000,'demand spectrum ULS'!K301)</f>
        <v>1000000</v>
      </c>
      <c r="C301" s="19" t="str">
        <f>IF('demand spectrum ULS'!J301="","",'demand spectrum ULS'!J301)</f>
        <v/>
      </c>
      <c r="F301" s="50">
        <f>IF('capacity spectrum ULS'!K301="",1000000,'capacity spectrum ULS'!K301)</f>
        <v>1000000</v>
      </c>
      <c r="G301" s="50" t="str">
        <f>IF('capacity spectrum ULS'!J301="","",'capacity spectrum ULS'!J301)</f>
        <v/>
      </c>
      <c r="H301" s="50"/>
      <c r="J301" s="19">
        <f>IF(B301="","",B301*'N2'!$S$1)</f>
        <v>500000</v>
      </c>
      <c r="K301" s="19" t="str">
        <f>IF(C301="","",C301*'N2'!$S$1)</f>
        <v/>
      </c>
    </row>
    <row r="302" spans="1:11" x14ac:dyDescent="0.25">
      <c r="A302" s="19"/>
      <c r="B302" s="19">
        <f>IF('demand spectrum ULS'!K302="",1000000,'demand spectrum ULS'!K302)</f>
        <v>1000000</v>
      </c>
      <c r="C302" s="19" t="str">
        <f>IF('demand spectrum ULS'!J302="","",'demand spectrum ULS'!J302)</f>
        <v/>
      </c>
      <c r="F302" s="50">
        <f>IF('capacity spectrum ULS'!K302="",1000000,'capacity spectrum ULS'!K302)</f>
        <v>1000000</v>
      </c>
      <c r="G302" s="50" t="str">
        <f>IF('capacity spectrum ULS'!J302="","",'capacity spectrum ULS'!J302)</f>
        <v/>
      </c>
      <c r="H302" s="50"/>
      <c r="J302" s="19">
        <f>IF(B302="","",B302*'N2'!$S$1)</f>
        <v>500000</v>
      </c>
      <c r="K302" s="19" t="str">
        <f>IF(C302="","",C302*'N2'!$S$1)</f>
        <v/>
      </c>
    </row>
    <row r="303" spans="1:11" x14ac:dyDescent="0.25">
      <c r="A303" s="19"/>
      <c r="B303" s="19">
        <f>IF('demand spectrum ULS'!K303="",1000000,'demand spectrum ULS'!K303)</f>
        <v>1000000</v>
      </c>
      <c r="C303" s="19" t="str">
        <f>IF('demand spectrum ULS'!J303="","",'demand spectrum ULS'!J303)</f>
        <v/>
      </c>
      <c r="F303" s="50">
        <f>IF('capacity spectrum ULS'!K303="",1000000,'capacity spectrum ULS'!K303)</f>
        <v>1000000</v>
      </c>
      <c r="G303" s="50" t="str">
        <f>IF('capacity spectrum ULS'!J303="","",'capacity spectrum ULS'!J303)</f>
        <v/>
      </c>
      <c r="H303" s="50"/>
      <c r="J303" s="19">
        <f>IF(B303="","",B303*'N2'!$S$1)</f>
        <v>500000</v>
      </c>
      <c r="K303" s="19" t="str">
        <f>IF(C303="","",C303*'N2'!$S$1)</f>
        <v/>
      </c>
    </row>
    <row r="304" spans="1:11" x14ac:dyDescent="0.25">
      <c r="A304" s="19"/>
      <c r="B304" s="19">
        <f>IF('demand spectrum ULS'!K304="",1000000,'demand spectrum ULS'!K304)</f>
        <v>1000000</v>
      </c>
      <c r="C304" s="19" t="str">
        <f>IF('demand spectrum ULS'!J304="","",'demand spectrum ULS'!J304)</f>
        <v/>
      </c>
      <c r="F304" s="50">
        <f>IF('capacity spectrum ULS'!K304="",1000000,'capacity spectrum ULS'!K304)</f>
        <v>1000000</v>
      </c>
      <c r="G304" s="50" t="str">
        <f>IF('capacity spectrum ULS'!J304="","",'capacity spectrum ULS'!J304)</f>
        <v/>
      </c>
      <c r="H304" s="50"/>
      <c r="J304" s="19">
        <f>IF(B304="","",B304*'N2'!$S$1)</f>
        <v>500000</v>
      </c>
      <c r="K304" s="19" t="str">
        <f>IF(C304="","",C304*'N2'!$S$1)</f>
        <v/>
      </c>
    </row>
    <row r="305" spans="1:11" x14ac:dyDescent="0.25">
      <c r="A305" s="19"/>
      <c r="B305" s="19">
        <f>IF('demand spectrum ULS'!K305="",1000000,'demand spectrum ULS'!K305)</f>
        <v>1000000</v>
      </c>
      <c r="C305" s="19" t="str">
        <f>IF('demand spectrum ULS'!J305="","",'demand spectrum ULS'!J305)</f>
        <v/>
      </c>
      <c r="F305" s="50">
        <f>IF('capacity spectrum ULS'!K305="",1000000,'capacity spectrum ULS'!K305)</f>
        <v>1000000</v>
      </c>
      <c r="G305" s="50" t="str">
        <f>IF('capacity spectrum ULS'!J305="","",'capacity spectrum ULS'!J305)</f>
        <v/>
      </c>
      <c r="H305" s="50"/>
      <c r="J305" s="19">
        <f>IF(B305="","",B305*'N2'!$S$1)</f>
        <v>500000</v>
      </c>
      <c r="K305" s="19" t="str">
        <f>IF(C305="","",C305*'N2'!$S$1)</f>
        <v/>
      </c>
    </row>
    <row r="306" spans="1:11" x14ac:dyDescent="0.25">
      <c r="A306" s="19"/>
      <c r="B306" s="19">
        <f>IF('demand spectrum ULS'!K306="",1000000,'demand spectrum ULS'!K306)</f>
        <v>1000000</v>
      </c>
      <c r="C306" s="19" t="str">
        <f>IF('demand spectrum ULS'!J306="","",'demand spectrum ULS'!J306)</f>
        <v/>
      </c>
      <c r="F306" s="50">
        <f>IF('capacity spectrum ULS'!K306="",1000000,'capacity spectrum ULS'!K306)</f>
        <v>1000000</v>
      </c>
      <c r="G306" s="50" t="str">
        <f>IF('capacity spectrum ULS'!J306="","",'capacity spectrum ULS'!J306)</f>
        <v/>
      </c>
      <c r="H306" s="50"/>
      <c r="J306" s="19">
        <f>IF(B306="","",B306*'N2'!$S$1)</f>
        <v>500000</v>
      </c>
      <c r="K306" s="19" t="str">
        <f>IF(C306="","",C306*'N2'!$S$1)</f>
        <v/>
      </c>
    </row>
    <row r="307" spans="1:11" x14ac:dyDescent="0.25">
      <c r="A307" s="19"/>
      <c r="B307" s="19">
        <f>IF('demand spectrum ULS'!K307="",1000000,'demand spectrum ULS'!K307)</f>
        <v>1000000</v>
      </c>
      <c r="C307" s="19" t="str">
        <f>IF('demand spectrum ULS'!J307="","",'demand spectrum ULS'!J307)</f>
        <v/>
      </c>
      <c r="F307" s="50">
        <f>IF('capacity spectrum ULS'!K307="",1000000,'capacity spectrum ULS'!K307)</f>
        <v>1000000</v>
      </c>
      <c r="G307" s="50" t="str">
        <f>IF('capacity spectrum ULS'!J307="","",'capacity spectrum ULS'!J307)</f>
        <v/>
      </c>
      <c r="H307" s="50"/>
      <c r="J307" s="19">
        <f>IF(B307="","",B307*'N2'!$S$1)</f>
        <v>500000</v>
      </c>
      <c r="K307" s="19" t="str">
        <f>IF(C307="","",C307*'N2'!$S$1)</f>
        <v/>
      </c>
    </row>
    <row r="308" spans="1:11" x14ac:dyDescent="0.25">
      <c r="A308" s="19"/>
      <c r="B308" s="19">
        <f>IF('demand spectrum ULS'!K308="",1000000,'demand spectrum ULS'!K308)</f>
        <v>1000000</v>
      </c>
      <c r="C308" s="19" t="str">
        <f>IF('demand spectrum ULS'!J308="","",'demand spectrum ULS'!J308)</f>
        <v/>
      </c>
      <c r="F308" s="50">
        <f>IF('capacity spectrum ULS'!K308="",1000000,'capacity spectrum ULS'!K308)</f>
        <v>1000000</v>
      </c>
      <c r="G308" s="50" t="str">
        <f>IF('capacity spectrum ULS'!J308="","",'capacity spectrum ULS'!J308)</f>
        <v/>
      </c>
      <c r="H308" s="50"/>
      <c r="J308" s="19">
        <f>IF(B308="","",B308*'N2'!$S$1)</f>
        <v>500000</v>
      </c>
      <c r="K308" s="19" t="str">
        <f>IF(C308="","",C308*'N2'!$S$1)</f>
        <v/>
      </c>
    </row>
    <row r="309" spans="1:11" x14ac:dyDescent="0.25">
      <c r="A309" s="19"/>
      <c r="B309" s="19">
        <f>IF('demand spectrum ULS'!K309="",1000000,'demand spectrum ULS'!K309)</f>
        <v>1000000</v>
      </c>
      <c r="C309" s="19" t="str">
        <f>IF('demand spectrum ULS'!J309="","",'demand spectrum ULS'!J309)</f>
        <v/>
      </c>
      <c r="F309" s="50">
        <f>IF('capacity spectrum ULS'!K309="",1000000,'capacity spectrum ULS'!K309)</f>
        <v>1000000</v>
      </c>
      <c r="G309" s="50" t="str">
        <f>IF('capacity spectrum ULS'!J309="","",'capacity spectrum ULS'!J309)</f>
        <v/>
      </c>
      <c r="H309" s="50"/>
      <c r="J309" s="19">
        <f>IF(B309="","",B309*'N2'!$S$1)</f>
        <v>500000</v>
      </c>
      <c r="K309" s="19" t="str">
        <f>IF(C309="","",C309*'N2'!$S$1)</f>
        <v/>
      </c>
    </row>
    <row r="310" spans="1:11" x14ac:dyDescent="0.25">
      <c r="A310" s="19"/>
      <c r="B310" s="19">
        <f>IF('demand spectrum ULS'!K310="",1000000,'demand spectrum ULS'!K310)</f>
        <v>1000000</v>
      </c>
      <c r="C310" s="19" t="str">
        <f>IF('demand spectrum ULS'!J310="","",'demand spectrum ULS'!J310)</f>
        <v/>
      </c>
      <c r="F310" s="50">
        <f>IF('capacity spectrum ULS'!K310="",1000000,'capacity spectrum ULS'!K310)</f>
        <v>1000000</v>
      </c>
      <c r="G310" s="50" t="str">
        <f>IF('capacity spectrum ULS'!J310="","",'capacity spectrum ULS'!J310)</f>
        <v/>
      </c>
      <c r="H310" s="50"/>
      <c r="J310" s="19">
        <f>IF(B310="","",B310*'N2'!$S$1)</f>
        <v>500000</v>
      </c>
      <c r="K310" s="19" t="str">
        <f>IF(C310="","",C310*'N2'!$S$1)</f>
        <v/>
      </c>
    </row>
    <row r="311" spans="1:11" x14ac:dyDescent="0.25">
      <c r="A311" s="19"/>
      <c r="B311" s="19">
        <f>IF('demand spectrum ULS'!K311="",1000000,'demand spectrum ULS'!K311)</f>
        <v>1000000</v>
      </c>
      <c r="C311" s="19" t="str">
        <f>IF('demand spectrum ULS'!J311="","",'demand spectrum ULS'!J311)</f>
        <v/>
      </c>
      <c r="F311" s="50">
        <f>IF('capacity spectrum ULS'!K311="",1000000,'capacity spectrum ULS'!K311)</f>
        <v>1000000</v>
      </c>
      <c r="G311" s="50" t="str">
        <f>IF('capacity spectrum ULS'!J311="","",'capacity spectrum ULS'!J311)</f>
        <v/>
      </c>
      <c r="H311" s="50"/>
      <c r="J311" s="19">
        <f>IF(B311="","",B311*'N2'!$S$1)</f>
        <v>500000</v>
      </c>
      <c r="K311" s="19" t="str">
        <f>IF(C311="","",C311*'N2'!$S$1)</f>
        <v/>
      </c>
    </row>
    <row r="312" spans="1:11" x14ac:dyDescent="0.25">
      <c r="A312" s="19"/>
      <c r="B312" s="19">
        <f>IF('demand spectrum ULS'!K312="",1000000,'demand spectrum ULS'!K312)</f>
        <v>1000000</v>
      </c>
      <c r="C312" s="19" t="str">
        <f>IF('demand spectrum ULS'!J312="","",'demand spectrum ULS'!J312)</f>
        <v/>
      </c>
      <c r="F312" s="50">
        <f>IF('capacity spectrum ULS'!K312="",1000000,'capacity spectrum ULS'!K312)</f>
        <v>1000000</v>
      </c>
      <c r="G312" s="50" t="str">
        <f>IF('capacity spectrum ULS'!J312="","",'capacity spectrum ULS'!J312)</f>
        <v/>
      </c>
      <c r="H312" s="50"/>
      <c r="J312" s="19">
        <f>IF(B312="","",B312*'N2'!$S$1)</f>
        <v>500000</v>
      </c>
      <c r="K312" s="19" t="str">
        <f>IF(C312="","",C312*'N2'!$S$1)</f>
        <v/>
      </c>
    </row>
    <row r="313" spans="1:11" x14ac:dyDescent="0.25">
      <c r="A313" s="19"/>
      <c r="B313" s="19">
        <f>IF('demand spectrum ULS'!K313="",1000000,'demand spectrum ULS'!K313)</f>
        <v>1000000</v>
      </c>
      <c r="C313" s="19" t="str">
        <f>IF('demand spectrum ULS'!J313="","",'demand spectrum ULS'!J313)</f>
        <v/>
      </c>
      <c r="F313" s="50">
        <f>IF('capacity spectrum ULS'!K313="",1000000,'capacity spectrum ULS'!K313)</f>
        <v>1000000</v>
      </c>
      <c r="G313" s="50" t="str">
        <f>IF('capacity spectrum ULS'!J313="","",'capacity spectrum ULS'!J313)</f>
        <v/>
      </c>
      <c r="H313" s="50"/>
      <c r="J313" s="19">
        <f>IF(B313="","",B313*'N2'!$S$1)</f>
        <v>500000</v>
      </c>
      <c r="K313" s="19" t="str">
        <f>IF(C313="","",C313*'N2'!$S$1)</f>
        <v/>
      </c>
    </row>
    <row r="314" spans="1:11" x14ac:dyDescent="0.25">
      <c r="A314" s="19"/>
      <c r="B314" s="19">
        <f>IF('demand spectrum ULS'!K314="",1000000,'demand spectrum ULS'!K314)</f>
        <v>1000000</v>
      </c>
      <c r="C314" s="19" t="str">
        <f>IF('demand spectrum ULS'!J314="","",'demand spectrum ULS'!J314)</f>
        <v/>
      </c>
      <c r="F314" s="50">
        <f>IF('capacity spectrum ULS'!K314="",1000000,'capacity spectrum ULS'!K314)</f>
        <v>1000000</v>
      </c>
      <c r="G314" s="50" t="str">
        <f>IF('capacity spectrum ULS'!J314="","",'capacity spectrum ULS'!J314)</f>
        <v/>
      </c>
      <c r="H314" s="50"/>
      <c r="J314" s="19">
        <f>IF(B314="","",B314*'N2'!$S$1)</f>
        <v>500000</v>
      </c>
      <c r="K314" s="19" t="str">
        <f>IF(C314="","",C314*'N2'!$S$1)</f>
        <v/>
      </c>
    </row>
    <row r="315" spans="1:11" x14ac:dyDescent="0.25">
      <c r="A315" s="19"/>
      <c r="B315" s="19">
        <f>IF('demand spectrum ULS'!K315="",1000000,'demand spectrum ULS'!K315)</f>
        <v>1000000</v>
      </c>
      <c r="C315" s="19" t="str">
        <f>IF('demand spectrum ULS'!J315="","",'demand spectrum ULS'!J315)</f>
        <v/>
      </c>
      <c r="F315" s="50">
        <f>IF('capacity spectrum ULS'!K315="",1000000,'capacity spectrum ULS'!K315)</f>
        <v>1000000</v>
      </c>
      <c r="G315" s="50" t="str">
        <f>IF('capacity spectrum ULS'!J315="","",'capacity spectrum ULS'!J315)</f>
        <v/>
      </c>
      <c r="H315" s="50"/>
      <c r="J315" s="19">
        <f>IF(B315="","",B315*'N2'!$S$1)</f>
        <v>500000</v>
      </c>
      <c r="K315" s="19" t="str">
        <f>IF(C315="","",C315*'N2'!$S$1)</f>
        <v/>
      </c>
    </row>
    <row r="316" spans="1:11" x14ac:dyDescent="0.25">
      <c r="A316" s="19"/>
      <c r="B316" s="19">
        <f>IF('demand spectrum ULS'!K316="",1000000,'demand spectrum ULS'!K316)</f>
        <v>1000000</v>
      </c>
      <c r="C316" s="19" t="str">
        <f>IF('demand spectrum ULS'!J316="","",'demand spectrum ULS'!J316)</f>
        <v/>
      </c>
      <c r="F316" s="50">
        <f>IF('capacity spectrum ULS'!K316="",1000000,'capacity spectrum ULS'!K316)</f>
        <v>1000000</v>
      </c>
      <c r="G316" s="50" t="str">
        <f>IF('capacity spectrum ULS'!J316="","",'capacity spectrum ULS'!J316)</f>
        <v/>
      </c>
      <c r="H316" s="50"/>
      <c r="J316" s="19">
        <f>IF(B316="","",B316*'N2'!$S$1)</f>
        <v>500000</v>
      </c>
      <c r="K316" s="19" t="str">
        <f>IF(C316="","",C316*'N2'!$S$1)</f>
        <v/>
      </c>
    </row>
    <row r="317" spans="1:11" x14ac:dyDescent="0.25">
      <c r="A317" s="19"/>
      <c r="B317" s="19">
        <f>IF('demand spectrum ULS'!K317="",1000000,'demand spectrum ULS'!K317)</f>
        <v>1000000</v>
      </c>
      <c r="C317" s="19" t="str">
        <f>IF('demand spectrum ULS'!J317="","",'demand spectrum ULS'!J317)</f>
        <v/>
      </c>
      <c r="F317" s="50">
        <f>IF('capacity spectrum ULS'!K317="",1000000,'capacity spectrum ULS'!K317)</f>
        <v>1000000</v>
      </c>
      <c r="G317" s="50" t="str">
        <f>IF('capacity spectrum ULS'!J317="","",'capacity spectrum ULS'!J317)</f>
        <v/>
      </c>
      <c r="H317" s="50"/>
      <c r="J317" s="19">
        <f>IF(B317="","",B317*'N2'!$S$1)</f>
        <v>500000</v>
      </c>
      <c r="K317" s="19" t="str">
        <f>IF(C317="","",C317*'N2'!$S$1)</f>
        <v/>
      </c>
    </row>
    <row r="318" spans="1:11" x14ac:dyDescent="0.25">
      <c r="A318" s="19"/>
      <c r="B318" s="19">
        <f>IF('demand spectrum ULS'!K318="",1000000,'demand spectrum ULS'!K318)</f>
        <v>1000000</v>
      </c>
      <c r="C318" s="19" t="str">
        <f>IF('demand spectrum ULS'!J318="","",'demand spectrum ULS'!J318)</f>
        <v/>
      </c>
      <c r="F318" s="50">
        <f>IF('capacity spectrum ULS'!K318="",1000000,'capacity spectrum ULS'!K318)</f>
        <v>1000000</v>
      </c>
      <c r="G318" s="50" t="str">
        <f>IF('capacity spectrum ULS'!J318="","",'capacity spectrum ULS'!J318)</f>
        <v/>
      </c>
      <c r="H318" s="50"/>
      <c r="J318" s="19">
        <f>IF(B318="","",B318*'N2'!$S$1)</f>
        <v>500000</v>
      </c>
      <c r="K318" s="19" t="str">
        <f>IF(C318="","",C318*'N2'!$S$1)</f>
        <v/>
      </c>
    </row>
    <row r="319" spans="1:11" x14ac:dyDescent="0.25">
      <c r="A319" s="19"/>
      <c r="B319" s="19">
        <f>IF('demand spectrum ULS'!K319="",1000000,'demand spectrum ULS'!K319)</f>
        <v>1000000</v>
      </c>
      <c r="C319" s="19" t="str">
        <f>IF('demand spectrum ULS'!J319="","",'demand spectrum ULS'!J319)</f>
        <v/>
      </c>
      <c r="F319" s="50">
        <f>IF('capacity spectrum ULS'!K319="",1000000,'capacity spectrum ULS'!K319)</f>
        <v>1000000</v>
      </c>
      <c r="G319" s="50" t="str">
        <f>IF('capacity spectrum ULS'!J319="","",'capacity spectrum ULS'!J319)</f>
        <v/>
      </c>
      <c r="H319" s="50"/>
      <c r="J319" s="19">
        <f>IF(B319="","",B319*'N2'!$S$1)</f>
        <v>500000</v>
      </c>
      <c r="K319" s="19" t="str">
        <f>IF(C319="","",C319*'N2'!$S$1)</f>
        <v/>
      </c>
    </row>
    <row r="320" spans="1:11" x14ac:dyDescent="0.25">
      <c r="A320" s="19"/>
      <c r="B320" s="19">
        <f>IF('demand spectrum ULS'!K320="",1000000,'demand spectrum ULS'!K320)</f>
        <v>1000000</v>
      </c>
      <c r="C320" s="19" t="str">
        <f>IF('demand spectrum ULS'!J320="","",'demand spectrum ULS'!J320)</f>
        <v/>
      </c>
      <c r="F320" s="50">
        <f>IF('capacity spectrum ULS'!K320="",1000000,'capacity spectrum ULS'!K320)</f>
        <v>1000000</v>
      </c>
      <c r="G320" s="50" t="str">
        <f>IF('capacity spectrum ULS'!J320="","",'capacity spectrum ULS'!J320)</f>
        <v/>
      </c>
      <c r="H320" s="50"/>
      <c r="J320" s="19">
        <f>IF(B320="","",B320*'N2'!$S$1)</f>
        <v>500000</v>
      </c>
      <c r="K320" s="19" t="str">
        <f>IF(C320="","",C320*'N2'!$S$1)</f>
        <v/>
      </c>
    </row>
    <row r="321" spans="1:11" x14ac:dyDescent="0.25">
      <c r="A321" s="19"/>
      <c r="B321" s="19">
        <f>IF('demand spectrum ULS'!K321="",1000000,'demand spectrum ULS'!K321)</f>
        <v>1000000</v>
      </c>
      <c r="C321" s="19" t="str">
        <f>IF('demand spectrum ULS'!J321="","",'demand spectrum ULS'!J321)</f>
        <v/>
      </c>
      <c r="F321" s="50">
        <f>IF('capacity spectrum ULS'!K321="",1000000,'capacity spectrum ULS'!K321)</f>
        <v>1000000</v>
      </c>
      <c r="G321" s="50" t="str">
        <f>IF('capacity spectrum ULS'!J321="","",'capacity spectrum ULS'!J321)</f>
        <v/>
      </c>
      <c r="H321" s="50"/>
      <c r="J321" s="19">
        <f>IF(B321="","",B321*'N2'!$S$1)</f>
        <v>500000</v>
      </c>
      <c r="K321" s="19" t="str">
        <f>IF(C321="","",C321*'N2'!$S$1)</f>
        <v/>
      </c>
    </row>
    <row r="322" spans="1:11" x14ac:dyDescent="0.25">
      <c r="A322" s="19"/>
      <c r="B322" s="19">
        <f>IF('demand spectrum ULS'!K322="",1000000,'demand spectrum ULS'!K322)</f>
        <v>1000000</v>
      </c>
      <c r="C322" s="19" t="str">
        <f>IF('demand spectrum ULS'!J322="","",'demand spectrum ULS'!J322)</f>
        <v/>
      </c>
      <c r="F322" s="50">
        <f>IF('capacity spectrum ULS'!K322="",1000000,'capacity spectrum ULS'!K322)</f>
        <v>1000000</v>
      </c>
      <c r="G322" s="50" t="str">
        <f>IF('capacity spectrum ULS'!J322="","",'capacity spectrum ULS'!J322)</f>
        <v/>
      </c>
      <c r="H322" s="50"/>
      <c r="J322" s="19">
        <f>IF(B322="","",B322*'N2'!$S$1)</f>
        <v>500000</v>
      </c>
      <c r="K322" s="19" t="str">
        <f>IF(C322="","",C322*'N2'!$S$1)</f>
        <v/>
      </c>
    </row>
    <row r="323" spans="1:11" x14ac:dyDescent="0.25">
      <c r="A323" s="19"/>
      <c r="B323" s="19">
        <f>IF('demand spectrum ULS'!K323="",1000000,'demand spectrum ULS'!K323)</f>
        <v>1000000</v>
      </c>
      <c r="C323" s="19" t="str">
        <f>IF('demand spectrum ULS'!J323="","",'demand spectrum ULS'!J323)</f>
        <v/>
      </c>
      <c r="F323" s="50">
        <f>IF('capacity spectrum ULS'!K323="",1000000,'capacity spectrum ULS'!K323)</f>
        <v>1000000</v>
      </c>
      <c r="G323" s="50" t="str">
        <f>IF('capacity spectrum ULS'!J323="","",'capacity spectrum ULS'!J323)</f>
        <v/>
      </c>
      <c r="H323" s="50"/>
      <c r="J323" s="19">
        <f>IF(B323="","",B323*'N2'!$S$1)</f>
        <v>500000</v>
      </c>
      <c r="K323" s="19" t="str">
        <f>IF(C323="","",C323*'N2'!$S$1)</f>
        <v/>
      </c>
    </row>
    <row r="324" spans="1:11" x14ac:dyDescent="0.25">
      <c r="A324" s="19"/>
      <c r="B324" s="19">
        <f>IF('demand spectrum ULS'!K324="",1000000,'demand spectrum ULS'!K324)</f>
        <v>1000000</v>
      </c>
      <c r="C324" s="19" t="str">
        <f>IF('demand spectrum ULS'!J324="","",'demand spectrum ULS'!J324)</f>
        <v/>
      </c>
      <c r="F324" s="50">
        <f>IF('capacity spectrum ULS'!K324="",1000000,'capacity spectrum ULS'!K324)</f>
        <v>1000000</v>
      </c>
      <c r="G324" s="50" t="str">
        <f>IF('capacity spectrum ULS'!J324="","",'capacity spectrum ULS'!J324)</f>
        <v/>
      </c>
      <c r="H324" s="50"/>
      <c r="J324" s="19">
        <f>IF(B324="","",B324*'N2'!$S$1)</f>
        <v>500000</v>
      </c>
      <c r="K324" s="19" t="str">
        <f>IF(C324="","",C324*'N2'!$S$1)</f>
        <v/>
      </c>
    </row>
    <row r="325" spans="1:11" x14ac:dyDescent="0.25">
      <c r="A325" s="19"/>
      <c r="B325" s="19">
        <f>IF('demand spectrum ULS'!K325="",1000000,'demand spectrum ULS'!K325)</f>
        <v>1000000</v>
      </c>
      <c r="C325" s="19" t="str">
        <f>IF('demand spectrum ULS'!J325="","",'demand spectrum ULS'!J325)</f>
        <v/>
      </c>
      <c r="F325" s="50">
        <f>IF('capacity spectrum ULS'!K325="",1000000,'capacity spectrum ULS'!K325)</f>
        <v>1000000</v>
      </c>
      <c r="G325" s="50" t="str">
        <f>IF('capacity spectrum ULS'!J325="","",'capacity spectrum ULS'!J325)</f>
        <v/>
      </c>
      <c r="H325" s="50"/>
      <c r="J325" s="19">
        <f>IF(B325="","",B325*'N2'!$S$1)</f>
        <v>500000</v>
      </c>
      <c r="K325" s="19" t="str">
        <f>IF(C325="","",C325*'N2'!$S$1)</f>
        <v/>
      </c>
    </row>
    <row r="326" spans="1:11" x14ac:dyDescent="0.25">
      <c r="A326" s="19"/>
      <c r="B326" s="19">
        <f>IF('demand spectrum ULS'!K326="",1000000,'demand spectrum ULS'!K326)</f>
        <v>1000000</v>
      </c>
      <c r="C326" s="19" t="str">
        <f>IF('demand spectrum ULS'!J326="","",'demand spectrum ULS'!J326)</f>
        <v/>
      </c>
      <c r="F326" s="50">
        <f>IF('capacity spectrum ULS'!K326="",1000000,'capacity spectrum ULS'!K326)</f>
        <v>1000000</v>
      </c>
      <c r="G326" s="50" t="str">
        <f>IF('capacity spectrum ULS'!J326="","",'capacity spectrum ULS'!J326)</f>
        <v/>
      </c>
      <c r="H326" s="50"/>
      <c r="J326" s="19">
        <f>IF(B326="","",B326*'N2'!$S$1)</f>
        <v>500000</v>
      </c>
      <c r="K326" s="19" t="str">
        <f>IF(C326="","",C326*'N2'!$S$1)</f>
        <v/>
      </c>
    </row>
    <row r="327" spans="1:11" x14ac:dyDescent="0.25">
      <c r="A327" s="19"/>
      <c r="B327" s="19">
        <f>IF('demand spectrum ULS'!K327="",1000000,'demand spectrum ULS'!K327)</f>
        <v>1000000</v>
      </c>
      <c r="C327" s="19" t="str">
        <f>IF('demand spectrum ULS'!J327="","",'demand spectrum ULS'!J327)</f>
        <v/>
      </c>
      <c r="F327" s="50">
        <f>IF('capacity spectrum ULS'!K327="",1000000,'capacity spectrum ULS'!K327)</f>
        <v>1000000</v>
      </c>
      <c r="G327" s="50" t="str">
        <f>IF('capacity spectrum ULS'!J327="","",'capacity spectrum ULS'!J327)</f>
        <v/>
      </c>
      <c r="H327" s="50"/>
      <c r="J327" s="19">
        <f>IF(B327="","",B327*'N2'!$S$1)</f>
        <v>500000</v>
      </c>
      <c r="K327" s="19" t="str">
        <f>IF(C327="","",C327*'N2'!$S$1)</f>
        <v/>
      </c>
    </row>
    <row r="328" spans="1:11" x14ac:dyDescent="0.25">
      <c r="A328" s="19"/>
      <c r="B328" s="19">
        <f>IF('demand spectrum ULS'!K328="",1000000,'demand spectrum ULS'!K328)</f>
        <v>1000000</v>
      </c>
      <c r="C328" s="19" t="str">
        <f>IF('demand spectrum ULS'!J328="","",'demand spectrum ULS'!J328)</f>
        <v/>
      </c>
      <c r="F328" s="50">
        <f>IF('capacity spectrum ULS'!K328="",1000000,'capacity spectrum ULS'!K328)</f>
        <v>1000000</v>
      </c>
      <c r="G328" s="50" t="str">
        <f>IF('capacity spectrum ULS'!J328="","",'capacity spectrum ULS'!J328)</f>
        <v/>
      </c>
      <c r="H328" s="50"/>
      <c r="J328" s="19">
        <f>IF(B328="","",B328*'N2'!$S$1)</f>
        <v>500000</v>
      </c>
      <c r="K328" s="19" t="str">
        <f>IF(C328="","",C328*'N2'!$S$1)</f>
        <v/>
      </c>
    </row>
    <row r="329" spans="1:11" x14ac:dyDescent="0.25">
      <c r="A329" s="19"/>
      <c r="B329" s="19">
        <f>IF('demand spectrum ULS'!K329="",1000000,'demand spectrum ULS'!K329)</f>
        <v>1000000</v>
      </c>
      <c r="C329" s="19" t="str">
        <f>IF('demand spectrum ULS'!J329="","",'demand spectrum ULS'!J329)</f>
        <v/>
      </c>
      <c r="F329" s="50">
        <f>IF('capacity spectrum ULS'!K329="",1000000,'capacity spectrum ULS'!K329)</f>
        <v>1000000</v>
      </c>
      <c r="G329" s="50" t="str">
        <f>IF('capacity spectrum ULS'!J329="","",'capacity spectrum ULS'!J329)</f>
        <v/>
      </c>
      <c r="H329" s="50"/>
      <c r="J329" s="19">
        <f>IF(B329="","",B329*'N2'!$S$1)</f>
        <v>500000</v>
      </c>
      <c r="K329" s="19" t="str">
        <f>IF(C329="","",C329*'N2'!$S$1)</f>
        <v/>
      </c>
    </row>
    <row r="330" spans="1:11" x14ac:dyDescent="0.25">
      <c r="A330" s="19"/>
      <c r="B330" s="19">
        <f>IF('demand spectrum ULS'!K330="",1000000,'demand spectrum ULS'!K330)</f>
        <v>1000000</v>
      </c>
      <c r="C330" s="19" t="str">
        <f>IF('demand spectrum ULS'!J330="","",'demand spectrum ULS'!J330)</f>
        <v/>
      </c>
      <c r="F330" s="50">
        <f>IF('capacity spectrum ULS'!K330="",1000000,'capacity spectrum ULS'!K330)</f>
        <v>1000000</v>
      </c>
      <c r="G330" s="50" t="str">
        <f>IF('capacity spectrum ULS'!J330="","",'capacity spectrum ULS'!J330)</f>
        <v/>
      </c>
      <c r="H330" s="50"/>
      <c r="J330" s="19">
        <f>IF(B330="","",B330*'N2'!$S$1)</f>
        <v>500000</v>
      </c>
      <c r="K330" s="19" t="str">
        <f>IF(C330="","",C330*'N2'!$S$1)</f>
        <v/>
      </c>
    </row>
    <row r="331" spans="1:11" x14ac:dyDescent="0.25">
      <c r="A331" s="19"/>
      <c r="B331" s="19">
        <f>IF('demand spectrum ULS'!K331="",1000000,'demand spectrum ULS'!K331)</f>
        <v>1000000</v>
      </c>
      <c r="C331" s="19" t="str">
        <f>IF('demand spectrum ULS'!J331="","",'demand spectrum ULS'!J331)</f>
        <v/>
      </c>
      <c r="F331" s="50">
        <f>IF('capacity spectrum ULS'!K331="",1000000,'capacity spectrum ULS'!K331)</f>
        <v>1000000</v>
      </c>
      <c r="G331" s="50" t="str">
        <f>IF('capacity spectrum ULS'!J331="","",'capacity spectrum ULS'!J331)</f>
        <v/>
      </c>
      <c r="H331" s="50"/>
      <c r="J331" s="19">
        <f>IF(B331="","",B331*'N2'!$S$1)</f>
        <v>500000</v>
      </c>
      <c r="K331" s="19" t="str">
        <f>IF(C331="","",C331*'N2'!$S$1)</f>
        <v/>
      </c>
    </row>
    <row r="332" spans="1:11" x14ac:dyDescent="0.25">
      <c r="A332" s="19"/>
      <c r="B332" s="19">
        <f>IF('demand spectrum ULS'!K332="",1000000,'demand spectrum ULS'!K332)</f>
        <v>1000000</v>
      </c>
      <c r="C332" s="19" t="str">
        <f>IF('demand spectrum ULS'!J332="","",'demand spectrum ULS'!J332)</f>
        <v/>
      </c>
      <c r="F332" s="50">
        <f>IF('capacity spectrum ULS'!K332="",1000000,'capacity spectrum ULS'!K332)</f>
        <v>1000000</v>
      </c>
      <c r="G332" s="50" t="str">
        <f>IF('capacity spectrum ULS'!J332="","",'capacity spectrum ULS'!J332)</f>
        <v/>
      </c>
      <c r="H332" s="50"/>
      <c r="J332" s="19">
        <f>IF(B332="","",B332*'N2'!$S$1)</f>
        <v>500000</v>
      </c>
      <c r="K332" s="19" t="str">
        <f>IF(C332="","",C332*'N2'!$S$1)</f>
        <v/>
      </c>
    </row>
    <row r="333" spans="1:11" x14ac:dyDescent="0.25">
      <c r="A333" s="19"/>
      <c r="B333" s="19">
        <f>IF('demand spectrum ULS'!K333="",1000000,'demand spectrum ULS'!K333)</f>
        <v>1000000</v>
      </c>
      <c r="C333" s="19" t="str">
        <f>IF('demand spectrum ULS'!J333="","",'demand spectrum ULS'!J333)</f>
        <v/>
      </c>
      <c r="F333" s="50">
        <f>IF('capacity spectrum ULS'!K333="",1000000,'capacity spectrum ULS'!K333)</f>
        <v>1000000</v>
      </c>
      <c r="G333" s="50" t="str">
        <f>IF('capacity spectrum ULS'!J333="","",'capacity spectrum ULS'!J333)</f>
        <v/>
      </c>
      <c r="H333" s="50"/>
      <c r="J333" s="19">
        <f>IF(B333="","",B333*'N2'!$S$1)</f>
        <v>500000</v>
      </c>
      <c r="K333" s="19" t="str">
        <f>IF(C333="","",C333*'N2'!$S$1)</f>
        <v/>
      </c>
    </row>
    <row r="334" spans="1:11" x14ac:dyDescent="0.25">
      <c r="A334" s="19"/>
      <c r="B334" s="19">
        <f>IF('demand spectrum ULS'!K334="",1000000,'demand spectrum ULS'!K334)</f>
        <v>1000000</v>
      </c>
      <c r="C334" s="19" t="str">
        <f>IF('demand spectrum ULS'!J334="","",'demand spectrum ULS'!J334)</f>
        <v/>
      </c>
      <c r="F334" s="50">
        <f>IF('capacity spectrum ULS'!K334="",1000000,'capacity spectrum ULS'!K334)</f>
        <v>1000000</v>
      </c>
      <c r="G334" s="50" t="str">
        <f>IF('capacity spectrum ULS'!J334="","",'capacity spectrum ULS'!J334)</f>
        <v/>
      </c>
      <c r="H334" s="50"/>
      <c r="J334" s="19">
        <f>IF(B334="","",B334*'N2'!$S$1)</f>
        <v>500000</v>
      </c>
      <c r="K334" s="19" t="str">
        <f>IF(C334="","",C334*'N2'!$S$1)</f>
        <v/>
      </c>
    </row>
    <row r="335" spans="1:11" x14ac:dyDescent="0.25">
      <c r="A335" s="19"/>
      <c r="B335" s="19">
        <f>IF('demand spectrum ULS'!K335="",1000000,'demand spectrum ULS'!K335)</f>
        <v>1000000</v>
      </c>
      <c r="C335" s="19" t="str">
        <f>IF('demand spectrum ULS'!J335="","",'demand spectrum ULS'!J335)</f>
        <v/>
      </c>
      <c r="F335" s="50">
        <f>IF('capacity spectrum ULS'!K335="",1000000,'capacity spectrum ULS'!K335)</f>
        <v>1000000</v>
      </c>
      <c r="G335" s="50" t="str">
        <f>IF('capacity spectrum ULS'!J335="","",'capacity spectrum ULS'!J335)</f>
        <v/>
      </c>
      <c r="H335" s="50"/>
      <c r="J335" s="19">
        <f>IF(B335="","",B335*'N2'!$S$1)</f>
        <v>500000</v>
      </c>
      <c r="K335" s="19" t="str">
        <f>IF(C335="","",C335*'N2'!$S$1)</f>
        <v/>
      </c>
    </row>
    <row r="336" spans="1:11" x14ac:dyDescent="0.25">
      <c r="A336" s="19"/>
      <c r="B336" s="19">
        <f>IF('demand spectrum ULS'!K336="",1000000,'demand spectrum ULS'!K336)</f>
        <v>1000000</v>
      </c>
      <c r="C336" s="19" t="str">
        <f>IF('demand spectrum ULS'!J336="","",'demand spectrum ULS'!J336)</f>
        <v/>
      </c>
      <c r="F336" s="50">
        <f>IF('capacity spectrum ULS'!K336="",1000000,'capacity spectrum ULS'!K336)</f>
        <v>1000000</v>
      </c>
      <c r="G336" s="50" t="str">
        <f>IF('capacity spectrum ULS'!J336="","",'capacity spectrum ULS'!J336)</f>
        <v/>
      </c>
      <c r="H336" s="50"/>
      <c r="J336" s="19">
        <f>IF(B336="","",B336*'N2'!$S$1)</f>
        <v>500000</v>
      </c>
      <c r="K336" s="19" t="str">
        <f>IF(C336="","",C336*'N2'!$S$1)</f>
        <v/>
      </c>
    </row>
    <row r="337" spans="1:11" x14ac:dyDescent="0.25">
      <c r="A337" s="19"/>
      <c r="B337" s="19">
        <f>IF('demand spectrum ULS'!K337="",1000000,'demand spectrum ULS'!K337)</f>
        <v>1000000</v>
      </c>
      <c r="C337" s="19" t="str">
        <f>IF('demand spectrum ULS'!J337="","",'demand spectrum ULS'!J337)</f>
        <v/>
      </c>
      <c r="F337" s="50">
        <f>IF('capacity spectrum ULS'!K337="",1000000,'capacity spectrum ULS'!K337)</f>
        <v>1000000</v>
      </c>
      <c r="G337" s="50" t="str">
        <f>IF('capacity spectrum ULS'!J337="","",'capacity spectrum ULS'!J337)</f>
        <v/>
      </c>
      <c r="H337" s="50"/>
      <c r="J337" s="19">
        <f>IF(B337="","",B337*'N2'!$S$1)</f>
        <v>500000</v>
      </c>
      <c r="K337" s="19" t="str">
        <f>IF(C337="","",C337*'N2'!$S$1)</f>
        <v/>
      </c>
    </row>
    <row r="338" spans="1:11" x14ac:dyDescent="0.25">
      <c r="A338" s="19"/>
      <c r="B338" s="19">
        <f>IF('demand spectrum ULS'!K338="",1000000,'demand spectrum ULS'!K338)</f>
        <v>1000000</v>
      </c>
      <c r="C338" s="19" t="str">
        <f>IF('demand spectrum ULS'!J338="","",'demand spectrum ULS'!J338)</f>
        <v/>
      </c>
      <c r="F338" s="50">
        <f>IF('capacity spectrum ULS'!K338="",1000000,'capacity spectrum ULS'!K338)</f>
        <v>1000000</v>
      </c>
      <c r="G338" s="50" t="str">
        <f>IF('capacity spectrum ULS'!J338="","",'capacity spectrum ULS'!J338)</f>
        <v/>
      </c>
      <c r="H338" s="50"/>
      <c r="J338" s="19">
        <f>IF(B338="","",B338*'N2'!$S$1)</f>
        <v>500000</v>
      </c>
      <c r="K338" s="19" t="str">
        <f>IF(C338="","",C338*'N2'!$S$1)</f>
        <v/>
      </c>
    </row>
    <row r="339" spans="1:11" x14ac:dyDescent="0.25">
      <c r="A339" s="19"/>
      <c r="B339" s="19">
        <f>IF('demand spectrum ULS'!K339="",1000000,'demand spectrum ULS'!K339)</f>
        <v>1000000</v>
      </c>
      <c r="C339" s="19" t="str">
        <f>IF('demand spectrum ULS'!J339="","",'demand spectrum ULS'!J339)</f>
        <v/>
      </c>
      <c r="F339" s="50">
        <f>IF('capacity spectrum ULS'!K339="",1000000,'capacity spectrum ULS'!K339)</f>
        <v>1000000</v>
      </c>
      <c r="G339" s="50" t="str">
        <f>IF('capacity spectrum ULS'!J339="","",'capacity spectrum ULS'!J339)</f>
        <v/>
      </c>
      <c r="H339" s="50"/>
      <c r="J339" s="19">
        <f>IF(B339="","",B339*'N2'!$S$1)</f>
        <v>500000</v>
      </c>
      <c r="K339" s="19" t="str">
        <f>IF(C339="","",C339*'N2'!$S$1)</f>
        <v/>
      </c>
    </row>
    <row r="340" spans="1:11" x14ac:dyDescent="0.25">
      <c r="A340" s="19"/>
      <c r="B340" s="19">
        <f>IF('demand spectrum ULS'!K340="",1000000,'demand spectrum ULS'!K340)</f>
        <v>1000000</v>
      </c>
      <c r="C340" s="19" t="str">
        <f>IF('demand spectrum ULS'!J340="","",'demand spectrum ULS'!J340)</f>
        <v/>
      </c>
      <c r="F340" s="50">
        <f>IF('capacity spectrum ULS'!K340="",1000000,'capacity spectrum ULS'!K340)</f>
        <v>1000000</v>
      </c>
      <c r="G340" s="50" t="str">
        <f>IF('capacity spectrum ULS'!J340="","",'capacity spectrum ULS'!J340)</f>
        <v/>
      </c>
      <c r="H340" s="50"/>
      <c r="J340" s="19">
        <f>IF(B340="","",B340*'N2'!$S$1)</f>
        <v>500000</v>
      </c>
      <c r="K340" s="19" t="str">
        <f>IF(C340="","",C340*'N2'!$S$1)</f>
        <v/>
      </c>
    </row>
    <row r="341" spans="1:11" x14ac:dyDescent="0.25">
      <c r="A341" s="19"/>
      <c r="B341" s="19">
        <f>IF('demand spectrum ULS'!K341="",1000000,'demand spectrum ULS'!K341)</f>
        <v>1000000</v>
      </c>
      <c r="C341" s="19" t="str">
        <f>IF('demand spectrum ULS'!J341="","",'demand spectrum ULS'!J341)</f>
        <v/>
      </c>
      <c r="F341" s="50">
        <f>IF('capacity spectrum ULS'!K341="",1000000,'capacity spectrum ULS'!K341)</f>
        <v>1000000</v>
      </c>
      <c r="G341" s="50" t="str">
        <f>IF('capacity spectrum ULS'!J341="","",'capacity spectrum ULS'!J341)</f>
        <v/>
      </c>
      <c r="H341" s="50"/>
      <c r="J341" s="19">
        <f>IF(B341="","",B341*'N2'!$S$1)</f>
        <v>500000</v>
      </c>
      <c r="K341" s="19" t="str">
        <f>IF(C341="","",C341*'N2'!$S$1)</f>
        <v/>
      </c>
    </row>
    <row r="342" spans="1:11" x14ac:dyDescent="0.25">
      <c r="A342" s="19"/>
      <c r="B342" s="19">
        <f>IF('demand spectrum ULS'!K342="",1000000,'demand spectrum ULS'!K342)</f>
        <v>1000000</v>
      </c>
      <c r="C342" s="19" t="str">
        <f>IF('demand spectrum ULS'!J342="","",'demand spectrum ULS'!J342)</f>
        <v/>
      </c>
      <c r="F342" s="50">
        <f>IF('capacity spectrum ULS'!K342="",1000000,'capacity spectrum ULS'!K342)</f>
        <v>1000000</v>
      </c>
      <c r="G342" s="50" t="str">
        <f>IF('capacity spectrum ULS'!J342="","",'capacity spectrum ULS'!J342)</f>
        <v/>
      </c>
      <c r="H342" s="50"/>
      <c r="J342" s="19">
        <f>IF(B342="","",B342*'N2'!$S$1)</f>
        <v>500000</v>
      </c>
      <c r="K342" s="19" t="str">
        <f>IF(C342="","",C342*'N2'!$S$1)</f>
        <v/>
      </c>
    </row>
    <row r="343" spans="1:11" x14ac:dyDescent="0.25">
      <c r="A343" s="19"/>
      <c r="B343" s="19">
        <f>IF('demand spectrum ULS'!K343="",1000000,'demand spectrum ULS'!K343)</f>
        <v>1000000</v>
      </c>
      <c r="C343" s="19" t="str">
        <f>IF('demand spectrum ULS'!J343="","",'demand spectrum ULS'!J343)</f>
        <v/>
      </c>
      <c r="F343" s="50">
        <f>IF('capacity spectrum ULS'!K343="",1000000,'capacity spectrum ULS'!K343)</f>
        <v>1000000</v>
      </c>
      <c r="G343" s="50" t="str">
        <f>IF('capacity spectrum ULS'!J343="","",'capacity spectrum ULS'!J343)</f>
        <v/>
      </c>
      <c r="H343" s="50"/>
      <c r="J343" s="19">
        <f>IF(B343="","",B343*'N2'!$S$1)</f>
        <v>500000</v>
      </c>
      <c r="K343" s="19" t="str">
        <f>IF(C343="","",C343*'N2'!$S$1)</f>
        <v/>
      </c>
    </row>
    <row r="344" spans="1:11" x14ac:dyDescent="0.25">
      <c r="A344" s="19"/>
      <c r="B344" s="19">
        <f>IF('demand spectrum ULS'!K344="",1000000,'demand spectrum ULS'!K344)</f>
        <v>1000000</v>
      </c>
      <c r="C344" s="19" t="str">
        <f>IF('demand spectrum ULS'!J344="","",'demand spectrum ULS'!J344)</f>
        <v/>
      </c>
      <c r="F344" s="50">
        <f>IF('capacity spectrum ULS'!K344="",1000000,'capacity spectrum ULS'!K344)</f>
        <v>1000000</v>
      </c>
      <c r="G344" s="50" t="str">
        <f>IF('capacity spectrum ULS'!J344="","",'capacity spectrum ULS'!J344)</f>
        <v/>
      </c>
      <c r="H344" s="50"/>
      <c r="J344" s="19">
        <f>IF(B344="","",B344*'N2'!$S$1)</f>
        <v>500000</v>
      </c>
      <c r="K344" s="19" t="str">
        <f>IF(C344="","",C344*'N2'!$S$1)</f>
        <v/>
      </c>
    </row>
    <row r="345" spans="1:11" x14ac:dyDescent="0.25">
      <c r="A345" s="19"/>
      <c r="B345" s="19">
        <f>IF('demand spectrum ULS'!K345="",1000000,'demand spectrum ULS'!K345)</f>
        <v>1000000</v>
      </c>
      <c r="C345" s="19" t="str">
        <f>IF('demand spectrum ULS'!J345="","",'demand spectrum ULS'!J345)</f>
        <v/>
      </c>
      <c r="F345" s="50">
        <f>IF('capacity spectrum ULS'!K345="",1000000,'capacity spectrum ULS'!K345)</f>
        <v>1000000</v>
      </c>
      <c r="G345" s="50" t="str">
        <f>IF('capacity spectrum ULS'!J345="","",'capacity spectrum ULS'!J345)</f>
        <v/>
      </c>
      <c r="H345" s="50"/>
      <c r="J345" s="19">
        <f>IF(B345="","",B345*'N2'!$S$1)</f>
        <v>500000</v>
      </c>
      <c r="K345" s="19" t="str">
        <f>IF(C345="","",C345*'N2'!$S$1)</f>
        <v/>
      </c>
    </row>
    <row r="346" spans="1:11" x14ac:dyDescent="0.25">
      <c r="A346" s="19"/>
      <c r="B346" s="19">
        <f>IF('demand spectrum ULS'!K346="",1000000,'demand spectrum ULS'!K346)</f>
        <v>1000000</v>
      </c>
      <c r="C346" s="19" t="str">
        <f>IF('demand spectrum ULS'!J346="","",'demand spectrum ULS'!J346)</f>
        <v/>
      </c>
      <c r="F346" s="50">
        <f>IF('capacity spectrum ULS'!K346="",1000000,'capacity spectrum ULS'!K346)</f>
        <v>1000000</v>
      </c>
      <c r="G346" s="50" t="str">
        <f>IF('capacity spectrum ULS'!J346="","",'capacity spectrum ULS'!J346)</f>
        <v/>
      </c>
      <c r="H346" s="50"/>
      <c r="J346" s="19">
        <f>IF(B346="","",B346*'N2'!$S$1)</f>
        <v>500000</v>
      </c>
      <c r="K346" s="19" t="str">
        <f>IF(C346="","",C346*'N2'!$S$1)</f>
        <v/>
      </c>
    </row>
    <row r="347" spans="1:11" x14ac:dyDescent="0.25">
      <c r="A347" s="19"/>
      <c r="B347" s="19">
        <f>IF('demand spectrum ULS'!K347="",1000000,'demand spectrum ULS'!K347)</f>
        <v>1000000</v>
      </c>
      <c r="C347" s="19" t="str">
        <f>IF('demand spectrum ULS'!J347="","",'demand spectrum ULS'!J347)</f>
        <v/>
      </c>
      <c r="F347" s="50">
        <f>IF('capacity spectrum ULS'!K347="",1000000,'capacity spectrum ULS'!K347)</f>
        <v>1000000</v>
      </c>
      <c r="G347" s="50" t="str">
        <f>IF('capacity spectrum ULS'!J347="","",'capacity spectrum ULS'!J347)</f>
        <v/>
      </c>
      <c r="H347" s="50"/>
      <c r="J347" s="19">
        <f>IF(B347="","",B347*'N2'!$S$1)</f>
        <v>500000</v>
      </c>
      <c r="K347" s="19" t="str">
        <f>IF(C347="","",C347*'N2'!$S$1)</f>
        <v/>
      </c>
    </row>
    <row r="348" spans="1:11" x14ac:dyDescent="0.25">
      <c r="A348" s="19"/>
      <c r="B348" s="19">
        <f>IF('demand spectrum ULS'!K348="",1000000,'demand spectrum ULS'!K348)</f>
        <v>1000000</v>
      </c>
      <c r="C348" s="19" t="str">
        <f>IF('demand spectrum ULS'!J348="","",'demand spectrum ULS'!J348)</f>
        <v/>
      </c>
      <c r="F348" s="50">
        <f>IF('capacity spectrum ULS'!K348="",1000000,'capacity spectrum ULS'!K348)</f>
        <v>1000000</v>
      </c>
      <c r="G348" s="50" t="str">
        <f>IF('capacity spectrum ULS'!J348="","",'capacity spectrum ULS'!J348)</f>
        <v/>
      </c>
      <c r="H348" s="50"/>
      <c r="J348" s="19">
        <f>IF(B348="","",B348*'N2'!$S$1)</f>
        <v>500000</v>
      </c>
      <c r="K348" s="19" t="str">
        <f>IF(C348="","",C348*'N2'!$S$1)</f>
        <v/>
      </c>
    </row>
    <row r="349" spans="1:11" x14ac:dyDescent="0.25">
      <c r="A349" s="19"/>
      <c r="B349" s="19">
        <f>IF('demand spectrum ULS'!K349="",1000000,'demand spectrum ULS'!K349)</f>
        <v>1000000</v>
      </c>
      <c r="C349" s="19" t="str">
        <f>IF('demand spectrum ULS'!J349="","",'demand spectrum ULS'!J349)</f>
        <v/>
      </c>
      <c r="F349" s="50">
        <f>IF('capacity spectrum ULS'!K349="",1000000,'capacity spectrum ULS'!K349)</f>
        <v>1000000</v>
      </c>
      <c r="G349" s="50" t="str">
        <f>IF('capacity spectrum ULS'!J349="","",'capacity spectrum ULS'!J349)</f>
        <v/>
      </c>
      <c r="H349" s="50"/>
      <c r="J349" s="19">
        <f>IF(B349="","",B349*'N2'!$S$1)</f>
        <v>500000</v>
      </c>
      <c r="K349" s="19" t="str">
        <f>IF(C349="","",C349*'N2'!$S$1)</f>
        <v/>
      </c>
    </row>
    <row r="350" spans="1:11" x14ac:dyDescent="0.25">
      <c r="A350" s="19"/>
      <c r="B350" s="19">
        <f>IF('demand spectrum ULS'!K350="",1000000,'demand spectrum ULS'!K350)</f>
        <v>1000000</v>
      </c>
      <c r="C350" s="19" t="str">
        <f>IF('demand spectrum ULS'!J350="","",'demand spectrum ULS'!J350)</f>
        <v/>
      </c>
      <c r="F350" s="50">
        <f>IF('capacity spectrum ULS'!K350="",1000000,'capacity spectrum ULS'!K350)</f>
        <v>1000000</v>
      </c>
      <c r="G350" s="50" t="str">
        <f>IF('capacity spectrum ULS'!J350="","",'capacity spectrum ULS'!J350)</f>
        <v/>
      </c>
      <c r="H350" s="50"/>
      <c r="J350" s="19">
        <f>IF(B350="","",B350*'N2'!$S$1)</f>
        <v>500000</v>
      </c>
      <c r="K350" s="19" t="str">
        <f>IF(C350="","",C350*'N2'!$S$1)</f>
        <v/>
      </c>
    </row>
    <row r="351" spans="1:11" x14ac:dyDescent="0.25">
      <c r="A351" s="19"/>
      <c r="B351" s="19">
        <f>IF('demand spectrum ULS'!K351="",1000000,'demand spectrum ULS'!K351)</f>
        <v>1000000</v>
      </c>
      <c r="C351" s="19" t="str">
        <f>IF('demand spectrum ULS'!J351="","",'demand spectrum ULS'!J351)</f>
        <v/>
      </c>
      <c r="F351" s="50">
        <f>IF('capacity spectrum ULS'!K351="",1000000,'capacity spectrum ULS'!K351)</f>
        <v>1000000</v>
      </c>
      <c r="G351" s="50" t="str">
        <f>IF('capacity spectrum ULS'!J351="","",'capacity spectrum ULS'!J351)</f>
        <v/>
      </c>
      <c r="H351" s="50"/>
      <c r="J351" s="19">
        <f>IF(B351="","",B351*'N2'!$S$1)</f>
        <v>500000</v>
      </c>
      <c r="K351" s="19" t="str">
        <f>IF(C351="","",C351*'N2'!$S$1)</f>
        <v/>
      </c>
    </row>
    <row r="352" spans="1:11" x14ac:dyDescent="0.25">
      <c r="A352" s="19"/>
      <c r="B352" s="19">
        <f>IF('demand spectrum ULS'!K352="",1000000,'demand spectrum ULS'!K352)</f>
        <v>1000000</v>
      </c>
      <c r="C352" s="19" t="str">
        <f>IF('demand spectrum ULS'!J352="","",'demand spectrum ULS'!J352)</f>
        <v/>
      </c>
      <c r="F352" s="50">
        <f>IF('capacity spectrum ULS'!K352="",1000000,'capacity spectrum ULS'!K352)</f>
        <v>1000000</v>
      </c>
      <c r="G352" s="50" t="str">
        <f>IF('capacity spectrum ULS'!J352="","",'capacity spectrum ULS'!J352)</f>
        <v/>
      </c>
      <c r="H352" s="50"/>
      <c r="J352" s="19">
        <f>IF(B352="","",B352*'N2'!$S$1)</f>
        <v>500000</v>
      </c>
      <c r="K352" s="19" t="str">
        <f>IF(C352="","",C352*'N2'!$S$1)</f>
        <v/>
      </c>
    </row>
    <row r="353" spans="1:11" x14ac:dyDescent="0.25">
      <c r="A353" s="19"/>
      <c r="B353" s="19">
        <f>IF('demand spectrum ULS'!K353="",1000000,'demand spectrum ULS'!K353)</f>
        <v>1000000</v>
      </c>
      <c r="C353" s="19" t="str">
        <f>IF('demand spectrum ULS'!J353="","",'demand spectrum ULS'!J353)</f>
        <v/>
      </c>
      <c r="F353" s="50">
        <f>IF('capacity spectrum ULS'!K353="",1000000,'capacity spectrum ULS'!K353)</f>
        <v>1000000</v>
      </c>
      <c r="G353" s="50" t="str">
        <f>IF('capacity spectrum ULS'!J353="","",'capacity spectrum ULS'!J353)</f>
        <v/>
      </c>
      <c r="H353" s="50"/>
      <c r="J353" s="19">
        <f>IF(B353="","",B353*'N2'!$S$1)</f>
        <v>500000</v>
      </c>
      <c r="K353" s="19" t="str">
        <f>IF(C353="","",C353*'N2'!$S$1)</f>
        <v/>
      </c>
    </row>
    <row r="354" spans="1:11" x14ac:dyDescent="0.25">
      <c r="A354" s="19"/>
      <c r="B354" s="19">
        <f>IF('demand spectrum ULS'!K354="",1000000,'demand spectrum ULS'!K354)</f>
        <v>1000000</v>
      </c>
      <c r="C354" s="19" t="str">
        <f>IF('demand spectrum ULS'!J354="","",'demand spectrum ULS'!J354)</f>
        <v/>
      </c>
      <c r="F354" s="50">
        <f>IF('capacity spectrum ULS'!K354="",1000000,'capacity spectrum ULS'!K354)</f>
        <v>1000000</v>
      </c>
      <c r="G354" s="50" t="str">
        <f>IF('capacity spectrum ULS'!J354="","",'capacity spectrum ULS'!J354)</f>
        <v/>
      </c>
      <c r="H354" s="50"/>
      <c r="J354" s="19">
        <f>IF(B354="","",B354*'N2'!$S$1)</f>
        <v>500000</v>
      </c>
      <c r="K354" s="19" t="str">
        <f>IF(C354="","",C354*'N2'!$S$1)</f>
        <v/>
      </c>
    </row>
    <row r="355" spans="1:11" x14ac:dyDescent="0.25">
      <c r="A355" s="19"/>
      <c r="B355" s="19">
        <f>IF('demand spectrum ULS'!K355="",1000000,'demand spectrum ULS'!K355)</f>
        <v>1000000</v>
      </c>
      <c r="C355" s="19" t="str">
        <f>IF('demand spectrum ULS'!J355="","",'demand spectrum ULS'!J355)</f>
        <v/>
      </c>
      <c r="F355" s="50">
        <f>IF('capacity spectrum ULS'!K355="",1000000,'capacity spectrum ULS'!K355)</f>
        <v>1000000</v>
      </c>
      <c r="G355" s="50" t="str">
        <f>IF('capacity spectrum ULS'!J355="","",'capacity spectrum ULS'!J355)</f>
        <v/>
      </c>
      <c r="H355" s="50"/>
      <c r="J355" s="19">
        <f>IF(B355="","",B355*'N2'!$S$1)</f>
        <v>500000</v>
      </c>
      <c r="K355" s="19" t="str">
        <f>IF(C355="","",C355*'N2'!$S$1)</f>
        <v/>
      </c>
    </row>
    <row r="356" spans="1:11" x14ac:dyDescent="0.25">
      <c r="A356" s="19"/>
      <c r="B356" s="19">
        <f>IF('demand spectrum ULS'!K356="",1000000,'demand spectrum ULS'!K356)</f>
        <v>1000000</v>
      </c>
      <c r="C356" s="19" t="str">
        <f>IF('demand spectrum ULS'!J356="","",'demand spectrum ULS'!J356)</f>
        <v/>
      </c>
      <c r="F356" s="50">
        <f>IF('capacity spectrum ULS'!K356="",1000000,'capacity spectrum ULS'!K356)</f>
        <v>1000000</v>
      </c>
      <c r="G356" s="50" t="str">
        <f>IF('capacity spectrum ULS'!J356="","",'capacity spectrum ULS'!J356)</f>
        <v/>
      </c>
      <c r="H356" s="50"/>
      <c r="J356" s="19">
        <f>IF(B356="","",B356*'N2'!$S$1)</f>
        <v>500000</v>
      </c>
      <c r="K356" s="19" t="str">
        <f>IF(C356="","",C356*'N2'!$S$1)</f>
        <v/>
      </c>
    </row>
    <row r="357" spans="1:11" x14ac:dyDescent="0.25">
      <c r="A357" s="19"/>
      <c r="B357" s="19">
        <f>IF('demand spectrum ULS'!K357="",1000000,'demand spectrum ULS'!K357)</f>
        <v>1000000</v>
      </c>
      <c r="C357" s="19" t="str">
        <f>IF('demand spectrum ULS'!J357="","",'demand spectrum ULS'!J357)</f>
        <v/>
      </c>
      <c r="F357" s="50">
        <f>IF('capacity spectrum ULS'!K357="",1000000,'capacity spectrum ULS'!K357)</f>
        <v>1000000</v>
      </c>
      <c r="G357" s="50" t="str">
        <f>IF('capacity spectrum ULS'!J357="","",'capacity spectrum ULS'!J357)</f>
        <v/>
      </c>
      <c r="H357" s="50"/>
      <c r="J357" s="19">
        <f>IF(B357="","",B357*'N2'!$S$1)</f>
        <v>500000</v>
      </c>
      <c r="K357" s="19" t="str">
        <f>IF(C357="","",C357*'N2'!$S$1)</f>
        <v/>
      </c>
    </row>
    <row r="358" spans="1:11" x14ac:dyDescent="0.25">
      <c r="A358" s="19"/>
      <c r="B358" s="19">
        <f>IF('demand spectrum ULS'!K358="",1000000,'demand spectrum ULS'!K358)</f>
        <v>1000000</v>
      </c>
      <c r="C358" s="19" t="str">
        <f>IF('demand spectrum ULS'!J358="","",'demand spectrum ULS'!J358)</f>
        <v/>
      </c>
      <c r="F358" s="50">
        <f>IF('capacity spectrum ULS'!K358="",1000000,'capacity spectrum ULS'!K358)</f>
        <v>1000000</v>
      </c>
      <c r="G358" s="50" t="str">
        <f>IF('capacity spectrum ULS'!J358="","",'capacity spectrum ULS'!J358)</f>
        <v/>
      </c>
      <c r="H358" s="50"/>
      <c r="J358" s="19">
        <f>IF(B358="","",B358*'N2'!$S$1)</f>
        <v>500000</v>
      </c>
      <c r="K358" s="19" t="str">
        <f>IF(C358="","",C358*'N2'!$S$1)</f>
        <v/>
      </c>
    </row>
    <row r="359" spans="1:11" x14ac:dyDescent="0.25">
      <c r="A359" s="19"/>
      <c r="B359" s="19">
        <f>IF('demand spectrum ULS'!K359="",1000000,'demand spectrum ULS'!K359)</f>
        <v>1000000</v>
      </c>
      <c r="C359" s="19" t="str">
        <f>IF('demand spectrum ULS'!J359="","",'demand spectrum ULS'!J359)</f>
        <v/>
      </c>
      <c r="F359" s="50">
        <f>IF('capacity spectrum ULS'!K359="",1000000,'capacity spectrum ULS'!K359)</f>
        <v>1000000</v>
      </c>
      <c r="G359" s="50" t="str">
        <f>IF('capacity spectrum ULS'!J359="","",'capacity spectrum ULS'!J359)</f>
        <v/>
      </c>
      <c r="H359" s="50"/>
      <c r="J359" s="19">
        <f>IF(B359="","",B359*'N2'!$S$1)</f>
        <v>500000</v>
      </c>
      <c r="K359" s="19" t="str">
        <f>IF(C359="","",C359*'N2'!$S$1)</f>
        <v/>
      </c>
    </row>
    <row r="360" spans="1:11" x14ac:dyDescent="0.25">
      <c r="A360" s="19"/>
      <c r="B360" s="19">
        <f>IF('demand spectrum ULS'!K360="",1000000,'demand spectrum ULS'!K360)</f>
        <v>1000000</v>
      </c>
      <c r="C360" s="19" t="str">
        <f>IF('demand spectrum ULS'!J360="","",'demand spectrum ULS'!J360)</f>
        <v/>
      </c>
      <c r="F360" s="50">
        <f>IF('capacity spectrum ULS'!K360="",1000000,'capacity spectrum ULS'!K360)</f>
        <v>1000000</v>
      </c>
      <c r="G360" s="50" t="str">
        <f>IF('capacity spectrum ULS'!J360="","",'capacity spectrum ULS'!J360)</f>
        <v/>
      </c>
      <c r="H360" s="50"/>
      <c r="J360" s="19">
        <f>IF(B360="","",B360*'N2'!$S$1)</f>
        <v>500000</v>
      </c>
      <c r="K360" s="19" t="str">
        <f>IF(C360="","",C360*'N2'!$S$1)</f>
        <v/>
      </c>
    </row>
    <row r="361" spans="1:11" x14ac:dyDescent="0.25">
      <c r="A361" s="19"/>
      <c r="B361" s="19">
        <f>IF('demand spectrum ULS'!K361="",1000000,'demand spectrum ULS'!K361)</f>
        <v>1000000</v>
      </c>
      <c r="C361" s="19" t="str">
        <f>IF('demand spectrum ULS'!J361="","",'demand spectrum ULS'!J361)</f>
        <v/>
      </c>
      <c r="F361" s="50">
        <f>IF('capacity spectrum ULS'!K361="",1000000,'capacity spectrum ULS'!K361)</f>
        <v>1000000</v>
      </c>
      <c r="G361" s="50" t="str">
        <f>IF('capacity spectrum ULS'!J361="","",'capacity spectrum ULS'!J361)</f>
        <v/>
      </c>
      <c r="H361" s="50"/>
      <c r="J361" s="19">
        <f>IF(B361="","",B361*'N2'!$S$1)</f>
        <v>500000</v>
      </c>
      <c r="K361" s="19" t="str">
        <f>IF(C361="","",C361*'N2'!$S$1)</f>
        <v/>
      </c>
    </row>
    <row r="362" spans="1:11" x14ac:dyDescent="0.25">
      <c r="A362" s="19"/>
      <c r="B362" s="19">
        <f>IF('demand spectrum ULS'!K362="",1000000,'demand spectrum ULS'!K362)</f>
        <v>1000000</v>
      </c>
      <c r="C362" s="19" t="str">
        <f>IF('demand spectrum ULS'!J362="","",'demand spectrum ULS'!J362)</f>
        <v/>
      </c>
      <c r="F362" s="50">
        <f>IF('capacity spectrum ULS'!K362="",1000000,'capacity spectrum ULS'!K362)</f>
        <v>1000000</v>
      </c>
      <c r="G362" s="50" t="str">
        <f>IF('capacity spectrum ULS'!J362="","",'capacity spectrum ULS'!J362)</f>
        <v/>
      </c>
      <c r="H362" s="50"/>
      <c r="J362" s="19">
        <f>IF(B362="","",B362*'N2'!$S$1)</f>
        <v>500000</v>
      </c>
      <c r="K362" s="19" t="str">
        <f>IF(C362="","",C362*'N2'!$S$1)</f>
        <v/>
      </c>
    </row>
    <row r="363" spans="1:11" x14ac:dyDescent="0.25">
      <c r="A363" s="19"/>
      <c r="B363" s="19">
        <f>IF('demand spectrum ULS'!K363="",1000000,'demand spectrum ULS'!K363)</f>
        <v>1000000</v>
      </c>
      <c r="C363" s="19" t="str">
        <f>IF('demand spectrum ULS'!J363="","",'demand spectrum ULS'!J363)</f>
        <v/>
      </c>
      <c r="F363" s="50">
        <f>IF('capacity spectrum ULS'!K363="",1000000,'capacity spectrum ULS'!K363)</f>
        <v>1000000</v>
      </c>
      <c r="G363" s="50" t="str">
        <f>IF('capacity spectrum ULS'!J363="","",'capacity spectrum ULS'!J363)</f>
        <v/>
      </c>
      <c r="H363" s="50"/>
      <c r="J363" s="19">
        <f>IF(B363="","",B363*'N2'!$S$1)</f>
        <v>500000</v>
      </c>
      <c r="K363" s="19" t="str">
        <f>IF(C363="","",C363*'N2'!$S$1)</f>
        <v/>
      </c>
    </row>
    <row r="364" spans="1:11" x14ac:dyDescent="0.25">
      <c r="A364" s="19"/>
      <c r="B364" s="19">
        <f>IF('demand spectrum ULS'!K364="",1000000,'demand spectrum ULS'!K364)</f>
        <v>1000000</v>
      </c>
      <c r="C364" s="19" t="str">
        <f>IF('demand spectrum ULS'!J364="","",'demand spectrum ULS'!J364)</f>
        <v/>
      </c>
      <c r="F364" s="50">
        <f>IF('capacity spectrum ULS'!K364="",1000000,'capacity spectrum ULS'!K364)</f>
        <v>1000000</v>
      </c>
      <c r="G364" s="50" t="str">
        <f>IF('capacity spectrum ULS'!J364="","",'capacity spectrum ULS'!J364)</f>
        <v/>
      </c>
      <c r="H364" s="50"/>
      <c r="J364" s="19">
        <f>IF(B364="","",B364*'N2'!$S$1)</f>
        <v>500000</v>
      </c>
      <c r="K364" s="19" t="str">
        <f>IF(C364="","",C364*'N2'!$S$1)</f>
        <v/>
      </c>
    </row>
    <row r="365" spans="1:11" x14ac:dyDescent="0.25">
      <c r="A365" s="19"/>
      <c r="B365" s="19">
        <f>IF('demand spectrum ULS'!K365="",1000000,'demand spectrum ULS'!K365)</f>
        <v>1000000</v>
      </c>
      <c r="C365" s="19" t="str">
        <f>IF('demand spectrum ULS'!J365="","",'demand spectrum ULS'!J365)</f>
        <v/>
      </c>
      <c r="F365" s="50">
        <f>IF('capacity spectrum ULS'!K365="",1000000,'capacity spectrum ULS'!K365)</f>
        <v>1000000</v>
      </c>
      <c r="G365" s="50" t="str">
        <f>IF('capacity spectrum ULS'!J365="","",'capacity spectrum ULS'!J365)</f>
        <v/>
      </c>
      <c r="H365" s="50"/>
      <c r="J365" s="19">
        <f>IF(B365="","",B365*'N2'!$S$1)</f>
        <v>500000</v>
      </c>
      <c r="K365" s="19" t="str">
        <f>IF(C365="","",C365*'N2'!$S$1)</f>
        <v/>
      </c>
    </row>
    <row r="366" spans="1:11" x14ac:dyDescent="0.25">
      <c r="A366" s="19"/>
      <c r="B366" s="19">
        <f>IF('demand spectrum ULS'!K366="",1000000,'demand spectrum ULS'!K366)</f>
        <v>1000000</v>
      </c>
      <c r="C366" s="19" t="str">
        <f>IF('demand spectrum ULS'!J366="","",'demand spectrum ULS'!J366)</f>
        <v/>
      </c>
      <c r="F366" s="50">
        <f>IF('capacity spectrum ULS'!K366="",1000000,'capacity spectrum ULS'!K366)</f>
        <v>1000000</v>
      </c>
      <c r="G366" s="50" t="str">
        <f>IF('capacity spectrum ULS'!J366="","",'capacity spectrum ULS'!J366)</f>
        <v/>
      </c>
      <c r="H366" s="50"/>
      <c r="J366" s="19">
        <f>IF(B366="","",B366*'N2'!$S$1)</f>
        <v>500000</v>
      </c>
      <c r="K366" s="19" t="str">
        <f>IF(C366="","",C366*'N2'!$S$1)</f>
        <v/>
      </c>
    </row>
    <row r="367" spans="1:11" x14ac:dyDescent="0.25">
      <c r="A367" s="19"/>
      <c r="B367" s="19">
        <f>IF('demand spectrum ULS'!K367="",1000000,'demand spectrum ULS'!K367)</f>
        <v>1000000</v>
      </c>
      <c r="C367" s="19" t="str">
        <f>IF('demand spectrum ULS'!J367="","",'demand spectrum ULS'!J367)</f>
        <v/>
      </c>
      <c r="F367" s="50">
        <f>IF('capacity spectrum ULS'!K367="",1000000,'capacity spectrum ULS'!K367)</f>
        <v>1000000</v>
      </c>
      <c r="G367" s="50" t="str">
        <f>IF('capacity spectrum ULS'!J367="","",'capacity spectrum ULS'!J367)</f>
        <v/>
      </c>
      <c r="H367" s="50"/>
      <c r="J367" s="19">
        <f>IF(B367="","",B367*'N2'!$S$1)</f>
        <v>500000</v>
      </c>
      <c r="K367" s="19" t="str">
        <f>IF(C367="","",C367*'N2'!$S$1)</f>
        <v/>
      </c>
    </row>
    <row r="368" spans="1:11" x14ac:dyDescent="0.25">
      <c r="A368" s="19"/>
      <c r="B368" s="19">
        <f>IF('demand spectrum ULS'!K368="",1000000,'demand spectrum ULS'!K368)</f>
        <v>1000000</v>
      </c>
      <c r="C368" s="19" t="str">
        <f>IF('demand spectrum ULS'!J368="","",'demand spectrum ULS'!J368)</f>
        <v/>
      </c>
      <c r="F368" s="50">
        <f>IF('capacity spectrum ULS'!K368="",1000000,'capacity spectrum ULS'!K368)</f>
        <v>1000000</v>
      </c>
      <c r="G368" s="50" t="str">
        <f>IF('capacity spectrum ULS'!J368="","",'capacity spectrum ULS'!J368)</f>
        <v/>
      </c>
      <c r="H368" s="50"/>
      <c r="J368" s="19">
        <f>IF(B368="","",B368*'N2'!$S$1)</f>
        <v>500000</v>
      </c>
      <c r="K368" s="19" t="str">
        <f>IF(C368="","",C368*'N2'!$S$1)</f>
        <v/>
      </c>
    </row>
    <row r="369" spans="1:11" x14ac:dyDescent="0.25">
      <c r="A369" s="19"/>
      <c r="B369" s="19">
        <f>IF('demand spectrum ULS'!K369="",1000000,'demand spectrum ULS'!K369)</f>
        <v>1000000</v>
      </c>
      <c r="C369" s="19" t="str">
        <f>IF('demand spectrum ULS'!J369="","",'demand spectrum ULS'!J369)</f>
        <v/>
      </c>
      <c r="F369" s="50">
        <f>IF('capacity spectrum ULS'!K369="",1000000,'capacity spectrum ULS'!K369)</f>
        <v>1000000</v>
      </c>
      <c r="G369" s="50" t="str">
        <f>IF('capacity spectrum ULS'!J369="","",'capacity spectrum ULS'!J369)</f>
        <v/>
      </c>
      <c r="H369" s="50"/>
      <c r="J369" s="19">
        <f>IF(B369="","",B369*'N2'!$S$1)</f>
        <v>500000</v>
      </c>
      <c r="K369" s="19" t="str">
        <f>IF(C369="","",C369*'N2'!$S$1)</f>
        <v/>
      </c>
    </row>
    <row r="370" spans="1:11" x14ac:dyDescent="0.25">
      <c r="A370" s="19"/>
      <c r="B370" s="19">
        <f>IF('demand spectrum ULS'!K370="",1000000,'demand spectrum ULS'!K370)</f>
        <v>1000000</v>
      </c>
      <c r="C370" s="19" t="str">
        <f>IF('demand spectrum ULS'!J370="","",'demand spectrum ULS'!J370)</f>
        <v/>
      </c>
      <c r="F370" s="50">
        <f>IF('capacity spectrum ULS'!K370="",1000000,'capacity spectrum ULS'!K370)</f>
        <v>1000000</v>
      </c>
      <c r="G370" s="50" t="str">
        <f>IF('capacity spectrum ULS'!J370="","",'capacity spectrum ULS'!J370)</f>
        <v/>
      </c>
      <c r="H370" s="50"/>
      <c r="J370" s="19">
        <f>IF(B370="","",B370*'N2'!$S$1)</f>
        <v>500000</v>
      </c>
      <c r="K370" s="19" t="str">
        <f>IF(C370="","",C370*'N2'!$S$1)</f>
        <v/>
      </c>
    </row>
    <row r="371" spans="1:11" x14ac:dyDescent="0.25">
      <c r="A371" s="19"/>
      <c r="B371" s="19">
        <f>IF('demand spectrum ULS'!K371="",1000000,'demand spectrum ULS'!K371)</f>
        <v>1000000</v>
      </c>
      <c r="C371" s="19" t="str">
        <f>IF('demand spectrum ULS'!J371="","",'demand spectrum ULS'!J371)</f>
        <v/>
      </c>
      <c r="F371" s="50">
        <f>IF('capacity spectrum ULS'!K371="",1000000,'capacity spectrum ULS'!K371)</f>
        <v>1000000</v>
      </c>
      <c r="G371" s="50" t="str">
        <f>IF('capacity spectrum ULS'!J371="","",'capacity spectrum ULS'!J371)</f>
        <v/>
      </c>
      <c r="H371" s="50"/>
      <c r="J371" s="19">
        <f>IF(B371="","",B371*'N2'!$S$1)</f>
        <v>500000</v>
      </c>
      <c r="K371" s="19" t="str">
        <f>IF(C371="","",C371*'N2'!$S$1)</f>
        <v/>
      </c>
    </row>
    <row r="372" spans="1:11" x14ac:dyDescent="0.25">
      <c r="A372" s="19"/>
      <c r="B372" s="19">
        <f>IF('demand spectrum ULS'!K372="",1000000,'demand spectrum ULS'!K372)</f>
        <v>1000000</v>
      </c>
      <c r="C372" s="19" t="str">
        <f>IF('demand spectrum ULS'!J372="","",'demand spectrum ULS'!J372)</f>
        <v/>
      </c>
      <c r="F372" s="50">
        <f>IF('capacity spectrum ULS'!K372="",1000000,'capacity spectrum ULS'!K372)</f>
        <v>1000000</v>
      </c>
      <c r="G372" s="50" t="str">
        <f>IF('capacity spectrum ULS'!J372="","",'capacity spectrum ULS'!J372)</f>
        <v/>
      </c>
      <c r="H372" s="50"/>
      <c r="J372" s="19">
        <f>IF(B372="","",B372*'N2'!$S$1)</f>
        <v>500000</v>
      </c>
      <c r="K372" s="19" t="str">
        <f>IF(C372="","",C372*'N2'!$S$1)</f>
        <v/>
      </c>
    </row>
    <row r="373" spans="1:11" x14ac:dyDescent="0.25">
      <c r="A373" s="19"/>
      <c r="B373" s="19">
        <f>IF('demand spectrum ULS'!K373="",1000000,'demand spectrum ULS'!K373)</f>
        <v>1000000</v>
      </c>
      <c r="C373" s="19" t="str">
        <f>IF('demand spectrum ULS'!J373="","",'demand spectrum ULS'!J373)</f>
        <v/>
      </c>
      <c r="F373" s="50">
        <f>IF('capacity spectrum ULS'!K373="",1000000,'capacity spectrum ULS'!K373)</f>
        <v>1000000</v>
      </c>
      <c r="G373" s="50" t="str">
        <f>IF('capacity spectrum ULS'!J373="","",'capacity spectrum ULS'!J373)</f>
        <v/>
      </c>
      <c r="H373" s="50"/>
      <c r="J373" s="19">
        <f>IF(B373="","",B373*'N2'!$S$1)</f>
        <v>500000</v>
      </c>
      <c r="K373" s="19" t="str">
        <f>IF(C373="","",C373*'N2'!$S$1)</f>
        <v/>
      </c>
    </row>
    <row r="374" spans="1:11" x14ac:dyDescent="0.25">
      <c r="A374" s="19"/>
      <c r="B374" s="19">
        <f>IF('demand spectrum ULS'!K374="",1000000,'demand spectrum ULS'!K374)</f>
        <v>1000000</v>
      </c>
      <c r="C374" s="19" t="str">
        <f>IF('demand spectrum ULS'!J374="","",'demand spectrum ULS'!J374)</f>
        <v/>
      </c>
      <c r="F374" s="50">
        <f>IF('capacity spectrum ULS'!K374="",1000000,'capacity spectrum ULS'!K374)</f>
        <v>1000000</v>
      </c>
      <c r="G374" s="50" t="str">
        <f>IF('capacity spectrum ULS'!J374="","",'capacity spectrum ULS'!J374)</f>
        <v/>
      </c>
      <c r="H374" s="50"/>
      <c r="J374" s="19">
        <f>IF(B374="","",B374*'N2'!$S$1)</f>
        <v>500000</v>
      </c>
      <c r="K374" s="19" t="str">
        <f>IF(C374="","",C374*'N2'!$S$1)</f>
        <v/>
      </c>
    </row>
    <row r="375" spans="1:11" x14ac:dyDescent="0.25">
      <c r="A375" s="19"/>
      <c r="B375" s="19">
        <f>IF('demand spectrum ULS'!K375="",1000000,'demand spectrum ULS'!K375)</f>
        <v>1000000</v>
      </c>
      <c r="C375" s="19" t="str">
        <f>IF('demand spectrum ULS'!J375="","",'demand spectrum ULS'!J375)</f>
        <v/>
      </c>
      <c r="F375" s="50">
        <f>IF('capacity spectrum ULS'!K375="",1000000,'capacity spectrum ULS'!K375)</f>
        <v>1000000</v>
      </c>
      <c r="G375" s="50" t="str">
        <f>IF('capacity spectrum ULS'!J375="","",'capacity spectrum ULS'!J375)</f>
        <v/>
      </c>
      <c r="H375" s="50"/>
      <c r="J375" s="19">
        <f>IF(B375="","",B375*'N2'!$S$1)</f>
        <v>500000</v>
      </c>
      <c r="K375" s="19" t="str">
        <f>IF(C375="","",C375*'N2'!$S$1)</f>
        <v/>
      </c>
    </row>
    <row r="376" spans="1:11" x14ac:dyDescent="0.25">
      <c r="A376" s="19"/>
      <c r="B376" s="19">
        <f>IF('demand spectrum ULS'!K376="",1000000,'demand spectrum ULS'!K376)</f>
        <v>1000000</v>
      </c>
      <c r="C376" s="19" t="str">
        <f>IF('demand spectrum ULS'!J376="","",'demand spectrum ULS'!J376)</f>
        <v/>
      </c>
      <c r="F376" s="50">
        <f>IF('capacity spectrum ULS'!K376="",1000000,'capacity spectrum ULS'!K376)</f>
        <v>1000000</v>
      </c>
      <c r="G376" s="50" t="str">
        <f>IF('capacity spectrum ULS'!J376="","",'capacity spectrum ULS'!J376)</f>
        <v/>
      </c>
      <c r="H376" s="50"/>
      <c r="J376" s="19">
        <f>IF(B376="","",B376*'N2'!$S$1)</f>
        <v>500000</v>
      </c>
      <c r="K376" s="19" t="str">
        <f>IF(C376="","",C376*'N2'!$S$1)</f>
        <v/>
      </c>
    </row>
    <row r="377" spans="1:11" x14ac:dyDescent="0.25">
      <c r="A377" s="19"/>
      <c r="B377" s="19">
        <f>IF('demand spectrum ULS'!K377="",1000000,'demand spectrum ULS'!K377)</f>
        <v>1000000</v>
      </c>
      <c r="C377" s="19" t="str">
        <f>IF('demand spectrum ULS'!J377="","",'demand spectrum ULS'!J377)</f>
        <v/>
      </c>
      <c r="F377" s="50">
        <f>IF('capacity spectrum ULS'!K377="",1000000,'capacity spectrum ULS'!K377)</f>
        <v>1000000</v>
      </c>
      <c r="G377" s="50" t="str">
        <f>IF('capacity spectrum ULS'!J377="","",'capacity spectrum ULS'!J377)</f>
        <v/>
      </c>
      <c r="H377" s="50"/>
      <c r="J377" s="19">
        <f>IF(B377="","",B377*'N2'!$S$1)</f>
        <v>500000</v>
      </c>
      <c r="K377" s="19" t="str">
        <f>IF(C377="","",C377*'N2'!$S$1)</f>
        <v/>
      </c>
    </row>
    <row r="378" spans="1:11" x14ac:dyDescent="0.25">
      <c r="A378" s="19"/>
      <c r="B378" s="19">
        <f>IF('demand spectrum ULS'!K378="",1000000,'demand spectrum ULS'!K378)</f>
        <v>1000000</v>
      </c>
      <c r="C378" s="19" t="str">
        <f>IF('demand spectrum ULS'!J378="","",'demand spectrum ULS'!J378)</f>
        <v/>
      </c>
      <c r="F378" s="50">
        <f>IF('capacity spectrum ULS'!K378="",1000000,'capacity spectrum ULS'!K378)</f>
        <v>1000000</v>
      </c>
      <c r="G378" s="50" t="str">
        <f>IF('capacity spectrum ULS'!J378="","",'capacity spectrum ULS'!J378)</f>
        <v/>
      </c>
      <c r="H378" s="50"/>
      <c r="J378" s="19">
        <f>IF(B378="","",B378*'N2'!$S$1)</f>
        <v>500000</v>
      </c>
      <c r="K378" s="19" t="str">
        <f>IF(C378="","",C378*'N2'!$S$1)</f>
        <v/>
      </c>
    </row>
    <row r="379" spans="1:11" x14ac:dyDescent="0.25">
      <c r="A379" s="19"/>
      <c r="B379" s="19">
        <f>IF('demand spectrum ULS'!K379="",1000000,'demand spectrum ULS'!K379)</f>
        <v>1000000</v>
      </c>
      <c r="C379" s="19" t="str">
        <f>IF('demand spectrum ULS'!J379="","",'demand spectrum ULS'!J379)</f>
        <v/>
      </c>
      <c r="F379" s="50">
        <f>IF('capacity spectrum ULS'!K379="",1000000,'capacity spectrum ULS'!K379)</f>
        <v>1000000</v>
      </c>
      <c r="G379" s="50" t="str">
        <f>IF('capacity spectrum ULS'!J379="","",'capacity spectrum ULS'!J379)</f>
        <v/>
      </c>
      <c r="H379" s="50"/>
      <c r="J379" s="19">
        <f>IF(B379="","",B379*'N2'!$S$1)</f>
        <v>500000</v>
      </c>
      <c r="K379" s="19" t="str">
        <f>IF(C379="","",C379*'N2'!$S$1)</f>
        <v/>
      </c>
    </row>
    <row r="380" spans="1:11" x14ac:dyDescent="0.25">
      <c r="A380" s="19"/>
      <c r="B380" s="19">
        <f>IF('demand spectrum ULS'!K380="",1000000,'demand spectrum ULS'!K380)</f>
        <v>1000000</v>
      </c>
      <c r="C380" s="19" t="str">
        <f>IF('demand spectrum ULS'!J380="","",'demand spectrum ULS'!J380)</f>
        <v/>
      </c>
      <c r="F380" s="50">
        <f>IF('capacity spectrum ULS'!K380="",1000000,'capacity spectrum ULS'!K380)</f>
        <v>1000000</v>
      </c>
      <c r="G380" s="50" t="str">
        <f>IF('capacity spectrum ULS'!J380="","",'capacity spectrum ULS'!J380)</f>
        <v/>
      </c>
      <c r="H380" s="50"/>
      <c r="J380" s="19">
        <f>IF(B380="","",B380*'N2'!$S$1)</f>
        <v>500000</v>
      </c>
      <c r="K380" s="19" t="str">
        <f>IF(C380="","",C380*'N2'!$S$1)</f>
        <v/>
      </c>
    </row>
    <row r="381" spans="1:11" x14ac:dyDescent="0.25">
      <c r="A381" s="19"/>
      <c r="B381" s="19">
        <f>IF('demand spectrum ULS'!K381="",1000000,'demand spectrum ULS'!K381)</f>
        <v>1000000</v>
      </c>
      <c r="C381" s="19" t="str">
        <f>IF('demand spectrum ULS'!J381="","",'demand spectrum ULS'!J381)</f>
        <v/>
      </c>
      <c r="F381" s="50">
        <f>IF('capacity spectrum ULS'!K381="",1000000,'capacity spectrum ULS'!K381)</f>
        <v>1000000</v>
      </c>
      <c r="G381" s="50" t="str">
        <f>IF('capacity spectrum ULS'!J381="","",'capacity spectrum ULS'!J381)</f>
        <v/>
      </c>
      <c r="H381" s="50"/>
      <c r="J381" s="19">
        <f>IF(B381="","",B381*'N2'!$S$1)</f>
        <v>500000</v>
      </c>
      <c r="K381" s="19" t="str">
        <f>IF(C381="","",C381*'N2'!$S$1)</f>
        <v/>
      </c>
    </row>
    <row r="382" spans="1:11" x14ac:dyDescent="0.25">
      <c r="A382" s="19"/>
      <c r="B382" s="19">
        <f>IF('demand spectrum ULS'!K382="",1000000,'demand spectrum ULS'!K382)</f>
        <v>1000000</v>
      </c>
      <c r="C382" s="19" t="str">
        <f>IF('demand spectrum ULS'!J382="","",'demand spectrum ULS'!J382)</f>
        <v/>
      </c>
      <c r="F382" s="50">
        <f>IF('capacity spectrum ULS'!K382="",1000000,'capacity spectrum ULS'!K382)</f>
        <v>1000000</v>
      </c>
      <c r="G382" s="50" t="str">
        <f>IF('capacity spectrum ULS'!J382="","",'capacity spectrum ULS'!J382)</f>
        <v/>
      </c>
      <c r="H382" s="50"/>
      <c r="J382" s="19">
        <f>IF(B382="","",B382*'N2'!$S$1)</f>
        <v>500000</v>
      </c>
      <c r="K382" s="19" t="str">
        <f>IF(C382="","",C382*'N2'!$S$1)</f>
        <v/>
      </c>
    </row>
    <row r="383" spans="1:11" x14ac:dyDescent="0.25">
      <c r="A383" s="19"/>
      <c r="B383" s="19">
        <f>IF('demand spectrum ULS'!K383="",1000000,'demand spectrum ULS'!K383)</f>
        <v>1000000</v>
      </c>
      <c r="C383" s="19" t="str">
        <f>IF('demand spectrum ULS'!J383="","",'demand spectrum ULS'!J383)</f>
        <v/>
      </c>
      <c r="F383" s="50">
        <f>IF('capacity spectrum ULS'!K383="",1000000,'capacity spectrum ULS'!K383)</f>
        <v>1000000</v>
      </c>
      <c r="G383" s="50" t="str">
        <f>IF('capacity spectrum ULS'!J383="","",'capacity spectrum ULS'!J383)</f>
        <v/>
      </c>
      <c r="H383" s="50"/>
      <c r="J383" s="19">
        <f>IF(B383="","",B383*'N2'!$S$1)</f>
        <v>500000</v>
      </c>
      <c r="K383" s="19" t="str">
        <f>IF(C383="","",C383*'N2'!$S$1)</f>
        <v/>
      </c>
    </row>
    <row r="384" spans="1:11" x14ac:dyDescent="0.25">
      <c r="A384" s="19"/>
      <c r="B384" s="19">
        <f>IF('demand spectrum ULS'!K384="",1000000,'demand spectrum ULS'!K384)</f>
        <v>1000000</v>
      </c>
      <c r="C384" s="19" t="str">
        <f>IF('demand spectrum ULS'!J384="","",'demand spectrum ULS'!J384)</f>
        <v/>
      </c>
      <c r="F384" s="50">
        <f>IF('capacity spectrum ULS'!K384="",1000000,'capacity spectrum ULS'!K384)</f>
        <v>1000000</v>
      </c>
      <c r="G384" s="50" t="str">
        <f>IF('capacity spectrum ULS'!J384="","",'capacity spectrum ULS'!J384)</f>
        <v/>
      </c>
      <c r="H384" s="50"/>
      <c r="J384" s="19">
        <f>IF(B384="","",B384*'N2'!$S$1)</f>
        <v>500000</v>
      </c>
      <c r="K384" s="19" t="str">
        <f>IF(C384="","",C384*'N2'!$S$1)</f>
        <v/>
      </c>
    </row>
    <row r="385" spans="1:11" x14ac:dyDescent="0.25">
      <c r="A385" s="19"/>
      <c r="B385" s="19">
        <f>IF('demand spectrum ULS'!K385="",1000000,'demand spectrum ULS'!K385)</f>
        <v>1000000</v>
      </c>
      <c r="C385" s="19" t="str">
        <f>IF('demand spectrum ULS'!J385="","",'demand spectrum ULS'!J385)</f>
        <v/>
      </c>
      <c r="F385" s="50">
        <f>IF('capacity spectrum ULS'!K385="",1000000,'capacity spectrum ULS'!K385)</f>
        <v>1000000</v>
      </c>
      <c r="G385" s="50" t="str">
        <f>IF('capacity spectrum ULS'!J385="","",'capacity spectrum ULS'!J385)</f>
        <v/>
      </c>
      <c r="H385" s="50"/>
      <c r="J385" s="19">
        <f>IF(B385="","",B385*'N2'!$S$1)</f>
        <v>500000</v>
      </c>
      <c r="K385" s="19" t="str">
        <f>IF(C385="","",C385*'N2'!$S$1)</f>
        <v/>
      </c>
    </row>
    <row r="386" spans="1:11" x14ac:dyDescent="0.25">
      <c r="A386" s="19"/>
      <c r="B386" s="19">
        <f>IF('demand spectrum ULS'!K386="",1000000,'demand spectrum ULS'!K386)</f>
        <v>1000000</v>
      </c>
      <c r="C386" s="19" t="str">
        <f>IF('demand spectrum ULS'!J386="","",'demand spectrum ULS'!J386)</f>
        <v/>
      </c>
      <c r="F386" s="50">
        <f>IF('capacity spectrum ULS'!K386="",1000000,'capacity spectrum ULS'!K386)</f>
        <v>1000000</v>
      </c>
      <c r="G386" s="50" t="str">
        <f>IF('capacity spectrum ULS'!J386="","",'capacity spectrum ULS'!J386)</f>
        <v/>
      </c>
      <c r="H386" s="50"/>
      <c r="J386" s="19">
        <f>IF(B386="","",B386*'N2'!$S$1)</f>
        <v>500000</v>
      </c>
      <c r="K386" s="19" t="str">
        <f>IF(C386="","",C386*'N2'!$S$1)</f>
        <v/>
      </c>
    </row>
    <row r="387" spans="1:11" x14ac:dyDescent="0.25">
      <c r="A387" s="19"/>
      <c r="B387" s="19">
        <f>IF('demand spectrum ULS'!K387="",1000000,'demand spectrum ULS'!K387)</f>
        <v>1000000</v>
      </c>
      <c r="C387" s="19" t="str">
        <f>IF('demand spectrum ULS'!J387="","",'demand spectrum ULS'!J387)</f>
        <v/>
      </c>
      <c r="F387" s="50">
        <f>IF('capacity spectrum ULS'!K387="",1000000,'capacity spectrum ULS'!K387)</f>
        <v>1000000</v>
      </c>
      <c r="G387" s="50" t="str">
        <f>IF('capacity spectrum ULS'!J387="","",'capacity spectrum ULS'!J387)</f>
        <v/>
      </c>
      <c r="H387" s="50"/>
      <c r="J387" s="19">
        <f>IF(B387="","",B387*'N2'!$S$1)</f>
        <v>500000</v>
      </c>
      <c r="K387" s="19" t="str">
        <f>IF(C387="","",C387*'N2'!$S$1)</f>
        <v/>
      </c>
    </row>
    <row r="388" spans="1:11" x14ac:dyDescent="0.25">
      <c r="A388" s="19"/>
      <c r="B388" s="19">
        <f>IF('demand spectrum ULS'!K388="",1000000,'demand spectrum ULS'!K388)</f>
        <v>1000000</v>
      </c>
      <c r="C388" s="19" t="str">
        <f>IF('demand spectrum ULS'!J388="","",'demand spectrum ULS'!J388)</f>
        <v/>
      </c>
      <c r="F388" s="50">
        <f>IF('capacity spectrum ULS'!K388="",1000000,'capacity spectrum ULS'!K388)</f>
        <v>1000000</v>
      </c>
      <c r="G388" s="50" t="str">
        <f>IF('capacity spectrum ULS'!J388="","",'capacity spectrum ULS'!J388)</f>
        <v/>
      </c>
      <c r="H388" s="50"/>
      <c r="J388" s="19">
        <f>IF(B388="","",B388*'N2'!$S$1)</f>
        <v>500000</v>
      </c>
      <c r="K388" s="19" t="str">
        <f>IF(C388="","",C388*'N2'!$S$1)</f>
        <v/>
      </c>
    </row>
    <row r="389" spans="1:11" x14ac:dyDescent="0.25">
      <c r="A389" s="19"/>
      <c r="B389" s="19">
        <f>IF('demand spectrum ULS'!K389="",1000000,'demand spectrum ULS'!K389)</f>
        <v>1000000</v>
      </c>
      <c r="C389" s="19" t="str">
        <f>IF('demand spectrum ULS'!J389="","",'demand spectrum ULS'!J389)</f>
        <v/>
      </c>
      <c r="F389" s="50">
        <f>IF('capacity spectrum ULS'!K389="",1000000,'capacity spectrum ULS'!K389)</f>
        <v>1000000</v>
      </c>
      <c r="G389" s="50" t="str">
        <f>IF('capacity spectrum ULS'!J389="","",'capacity spectrum ULS'!J389)</f>
        <v/>
      </c>
      <c r="H389" s="50"/>
      <c r="J389" s="19">
        <f>IF(B389="","",B389*'N2'!$S$1)</f>
        <v>500000</v>
      </c>
      <c r="K389" s="19" t="str">
        <f>IF(C389="","",C389*'N2'!$S$1)</f>
        <v/>
      </c>
    </row>
    <row r="390" spans="1:11" x14ac:dyDescent="0.25">
      <c r="A390" s="19"/>
      <c r="B390" s="19">
        <f>IF('demand spectrum ULS'!K390="",1000000,'demand spectrum ULS'!K390)</f>
        <v>1000000</v>
      </c>
      <c r="C390" s="19" t="str">
        <f>IF('demand spectrum ULS'!J390="","",'demand spectrum ULS'!J390)</f>
        <v/>
      </c>
      <c r="F390" s="50">
        <f>IF('capacity spectrum ULS'!K390="",1000000,'capacity spectrum ULS'!K390)</f>
        <v>1000000</v>
      </c>
      <c r="G390" s="50" t="str">
        <f>IF('capacity spectrum ULS'!J390="","",'capacity spectrum ULS'!J390)</f>
        <v/>
      </c>
      <c r="H390" s="50"/>
      <c r="J390" s="19">
        <f>IF(B390="","",B390*'N2'!$S$1)</f>
        <v>500000</v>
      </c>
      <c r="K390" s="19" t="str">
        <f>IF(C390="","",C390*'N2'!$S$1)</f>
        <v/>
      </c>
    </row>
    <row r="391" spans="1:11" x14ac:dyDescent="0.25">
      <c r="A391" s="19"/>
      <c r="B391" s="19">
        <f>IF('demand spectrum ULS'!K391="",1000000,'demand spectrum ULS'!K391)</f>
        <v>1000000</v>
      </c>
      <c r="C391" s="19" t="str">
        <f>IF('demand spectrum ULS'!J391="","",'demand spectrum ULS'!J391)</f>
        <v/>
      </c>
      <c r="F391" s="50">
        <f>IF('capacity spectrum ULS'!K391="",1000000,'capacity spectrum ULS'!K391)</f>
        <v>1000000</v>
      </c>
      <c r="G391" s="50" t="str">
        <f>IF('capacity spectrum ULS'!J391="","",'capacity spectrum ULS'!J391)</f>
        <v/>
      </c>
      <c r="H391" s="50"/>
      <c r="J391" s="19">
        <f>IF(B391="","",B391*'N2'!$S$1)</f>
        <v>500000</v>
      </c>
      <c r="K391" s="19" t="str">
        <f>IF(C391="","",C391*'N2'!$S$1)</f>
        <v/>
      </c>
    </row>
    <row r="392" spans="1:11" x14ac:dyDescent="0.25">
      <c r="A392" s="19"/>
      <c r="B392" s="19">
        <f>IF('demand spectrum ULS'!K392="",1000000,'demand spectrum ULS'!K392)</f>
        <v>1000000</v>
      </c>
      <c r="C392" s="19" t="str">
        <f>IF('demand spectrum ULS'!J392="","",'demand spectrum ULS'!J392)</f>
        <v/>
      </c>
      <c r="F392" s="50">
        <f>IF('capacity spectrum ULS'!K392="",1000000,'capacity spectrum ULS'!K392)</f>
        <v>1000000</v>
      </c>
      <c r="G392" s="50" t="str">
        <f>IF('capacity spectrum ULS'!J392="","",'capacity spectrum ULS'!J392)</f>
        <v/>
      </c>
      <c r="H392" s="50"/>
      <c r="J392" s="19">
        <f>IF(B392="","",B392*'N2'!$S$1)</f>
        <v>500000</v>
      </c>
      <c r="K392" s="19" t="str">
        <f>IF(C392="","",C392*'N2'!$S$1)</f>
        <v/>
      </c>
    </row>
    <row r="393" spans="1:11" x14ac:dyDescent="0.25">
      <c r="A393" s="19"/>
      <c r="B393" s="19">
        <f>IF('demand spectrum ULS'!K393="",1000000,'demand spectrum ULS'!K393)</f>
        <v>1000000</v>
      </c>
      <c r="C393" s="19" t="str">
        <f>IF('demand spectrum ULS'!J393="","",'demand spectrum ULS'!J393)</f>
        <v/>
      </c>
      <c r="F393" s="50">
        <f>IF('capacity spectrum ULS'!K393="",1000000,'capacity spectrum ULS'!K393)</f>
        <v>1000000</v>
      </c>
      <c r="G393" s="50" t="str">
        <f>IF('capacity spectrum ULS'!J393="","",'capacity spectrum ULS'!J393)</f>
        <v/>
      </c>
      <c r="H393" s="50"/>
      <c r="J393" s="19">
        <f>IF(B393="","",B393*'N2'!$S$1)</f>
        <v>500000</v>
      </c>
      <c r="K393" s="19" t="str">
        <f>IF(C393="","",C393*'N2'!$S$1)</f>
        <v/>
      </c>
    </row>
    <row r="394" spans="1:11" x14ac:dyDescent="0.25">
      <c r="A394" s="19"/>
      <c r="B394" s="19">
        <f>IF('demand spectrum ULS'!K394="",1000000,'demand spectrum ULS'!K394)</f>
        <v>1000000</v>
      </c>
      <c r="C394" s="19" t="str">
        <f>IF('demand spectrum ULS'!J394="","",'demand spectrum ULS'!J394)</f>
        <v/>
      </c>
      <c r="F394" s="50">
        <f>IF('capacity spectrum ULS'!K394="",1000000,'capacity spectrum ULS'!K394)</f>
        <v>1000000</v>
      </c>
      <c r="G394" s="50" t="str">
        <f>IF('capacity spectrum ULS'!J394="","",'capacity spectrum ULS'!J394)</f>
        <v/>
      </c>
      <c r="H394" s="50"/>
      <c r="J394" s="19">
        <f>IF(B394="","",B394*'N2'!$S$1)</f>
        <v>500000</v>
      </c>
      <c r="K394" s="19" t="str">
        <f>IF(C394="","",C394*'N2'!$S$1)</f>
        <v/>
      </c>
    </row>
    <row r="395" spans="1:11" x14ac:dyDescent="0.25">
      <c r="A395" s="19"/>
      <c r="B395" s="19">
        <f>IF('demand spectrum ULS'!K395="",1000000,'demand spectrum ULS'!K395)</f>
        <v>1000000</v>
      </c>
      <c r="C395" s="19" t="str">
        <f>IF('demand spectrum ULS'!J395="","",'demand spectrum ULS'!J395)</f>
        <v/>
      </c>
      <c r="F395" s="50">
        <f>IF('capacity spectrum ULS'!K395="",1000000,'capacity spectrum ULS'!K395)</f>
        <v>1000000</v>
      </c>
      <c r="G395" s="50" t="str">
        <f>IF('capacity spectrum ULS'!J395="","",'capacity spectrum ULS'!J395)</f>
        <v/>
      </c>
      <c r="H395" s="50"/>
      <c r="J395" s="19">
        <f>IF(B395="","",B395*'N2'!$S$1)</f>
        <v>500000</v>
      </c>
      <c r="K395" s="19" t="str">
        <f>IF(C395="","",C395*'N2'!$S$1)</f>
        <v/>
      </c>
    </row>
    <row r="396" spans="1:11" x14ac:dyDescent="0.25">
      <c r="A396" s="19"/>
      <c r="B396" s="19">
        <f>IF('demand spectrum ULS'!K396="",1000000,'demand spectrum ULS'!K396)</f>
        <v>1000000</v>
      </c>
      <c r="C396" s="19" t="str">
        <f>IF('demand spectrum ULS'!J396="","",'demand spectrum ULS'!J396)</f>
        <v/>
      </c>
      <c r="F396" s="50">
        <f>IF('capacity spectrum ULS'!K396="",1000000,'capacity spectrum ULS'!K396)</f>
        <v>1000000</v>
      </c>
      <c r="G396" s="50" t="str">
        <f>IF('capacity spectrum ULS'!J396="","",'capacity spectrum ULS'!J396)</f>
        <v/>
      </c>
      <c r="H396" s="50"/>
      <c r="J396" s="19">
        <f>IF(B396="","",B396*'N2'!$S$1)</f>
        <v>500000</v>
      </c>
      <c r="K396" s="19" t="str">
        <f>IF(C396="","",C396*'N2'!$S$1)</f>
        <v/>
      </c>
    </row>
    <row r="397" spans="1:11" x14ac:dyDescent="0.25">
      <c r="A397" s="19"/>
      <c r="B397" s="19">
        <f>IF('demand spectrum ULS'!K397="",1000000,'demand spectrum ULS'!K397)</f>
        <v>1000000</v>
      </c>
      <c r="C397" s="19" t="str">
        <f>IF('demand spectrum ULS'!J397="","",'demand spectrum ULS'!J397)</f>
        <v/>
      </c>
      <c r="F397" s="50">
        <f>IF('capacity spectrum ULS'!K397="",1000000,'capacity spectrum ULS'!K397)</f>
        <v>1000000</v>
      </c>
      <c r="G397" s="50" t="str">
        <f>IF('capacity spectrum ULS'!J397="","",'capacity spectrum ULS'!J397)</f>
        <v/>
      </c>
      <c r="H397" s="50"/>
      <c r="J397" s="19">
        <f>IF(B397="","",B397*'N2'!$S$1)</f>
        <v>500000</v>
      </c>
      <c r="K397" s="19" t="str">
        <f>IF(C397="","",C397*'N2'!$S$1)</f>
        <v/>
      </c>
    </row>
    <row r="398" spans="1:11" x14ac:dyDescent="0.25">
      <c r="A398" s="19"/>
      <c r="B398" s="19">
        <f>IF('demand spectrum ULS'!K398="",1000000,'demand spectrum ULS'!K398)</f>
        <v>1000000</v>
      </c>
      <c r="C398" s="19" t="str">
        <f>IF('demand spectrum ULS'!J398="","",'demand spectrum ULS'!J398)</f>
        <v/>
      </c>
      <c r="F398" s="50">
        <f>IF('capacity spectrum ULS'!K398="",1000000,'capacity spectrum ULS'!K398)</f>
        <v>1000000</v>
      </c>
      <c r="G398" s="50" t="str">
        <f>IF('capacity spectrum ULS'!J398="","",'capacity spectrum ULS'!J398)</f>
        <v/>
      </c>
      <c r="H398" s="50"/>
      <c r="J398" s="19">
        <f>IF(B398="","",B398*'N2'!$S$1)</f>
        <v>500000</v>
      </c>
      <c r="K398" s="19" t="str">
        <f>IF(C398="","",C398*'N2'!$S$1)</f>
        <v/>
      </c>
    </row>
    <row r="399" spans="1:11" x14ac:dyDescent="0.25">
      <c r="A399" s="19"/>
      <c r="B399" s="19">
        <f>IF('demand spectrum ULS'!K399="",1000000,'demand spectrum ULS'!K399)</f>
        <v>1000000</v>
      </c>
      <c r="C399" s="19" t="str">
        <f>IF('demand spectrum ULS'!J399="","",'demand spectrum ULS'!J399)</f>
        <v/>
      </c>
      <c r="F399" s="50">
        <f>IF('capacity spectrum ULS'!K399="",1000000,'capacity spectrum ULS'!K399)</f>
        <v>1000000</v>
      </c>
      <c r="G399" s="50" t="str">
        <f>IF('capacity spectrum ULS'!J399="","",'capacity spectrum ULS'!J399)</f>
        <v/>
      </c>
      <c r="H399" s="50"/>
      <c r="J399" s="19">
        <f>IF(B399="","",B399*'N2'!$S$1)</f>
        <v>500000</v>
      </c>
      <c r="K399" s="19" t="str">
        <f>IF(C399="","",C399*'N2'!$S$1)</f>
        <v/>
      </c>
    </row>
    <row r="400" spans="1:11" x14ac:dyDescent="0.25">
      <c r="A400" s="19"/>
      <c r="B400" s="19">
        <f>IF('demand spectrum ULS'!K400="",1000000,'demand spectrum ULS'!K400)</f>
        <v>1000000</v>
      </c>
      <c r="C400" s="19" t="str">
        <f>IF('demand spectrum ULS'!J400="","",'demand spectrum ULS'!J400)</f>
        <v/>
      </c>
      <c r="F400" s="50">
        <f>IF('capacity spectrum ULS'!K400="",1000000,'capacity spectrum ULS'!K400)</f>
        <v>1000000</v>
      </c>
      <c r="G400" s="50" t="str">
        <f>IF('capacity spectrum ULS'!J400="","",'capacity spectrum ULS'!J400)</f>
        <v/>
      </c>
      <c r="H400" s="50"/>
      <c r="J400" s="19">
        <f>IF(B400="","",B400*'N2'!$S$1)</f>
        <v>500000</v>
      </c>
      <c r="K400" s="19" t="str">
        <f>IF(C400="","",C400*'N2'!$S$1)</f>
        <v/>
      </c>
    </row>
    <row r="401" spans="1:11" x14ac:dyDescent="0.25">
      <c r="A401" s="19"/>
      <c r="B401" s="19">
        <f>IF('demand spectrum ULS'!K401="",1000000,'demand spectrum ULS'!K401)</f>
        <v>1000000</v>
      </c>
      <c r="C401" s="19" t="str">
        <f>IF('demand spectrum ULS'!J401="","",'demand spectrum ULS'!J401)</f>
        <v/>
      </c>
      <c r="F401" s="50">
        <f>IF('capacity spectrum ULS'!K401="",1000000,'capacity spectrum ULS'!K401)</f>
        <v>1000000</v>
      </c>
      <c r="G401" s="50" t="str">
        <f>IF('capacity spectrum ULS'!J401="","",'capacity spectrum ULS'!J401)</f>
        <v/>
      </c>
      <c r="H401" s="50"/>
      <c r="J401" s="19">
        <f>IF(B401="","",B401*'N2'!$S$1)</f>
        <v>500000</v>
      </c>
      <c r="K401" s="19" t="str">
        <f>IF(C401="","",C401*'N2'!$S$1)</f>
        <v/>
      </c>
    </row>
    <row r="402" spans="1:11" x14ac:dyDescent="0.25">
      <c r="A402" s="19"/>
      <c r="B402" s="19">
        <f>IF('demand spectrum ULS'!K402="",1000000,'demand spectrum ULS'!K402)</f>
        <v>1000000</v>
      </c>
      <c r="C402" s="19" t="str">
        <f>IF('demand spectrum ULS'!J402="","",'demand spectrum ULS'!J402)</f>
        <v/>
      </c>
      <c r="F402" s="50">
        <f>IF('capacity spectrum ULS'!K402="",1000000,'capacity spectrum ULS'!K402)</f>
        <v>1000000</v>
      </c>
      <c r="G402" s="50" t="str">
        <f>IF('capacity spectrum ULS'!J402="","",'capacity spectrum ULS'!J402)</f>
        <v/>
      </c>
      <c r="H402" s="50"/>
      <c r="J402" s="19">
        <f>IF(B402="","",B402*'N2'!$S$1)</f>
        <v>500000</v>
      </c>
      <c r="K402" s="19" t="str">
        <f>IF(C402="","",C402*'N2'!$S$1)</f>
        <v/>
      </c>
    </row>
    <row r="403" spans="1:11" x14ac:dyDescent="0.25">
      <c r="A403" s="19"/>
      <c r="B403" s="19">
        <f>IF('demand spectrum ULS'!K403="",1000000,'demand spectrum ULS'!K403)</f>
        <v>1000000</v>
      </c>
      <c r="C403" s="19" t="str">
        <f>IF('demand spectrum ULS'!J403="","",'demand spectrum ULS'!J403)</f>
        <v/>
      </c>
      <c r="F403" s="50">
        <f>IF('capacity spectrum ULS'!K403="",1000000,'capacity spectrum ULS'!K403)</f>
        <v>1000000</v>
      </c>
      <c r="G403" s="50" t="str">
        <f>IF('capacity spectrum ULS'!J403="","",'capacity spectrum ULS'!J403)</f>
        <v/>
      </c>
      <c r="H403" s="50"/>
      <c r="J403" s="19">
        <f>IF(B403="","",B403*'N2'!$S$1)</f>
        <v>500000</v>
      </c>
      <c r="K403" s="19" t="str">
        <f>IF(C403="","",C403*'N2'!$S$1)</f>
        <v/>
      </c>
    </row>
    <row r="404" spans="1:11" x14ac:dyDescent="0.25">
      <c r="A404" s="19"/>
      <c r="B404" s="19">
        <f>IF('demand spectrum ULS'!K404="",1000000,'demand spectrum ULS'!K404)</f>
        <v>1000000</v>
      </c>
      <c r="C404" s="19" t="str">
        <f>IF('demand spectrum ULS'!J404="","",'demand spectrum ULS'!J404)</f>
        <v/>
      </c>
      <c r="F404" s="50">
        <f>IF('capacity spectrum ULS'!K404="",1000000,'capacity spectrum ULS'!K404)</f>
        <v>1000000</v>
      </c>
      <c r="G404" s="50" t="str">
        <f>IF('capacity spectrum ULS'!J404="","",'capacity spectrum ULS'!J404)</f>
        <v/>
      </c>
      <c r="H404" s="50"/>
      <c r="J404" s="19">
        <f>IF(B404="","",B404*'N2'!$S$1)</f>
        <v>500000</v>
      </c>
      <c r="K404" s="19" t="str">
        <f>IF(C404="","",C404*'N2'!$S$1)</f>
        <v/>
      </c>
    </row>
    <row r="405" spans="1:11" x14ac:dyDescent="0.25">
      <c r="A405" s="19"/>
      <c r="B405" s="19">
        <f>IF('demand spectrum ULS'!K405="",1000000,'demand spectrum ULS'!K405)</f>
        <v>1000000</v>
      </c>
      <c r="C405" s="19" t="str">
        <f>IF('demand spectrum ULS'!J405="","",'demand spectrum ULS'!J405)</f>
        <v/>
      </c>
      <c r="F405" s="50">
        <f>IF('capacity spectrum ULS'!K405="",1000000,'capacity spectrum ULS'!K405)</f>
        <v>1000000</v>
      </c>
      <c r="G405" s="50" t="str">
        <f>IF('capacity spectrum ULS'!J405="","",'capacity spectrum ULS'!J405)</f>
        <v/>
      </c>
      <c r="H405" s="50"/>
      <c r="J405" s="19">
        <f>IF(B405="","",B405*'N2'!$S$1)</f>
        <v>500000</v>
      </c>
      <c r="K405" s="19" t="str">
        <f>IF(C405="","",C405*'N2'!$S$1)</f>
        <v/>
      </c>
    </row>
    <row r="406" spans="1:11" x14ac:dyDescent="0.25">
      <c r="A406" s="19"/>
      <c r="B406" s="19">
        <f>IF('demand spectrum ULS'!K406="",1000000,'demand spectrum ULS'!K406)</f>
        <v>1000000</v>
      </c>
      <c r="C406" s="19" t="str">
        <f>IF('demand spectrum ULS'!J406="","",'demand spectrum ULS'!J406)</f>
        <v/>
      </c>
      <c r="F406" s="50">
        <f>IF('capacity spectrum ULS'!K406="",1000000,'capacity spectrum ULS'!K406)</f>
        <v>1000000</v>
      </c>
      <c r="G406" s="50" t="str">
        <f>IF('capacity spectrum ULS'!J406="","",'capacity spectrum ULS'!J406)</f>
        <v/>
      </c>
      <c r="H406" s="50"/>
      <c r="J406" s="19">
        <f>IF(B406="","",B406*'N2'!$S$1)</f>
        <v>500000</v>
      </c>
      <c r="K406" s="19" t="str">
        <f>IF(C406="","",C406*'N2'!$S$1)</f>
        <v/>
      </c>
    </row>
    <row r="407" spans="1:11" x14ac:dyDescent="0.25">
      <c r="A407" s="19"/>
      <c r="B407" s="19">
        <f>IF('demand spectrum ULS'!K407="",1000000,'demand spectrum ULS'!K407)</f>
        <v>1000000</v>
      </c>
      <c r="C407" s="19" t="str">
        <f>IF('demand spectrum ULS'!J407="","",'demand spectrum ULS'!J407)</f>
        <v/>
      </c>
      <c r="F407" s="50">
        <f>IF('capacity spectrum ULS'!K407="",1000000,'capacity spectrum ULS'!K407)</f>
        <v>1000000</v>
      </c>
      <c r="G407" s="50" t="str">
        <f>IF('capacity spectrum ULS'!J407="","",'capacity spectrum ULS'!J407)</f>
        <v/>
      </c>
      <c r="H407" s="50"/>
      <c r="J407" s="19">
        <f>IF(B407="","",B407*'N2'!$S$1)</f>
        <v>500000</v>
      </c>
      <c r="K407" s="19" t="str">
        <f>IF(C407="","",C407*'N2'!$S$1)</f>
        <v/>
      </c>
    </row>
    <row r="408" spans="1:11" x14ac:dyDescent="0.25">
      <c r="A408" s="19"/>
      <c r="B408" s="19">
        <f>IF('demand spectrum ULS'!K408="",1000000,'demand spectrum ULS'!K408)</f>
        <v>1000000</v>
      </c>
      <c r="C408" s="19" t="str">
        <f>IF('demand spectrum ULS'!J408="","",'demand spectrum ULS'!J408)</f>
        <v/>
      </c>
      <c r="F408" s="50">
        <f>IF('capacity spectrum ULS'!K408="",1000000,'capacity spectrum ULS'!K408)</f>
        <v>1000000</v>
      </c>
      <c r="G408" s="50" t="str">
        <f>IF('capacity spectrum ULS'!J408="","",'capacity spectrum ULS'!J408)</f>
        <v/>
      </c>
      <c r="H408" s="50"/>
      <c r="J408" s="19">
        <f>IF(B408="","",B408*'N2'!$S$1)</f>
        <v>500000</v>
      </c>
      <c r="K408" s="19" t="str">
        <f>IF(C408="","",C408*'N2'!$S$1)</f>
        <v/>
      </c>
    </row>
    <row r="409" spans="1:11" x14ac:dyDescent="0.25">
      <c r="A409" s="19"/>
      <c r="B409" s="19">
        <f>IF('demand spectrum ULS'!K409="",1000000,'demand spectrum ULS'!K409)</f>
        <v>1000000</v>
      </c>
      <c r="C409" s="19" t="str">
        <f>IF('demand spectrum ULS'!J409="","",'demand spectrum ULS'!J409)</f>
        <v/>
      </c>
      <c r="F409" s="50">
        <f>IF('capacity spectrum ULS'!K409="",1000000,'capacity spectrum ULS'!K409)</f>
        <v>1000000</v>
      </c>
      <c r="G409" s="50" t="str">
        <f>IF('capacity spectrum ULS'!J409="","",'capacity spectrum ULS'!J409)</f>
        <v/>
      </c>
      <c r="H409" s="50"/>
      <c r="J409" s="19">
        <f>IF(B409="","",B409*'N2'!$S$1)</f>
        <v>500000</v>
      </c>
      <c r="K409" s="19" t="str">
        <f>IF(C409="","",C409*'N2'!$S$1)</f>
        <v/>
      </c>
    </row>
    <row r="410" spans="1:11" x14ac:dyDescent="0.25">
      <c r="A410" s="19"/>
      <c r="B410" s="19">
        <f>IF('demand spectrum ULS'!K410="",1000000,'demand spectrum ULS'!K410)</f>
        <v>1000000</v>
      </c>
      <c r="C410" s="19" t="str">
        <f>IF('demand spectrum ULS'!J410="","",'demand spectrum ULS'!J410)</f>
        <v/>
      </c>
      <c r="F410" s="50">
        <f>IF('capacity spectrum ULS'!K410="",1000000,'capacity spectrum ULS'!K410)</f>
        <v>1000000</v>
      </c>
      <c r="G410" s="50" t="str">
        <f>IF('capacity spectrum ULS'!J410="","",'capacity spectrum ULS'!J410)</f>
        <v/>
      </c>
      <c r="H410" s="50"/>
      <c r="J410" s="19">
        <f>IF(B410="","",B410*'N2'!$S$1)</f>
        <v>500000</v>
      </c>
      <c r="K410" s="19" t="str">
        <f>IF(C410="","",C410*'N2'!$S$1)</f>
        <v/>
      </c>
    </row>
    <row r="411" spans="1:11" x14ac:dyDescent="0.25">
      <c r="A411" s="19"/>
      <c r="B411" s="19">
        <f>IF('demand spectrum ULS'!K411="",1000000,'demand spectrum ULS'!K411)</f>
        <v>1000000</v>
      </c>
      <c r="C411" s="19" t="str">
        <f>IF('demand spectrum ULS'!J411="","",'demand spectrum ULS'!J411)</f>
        <v/>
      </c>
      <c r="F411" s="50">
        <f>IF('capacity spectrum ULS'!K411="",1000000,'capacity spectrum ULS'!K411)</f>
        <v>1000000</v>
      </c>
      <c r="G411" s="50" t="str">
        <f>IF('capacity spectrum ULS'!J411="","",'capacity spectrum ULS'!J411)</f>
        <v/>
      </c>
      <c r="H411" s="50"/>
      <c r="J411" s="19">
        <f>IF(B411="","",B411*'N2'!$S$1)</f>
        <v>500000</v>
      </c>
      <c r="K411" s="19" t="str">
        <f>IF(C411="","",C411*'N2'!$S$1)</f>
        <v/>
      </c>
    </row>
    <row r="412" spans="1:11" x14ac:dyDescent="0.25">
      <c r="A412" s="19"/>
      <c r="B412" s="19">
        <f>IF('demand spectrum ULS'!K412="",1000000,'demand spectrum ULS'!K412)</f>
        <v>1000000</v>
      </c>
      <c r="C412" s="19" t="str">
        <f>IF('demand spectrum ULS'!J412="","",'demand spectrum ULS'!J412)</f>
        <v/>
      </c>
      <c r="F412" s="50">
        <f>IF('capacity spectrum ULS'!K412="",1000000,'capacity spectrum ULS'!K412)</f>
        <v>1000000</v>
      </c>
      <c r="G412" s="50" t="str">
        <f>IF('capacity spectrum ULS'!J412="","",'capacity spectrum ULS'!J412)</f>
        <v/>
      </c>
      <c r="H412" s="50"/>
      <c r="J412" s="19">
        <f>IF(B412="","",B412*'N2'!$S$1)</f>
        <v>500000</v>
      </c>
      <c r="K412" s="19" t="str">
        <f>IF(C412="","",C412*'N2'!$S$1)</f>
        <v/>
      </c>
    </row>
    <row r="413" spans="1:11" x14ac:dyDescent="0.25">
      <c r="A413" s="19"/>
      <c r="B413" s="19">
        <f>IF('demand spectrum ULS'!K413="",1000000,'demand spectrum ULS'!K413)</f>
        <v>1000000</v>
      </c>
      <c r="C413" s="19" t="str">
        <f>IF('demand spectrum ULS'!J413="","",'demand spectrum ULS'!J413)</f>
        <v/>
      </c>
      <c r="F413" s="50">
        <f>IF('capacity spectrum ULS'!K413="",1000000,'capacity spectrum ULS'!K413)</f>
        <v>1000000</v>
      </c>
      <c r="G413" s="50" t="str">
        <f>IF('capacity spectrum ULS'!J413="","",'capacity spectrum ULS'!J413)</f>
        <v/>
      </c>
      <c r="H413" s="50"/>
      <c r="J413" s="19">
        <f>IF(B413="","",B413*'N2'!$S$1)</f>
        <v>500000</v>
      </c>
      <c r="K413" s="19" t="str">
        <f>IF(C413="","",C413*'N2'!$S$1)</f>
        <v/>
      </c>
    </row>
    <row r="414" spans="1:11" x14ac:dyDescent="0.25">
      <c r="A414" s="19"/>
      <c r="B414" s="19">
        <f>IF('demand spectrum ULS'!K414="",1000000,'demand spectrum ULS'!K414)</f>
        <v>1000000</v>
      </c>
      <c r="C414" s="19" t="str">
        <f>IF('demand spectrum ULS'!J414="","",'demand spectrum ULS'!J414)</f>
        <v/>
      </c>
      <c r="F414" s="50">
        <f>IF('capacity spectrum ULS'!K414="",1000000,'capacity spectrum ULS'!K414)</f>
        <v>1000000</v>
      </c>
      <c r="G414" s="50" t="str">
        <f>IF('capacity spectrum ULS'!J414="","",'capacity spectrum ULS'!J414)</f>
        <v/>
      </c>
      <c r="H414" s="50"/>
      <c r="J414" s="19">
        <f>IF(B414="","",B414*'N2'!$S$1)</f>
        <v>500000</v>
      </c>
      <c r="K414" s="19" t="str">
        <f>IF(C414="","",C414*'N2'!$S$1)</f>
        <v/>
      </c>
    </row>
    <row r="415" spans="1:11" x14ac:dyDescent="0.25">
      <c r="A415" s="19"/>
      <c r="B415" s="19">
        <f>IF('demand spectrum ULS'!K415="",1000000,'demand spectrum ULS'!K415)</f>
        <v>1000000</v>
      </c>
      <c r="C415" s="19" t="str">
        <f>IF('demand spectrum ULS'!J415="","",'demand spectrum ULS'!J415)</f>
        <v/>
      </c>
      <c r="F415" s="50">
        <f>IF('capacity spectrum ULS'!K415="",1000000,'capacity spectrum ULS'!K415)</f>
        <v>1000000</v>
      </c>
      <c r="G415" s="50" t="str">
        <f>IF('capacity spectrum ULS'!J415="","",'capacity spectrum ULS'!J415)</f>
        <v/>
      </c>
      <c r="H415" s="50"/>
      <c r="J415" s="19">
        <f>IF(B415="","",B415*'N2'!$S$1)</f>
        <v>500000</v>
      </c>
      <c r="K415" s="19" t="str">
        <f>IF(C415="","",C415*'N2'!$S$1)</f>
        <v/>
      </c>
    </row>
    <row r="416" spans="1:11" x14ac:dyDescent="0.25">
      <c r="A416" s="19"/>
      <c r="B416" s="19">
        <f>IF('demand spectrum ULS'!K416="",1000000,'demand spectrum ULS'!K416)</f>
        <v>1000000</v>
      </c>
      <c r="C416" s="19" t="str">
        <f>IF('demand spectrum ULS'!J416="","",'demand spectrum ULS'!J416)</f>
        <v/>
      </c>
      <c r="F416" s="50">
        <f>IF('capacity spectrum ULS'!K416="",1000000,'capacity spectrum ULS'!K416)</f>
        <v>1000000</v>
      </c>
      <c r="G416" s="50" t="str">
        <f>IF('capacity spectrum ULS'!J416="","",'capacity spectrum ULS'!J416)</f>
        <v/>
      </c>
      <c r="H416" s="50"/>
      <c r="J416" s="19">
        <f>IF(B416="","",B416*'N2'!$S$1)</f>
        <v>500000</v>
      </c>
      <c r="K416" s="19" t="str">
        <f>IF(C416="","",C416*'N2'!$S$1)</f>
        <v/>
      </c>
    </row>
    <row r="417" spans="1:11" x14ac:dyDescent="0.25">
      <c r="A417" s="19"/>
      <c r="B417" s="19">
        <f>IF('demand spectrum ULS'!K417="",1000000,'demand spectrum ULS'!K417)</f>
        <v>1000000</v>
      </c>
      <c r="C417" s="19" t="str">
        <f>IF('demand spectrum ULS'!J417="","",'demand spectrum ULS'!J417)</f>
        <v/>
      </c>
      <c r="F417" s="50">
        <f>IF('capacity spectrum ULS'!K417="",1000000,'capacity spectrum ULS'!K417)</f>
        <v>1000000</v>
      </c>
      <c r="G417" s="50" t="str">
        <f>IF('capacity spectrum ULS'!J417="","",'capacity spectrum ULS'!J417)</f>
        <v/>
      </c>
      <c r="H417" s="50"/>
      <c r="J417" s="19">
        <f>IF(B417="","",B417*'N2'!$S$1)</f>
        <v>500000</v>
      </c>
      <c r="K417" s="19" t="str">
        <f>IF(C417="","",C417*'N2'!$S$1)</f>
        <v/>
      </c>
    </row>
    <row r="418" spans="1:11" x14ac:dyDescent="0.25">
      <c r="A418" s="19"/>
      <c r="B418" s="19">
        <f>IF('demand spectrum ULS'!K418="",1000000,'demand spectrum ULS'!K418)</f>
        <v>1000000</v>
      </c>
      <c r="C418" s="19" t="str">
        <f>IF('demand spectrum ULS'!J418="","",'demand spectrum ULS'!J418)</f>
        <v/>
      </c>
      <c r="F418" s="50">
        <f>IF('capacity spectrum ULS'!K418="",1000000,'capacity spectrum ULS'!K418)</f>
        <v>1000000</v>
      </c>
      <c r="G418" s="50" t="str">
        <f>IF('capacity spectrum ULS'!J418="","",'capacity spectrum ULS'!J418)</f>
        <v/>
      </c>
      <c r="H418" s="50"/>
      <c r="J418" s="19">
        <f>IF(B418="","",B418*'N2'!$S$1)</f>
        <v>500000</v>
      </c>
      <c r="K418" s="19" t="str">
        <f>IF(C418="","",C418*'N2'!$S$1)</f>
        <v/>
      </c>
    </row>
    <row r="419" spans="1:11" x14ac:dyDescent="0.25">
      <c r="A419" s="19"/>
      <c r="B419" s="19">
        <f>IF('demand spectrum ULS'!K419="",1000000,'demand spectrum ULS'!K419)</f>
        <v>1000000</v>
      </c>
      <c r="C419" s="19" t="str">
        <f>IF('demand spectrum ULS'!J419="","",'demand spectrum ULS'!J419)</f>
        <v/>
      </c>
      <c r="F419" s="50">
        <f>IF('capacity spectrum ULS'!K419="",1000000,'capacity spectrum ULS'!K419)</f>
        <v>1000000</v>
      </c>
      <c r="G419" s="50" t="str">
        <f>IF('capacity spectrum ULS'!J419="","",'capacity spectrum ULS'!J419)</f>
        <v/>
      </c>
      <c r="H419" s="50"/>
      <c r="J419" s="19">
        <f>IF(B419="","",B419*'N2'!$S$1)</f>
        <v>500000</v>
      </c>
      <c r="K419" s="19" t="str">
        <f>IF(C419="","",C419*'N2'!$S$1)</f>
        <v/>
      </c>
    </row>
    <row r="420" spans="1:11" x14ac:dyDescent="0.25">
      <c r="A420" s="19"/>
      <c r="B420" s="19">
        <f>IF('demand spectrum ULS'!K420="",1000000,'demand spectrum ULS'!K420)</f>
        <v>1000000</v>
      </c>
      <c r="C420" s="19" t="str">
        <f>IF('demand spectrum ULS'!J420="","",'demand spectrum ULS'!J420)</f>
        <v/>
      </c>
      <c r="F420" s="50">
        <f>IF('capacity spectrum ULS'!K420="",1000000,'capacity spectrum ULS'!K420)</f>
        <v>1000000</v>
      </c>
      <c r="G420" s="50" t="str">
        <f>IF('capacity spectrum ULS'!J420="","",'capacity spectrum ULS'!J420)</f>
        <v/>
      </c>
      <c r="H420" s="50"/>
      <c r="J420" s="19">
        <f>IF(B420="","",B420*'N2'!$S$1)</f>
        <v>500000</v>
      </c>
      <c r="K420" s="19" t="str">
        <f>IF(C420="","",C420*'N2'!$S$1)</f>
        <v/>
      </c>
    </row>
    <row r="421" spans="1:11" x14ac:dyDescent="0.25">
      <c r="A421" s="19"/>
      <c r="B421" s="19">
        <f>IF('demand spectrum ULS'!K421="",1000000,'demand spectrum ULS'!K421)</f>
        <v>1000000</v>
      </c>
      <c r="C421" s="19" t="str">
        <f>IF('demand spectrum ULS'!J421="","",'demand spectrum ULS'!J421)</f>
        <v/>
      </c>
      <c r="F421" s="50">
        <f>IF('capacity spectrum ULS'!K421="",1000000,'capacity spectrum ULS'!K421)</f>
        <v>1000000</v>
      </c>
      <c r="G421" s="50" t="str">
        <f>IF('capacity spectrum ULS'!J421="","",'capacity spectrum ULS'!J421)</f>
        <v/>
      </c>
      <c r="H421" s="50"/>
      <c r="J421" s="19">
        <f>IF(B421="","",B421*'N2'!$S$1)</f>
        <v>500000</v>
      </c>
      <c r="K421" s="19" t="str">
        <f>IF(C421="","",C421*'N2'!$S$1)</f>
        <v/>
      </c>
    </row>
    <row r="422" spans="1:11" x14ac:dyDescent="0.25">
      <c r="A422" s="19"/>
      <c r="B422" s="19">
        <f>IF('demand spectrum ULS'!K422="",1000000,'demand spectrum ULS'!K422)</f>
        <v>1000000</v>
      </c>
      <c r="C422" s="19" t="str">
        <f>IF('demand spectrum ULS'!J422="","",'demand spectrum ULS'!J422)</f>
        <v/>
      </c>
      <c r="F422" s="50">
        <f>IF('capacity spectrum ULS'!K422="",1000000,'capacity spectrum ULS'!K422)</f>
        <v>1000000</v>
      </c>
      <c r="G422" s="50" t="str">
        <f>IF('capacity spectrum ULS'!J422="","",'capacity spectrum ULS'!J422)</f>
        <v/>
      </c>
      <c r="H422" s="50"/>
      <c r="J422" s="19">
        <f>IF(B422="","",B422*'N2'!$S$1)</f>
        <v>500000</v>
      </c>
      <c r="K422" s="19" t="str">
        <f>IF(C422="","",C422*'N2'!$S$1)</f>
        <v/>
      </c>
    </row>
    <row r="423" spans="1:11" x14ac:dyDescent="0.25">
      <c r="A423" s="19"/>
      <c r="B423" s="19">
        <f>IF('demand spectrum ULS'!K423="",1000000,'demand spectrum ULS'!K423)</f>
        <v>1000000</v>
      </c>
      <c r="C423" s="19" t="str">
        <f>IF('demand spectrum ULS'!J423="","",'demand spectrum ULS'!J423)</f>
        <v/>
      </c>
      <c r="F423" s="50">
        <f>IF('capacity spectrum ULS'!K423="",1000000,'capacity spectrum ULS'!K423)</f>
        <v>1000000</v>
      </c>
      <c r="G423" s="50" t="str">
        <f>IF('capacity spectrum ULS'!J423="","",'capacity spectrum ULS'!J423)</f>
        <v/>
      </c>
      <c r="H423" s="50"/>
      <c r="J423" s="19">
        <f>IF(B423="","",B423*'N2'!$S$1)</f>
        <v>500000</v>
      </c>
      <c r="K423" s="19" t="str">
        <f>IF(C423="","",C423*'N2'!$S$1)</f>
        <v/>
      </c>
    </row>
    <row r="424" spans="1:11" x14ac:dyDescent="0.25">
      <c r="A424" s="19"/>
      <c r="B424" s="19">
        <f>IF('demand spectrum ULS'!K424="",1000000,'demand spectrum ULS'!K424)</f>
        <v>1000000</v>
      </c>
      <c r="C424" s="19" t="str">
        <f>IF('demand spectrum ULS'!J424="","",'demand spectrum ULS'!J424)</f>
        <v/>
      </c>
      <c r="F424" s="50">
        <f>IF('capacity spectrum ULS'!K424="",1000000,'capacity spectrum ULS'!K424)</f>
        <v>1000000</v>
      </c>
      <c r="G424" s="50" t="str">
        <f>IF('capacity spectrum ULS'!J424="","",'capacity spectrum ULS'!J424)</f>
        <v/>
      </c>
      <c r="H424" s="50"/>
      <c r="J424" s="19">
        <f>IF(B424="","",B424*'N2'!$S$1)</f>
        <v>500000</v>
      </c>
      <c r="K424" s="19" t="str">
        <f>IF(C424="","",C424*'N2'!$S$1)</f>
        <v/>
      </c>
    </row>
    <row r="425" spans="1:11" x14ac:dyDescent="0.25">
      <c r="A425" s="19"/>
      <c r="B425" s="19">
        <f>IF('demand spectrum ULS'!K425="",1000000,'demand spectrum ULS'!K425)</f>
        <v>1000000</v>
      </c>
      <c r="C425" s="19" t="str">
        <f>IF('demand spectrum ULS'!J425="","",'demand spectrum ULS'!J425)</f>
        <v/>
      </c>
      <c r="F425" s="50">
        <f>IF('capacity spectrum ULS'!K425="",1000000,'capacity spectrum ULS'!K425)</f>
        <v>1000000</v>
      </c>
      <c r="G425" s="50" t="str">
        <f>IF('capacity spectrum ULS'!J425="","",'capacity spectrum ULS'!J425)</f>
        <v/>
      </c>
      <c r="H425" s="50"/>
      <c r="J425" s="19">
        <f>IF(B425="","",B425*'N2'!$S$1)</f>
        <v>500000</v>
      </c>
      <c r="K425" s="19" t="str">
        <f>IF(C425="","",C425*'N2'!$S$1)</f>
        <v/>
      </c>
    </row>
    <row r="426" spans="1:11" x14ac:dyDescent="0.25">
      <c r="A426" s="19"/>
      <c r="B426" s="19">
        <f>IF('demand spectrum ULS'!K426="",1000000,'demand spectrum ULS'!K426)</f>
        <v>1000000</v>
      </c>
      <c r="C426" s="19" t="str">
        <f>IF('demand spectrum ULS'!J426="","",'demand spectrum ULS'!J426)</f>
        <v/>
      </c>
      <c r="F426" s="50">
        <f>IF('capacity spectrum ULS'!K426="",1000000,'capacity spectrum ULS'!K426)</f>
        <v>1000000</v>
      </c>
      <c r="G426" s="50" t="str">
        <f>IF('capacity spectrum ULS'!J426="","",'capacity spectrum ULS'!J426)</f>
        <v/>
      </c>
      <c r="H426" s="50"/>
      <c r="J426" s="19">
        <f>IF(B426="","",B426*'N2'!$S$1)</f>
        <v>500000</v>
      </c>
      <c r="K426" s="19" t="str">
        <f>IF(C426="","",C426*'N2'!$S$1)</f>
        <v/>
      </c>
    </row>
    <row r="427" spans="1:11" x14ac:dyDescent="0.25">
      <c r="A427" s="19"/>
      <c r="B427" s="19">
        <f>IF('demand spectrum ULS'!K427="",1000000,'demand spectrum ULS'!K427)</f>
        <v>1000000</v>
      </c>
      <c r="C427" s="19" t="str">
        <f>IF('demand spectrum ULS'!J427="","",'demand spectrum ULS'!J427)</f>
        <v/>
      </c>
      <c r="F427" s="50">
        <f>IF('capacity spectrum ULS'!K427="",1000000,'capacity spectrum ULS'!K427)</f>
        <v>1000000</v>
      </c>
      <c r="G427" s="50" t="str">
        <f>IF('capacity spectrum ULS'!J427="","",'capacity spectrum ULS'!J427)</f>
        <v/>
      </c>
      <c r="H427" s="50"/>
      <c r="J427" s="19">
        <f>IF(B427="","",B427*'N2'!$S$1)</f>
        <v>500000</v>
      </c>
      <c r="K427" s="19" t="str">
        <f>IF(C427="","",C427*'N2'!$S$1)</f>
        <v/>
      </c>
    </row>
    <row r="428" spans="1:11" x14ac:dyDescent="0.25">
      <c r="A428" s="19"/>
      <c r="B428" s="19">
        <f>IF('demand spectrum ULS'!K428="",1000000,'demand spectrum ULS'!K428)</f>
        <v>1000000</v>
      </c>
      <c r="C428" s="19" t="str">
        <f>IF('demand spectrum ULS'!J428="","",'demand spectrum ULS'!J428)</f>
        <v/>
      </c>
      <c r="F428" s="50">
        <f>IF('capacity spectrum ULS'!K428="",1000000,'capacity spectrum ULS'!K428)</f>
        <v>1000000</v>
      </c>
      <c r="G428" s="50" t="str">
        <f>IF('capacity spectrum ULS'!J428="","",'capacity spectrum ULS'!J428)</f>
        <v/>
      </c>
      <c r="H428" s="50"/>
      <c r="J428" s="19">
        <f>IF(B428="","",B428*'N2'!$S$1)</f>
        <v>500000</v>
      </c>
      <c r="K428" s="19" t="str">
        <f>IF(C428="","",C428*'N2'!$S$1)</f>
        <v/>
      </c>
    </row>
    <row r="429" spans="1:11" x14ac:dyDescent="0.25">
      <c r="A429" s="19"/>
      <c r="B429" s="19">
        <f>IF('demand spectrum ULS'!K429="",1000000,'demand spectrum ULS'!K429)</f>
        <v>1000000</v>
      </c>
      <c r="C429" s="19" t="str">
        <f>IF('demand spectrum ULS'!J429="","",'demand spectrum ULS'!J429)</f>
        <v/>
      </c>
      <c r="F429" s="50">
        <f>IF('capacity spectrum ULS'!K429="",1000000,'capacity spectrum ULS'!K429)</f>
        <v>1000000</v>
      </c>
      <c r="G429" s="50" t="str">
        <f>IF('capacity spectrum ULS'!J429="","",'capacity spectrum ULS'!J429)</f>
        <v/>
      </c>
      <c r="H429" s="50"/>
      <c r="J429" s="19">
        <f>IF(B429="","",B429*'N2'!$S$1)</f>
        <v>500000</v>
      </c>
      <c r="K429" s="19" t="str">
        <f>IF(C429="","",C429*'N2'!$S$1)</f>
        <v/>
      </c>
    </row>
    <row r="430" spans="1:11" x14ac:dyDescent="0.25">
      <c r="A430" s="19"/>
      <c r="B430" s="19">
        <f>IF('demand spectrum ULS'!K430="",1000000,'demand spectrum ULS'!K430)</f>
        <v>1000000</v>
      </c>
      <c r="C430" s="19" t="str">
        <f>IF('demand spectrum ULS'!J430="","",'demand spectrum ULS'!J430)</f>
        <v/>
      </c>
      <c r="F430" s="50">
        <f>IF('capacity spectrum ULS'!K430="",1000000,'capacity spectrum ULS'!K430)</f>
        <v>1000000</v>
      </c>
      <c r="G430" s="50" t="str">
        <f>IF('capacity spectrum ULS'!J430="","",'capacity spectrum ULS'!J430)</f>
        <v/>
      </c>
      <c r="H430" s="50"/>
      <c r="J430" s="19">
        <f>IF(B430="","",B430*'N2'!$S$1)</f>
        <v>500000</v>
      </c>
      <c r="K430" s="19" t="str">
        <f>IF(C430="","",C430*'N2'!$S$1)</f>
        <v/>
      </c>
    </row>
    <row r="431" spans="1:11" x14ac:dyDescent="0.25">
      <c r="A431" s="19"/>
      <c r="B431" s="19">
        <f>IF('demand spectrum ULS'!K431="",1000000,'demand spectrum ULS'!K431)</f>
        <v>1000000</v>
      </c>
      <c r="C431" s="19" t="str">
        <f>IF('demand spectrum ULS'!J431="","",'demand spectrum ULS'!J431)</f>
        <v/>
      </c>
      <c r="F431" s="50">
        <f>IF('capacity spectrum ULS'!K431="",1000000,'capacity spectrum ULS'!K431)</f>
        <v>1000000</v>
      </c>
      <c r="G431" s="50" t="str">
        <f>IF('capacity spectrum ULS'!J431="","",'capacity spectrum ULS'!J431)</f>
        <v/>
      </c>
      <c r="H431" s="50"/>
      <c r="J431" s="19">
        <f>IF(B431="","",B431*'N2'!$S$1)</f>
        <v>500000</v>
      </c>
      <c r="K431" s="19" t="str">
        <f>IF(C431="","",C431*'N2'!$S$1)</f>
        <v/>
      </c>
    </row>
    <row r="432" spans="1:11" x14ac:dyDescent="0.25">
      <c r="A432" s="19"/>
      <c r="B432" s="19">
        <f>IF('demand spectrum ULS'!K432="",1000000,'demand spectrum ULS'!K432)</f>
        <v>1000000</v>
      </c>
      <c r="C432" s="19" t="str">
        <f>IF('demand spectrum ULS'!J432="","",'demand spectrum ULS'!J432)</f>
        <v/>
      </c>
      <c r="F432" s="50">
        <f>IF('capacity spectrum ULS'!K432="",1000000,'capacity spectrum ULS'!K432)</f>
        <v>1000000</v>
      </c>
      <c r="G432" s="50" t="str">
        <f>IF('capacity spectrum ULS'!J432="","",'capacity spectrum ULS'!J432)</f>
        <v/>
      </c>
      <c r="H432" s="50"/>
      <c r="J432" s="19">
        <f>IF(B432="","",B432*'N2'!$S$1)</f>
        <v>500000</v>
      </c>
      <c r="K432" s="19" t="str">
        <f>IF(C432="","",C432*'N2'!$S$1)</f>
        <v/>
      </c>
    </row>
    <row r="433" spans="1:11" x14ac:dyDescent="0.25">
      <c r="A433" s="19"/>
      <c r="B433" s="19">
        <f>IF('demand spectrum ULS'!K433="",1000000,'demand spectrum ULS'!K433)</f>
        <v>1000000</v>
      </c>
      <c r="C433" s="19" t="str">
        <f>IF('demand spectrum ULS'!J433="","",'demand spectrum ULS'!J433)</f>
        <v/>
      </c>
      <c r="F433" s="50">
        <f>IF('capacity spectrum ULS'!K433="",1000000,'capacity spectrum ULS'!K433)</f>
        <v>1000000</v>
      </c>
      <c r="G433" s="50" t="str">
        <f>IF('capacity spectrum ULS'!J433="","",'capacity spectrum ULS'!J433)</f>
        <v/>
      </c>
      <c r="H433" s="50"/>
      <c r="J433" s="19">
        <f>IF(B433="","",B433*'N2'!$S$1)</f>
        <v>500000</v>
      </c>
      <c r="K433" s="19" t="str">
        <f>IF(C433="","",C433*'N2'!$S$1)</f>
        <v/>
      </c>
    </row>
    <row r="434" spans="1:11" x14ac:dyDescent="0.25">
      <c r="A434" s="19"/>
      <c r="B434" s="19">
        <f>IF('demand spectrum ULS'!K434="",1000000,'demand spectrum ULS'!K434)</f>
        <v>1000000</v>
      </c>
      <c r="C434" s="19" t="str">
        <f>IF('demand spectrum ULS'!J434="","",'demand spectrum ULS'!J434)</f>
        <v/>
      </c>
      <c r="F434" s="50">
        <f>IF('capacity spectrum ULS'!K434="",1000000,'capacity spectrum ULS'!K434)</f>
        <v>1000000</v>
      </c>
      <c r="G434" s="50" t="str">
        <f>IF('capacity spectrum ULS'!J434="","",'capacity spectrum ULS'!J434)</f>
        <v/>
      </c>
      <c r="H434" s="50"/>
      <c r="J434" s="19">
        <f>IF(B434="","",B434*'N2'!$S$1)</f>
        <v>500000</v>
      </c>
      <c r="K434" s="19" t="str">
        <f>IF(C434="","",C434*'N2'!$S$1)</f>
        <v/>
      </c>
    </row>
    <row r="435" spans="1:11" x14ac:dyDescent="0.25">
      <c r="A435" s="19"/>
      <c r="B435" s="19">
        <f>IF('demand spectrum ULS'!K435="",1000000,'demand spectrum ULS'!K435)</f>
        <v>1000000</v>
      </c>
      <c r="C435" s="19" t="str">
        <f>IF('demand spectrum ULS'!J435="","",'demand spectrum ULS'!J435)</f>
        <v/>
      </c>
      <c r="F435" s="50">
        <f>IF('capacity spectrum ULS'!K435="",1000000,'capacity spectrum ULS'!K435)</f>
        <v>1000000</v>
      </c>
      <c r="G435" s="50" t="str">
        <f>IF('capacity spectrum ULS'!J435="","",'capacity spectrum ULS'!J435)</f>
        <v/>
      </c>
      <c r="H435" s="50"/>
      <c r="J435" s="19">
        <f>IF(B435="","",B435*'N2'!$S$1)</f>
        <v>500000</v>
      </c>
      <c r="K435" s="19" t="str">
        <f>IF(C435="","",C435*'N2'!$S$1)</f>
        <v/>
      </c>
    </row>
    <row r="436" spans="1:11" x14ac:dyDescent="0.25">
      <c r="A436" s="19"/>
      <c r="B436" s="19">
        <f>IF('demand spectrum ULS'!K436="",1000000,'demand spectrum ULS'!K436)</f>
        <v>1000000</v>
      </c>
      <c r="C436" s="19" t="str">
        <f>IF('demand spectrum ULS'!J436="","",'demand spectrum ULS'!J436)</f>
        <v/>
      </c>
      <c r="F436" s="50">
        <f>IF('capacity spectrum ULS'!K436="",1000000,'capacity spectrum ULS'!K436)</f>
        <v>1000000</v>
      </c>
      <c r="G436" s="50" t="str">
        <f>IF('capacity spectrum ULS'!J436="","",'capacity spectrum ULS'!J436)</f>
        <v/>
      </c>
      <c r="H436" s="50"/>
      <c r="J436" s="19">
        <f>IF(B436="","",B436*'N2'!$S$1)</f>
        <v>500000</v>
      </c>
      <c r="K436" s="19" t="str">
        <f>IF(C436="","",C436*'N2'!$S$1)</f>
        <v/>
      </c>
    </row>
    <row r="437" spans="1:11" x14ac:dyDescent="0.25">
      <c r="A437" s="19"/>
      <c r="B437" s="19">
        <f>IF('demand spectrum ULS'!K437="",1000000,'demand spectrum ULS'!K437)</f>
        <v>1000000</v>
      </c>
      <c r="C437" s="19" t="str">
        <f>IF('demand spectrum ULS'!J437="","",'demand spectrum ULS'!J437)</f>
        <v/>
      </c>
      <c r="F437" s="50">
        <f>IF('capacity spectrum ULS'!K437="",1000000,'capacity spectrum ULS'!K437)</f>
        <v>1000000</v>
      </c>
      <c r="G437" s="50" t="str">
        <f>IF('capacity spectrum ULS'!J437="","",'capacity spectrum ULS'!J437)</f>
        <v/>
      </c>
      <c r="H437" s="50"/>
      <c r="J437" s="19">
        <f>IF(B437="","",B437*'N2'!$S$1)</f>
        <v>500000</v>
      </c>
      <c r="K437" s="19" t="str">
        <f>IF(C437="","",C437*'N2'!$S$1)</f>
        <v/>
      </c>
    </row>
    <row r="438" spans="1:11" x14ac:dyDescent="0.25">
      <c r="A438" s="19"/>
      <c r="B438" s="19">
        <f>IF('demand spectrum ULS'!K438="",1000000,'demand spectrum ULS'!K438)</f>
        <v>1000000</v>
      </c>
      <c r="C438" s="19" t="str">
        <f>IF('demand spectrum ULS'!J438="","",'demand spectrum ULS'!J438)</f>
        <v/>
      </c>
      <c r="F438" s="50">
        <f>IF('capacity spectrum ULS'!K438="",1000000,'capacity spectrum ULS'!K438)</f>
        <v>1000000</v>
      </c>
      <c r="G438" s="50" t="str">
        <f>IF('capacity spectrum ULS'!J438="","",'capacity spectrum ULS'!J438)</f>
        <v/>
      </c>
      <c r="H438" s="50"/>
      <c r="J438" s="19">
        <f>IF(B438="","",B438*'N2'!$S$1)</f>
        <v>500000</v>
      </c>
      <c r="K438" s="19" t="str">
        <f>IF(C438="","",C438*'N2'!$S$1)</f>
        <v/>
      </c>
    </row>
    <row r="439" spans="1:11" x14ac:dyDescent="0.25">
      <c r="A439" s="19"/>
      <c r="B439" s="19">
        <f>IF('demand spectrum ULS'!K439="",1000000,'demand spectrum ULS'!K439)</f>
        <v>1000000</v>
      </c>
      <c r="C439" s="19" t="str">
        <f>IF('demand spectrum ULS'!J439="","",'demand spectrum ULS'!J439)</f>
        <v/>
      </c>
      <c r="F439" s="50">
        <f>IF('capacity spectrum ULS'!K439="",1000000,'capacity spectrum ULS'!K439)</f>
        <v>1000000</v>
      </c>
      <c r="G439" s="50" t="str">
        <f>IF('capacity spectrum ULS'!J439="","",'capacity spectrum ULS'!J439)</f>
        <v/>
      </c>
      <c r="H439" s="50"/>
      <c r="J439" s="19">
        <f>IF(B439="","",B439*'N2'!$S$1)</f>
        <v>500000</v>
      </c>
      <c r="K439" s="19" t="str">
        <f>IF(C439="","",C439*'N2'!$S$1)</f>
        <v/>
      </c>
    </row>
    <row r="440" spans="1:11" x14ac:dyDescent="0.25">
      <c r="A440" s="19"/>
      <c r="B440" s="19">
        <f>IF('demand spectrum ULS'!K440="",1000000,'demand spectrum ULS'!K440)</f>
        <v>1000000</v>
      </c>
      <c r="C440" s="19" t="str">
        <f>IF('demand spectrum ULS'!J440="","",'demand spectrum ULS'!J440)</f>
        <v/>
      </c>
      <c r="F440" s="50">
        <f>IF('capacity spectrum ULS'!K440="",1000000,'capacity spectrum ULS'!K440)</f>
        <v>1000000</v>
      </c>
      <c r="G440" s="50" t="str">
        <f>IF('capacity spectrum ULS'!J440="","",'capacity spectrum ULS'!J440)</f>
        <v/>
      </c>
      <c r="H440" s="50"/>
      <c r="J440" s="19">
        <f>IF(B440="","",B440*'N2'!$S$1)</f>
        <v>500000</v>
      </c>
      <c r="K440" s="19" t="str">
        <f>IF(C440="","",C440*'N2'!$S$1)</f>
        <v/>
      </c>
    </row>
    <row r="441" spans="1:11" x14ac:dyDescent="0.25">
      <c r="A441" s="19"/>
      <c r="B441" s="19">
        <f>IF('demand spectrum ULS'!K441="",1000000,'demand spectrum ULS'!K441)</f>
        <v>1000000</v>
      </c>
      <c r="C441" s="19" t="str">
        <f>IF('demand spectrum ULS'!J441="","",'demand spectrum ULS'!J441)</f>
        <v/>
      </c>
      <c r="F441" s="50">
        <f>IF('capacity spectrum ULS'!K441="",1000000,'capacity spectrum ULS'!K441)</f>
        <v>1000000</v>
      </c>
      <c r="G441" s="50" t="str">
        <f>IF('capacity spectrum ULS'!J441="","",'capacity spectrum ULS'!J441)</f>
        <v/>
      </c>
      <c r="H441" s="50"/>
      <c r="J441" s="19">
        <f>IF(B441="","",B441*'N2'!$S$1)</f>
        <v>500000</v>
      </c>
      <c r="K441" s="19" t="str">
        <f>IF(C441="","",C441*'N2'!$S$1)</f>
        <v/>
      </c>
    </row>
    <row r="442" spans="1:11" x14ac:dyDescent="0.25">
      <c r="A442" s="19"/>
      <c r="B442" s="19">
        <f>IF('demand spectrum ULS'!K442="",1000000,'demand spectrum ULS'!K442)</f>
        <v>1000000</v>
      </c>
      <c r="C442" s="19" t="str">
        <f>IF('demand spectrum ULS'!J442="","",'demand spectrum ULS'!J442)</f>
        <v/>
      </c>
      <c r="F442" s="50">
        <f>IF('capacity spectrum ULS'!K442="",1000000,'capacity spectrum ULS'!K442)</f>
        <v>1000000</v>
      </c>
      <c r="G442" s="50" t="str">
        <f>IF('capacity spectrum ULS'!J442="","",'capacity spectrum ULS'!J442)</f>
        <v/>
      </c>
      <c r="H442" s="50"/>
      <c r="J442" s="19">
        <f>IF(B442="","",B442*'N2'!$S$1)</f>
        <v>500000</v>
      </c>
      <c r="K442" s="19" t="str">
        <f>IF(C442="","",C442*'N2'!$S$1)</f>
        <v/>
      </c>
    </row>
    <row r="443" spans="1:11" x14ac:dyDescent="0.25">
      <c r="A443" s="19"/>
      <c r="B443" s="19">
        <f>IF('demand spectrum ULS'!K443="",1000000,'demand spectrum ULS'!K443)</f>
        <v>1000000</v>
      </c>
      <c r="C443" s="19" t="str">
        <f>IF('demand spectrum ULS'!J443="","",'demand spectrum ULS'!J443)</f>
        <v/>
      </c>
      <c r="F443" s="50">
        <f>IF('capacity spectrum ULS'!K443="",1000000,'capacity spectrum ULS'!K443)</f>
        <v>1000000</v>
      </c>
      <c r="G443" s="50" t="str">
        <f>IF('capacity spectrum ULS'!J443="","",'capacity spectrum ULS'!J443)</f>
        <v/>
      </c>
      <c r="H443" s="50"/>
      <c r="J443" s="19">
        <f>IF(B443="","",B443*'N2'!$S$1)</f>
        <v>500000</v>
      </c>
      <c r="K443" s="19" t="str">
        <f>IF(C443="","",C443*'N2'!$S$1)</f>
        <v/>
      </c>
    </row>
    <row r="444" spans="1:11" x14ac:dyDescent="0.25">
      <c r="A444" s="19"/>
      <c r="B444" s="19">
        <f>IF('demand spectrum ULS'!K444="",1000000,'demand spectrum ULS'!K444)</f>
        <v>1000000</v>
      </c>
      <c r="C444" s="19" t="str">
        <f>IF('demand spectrum ULS'!J444="","",'demand spectrum ULS'!J444)</f>
        <v/>
      </c>
      <c r="F444" s="50">
        <f>IF('capacity spectrum ULS'!K444="",1000000,'capacity spectrum ULS'!K444)</f>
        <v>1000000</v>
      </c>
      <c r="G444" s="50" t="str">
        <f>IF('capacity spectrum ULS'!J444="","",'capacity spectrum ULS'!J444)</f>
        <v/>
      </c>
      <c r="H444" s="50"/>
      <c r="J444" s="19">
        <f>IF(B444="","",B444*'N2'!$S$1)</f>
        <v>500000</v>
      </c>
      <c r="K444" s="19" t="str">
        <f>IF(C444="","",C444*'N2'!$S$1)</f>
        <v/>
      </c>
    </row>
    <row r="445" spans="1:11" x14ac:dyDescent="0.25">
      <c r="A445" s="19"/>
      <c r="B445" s="19">
        <f>IF('demand spectrum ULS'!K445="",1000000,'demand spectrum ULS'!K445)</f>
        <v>1000000</v>
      </c>
      <c r="C445" s="19" t="str">
        <f>IF('demand spectrum ULS'!J445="","",'demand spectrum ULS'!J445)</f>
        <v/>
      </c>
      <c r="F445" s="50">
        <f>IF('capacity spectrum ULS'!K445="",1000000,'capacity spectrum ULS'!K445)</f>
        <v>1000000</v>
      </c>
      <c r="G445" s="50" t="str">
        <f>IF('capacity spectrum ULS'!J445="","",'capacity spectrum ULS'!J445)</f>
        <v/>
      </c>
      <c r="H445" s="50"/>
      <c r="J445" s="19">
        <f>IF(B445="","",B445*'N2'!$S$1)</f>
        <v>500000</v>
      </c>
      <c r="K445" s="19" t="str">
        <f>IF(C445="","",C445*'N2'!$S$1)</f>
        <v/>
      </c>
    </row>
    <row r="446" spans="1:11" x14ac:dyDescent="0.25">
      <c r="A446" s="19"/>
      <c r="B446" s="19">
        <f>IF('demand spectrum ULS'!K446="",1000000,'demand spectrum ULS'!K446)</f>
        <v>1000000</v>
      </c>
      <c r="C446" s="19" t="str">
        <f>IF('demand spectrum ULS'!J446="","",'demand spectrum ULS'!J446)</f>
        <v/>
      </c>
      <c r="F446" s="50">
        <f>IF('capacity spectrum ULS'!K446="",1000000,'capacity spectrum ULS'!K446)</f>
        <v>1000000</v>
      </c>
      <c r="G446" s="50" t="str">
        <f>IF('capacity spectrum ULS'!J446="","",'capacity spectrum ULS'!J446)</f>
        <v/>
      </c>
      <c r="H446" s="50"/>
      <c r="J446" s="19">
        <f>IF(B446="","",B446*'N2'!$S$1)</f>
        <v>500000</v>
      </c>
      <c r="K446" s="19" t="str">
        <f>IF(C446="","",C446*'N2'!$S$1)</f>
        <v/>
      </c>
    </row>
    <row r="447" spans="1:11" x14ac:dyDescent="0.25">
      <c r="A447" s="19"/>
      <c r="B447" s="19">
        <f>IF('demand spectrum ULS'!K447="",1000000,'demand spectrum ULS'!K447)</f>
        <v>1000000</v>
      </c>
      <c r="C447" s="19" t="str">
        <f>IF('demand spectrum ULS'!J447="","",'demand spectrum ULS'!J447)</f>
        <v/>
      </c>
      <c r="F447" s="50">
        <f>IF('capacity spectrum ULS'!K447="",1000000,'capacity spectrum ULS'!K447)</f>
        <v>1000000</v>
      </c>
      <c r="G447" s="50" t="str">
        <f>IF('capacity spectrum ULS'!J447="","",'capacity spectrum ULS'!J447)</f>
        <v/>
      </c>
      <c r="H447" s="50"/>
      <c r="J447" s="19">
        <f>IF(B447="","",B447*'N2'!$S$1)</f>
        <v>500000</v>
      </c>
      <c r="K447" s="19" t="str">
        <f>IF(C447="","",C447*'N2'!$S$1)</f>
        <v/>
      </c>
    </row>
    <row r="448" spans="1:11" x14ac:dyDescent="0.25">
      <c r="A448" s="19"/>
      <c r="B448" s="19">
        <f>IF('demand spectrum ULS'!K448="",1000000,'demand spectrum ULS'!K448)</f>
        <v>1000000</v>
      </c>
      <c r="C448" s="19" t="str">
        <f>IF('demand spectrum ULS'!J448="","",'demand spectrum ULS'!J448)</f>
        <v/>
      </c>
      <c r="F448" s="50">
        <f>IF('capacity spectrum ULS'!K448="",1000000,'capacity spectrum ULS'!K448)</f>
        <v>1000000</v>
      </c>
      <c r="G448" s="50" t="str">
        <f>IF('capacity spectrum ULS'!J448="","",'capacity spectrum ULS'!J448)</f>
        <v/>
      </c>
      <c r="H448" s="50"/>
      <c r="J448" s="19">
        <f>IF(B448="","",B448*'N2'!$S$1)</f>
        <v>500000</v>
      </c>
      <c r="K448" s="19" t="str">
        <f>IF(C448="","",C448*'N2'!$S$1)</f>
        <v/>
      </c>
    </row>
    <row r="449" spans="1:11" x14ac:dyDescent="0.25">
      <c r="A449" s="19"/>
      <c r="B449" s="19">
        <f>IF('demand spectrum ULS'!K449="",1000000,'demand spectrum ULS'!K449)</f>
        <v>1000000</v>
      </c>
      <c r="C449" s="19" t="str">
        <f>IF('demand spectrum ULS'!J449="","",'demand spectrum ULS'!J449)</f>
        <v/>
      </c>
      <c r="F449" s="50">
        <f>IF('capacity spectrum ULS'!K449="",1000000,'capacity spectrum ULS'!K449)</f>
        <v>1000000</v>
      </c>
      <c r="G449" s="50" t="str">
        <f>IF('capacity spectrum ULS'!J449="","",'capacity spectrum ULS'!J449)</f>
        <v/>
      </c>
      <c r="H449" s="50"/>
      <c r="J449" s="19">
        <f>IF(B449="","",B449*'N2'!$S$1)</f>
        <v>500000</v>
      </c>
      <c r="K449" s="19" t="str">
        <f>IF(C449="","",C449*'N2'!$S$1)</f>
        <v/>
      </c>
    </row>
    <row r="450" spans="1:11" x14ac:dyDescent="0.25">
      <c r="A450" s="19"/>
      <c r="B450" s="19">
        <f>IF('demand spectrum ULS'!K450="",1000000,'demand spectrum ULS'!K450)</f>
        <v>1000000</v>
      </c>
      <c r="C450" s="19" t="str">
        <f>IF('demand spectrum ULS'!J450="","",'demand spectrum ULS'!J450)</f>
        <v/>
      </c>
      <c r="F450" s="50">
        <f>IF('capacity spectrum ULS'!K450="",1000000,'capacity spectrum ULS'!K450)</f>
        <v>1000000</v>
      </c>
      <c r="G450" s="50" t="str">
        <f>IF('capacity spectrum ULS'!J450="","",'capacity spectrum ULS'!J450)</f>
        <v/>
      </c>
      <c r="H450" s="50"/>
      <c r="J450" s="19">
        <f>IF(B450="","",B450*'N2'!$S$1)</f>
        <v>500000</v>
      </c>
      <c r="K450" s="19" t="str">
        <f>IF(C450="","",C450*'N2'!$S$1)</f>
        <v/>
      </c>
    </row>
    <row r="451" spans="1:11" x14ac:dyDescent="0.25">
      <c r="A451" s="19"/>
      <c r="B451" s="19">
        <f>IF('demand spectrum ULS'!K451="",1000000,'demand spectrum ULS'!K451)</f>
        <v>1000000</v>
      </c>
      <c r="C451" s="19" t="str">
        <f>IF('demand spectrum ULS'!J451="","",'demand spectrum ULS'!J451)</f>
        <v/>
      </c>
      <c r="F451" s="50">
        <f>IF('capacity spectrum ULS'!K451="",1000000,'capacity spectrum ULS'!K451)</f>
        <v>1000000</v>
      </c>
      <c r="G451" s="50" t="str">
        <f>IF('capacity spectrum ULS'!J451="","",'capacity spectrum ULS'!J451)</f>
        <v/>
      </c>
      <c r="H451" s="50"/>
      <c r="J451" s="19">
        <f>IF(B451="","",B451*'N2'!$S$1)</f>
        <v>500000</v>
      </c>
      <c r="K451" s="19" t="str">
        <f>IF(C451="","",C451*'N2'!$S$1)</f>
        <v/>
      </c>
    </row>
    <row r="452" spans="1:11" x14ac:dyDescent="0.25">
      <c r="A452" s="19"/>
      <c r="B452" s="19">
        <f>IF('demand spectrum ULS'!K452="",1000000,'demand spectrum ULS'!K452)</f>
        <v>1000000</v>
      </c>
      <c r="C452" s="19" t="str">
        <f>IF('demand spectrum ULS'!J452="","",'demand spectrum ULS'!J452)</f>
        <v/>
      </c>
      <c r="F452" s="50">
        <f>IF('capacity spectrum ULS'!K452="",1000000,'capacity spectrum ULS'!K452)</f>
        <v>1000000</v>
      </c>
      <c r="G452" s="50" t="str">
        <f>IF('capacity spectrum ULS'!J452="","",'capacity spectrum ULS'!J452)</f>
        <v/>
      </c>
      <c r="H452" s="50"/>
      <c r="J452" s="19">
        <f>IF(B452="","",B452*'N2'!$S$1)</f>
        <v>500000</v>
      </c>
      <c r="K452" s="19" t="str">
        <f>IF(C452="","",C452*'N2'!$S$1)</f>
        <v/>
      </c>
    </row>
    <row r="453" spans="1:11" x14ac:dyDescent="0.25">
      <c r="A453" s="19"/>
      <c r="B453" s="19">
        <f>IF('demand spectrum ULS'!K453="",1000000,'demand spectrum ULS'!K453)</f>
        <v>1000000</v>
      </c>
      <c r="C453" s="19" t="str">
        <f>IF('demand spectrum ULS'!J453="","",'demand spectrum ULS'!J453)</f>
        <v/>
      </c>
      <c r="F453" s="50">
        <f>IF('capacity spectrum ULS'!K453="",1000000,'capacity spectrum ULS'!K453)</f>
        <v>1000000</v>
      </c>
      <c r="G453" s="50" t="str">
        <f>IF('capacity spectrum ULS'!J453="","",'capacity spectrum ULS'!J453)</f>
        <v/>
      </c>
      <c r="H453" s="50"/>
      <c r="J453" s="19">
        <f>IF(B453="","",B453*'N2'!$S$1)</f>
        <v>500000</v>
      </c>
      <c r="K453" s="19" t="str">
        <f>IF(C453="","",C453*'N2'!$S$1)</f>
        <v/>
      </c>
    </row>
    <row r="454" spans="1:11" x14ac:dyDescent="0.25">
      <c r="A454" s="19"/>
      <c r="B454" s="19">
        <f>IF('demand spectrum ULS'!K454="",1000000,'demand spectrum ULS'!K454)</f>
        <v>1000000</v>
      </c>
      <c r="C454" s="19" t="str">
        <f>IF('demand spectrum ULS'!J454="","",'demand spectrum ULS'!J454)</f>
        <v/>
      </c>
      <c r="F454" s="50">
        <f>IF('capacity spectrum ULS'!K454="",1000000,'capacity spectrum ULS'!K454)</f>
        <v>1000000</v>
      </c>
      <c r="G454" s="50" t="str">
        <f>IF('capacity spectrum ULS'!J454="","",'capacity spectrum ULS'!J454)</f>
        <v/>
      </c>
      <c r="H454" s="50"/>
      <c r="J454" s="19">
        <f>IF(B454="","",B454*'N2'!$S$1)</f>
        <v>500000</v>
      </c>
      <c r="K454" s="19" t="str">
        <f>IF(C454="","",C454*'N2'!$S$1)</f>
        <v/>
      </c>
    </row>
    <row r="455" spans="1:11" x14ac:dyDescent="0.25">
      <c r="A455" s="19"/>
      <c r="B455" s="19">
        <f>IF('demand spectrum ULS'!K455="",1000000,'demand spectrum ULS'!K455)</f>
        <v>1000000</v>
      </c>
      <c r="C455" s="19" t="str">
        <f>IF('demand spectrum ULS'!J455="","",'demand spectrum ULS'!J455)</f>
        <v/>
      </c>
      <c r="F455" s="50">
        <f>IF('capacity spectrum ULS'!K455="",1000000,'capacity spectrum ULS'!K455)</f>
        <v>1000000</v>
      </c>
      <c r="G455" s="50" t="str">
        <f>IF('capacity spectrum ULS'!J455="","",'capacity spectrum ULS'!J455)</f>
        <v/>
      </c>
      <c r="H455" s="50"/>
      <c r="J455" s="19">
        <f>IF(B455="","",B455*'N2'!$S$1)</f>
        <v>500000</v>
      </c>
      <c r="K455" s="19" t="str">
        <f>IF(C455="","",C455*'N2'!$S$1)</f>
        <v/>
      </c>
    </row>
    <row r="456" spans="1:11" x14ac:dyDescent="0.25">
      <c r="A456" s="19"/>
      <c r="B456" s="19">
        <f>IF('demand spectrum ULS'!K456="",1000000,'demand spectrum ULS'!K456)</f>
        <v>1000000</v>
      </c>
      <c r="C456" s="19" t="str">
        <f>IF('demand spectrum ULS'!J456="","",'demand spectrum ULS'!J456)</f>
        <v/>
      </c>
      <c r="F456" s="50">
        <f>IF('capacity spectrum ULS'!K456="",1000000,'capacity spectrum ULS'!K456)</f>
        <v>1000000</v>
      </c>
      <c r="G456" s="50" t="str">
        <f>IF('capacity spectrum ULS'!J456="","",'capacity spectrum ULS'!J456)</f>
        <v/>
      </c>
      <c r="H456" s="50"/>
      <c r="J456" s="19">
        <f>IF(B456="","",B456*'N2'!$S$1)</f>
        <v>500000</v>
      </c>
      <c r="K456" s="19" t="str">
        <f>IF(C456="","",C456*'N2'!$S$1)</f>
        <v/>
      </c>
    </row>
    <row r="457" spans="1:11" x14ac:dyDescent="0.25">
      <c r="A457" s="19"/>
      <c r="B457" s="19">
        <f>IF('demand spectrum ULS'!K457="",1000000,'demand spectrum ULS'!K457)</f>
        <v>1000000</v>
      </c>
      <c r="C457" s="19" t="str">
        <f>IF('demand spectrum ULS'!J457="","",'demand spectrum ULS'!J457)</f>
        <v/>
      </c>
      <c r="F457" s="50">
        <f>IF('capacity spectrum ULS'!K457="",1000000,'capacity spectrum ULS'!K457)</f>
        <v>1000000</v>
      </c>
      <c r="G457" s="50" t="str">
        <f>IF('capacity spectrum ULS'!J457="","",'capacity spectrum ULS'!J457)</f>
        <v/>
      </c>
      <c r="H457" s="50"/>
      <c r="J457" s="19">
        <f>IF(B457="","",B457*'N2'!$S$1)</f>
        <v>500000</v>
      </c>
      <c r="K457" s="19" t="str">
        <f>IF(C457="","",C457*'N2'!$S$1)</f>
        <v/>
      </c>
    </row>
    <row r="458" spans="1:11" x14ac:dyDescent="0.25">
      <c r="A458" s="19"/>
      <c r="B458" s="19">
        <f>IF('demand spectrum ULS'!K458="",1000000,'demand spectrum ULS'!K458)</f>
        <v>1000000</v>
      </c>
      <c r="C458" s="19" t="str">
        <f>IF('demand spectrum ULS'!J458="","",'demand spectrum ULS'!J458)</f>
        <v/>
      </c>
      <c r="F458" s="50">
        <f>IF('capacity spectrum ULS'!K458="",1000000,'capacity spectrum ULS'!K458)</f>
        <v>1000000</v>
      </c>
      <c r="G458" s="50" t="str">
        <f>IF('capacity spectrum ULS'!J458="","",'capacity spectrum ULS'!J458)</f>
        <v/>
      </c>
      <c r="H458" s="50"/>
      <c r="J458" s="19">
        <f>IF(B458="","",B458*'N2'!$S$1)</f>
        <v>500000</v>
      </c>
      <c r="K458" s="19" t="str">
        <f>IF(C458="","",C458*'N2'!$S$1)</f>
        <v/>
      </c>
    </row>
    <row r="459" spans="1:11" x14ac:dyDescent="0.25">
      <c r="A459" s="19"/>
      <c r="B459" s="19">
        <f>IF('demand spectrum ULS'!K459="",1000000,'demand spectrum ULS'!K459)</f>
        <v>1000000</v>
      </c>
      <c r="C459" s="19" t="str">
        <f>IF('demand spectrum ULS'!J459="","",'demand spectrum ULS'!J459)</f>
        <v/>
      </c>
      <c r="F459" s="50">
        <f>IF('capacity spectrum ULS'!K459="",1000000,'capacity spectrum ULS'!K459)</f>
        <v>1000000</v>
      </c>
      <c r="G459" s="50" t="str">
        <f>IF('capacity spectrum ULS'!J459="","",'capacity spectrum ULS'!J459)</f>
        <v/>
      </c>
      <c r="H459" s="50"/>
      <c r="J459" s="19">
        <f>IF(B459="","",B459*'N2'!$S$1)</f>
        <v>500000</v>
      </c>
      <c r="K459" s="19" t="str">
        <f>IF(C459="","",C459*'N2'!$S$1)</f>
        <v/>
      </c>
    </row>
    <row r="460" spans="1:11" x14ac:dyDescent="0.25">
      <c r="A460" s="19"/>
      <c r="B460" s="19">
        <f>IF('demand spectrum ULS'!K460="",1000000,'demand spectrum ULS'!K460)</f>
        <v>1000000</v>
      </c>
      <c r="C460" s="19" t="str">
        <f>IF('demand spectrum ULS'!J460="","",'demand spectrum ULS'!J460)</f>
        <v/>
      </c>
      <c r="F460" s="50">
        <f>IF('capacity spectrum ULS'!K460="",1000000,'capacity spectrum ULS'!K460)</f>
        <v>1000000</v>
      </c>
      <c r="G460" s="50" t="str">
        <f>IF('capacity spectrum ULS'!J460="","",'capacity spectrum ULS'!J460)</f>
        <v/>
      </c>
      <c r="H460" s="50"/>
      <c r="J460" s="19">
        <f>IF(B460="","",B460*'N2'!$S$1)</f>
        <v>500000</v>
      </c>
      <c r="K460" s="19" t="str">
        <f>IF(C460="","",C460*'N2'!$S$1)</f>
        <v/>
      </c>
    </row>
    <row r="461" spans="1:11" x14ac:dyDescent="0.25">
      <c r="A461" s="19"/>
      <c r="B461" s="19">
        <f>IF('demand spectrum ULS'!K461="",1000000,'demand spectrum ULS'!K461)</f>
        <v>1000000</v>
      </c>
      <c r="C461" s="19" t="str">
        <f>IF('demand spectrum ULS'!J461="","",'demand spectrum ULS'!J461)</f>
        <v/>
      </c>
      <c r="F461" s="50">
        <f>IF('capacity spectrum ULS'!K461="",1000000,'capacity spectrum ULS'!K461)</f>
        <v>1000000</v>
      </c>
      <c r="G461" s="50" t="str">
        <f>IF('capacity spectrum ULS'!J461="","",'capacity spectrum ULS'!J461)</f>
        <v/>
      </c>
      <c r="H461" s="50"/>
      <c r="J461" s="19">
        <f>IF(B461="","",B461*'N2'!$S$1)</f>
        <v>500000</v>
      </c>
      <c r="K461" s="19" t="str">
        <f>IF(C461="","",C461*'N2'!$S$1)</f>
        <v/>
      </c>
    </row>
    <row r="462" spans="1:11" x14ac:dyDescent="0.25">
      <c r="A462" s="19"/>
      <c r="B462" s="19">
        <f>IF('demand spectrum ULS'!K462="",1000000,'demand spectrum ULS'!K462)</f>
        <v>1000000</v>
      </c>
      <c r="C462" s="19" t="str">
        <f>IF('demand spectrum ULS'!J462="","",'demand spectrum ULS'!J462)</f>
        <v/>
      </c>
      <c r="F462" s="50">
        <f>IF('capacity spectrum ULS'!K462="",1000000,'capacity spectrum ULS'!K462)</f>
        <v>1000000</v>
      </c>
      <c r="G462" s="50" t="str">
        <f>IF('capacity spectrum ULS'!J462="","",'capacity spectrum ULS'!J462)</f>
        <v/>
      </c>
      <c r="H462" s="50"/>
      <c r="J462" s="19">
        <f>IF(B462="","",B462*'N2'!$S$1)</f>
        <v>500000</v>
      </c>
      <c r="K462" s="19" t="str">
        <f>IF(C462="","",C462*'N2'!$S$1)</f>
        <v/>
      </c>
    </row>
    <row r="463" spans="1:11" x14ac:dyDescent="0.25">
      <c r="A463" s="19"/>
      <c r="B463" s="19">
        <f>IF('demand spectrum ULS'!K463="",1000000,'demand spectrum ULS'!K463)</f>
        <v>1000000</v>
      </c>
      <c r="C463" s="19" t="str">
        <f>IF('demand spectrum ULS'!J463="","",'demand spectrum ULS'!J463)</f>
        <v/>
      </c>
      <c r="F463" s="50">
        <f>IF('capacity spectrum ULS'!K463="",1000000,'capacity spectrum ULS'!K463)</f>
        <v>1000000</v>
      </c>
      <c r="G463" s="50" t="str">
        <f>IF('capacity spectrum ULS'!J463="","",'capacity spectrum ULS'!J463)</f>
        <v/>
      </c>
      <c r="H463" s="50"/>
      <c r="J463" s="19">
        <f>IF(B463="","",B463*'N2'!$S$1)</f>
        <v>500000</v>
      </c>
      <c r="K463" s="19" t="str">
        <f>IF(C463="","",C463*'N2'!$S$1)</f>
        <v/>
      </c>
    </row>
    <row r="464" spans="1:11" x14ac:dyDescent="0.25">
      <c r="A464" s="19"/>
      <c r="B464" s="19">
        <f>IF('demand spectrum ULS'!K464="",1000000,'demand spectrum ULS'!K464)</f>
        <v>1000000</v>
      </c>
      <c r="C464" s="19" t="str">
        <f>IF('demand spectrum ULS'!J464="","",'demand spectrum ULS'!J464)</f>
        <v/>
      </c>
      <c r="F464" s="50">
        <f>IF('capacity spectrum ULS'!K464="",1000000,'capacity spectrum ULS'!K464)</f>
        <v>1000000</v>
      </c>
      <c r="G464" s="50" t="str">
        <f>IF('capacity spectrum ULS'!J464="","",'capacity spectrum ULS'!J464)</f>
        <v/>
      </c>
      <c r="H464" s="50"/>
      <c r="J464" s="19">
        <f>IF(B464="","",B464*'N2'!$S$1)</f>
        <v>500000</v>
      </c>
      <c r="K464" s="19" t="str">
        <f>IF(C464="","",C464*'N2'!$S$1)</f>
        <v/>
      </c>
    </row>
    <row r="465" spans="1:11" x14ac:dyDescent="0.25">
      <c r="A465" s="19"/>
      <c r="B465" s="19">
        <f>IF('demand spectrum ULS'!K465="",1000000,'demand spectrum ULS'!K465)</f>
        <v>1000000</v>
      </c>
      <c r="C465" s="19" t="str">
        <f>IF('demand spectrum ULS'!J465="","",'demand spectrum ULS'!J465)</f>
        <v/>
      </c>
      <c r="F465" s="50">
        <f>IF('capacity spectrum ULS'!K465="",1000000,'capacity spectrum ULS'!K465)</f>
        <v>1000000</v>
      </c>
      <c r="G465" s="50" t="str">
        <f>IF('capacity spectrum ULS'!J465="","",'capacity spectrum ULS'!J465)</f>
        <v/>
      </c>
      <c r="H465" s="50"/>
      <c r="J465" s="19">
        <f>IF(B465="","",B465*'N2'!$S$1)</f>
        <v>500000</v>
      </c>
      <c r="K465" s="19" t="str">
        <f>IF(C465="","",C465*'N2'!$S$1)</f>
        <v/>
      </c>
    </row>
    <row r="466" spans="1:11" x14ac:dyDescent="0.25">
      <c r="A466" s="19"/>
      <c r="B466" s="19">
        <f>IF('demand spectrum ULS'!K466="",1000000,'demand spectrum ULS'!K466)</f>
        <v>1000000</v>
      </c>
      <c r="C466" s="19" t="str">
        <f>IF('demand spectrum ULS'!J466="","",'demand spectrum ULS'!J466)</f>
        <v/>
      </c>
      <c r="F466" s="50">
        <f>IF('capacity spectrum ULS'!K466="",1000000,'capacity spectrum ULS'!K466)</f>
        <v>1000000</v>
      </c>
      <c r="G466" s="50" t="str">
        <f>IF('capacity spectrum ULS'!J466="","",'capacity spectrum ULS'!J466)</f>
        <v/>
      </c>
      <c r="H466" s="50"/>
      <c r="J466" s="19">
        <f>IF(B466="","",B466*'N2'!$S$1)</f>
        <v>500000</v>
      </c>
      <c r="K466" s="19" t="str">
        <f>IF(C466="","",C466*'N2'!$S$1)</f>
        <v/>
      </c>
    </row>
    <row r="467" spans="1:11" x14ac:dyDescent="0.25">
      <c r="A467" s="19"/>
      <c r="B467" s="19">
        <f>IF('demand spectrum ULS'!K467="",1000000,'demand spectrum ULS'!K467)</f>
        <v>1000000</v>
      </c>
      <c r="C467" s="19" t="str">
        <f>IF('demand spectrum ULS'!J467="","",'demand spectrum ULS'!J467)</f>
        <v/>
      </c>
      <c r="F467" s="50">
        <f>IF('capacity spectrum ULS'!K467="",1000000,'capacity spectrum ULS'!K467)</f>
        <v>1000000</v>
      </c>
      <c r="G467" s="50" t="str">
        <f>IF('capacity spectrum ULS'!J467="","",'capacity spectrum ULS'!J467)</f>
        <v/>
      </c>
      <c r="H467" s="50"/>
      <c r="J467" s="19">
        <f>IF(B467="","",B467*'N2'!$S$1)</f>
        <v>500000</v>
      </c>
      <c r="K467" s="19" t="str">
        <f>IF(C467="","",C467*'N2'!$S$1)</f>
        <v/>
      </c>
    </row>
    <row r="468" spans="1:11" x14ac:dyDescent="0.25">
      <c r="A468" s="19"/>
      <c r="B468" s="19">
        <f>IF('demand spectrum ULS'!K468="",1000000,'demand spectrum ULS'!K468)</f>
        <v>1000000</v>
      </c>
      <c r="C468" s="19" t="str">
        <f>IF('demand spectrum ULS'!J468="","",'demand spectrum ULS'!J468)</f>
        <v/>
      </c>
      <c r="F468" s="50">
        <f>IF('capacity spectrum ULS'!K468="",1000000,'capacity spectrum ULS'!K468)</f>
        <v>1000000</v>
      </c>
      <c r="G468" s="50" t="str">
        <f>IF('capacity spectrum ULS'!J468="","",'capacity spectrum ULS'!J468)</f>
        <v/>
      </c>
      <c r="H468" s="50"/>
      <c r="J468" s="19">
        <f>IF(B468="","",B468*'N2'!$S$1)</f>
        <v>500000</v>
      </c>
      <c r="K468" s="19" t="str">
        <f>IF(C468="","",C468*'N2'!$S$1)</f>
        <v/>
      </c>
    </row>
    <row r="469" spans="1:11" x14ac:dyDescent="0.25">
      <c r="A469" s="19"/>
      <c r="B469" s="19">
        <f>IF('demand spectrum ULS'!K469="",1000000,'demand spectrum ULS'!K469)</f>
        <v>1000000</v>
      </c>
      <c r="C469" s="19" t="str">
        <f>IF('demand spectrum ULS'!J469="","",'demand spectrum ULS'!J469)</f>
        <v/>
      </c>
      <c r="F469" s="50">
        <f>IF('capacity spectrum ULS'!K469="",1000000,'capacity spectrum ULS'!K469)</f>
        <v>1000000</v>
      </c>
      <c r="G469" s="50" t="str">
        <f>IF('capacity spectrum ULS'!J469="","",'capacity spectrum ULS'!J469)</f>
        <v/>
      </c>
      <c r="H469" s="50"/>
      <c r="J469" s="19">
        <f>IF(B469="","",B469*'N2'!$S$1)</f>
        <v>500000</v>
      </c>
      <c r="K469" s="19" t="str">
        <f>IF(C469="","",C469*'N2'!$S$1)</f>
        <v/>
      </c>
    </row>
    <row r="470" spans="1:11" x14ac:dyDescent="0.25">
      <c r="A470" s="19"/>
      <c r="B470" s="19">
        <f>IF('demand spectrum ULS'!K470="",1000000,'demand spectrum ULS'!K470)</f>
        <v>1000000</v>
      </c>
      <c r="C470" s="19" t="str">
        <f>IF('demand spectrum ULS'!J470="","",'demand spectrum ULS'!J470)</f>
        <v/>
      </c>
      <c r="F470" s="50">
        <f>IF('capacity spectrum ULS'!K470="",1000000,'capacity spectrum ULS'!K470)</f>
        <v>1000000</v>
      </c>
      <c r="G470" s="50" t="str">
        <f>IF('capacity spectrum ULS'!J470="","",'capacity spectrum ULS'!J470)</f>
        <v/>
      </c>
      <c r="H470" s="50"/>
      <c r="J470" s="19">
        <f>IF(B470="","",B470*'N2'!$S$1)</f>
        <v>500000</v>
      </c>
      <c r="K470" s="19" t="str">
        <f>IF(C470="","",C470*'N2'!$S$1)</f>
        <v/>
      </c>
    </row>
    <row r="471" spans="1:11" x14ac:dyDescent="0.25">
      <c r="A471" s="19"/>
      <c r="B471" s="19">
        <f>IF('demand spectrum ULS'!K471="",1000000,'demand spectrum ULS'!K471)</f>
        <v>1000000</v>
      </c>
      <c r="C471" s="19" t="str">
        <f>IF('demand spectrum ULS'!J471="","",'demand spectrum ULS'!J471)</f>
        <v/>
      </c>
      <c r="F471" s="50">
        <f>IF('capacity spectrum ULS'!K471="",1000000,'capacity spectrum ULS'!K471)</f>
        <v>1000000</v>
      </c>
      <c r="G471" s="50" t="str">
        <f>IF('capacity spectrum ULS'!J471="","",'capacity spectrum ULS'!J471)</f>
        <v/>
      </c>
      <c r="H471" s="50"/>
      <c r="J471" s="19">
        <f>IF(B471="","",B471*'N2'!$S$1)</f>
        <v>500000</v>
      </c>
      <c r="K471" s="19" t="str">
        <f>IF(C471="","",C471*'N2'!$S$1)</f>
        <v/>
      </c>
    </row>
    <row r="472" spans="1:11" x14ac:dyDescent="0.25">
      <c r="A472" s="19"/>
      <c r="B472" s="19">
        <f>IF('demand spectrum ULS'!K472="",1000000,'demand spectrum ULS'!K472)</f>
        <v>1000000</v>
      </c>
      <c r="C472" s="19" t="str">
        <f>IF('demand spectrum ULS'!J472="","",'demand spectrum ULS'!J472)</f>
        <v/>
      </c>
      <c r="F472" s="50">
        <f>IF('capacity spectrum ULS'!K472="",1000000,'capacity spectrum ULS'!K472)</f>
        <v>1000000</v>
      </c>
      <c r="G472" s="50" t="str">
        <f>IF('capacity spectrum ULS'!J472="","",'capacity spectrum ULS'!J472)</f>
        <v/>
      </c>
      <c r="H472" s="50"/>
      <c r="J472" s="19">
        <f>IF(B472="","",B472*'N2'!$S$1)</f>
        <v>500000</v>
      </c>
      <c r="K472" s="19" t="str">
        <f>IF(C472="","",C472*'N2'!$S$1)</f>
        <v/>
      </c>
    </row>
    <row r="473" spans="1:11" x14ac:dyDescent="0.25">
      <c r="A473" s="19"/>
      <c r="B473" s="19">
        <f>IF('demand spectrum ULS'!K473="",1000000,'demand spectrum ULS'!K473)</f>
        <v>1000000</v>
      </c>
      <c r="C473" s="19" t="str">
        <f>IF('demand spectrum ULS'!J473="","",'demand spectrum ULS'!J473)</f>
        <v/>
      </c>
      <c r="F473" s="50">
        <f>IF('capacity spectrum ULS'!K473="",1000000,'capacity spectrum ULS'!K473)</f>
        <v>1000000</v>
      </c>
      <c r="G473" s="50" t="str">
        <f>IF('capacity spectrum ULS'!J473="","",'capacity spectrum ULS'!J473)</f>
        <v/>
      </c>
      <c r="H473" s="50"/>
      <c r="J473" s="19">
        <f>IF(B473="","",B473*'N2'!$S$1)</f>
        <v>500000</v>
      </c>
      <c r="K473" s="19" t="str">
        <f>IF(C473="","",C473*'N2'!$S$1)</f>
        <v/>
      </c>
    </row>
    <row r="474" spans="1:11" x14ac:dyDescent="0.25">
      <c r="A474" s="19"/>
      <c r="B474" s="19">
        <f>IF('demand spectrum ULS'!K474="",1000000,'demand spectrum ULS'!K474)</f>
        <v>1000000</v>
      </c>
      <c r="C474" s="19" t="str">
        <f>IF('demand spectrum ULS'!J474="","",'demand spectrum ULS'!J474)</f>
        <v/>
      </c>
      <c r="F474" s="50">
        <f>IF('capacity spectrum ULS'!K474="",1000000,'capacity spectrum ULS'!K474)</f>
        <v>1000000</v>
      </c>
      <c r="G474" s="50" t="str">
        <f>IF('capacity spectrum ULS'!J474="","",'capacity spectrum ULS'!J474)</f>
        <v/>
      </c>
      <c r="H474" s="50"/>
      <c r="J474" s="19">
        <f>IF(B474="","",B474*'N2'!$S$1)</f>
        <v>500000</v>
      </c>
      <c r="K474" s="19" t="str">
        <f>IF(C474="","",C474*'N2'!$S$1)</f>
        <v/>
      </c>
    </row>
    <row r="475" spans="1:11" x14ac:dyDescent="0.25">
      <c r="A475" s="19"/>
      <c r="B475" s="19">
        <f>IF('demand spectrum ULS'!K475="",1000000,'demand spectrum ULS'!K475)</f>
        <v>1000000</v>
      </c>
      <c r="C475" s="19" t="str">
        <f>IF('demand spectrum ULS'!J475="","",'demand spectrum ULS'!J475)</f>
        <v/>
      </c>
      <c r="F475" s="50">
        <f>IF('capacity spectrum ULS'!K475="",1000000,'capacity spectrum ULS'!K475)</f>
        <v>1000000</v>
      </c>
      <c r="G475" s="50" t="str">
        <f>IF('capacity spectrum ULS'!J475="","",'capacity spectrum ULS'!J475)</f>
        <v/>
      </c>
      <c r="H475" s="50"/>
      <c r="J475" s="19">
        <f>IF(B475="","",B475*'N2'!$S$1)</f>
        <v>500000</v>
      </c>
      <c r="K475" s="19" t="str">
        <f>IF(C475="","",C475*'N2'!$S$1)</f>
        <v/>
      </c>
    </row>
    <row r="476" spans="1:11" x14ac:dyDescent="0.25">
      <c r="A476" s="19"/>
      <c r="B476" s="19">
        <f>IF('demand spectrum ULS'!K476="",1000000,'demand spectrum ULS'!K476)</f>
        <v>1000000</v>
      </c>
      <c r="C476" s="19" t="str">
        <f>IF('demand spectrum ULS'!J476="","",'demand spectrum ULS'!J476)</f>
        <v/>
      </c>
      <c r="F476" s="50">
        <f>IF('capacity spectrum ULS'!K476="",1000000,'capacity spectrum ULS'!K476)</f>
        <v>1000000</v>
      </c>
      <c r="G476" s="50" t="str">
        <f>IF('capacity spectrum ULS'!J476="","",'capacity spectrum ULS'!J476)</f>
        <v/>
      </c>
      <c r="H476" s="50"/>
      <c r="J476" s="19">
        <f>IF(B476="","",B476*'N2'!$S$1)</f>
        <v>500000</v>
      </c>
      <c r="K476" s="19" t="str">
        <f>IF(C476="","",C476*'N2'!$S$1)</f>
        <v/>
      </c>
    </row>
    <row r="477" spans="1:11" x14ac:dyDescent="0.25">
      <c r="A477" s="19"/>
      <c r="B477" s="19">
        <f>IF('demand spectrum ULS'!K477="",1000000,'demand spectrum ULS'!K477)</f>
        <v>1000000</v>
      </c>
      <c r="C477" s="19" t="str">
        <f>IF('demand spectrum ULS'!J477="","",'demand spectrum ULS'!J477)</f>
        <v/>
      </c>
      <c r="F477" s="50">
        <f>IF('capacity spectrum ULS'!K477="",1000000,'capacity spectrum ULS'!K477)</f>
        <v>1000000</v>
      </c>
      <c r="G477" s="50" t="str">
        <f>IF('capacity spectrum ULS'!J477="","",'capacity spectrum ULS'!J477)</f>
        <v/>
      </c>
      <c r="H477" s="50"/>
      <c r="J477" s="19">
        <f>IF(B477="","",B477*'N2'!$S$1)</f>
        <v>500000</v>
      </c>
      <c r="K477" s="19" t="str">
        <f>IF(C477="","",C477*'N2'!$S$1)</f>
        <v/>
      </c>
    </row>
    <row r="478" spans="1:11" x14ac:dyDescent="0.25">
      <c r="A478" s="19"/>
      <c r="B478" s="19">
        <f>IF('demand spectrum ULS'!K478="",1000000,'demand spectrum ULS'!K478)</f>
        <v>1000000</v>
      </c>
      <c r="C478" s="19" t="str">
        <f>IF('demand spectrum ULS'!J478="","",'demand spectrum ULS'!J478)</f>
        <v/>
      </c>
      <c r="F478" s="50">
        <f>IF('capacity spectrum ULS'!K478="",1000000,'capacity spectrum ULS'!K478)</f>
        <v>1000000</v>
      </c>
      <c r="G478" s="50" t="str">
        <f>IF('capacity spectrum ULS'!J478="","",'capacity spectrum ULS'!J478)</f>
        <v/>
      </c>
      <c r="H478" s="50"/>
      <c r="J478" s="19">
        <f>IF(B478="","",B478*'N2'!$S$1)</f>
        <v>500000</v>
      </c>
      <c r="K478" s="19" t="str">
        <f>IF(C478="","",C478*'N2'!$S$1)</f>
        <v/>
      </c>
    </row>
    <row r="479" spans="1:11" x14ac:dyDescent="0.25">
      <c r="A479" s="19"/>
      <c r="B479" s="19">
        <f>IF('demand spectrum ULS'!K479="",1000000,'demand spectrum ULS'!K479)</f>
        <v>1000000</v>
      </c>
      <c r="C479" s="19" t="str">
        <f>IF('demand spectrum ULS'!J479="","",'demand spectrum ULS'!J479)</f>
        <v/>
      </c>
      <c r="F479" s="50">
        <f>IF('capacity spectrum ULS'!K479="",1000000,'capacity spectrum ULS'!K479)</f>
        <v>1000000</v>
      </c>
      <c r="G479" s="50" t="str">
        <f>IF('capacity spectrum ULS'!J479="","",'capacity spectrum ULS'!J479)</f>
        <v/>
      </c>
      <c r="H479" s="50"/>
      <c r="J479" s="19">
        <f>IF(B479="","",B479*'N2'!$S$1)</f>
        <v>500000</v>
      </c>
      <c r="K479" s="19" t="str">
        <f>IF(C479="","",C479*'N2'!$S$1)</f>
        <v/>
      </c>
    </row>
    <row r="480" spans="1:11" x14ac:dyDescent="0.25">
      <c r="A480" s="19"/>
      <c r="B480" s="19">
        <f>IF('demand spectrum ULS'!K480="",1000000,'demand spectrum ULS'!K480)</f>
        <v>1000000</v>
      </c>
      <c r="C480" s="19" t="str">
        <f>IF('demand spectrum ULS'!J480="","",'demand spectrum ULS'!J480)</f>
        <v/>
      </c>
      <c r="F480" s="50">
        <f>IF('capacity spectrum ULS'!K480="",1000000,'capacity spectrum ULS'!K480)</f>
        <v>1000000</v>
      </c>
      <c r="G480" s="50" t="str">
        <f>IF('capacity spectrum ULS'!J480="","",'capacity spectrum ULS'!J480)</f>
        <v/>
      </c>
      <c r="H480" s="50"/>
      <c r="J480" s="19">
        <f>IF(B480="","",B480*'N2'!$S$1)</f>
        <v>500000</v>
      </c>
      <c r="K480" s="19" t="str">
        <f>IF(C480="","",C480*'N2'!$S$1)</f>
        <v/>
      </c>
    </row>
    <row r="481" spans="1:11" x14ac:dyDescent="0.25">
      <c r="A481" s="19"/>
      <c r="B481" s="19">
        <f>IF('demand spectrum ULS'!K481="",1000000,'demand spectrum ULS'!K481)</f>
        <v>1000000</v>
      </c>
      <c r="C481" s="19" t="str">
        <f>IF('demand spectrum ULS'!J481="","",'demand spectrum ULS'!J481)</f>
        <v/>
      </c>
      <c r="F481" s="50">
        <f>IF('capacity spectrum ULS'!K481="",1000000,'capacity spectrum ULS'!K481)</f>
        <v>1000000</v>
      </c>
      <c r="G481" s="50" t="str">
        <f>IF('capacity spectrum ULS'!J481="","",'capacity spectrum ULS'!J481)</f>
        <v/>
      </c>
      <c r="H481" s="50"/>
      <c r="J481" s="19">
        <f>IF(B481="","",B481*'N2'!$S$1)</f>
        <v>500000</v>
      </c>
      <c r="K481" s="19" t="str">
        <f>IF(C481="","",C481*'N2'!$S$1)</f>
        <v/>
      </c>
    </row>
    <row r="482" spans="1:11" x14ac:dyDescent="0.25">
      <c r="A482" s="19"/>
      <c r="B482" s="19">
        <f>IF('demand spectrum ULS'!K482="",1000000,'demand spectrum ULS'!K482)</f>
        <v>1000000</v>
      </c>
      <c r="C482" s="19" t="str">
        <f>IF('demand spectrum ULS'!J482="","",'demand spectrum ULS'!J482)</f>
        <v/>
      </c>
      <c r="F482" s="50">
        <f>IF('capacity spectrum ULS'!K482="",1000000,'capacity spectrum ULS'!K482)</f>
        <v>1000000</v>
      </c>
      <c r="G482" s="50" t="str">
        <f>IF('capacity spectrum ULS'!J482="","",'capacity spectrum ULS'!J482)</f>
        <v/>
      </c>
      <c r="H482" s="50"/>
      <c r="J482" s="19">
        <f>IF(B482="","",B482*'N2'!$S$1)</f>
        <v>500000</v>
      </c>
      <c r="K482" s="19" t="str">
        <f>IF(C482="","",C482*'N2'!$S$1)</f>
        <v/>
      </c>
    </row>
    <row r="483" spans="1:11" x14ac:dyDescent="0.25">
      <c r="A483" s="19"/>
      <c r="B483" s="19">
        <f>IF('demand spectrum ULS'!K483="",1000000,'demand spectrum ULS'!K483)</f>
        <v>1000000</v>
      </c>
      <c r="C483" s="19" t="str">
        <f>IF('demand spectrum ULS'!J483="","",'demand spectrum ULS'!J483)</f>
        <v/>
      </c>
      <c r="F483" s="50">
        <f>IF('capacity spectrum ULS'!K483="",1000000,'capacity spectrum ULS'!K483)</f>
        <v>1000000</v>
      </c>
      <c r="G483" s="50" t="str">
        <f>IF('capacity spectrum ULS'!J483="","",'capacity spectrum ULS'!J483)</f>
        <v/>
      </c>
      <c r="H483" s="50"/>
      <c r="J483" s="19">
        <f>IF(B483="","",B483*'N2'!$S$1)</f>
        <v>500000</v>
      </c>
      <c r="K483" s="19" t="str">
        <f>IF(C483="","",C483*'N2'!$S$1)</f>
        <v/>
      </c>
    </row>
    <row r="484" spans="1:11" x14ac:dyDescent="0.25">
      <c r="A484" s="19"/>
      <c r="B484" s="19">
        <f>IF('demand spectrum ULS'!K484="",1000000,'demand spectrum ULS'!K484)</f>
        <v>1000000</v>
      </c>
      <c r="C484" s="19" t="str">
        <f>IF('demand spectrum ULS'!J484="","",'demand spectrum ULS'!J484)</f>
        <v/>
      </c>
      <c r="F484" s="50">
        <f>IF('capacity spectrum ULS'!K484="",1000000,'capacity spectrum ULS'!K484)</f>
        <v>1000000</v>
      </c>
      <c r="G484" s="50" t="str">
        <f>IF('capacity spectrum ULS'!J484="","",'capacity spectrum ULS'!J484)</f>
        <v/>
      </c>
      <c r="H484" s="50"/>
      <c r="J484" s="19">
        <f>IF(B484="","",B484*'N2'!$S$1)</f>
        <v>500000</v>
      </c>
      <c r="K484" s="19" t="str">
        <f>IF(C484="","",C484*'N2'!$S$1)</f>
        <v/>
      </c>
    </row>
    <row r="485" spans="1:11" x14ac:dyDescent="0.25">
      <c r="A485" s="19"/>
      <c r="B485" s="19">
        <f>IF('demand spectrum ULS'!K485="",1000000,'demand spectrum ULS'!K485)</f>
        <v>1000000</v>
      </c>
      <c r="C485" s="19" t="str">
        <f>IF('demand spectrum ULS'!J485="","",'demand spectrum ULS'!J485)</f>
        <v/>
      </c>
      <c r="F485" s="50">
        <f>IF('capacity spectrum ULS'!K485="",1000000,'capacity spectrum ULS'!K485)</f>
        <v>1000000</v>
      </c>
      <c r="G485" s="50" t="str">
        <f>IF('capacity spectrum ULS'!J485="","",'capacity spectrum ULS'!J485)</f>
        <v/>
      </c>
      <c r="H485" s="50"/>
      <c r="J485" s="19">
        <f>IF(B485="","",B485*'N2'!$S$1)</f>
        <v>500000</v>
      </c>
      <c r="K485" s="19" t="str">
        <f>IF(C485="","",C485*'N2'!$S$1)</f>
        <v/>
      </c>
    </row>
    <row r="486" spans="1:11" x14ac:dyDescent="0.25">
      <c r="A486" s="19"/>
      <c r="B486" s="19">
        <f>IF('demand spectrum ULS'!K486="",1000000,'demand spectrum ULS'!K486)</f>
        <v>1000000</v>
      </c>
      <c r="C486" s="19" t="str">
        <f>IF('demand spectrum ULS'!J486="","",'demand spectrum ULS'!J486)</f>
        <v/>
      </c>
      <c r="F486" s="50">
        <f>IF('capacity spectrum ULS'!K486="",1000000,'capacity spectrum ULS'!K486)</f>
        <v>1000000</v>
      </c>
      <c r="G486" s="50" t="str">
        <f>IF('capacity spectrum ULS'!J486="","",'capacity spectrum ULS'!J486)</f>
        <v/>
      </c>
      <c r="H486" s="50"/>
      <c r="J486" s="19">
        <f>IF(B486="","",B486*'N2'!$S$1)</f>
        <v>500000</v>
      </c>
      <c r="K486" s="19" t="str">
        <f>IF(C486="","",C486*'N2'!$S$1)</f>
        <v/>
      </c>
    </row>
    <row r="487" spans="1:11" x14ac:dyDescent="0.25">
      <c r="A487" s="19"/>
      <c r="B487" s="19">
        <f>IF('demand spectrum ULS'!K487="",1000000,'demand spectrum ULS'!K487)</f>
        <v>1000000</v>
      </c>
      <c r="C487" s="19" t="str">
        <f>IF('demand spectrum ULS'!J487="","",'demand spectrum ULS'!J487)</f>
        <v/>
      </c>
      <c r="F487" s="50">
        <f>IF('capacity spectrum ULS'!K487="",1000000,'capacity spectrum ULS'!K487)</f>
        <v>1000000</v>
      </c>
      <c r="G487" s="50" t="str">
        <f>IF('capacity spectrum ULS'!J487="","",'capacity spectrum ULS'!J487)</f>
        <v/>
      </c>
      <c r="H487" s="50"/>
      <c r="J487" s="19">
        <f>IF(B487="","",B487*'N2'!$S$1)</f>
        <v>500000</v>
      </c>
      <c r="K487" s="19" t="str">
        <f>IF(C487="","",C487*'N2'!$S$1)</f>
        <v/>
      </c>
    </row>
    <row r="488" spans="1:11" x14ac:dyDescent="0.25">
      <c r="A488" s="19"/>
      <c r="B488" s="19">
        <f>IF('demand spectrum ULS'!K488="",1000000,'demand spectrum ULS'!K488)</f>
        <v>1000000</v>
      </c>
      <c r="C488" s="19" t="str">
        <f>IF('demand spectrum ULS'!J488="","",'demand spectrum ULS'!J488)</f>
        <v/>
      </c>
      <c r="F488" s="50">
        <f>IF('capacity spectrum ULS'!K488="",1000000,'capacity spectrum ULS'!K488)</f>
        <v>1000000</v>
      </c>
      <c r="G488" s="50" t="str">
        <f>IF('capacity spectrum ULS'!J488="","",'capacity spectrum ULS'!J488)</f>
        <v/>
      </c>
      <c r="H488" s="50"/>
      <c r="J488" s="19">
        <f>IF(B488="","",B488*'N2'!$S$1)</f>
        <v>500000</v>
      </c>
      <c r="K488" s="19" t="str">
        <f>IF(C488="","",C488*'N2'!$S$1)</f>
        <v/>
      </c>
    </row>
    <row r="489" spans="1:11" x14ac:dyDescent="0.25">
      <c r="A489" s="19"/>
      <c r="B489" s="19">
        <f>IF('demand spectrum ULS'!K489="",1000000,'demand spectrum ULS'!K489)</f>
        <v>1000000</v>
      </c>
      <c r="C489" s="19" t="str">
        <f>IF('demand spectrum ULS'!J489="","",'demand spectrum ULS'!J489)</f>
        <v/>
      </c>
      <c r="F489" s="50">
        <f>IF('capacity spectrum ULS'!K489="",1000000,'capacity spectrum ULS'!K489)</f>
        <v>1000000</v>
      </c>
      <c r="G489" s="50" t="str">
        <f>IF('capacity spectrum ULS'!J489="","",'capacity spectrum ULS'!J489)</f>
        <v/>
      </c>
      <c r="H489" s="50"/>
      <c r="J489" s="19">
        <f>IF(B489="","",B489*'N2'!$S$1)</f>
        <v>500000</v>
      </c>
      <c r="K489" s="19" t="str">
        <f>IF(C489="","",C489*'N2'!$S$1)</f>
        <v/>
      </c>
    </row>
    <row r="490" spans="1:11" x14ac:dyDescent="0.25">
      <c r="A490" s="19"/>
      <c r="B490" s="19">
        <f>IF('demand spectrum ULS'!K490="",1000000,'demand spectrum ULS'!K490)</f>
        <v>1000000</v>
      </c>
      <c r="C490" s="19" t="str">
        <f>IF('demand spectrum ULS'!J490="","",'demand spectrum ULS'!J490)</f>
        <v/>
      </c>
      <c r="F490" s="50">
        <f>IF('capacity spectrum ULS'!K490="",1000000,'capacity spectrum ULS'!K490)</f>
        <v>1000000</v>
      </c>
      <c r="G490" s="50" t="str">
        <f>IF('capacity spectrum ULS'!J490="","",'capacity spectrum ULS'!J490)</f>
        <v/>
      </c>
      <c r="H490" s="50"/>
      <c r="J490" s="19">
        <f>IF(B490="","",B490*'N2'!$S$1)</f>
        <v>500000</v>
      </c>
      <c r="K490" s="19" t="str">
        <f>IF(C490="","",C490*'N2'!$S$1)</f>
        <v/>
      </c>
    </row>
    <row r="491" spans="1:11" x14ac:dyDescent="0.25">
      <c r="A491" s="19"/>
      <c r="B491" s="19">
        <f>IF('demand spectrum ULS'!K491="",1000000,'demand spectrum ULS'!K491)</f>
        <v>1000000</v>
      </c>
      <c r="C491" s="19" t="str">
        <f>IF('demand spectrum ULS'!J491="","",'demand spectrum ULS'!J491)</f>
        <v/>
      </c>
      <c r="F491" s="50">
        <f>IF('capacity spectrum ULS'!K491="",1000000,'capacity spectrum ULS'!K491)</f>
        <v>1000000</v>
      </c>
      <c r="G491" s="50" t="str">
        <f>IF('capacity spectrum ULS'!J491="","",'capacity spectrum ULS'!J491)</f>
        <v/>
      </c>
      <c r="H491" s="50"/>
      <c r="J491" s="19">
        <f>IF(B491="","",B491*'N2'!$S$1)</f>
        <v>500000</v>
      </c>
      <c r="K491" s="19" t="str">
        <f>IF(C491="","",C491*'N2'!$S$1)</f>
        <v/>
      </c>
    </row>
    <row r="492" spans="1:11" x14ac:dyDescent="0.25">
      <c r="A492" s="19"/>
      <c r="B492" s="19">
        <f>IF('demand spectrum ULS'!K492="",1000000,'demand spectrum ULS'!K492)</f>
        <v>1000000</v>
      </c>
      <c r="C492" s="19" t="str">
        <f>IF('demand spectrum ULS'!J492="","",'demand spectrum ULS'!J492)</f>
        <v/>
      </c>
      <c r="F492" s="50">
        <f>IF('capacity spectrum ULS'!K492="",1000000,'capacity spectrum ULS'!K492)</f>
        <v>1000000</v>
      </c>
      <c r="G492" s="50" t="str">
        <f>IF('capacity spectrum ULS'!J492="","",'capacity spectrum ULS'!J492)</f>
        <v/>
      </c>
      <c r="H492" s="50"/>
      <c r="J492" s="19">
        <f>IF(B492="","",B492*'N2'!$S$1)</f>
        <v>500000</v>
      </c>
      <c r="K492" s="19" t="str">
        <f>IF(C492="","",C492*'N2'!$S$1)</f>
        <v/>
      </c>
    </row>
    <row r="493" spans="1:11" x14ac:dyDescent="0.25">
      <c r="A493" s="19"/>
      <c r="B493" s="19">
        <f>IF('demand spectrum ULS'!K493="",1000000,'demand spectrum ULS'!K493)</f>
        <v>1000000</v>
      </c>
      <c r="C493" s="19" t="str">
        <f>IF('demand spectrum ULS'!J493="","",'demand spectrum ULS'!J493)</f>
        <v/>
      </c>
      <c r="F493" s="50">
        <f>IF('capacity spectrum ULS'!K493="",1000000,'capacity spectrum ULS'!K493)</f>
        <v>1000000</v>
      </c>
      <c r="G493" s="50" t="str">
        <f>IF('capacity spectrum ULS'!J493="","",'capacity spectrum ULS'!J493)</f>
        <v/>
      </c>
      <c r="H493" s="50"/>
      <c r="J493" s="19">
        <f>IF(B493="","",B493*'N2'!$S$1)</f>
        <v>500000</v>
      </c>
      <c r="K493" s="19" t="str">
        <f>IF(C493="","",C493*'N2'!$S$1)</f>
        <v/>
      </c>
    </row>
    <row r="494" spans="1:11" x14ac:dyDescent="0.25">
      <c r="A494" s="19"/>
      <c r="B494" s="19">
        <f>IF('demand spectrum ULS'!K494="",1000000,'demand spectrum ULS'!K494)</f>
        <v>1000000</v>
      </c>
      <c r="C494" s="19" t="str">
        <f>IF('demand spectrum ULS'!J494="","",'demand spectrum ULS'!J494)</f>
        <v/>
      </c>
      <c r="F494" s="50">
        <f>IF('capacity spectrum ULS'!K494="",1000000,'capacity spectrum ULS'!K494)</f>
        <v>1000000</v>
      </c>
      <c r="G494" s="50" t="str">
        <f>IF('capacity spectrum ULS'!J494="","",'capacity spectrum ULS'!J494)</f>
        <v/>
      </c>
      <c r="H494" s="50"/>
      <c r="J494" s="19">
        <f>IF(B494="","",B494*'N2'!$S$1)</f>
        <v>500000</v>
      </c>
      <c r="K494" s="19" t="str">
        <f>IF(C494="","",C494*'N2'!$S$1)</f>
        <v/>
      </c>
    </row>
    <row r="495" spans="1:11" x14ac:dyDescent="0.25">
      <c r="A495" s="19"/>
      <c r="B495" s="19">
        <f>IF('demand spectrum ULS'!K495="",1000000,'demand spectrum ULS'!K495)</f>
        <v>1000000</v>
      </c>
      <c r="C495" s="19" t="str">
        <f>IF('demand spectrum ULS'!J495="","",'demand spectrum ULS'!J495)</f>
        <v/>
      </c>
      <c r="F495" s="50">
        <f>IF('capacity spectrum ULS'!K495="",1000000,'capacity spectrum ULS'!K495)</f>
        <v>1000000</v>
      </c>
      <c r="G495" s="50" t="str">
        <f>IF('capacity spectrum ULS'!J495="","",'capacity spectrum ULS'!J495)</f>
        <v/>
      </c>
      <c r="H495" s="50"/>
      <c r="J495" s="19">
        <f>IF(B495="","",B495*'N2'!$S$1)</f>
        <v>500000</v>
      </c>
      <c r="K495" s="19" t="str">
        <f>IF(C495="","",C495*'N2'!$S$1)</f>
        <v/>
      </c>
    </row>
    <row r="496" spans="1:11" x14ac:dyDescent="0.25">
      <c r="A496" s="19"/>
      <c r="B496" s="19">
        <f>IF('demand spectrum ULS'!K496="",1000000,'demand spectrum ULS'!K496)</f>
        <v>1000000</v>
      </c>
      <c r="C496" s="19" t="str">
        <f>IF('demand spectrum ULS'!J496="","",'demand spectrum ULS'!J496)</f>
        <v/>
      </c>
      <c r="F496" s="50">
        <f>IF('capacity spectrum ULS'!K496="",1000000,'capacity spectrum ULS'!K496)</f>
        <v>1000000</v>
      </c>
      <c r="G496" s="50" t="str">
        <f>IF('capacity spectrum ULS'!J496="","",'capacity spectrum ULS'!J496)</f>
        <v/>
      </c>
      <c r="H496" s="50"/>
      <c r="J496" s="19">
        <f>IF(B496="","",B496*'N2'!$S$1)</f>
        <v>500000</v>
      </c>
      <c r="K496" s="19" t="str">
        <f>IF(C496="","",C496*'N2'!$S$1)</f>
        <v/>
      </c>
    </row>
    <row r="497" spans="1:11" x14ac:dyDescent="0.25">
      <c r="A497" s="19"/>
      <c r="B497" s="19">
        <f>IF('demand spectrum ULS'!K497="",1000000,'demand spectrum ULS'!K497)</f>
        <v>1000000</v>
      </c>
      <c r="C497" s="19" t="str">
        <f>IF('demand spectrum ULS'!J497="","",'demand spectrum ULS'!J497)</f>
        <v/>
      </c>
      <c r="F497" s="50">
        <f>IF('capacity spectrum ULS'!K497="",1000000,'capacity spectrum ULS'!K497)</f>
        <v>1000000</v>
      </c>
      <c r="G497" s="50" t="str">
        <f>IF('capacity spectrum ULS'!J497="","",'capacity spectrum ULS'!J497)</f>
        <v/>
      </c>
      <c r="H497" s="50"/>
      <c r="J497" s="19">
        <f>IF(B497="","",B497*'N2'!$S$1)</f>
        <v>500000</v>
      </c>
      <c r="K497" s="19" t="str">
        <f>IF(C497="","",C497*'N2'!$S$1)</f>
        <v/>
      </c>
    </row>
    <row r="498" spans="1:11" x14ac:dyDescent="0.25">
      <c r="A498" s="19"/>
      <c r="B498" s="19">
        <f>IF('demand spectrum ULS'!K498="",1000000,'demand spectrum ULS'!K498)</f>
        <v>1000000</v>
      </c>
      <c r="C498" s="19" t="str">
        <f>IF('demand spectrum ULS'!J498="","",'demand spectrum ULS'!J498)</f>
        <v/>
      </c>
      <c r="F498" s="50">
        <f>IF('capacity spectrum ULS'!K498="",1000000,'capacity spectrum ULS'!K498)</f>
        <v>1000000</v>
      </c>
      <c r="G498" s="50" t="str">
        <f>IF('capacity spectrum ULS'!J498="","",'capacity spectrum ULS'!J498)</f>
        <v/>
      </c>
      <c r="H498" s="50"/>
      <c r="J498" s="19">
        <f>IF(B498="","",B498*'N2'!$S$1)</f>
        <v>500000</v>
      </c>
      <c r="K498" s="19" t="str">
        <f>IF(C498="","",C498*'N2'!$S$1)</f>
        <v/>
      </c>
    </row>
    <row r="499" spans="1:11" x14ac:dyDescent="0.25">
      <c r="A499" s="19"/>
      <c r="B499" s="19">
        <f>IF('demand spectrum ULS'!K499="",1000000,'demand spectrum ULS'!K499)</f>
        <v>1000000</v>
      </c>
      <c r="C499" s="19" t="str">
        <f>IF('demand spectrum ULS'!J499="","",'demand spectrum ULS'!J499)</f>
        <v/>
      </c>
      <c r="F499" s="50">
        <f>IF('capacity spectrum ULS'!K499="",1000000,'capacity spectrum ULS'!K499)</f>
        <v>1000000</v>
      </c>
      <c r="G499" s="50" t="str">
        <f>IF('capacity spectrum ULS'!J499="","",'capacity spectrum ULS'!J499)</f>
        <v/>
      </c>
      <c r="H499" s="50"/>
      <c r="J499" s="19">
        <f>IF(B499="","",B499*'N2'!$S$1)</f>
        <v>500000</v>
      </c>
      <c r="K499" s="19" t="str">
        <f>IF(C499="","",C499*'N2'!$S$1)</f>
        <v/>
      </c>
    </row>
    <row r="500" spans="1:11" x14ac:dyDescent="0.25">
      <c r="A500" s="19"/>
      <c r="B500" s="19">
        <f>IF('demand spectrum ULS'!K500="",1000000,'demand spectrum ULS'!K500)</f>
        <v>1000000</v>
      </c>
      <c r="C500" s="19" t="str">
        <f>IF('demand spectrum ULS'!J500="","",'demand spectrum ULS'!J500)</f>
        <v/>
      </c>
      <c r="F500" s="50">
        <f>IF('capacity spectrum ULS'!K500="",1000000,'capacity spectrum ULS'!K500)</f>
        <v>1000000</v>
      </c>
      <c r="G500" s="50" t="str">
        <f>IF('capacity spectrum ULS'!J500="","",'capacity spectrum ULS'!J500)</f>
        <v/>
      </c>
      <c r="H500" s="50"/>
      <c r="J500" s="19">
        <f>IF(B500="","",B500*'N2'!$S$1)</f>
        <v>500000</v>
      </c>
      <c r="K500" s="19" t="str">
        <f>IF(C500="","",C500*'N2'!$S$1)</f>
        <v/>
      </c>
    </row>
    <row r="501" spans="1:11" x14ac:dyDescent="0.25">
      <c r="A501" s="19"/>
      <c r="B501" s="19">
        <f>IF('demand spectrum ULS'!K501="",1000000,'demand spectrum ULS'!K501)</f>
        <v>1000000</v>
      </c>
      <c r="C501" s="19" t="str">
        <f>IF('demand spectrum ULS'!J501="","",'demand spectrum ULS'!J501)</f>
        <v/>
      </c>
      <c r="F501" s="50">
        <f>IF('capacity spectrum ULS'!K501="",1000000,'capacity spectrum ULS'!K501)</f>
        <v>1000000</v>
      </c>
      <c r="G501" s="50" t="str">
        <f>IF('capacity spectrum ULS'!J501="","",'capacity spectrum ULS'!J501)</f>
        <v/>
      </c>
      <c r="H501" s="50"/>
      <c r="J501" s="19">
        <f>IF(B501="","",B501*'N2'!$S$1)</f>
        <v>500000</v>
      </c>
      <c r="K501" s="19" t="str">
        <f>IF(C501="","",C501*'N2'!$S$1)</f>
        <v/>
      </c>
    </row>
    <row r="502" spans="1:11" x14ac:dyDescent="0.25">
      <c r="A502" s="19"/>
      <c r="B502" s="19">
        <f>IF('demand spectrum ULS'!K502="",1000000,'demand spectrum ULS'!K502)</f>
        <v>1000000</v>
      </c>
      <c r="C502" s="19" t="str">
        <f>IF('demand spectrum ULS'!J502="","",'demand spectrum ULS'!J502)</f>
        <v/>
      </c>
      <c r="F502" s="50">
        <f>IF('capacity spectrum ULS'!K502="",1000000,'capacity spectrum ULS'!K502)</f>
        <v>1000000</v>
      </c>
      <c r="G502" s="50" t="str">
        <f>IF('capacity spectrum ULS'!J502="","",'capacity spectrum ULS'!J502)</f>
        <v/>
      </c>
      <c r="H502" s="50"/>
      <c r="J502" s="19">
        <f>IF(B502="","",B502*'N2'!$S$1)</f>
        <v>500000</v>
      </c>
      <c r="K502" s="19" t="str">
        <f>IF(C502="","",C502*'N2'!$S$1)</f>
        <v/>
      </c>
    </row>
    <row r="503" spans="1:11" x14ac:dyDescent="0.25">
      <c r="A503" s="19"/>
      <c r="B503" s="19">
        <f>IF('demand spectrum ULS'!K503="",1000000,'demand spectrum ULS'!K503)</f>
        <v>1000000</v>
      </c>
      <c r="C503" s="19" t="str">
        <f>IF('demand spectrum ULS'!J503="","",'demand spectrum ULS'!J503)</f>
        <v/>
      </c>
      <c r="F503" s="50">
        <f>IF('capacity spectrum ULS'!K503="",1000000,'capacity spectrum ULS'!K503)</f>
        <v>1000000</v>
      </c>
      <c r="G503" s="50" t="str">
        <f>IF('capacity spectrum ULS'!J503="","",'capacity spectrum ULS'!J503)</f>
        <v/>
      </c>
      <c r="H503" s="50"/>
      <c r="J503" s="19">
        <f>IF(B503="","",B503*'N2'!$S$1)</f>
        <v>500000</v>
      </c>
      <c r="K503" s="19" t="str">
        <f>IF(C503="","",C503*'N2'!$S$1)</f>
        <v/>
      </c>
    </row>
    <row r="504" spans="1:11" x14ac:dyDescent="0.25">
      <c r="A504" s="19"/>
      <c r="B504" s="19">
        <f>IF('demand spectrum ULS'!K504="",1000000,'demand spectrum ULS'!K504)</f>
        <v>1000000</v>
      </c>
      <c r="C504" s="19" t="str">
        <f>IF('demand spectrum ULS'!J504="","",'demand spectrum ULS'!J504)</f>
        <v/>
      </c>
      <c r="F504" s="50">
        <f>IF('capacity spectrum ULS'!K504="",1000000,'capacity spectrum ULS'!K504)</f>
        <v>1000000</v>
      </c>
      <c r="G504" s="50" t="str">
        <f>IF('capacity spectrum ULS'!J504="","",'capacity spectrum ULS'!J504)</f>
        <v/>
      </c>
      <c r="H504" s="50"/>
      <c r="J504" s="19">
        <f>IF(B504="","",B504*'N2'!$S$1)</f>
        <v>500000</v>
      </c>
      <c r="K504" s="19" t="str">
        <f>IF(C504="","",C504*'N2'!$S$1)</f>
        <v/>
      </c>
    </row>
    <row r="505" spans="1:11" x14ac:dyDescent="0.25">
      <c r="A505" s="19"/>
      <c r="B505" s="19">
        <f>IF('demand spectrum ULS'!K505="",1000000,'demand spectrum ULS'!K505)</f>
        <v>1000000</v>
      </c>
      <c r="C505" s="19" t="str">
        <f>IF('demand spectrum ULS'!J505="","",'demand spectrum ULS'!J505)</f>
        <v/>
      </c>
      <c r="F505" s="50">
        <f>IF('capacity spectrum ULS'!K505="",1000000,'capacity spectrum ULS'!K505)</f>
        <v>1000000</v>
      </c>
      <c r="G505" s="50" t="str">
        <f>IF('capacity spectrum ULS'!J505="","",'capacity spectrum ULS'!J505)</f>
        <v/>
      </c>
      <c r="H505" s="50"/>
      <c r="J505" s="19">
        <f>IF(B505="","",B505*'N2'!$S$1)</f>
        <v>500000</v>
      </c>
      <c r="K505" s="19" t="str">
        <f>IF(C505="","",C505*'N2'!$S$1)</f>
        <v/>
      </c>
    </row>
    <row r="506" spans="1:11" x14ac:dyDescent="0.25">
      <c r="A506" s="19"/>
      <c r="B506" s="19">
        <f>IF('demand spectrum ULS'!K506="",1000000,'demand spectrum ULS'!K506)</f>
        <v>1000000</v>
      </c>
      <c r="C506" s="19" t="str">
        <f>IF('demand spectrum ULS'!J506="","",'demand spectrum ULS'!J506)</f>
        <v/>
      </c>
      <c r="F506" s="50">
        <f>IF('capacity spectrum ULS'!K506="",1000000,'capacity spectrum ULS'!K506)</f>
        <v>1000000</v>
      </c>
      <c r="G506" s="50" t="str">
        <f>IF('capacity spectrum ULS'!J506="","",'capacity spectrum ULS'!J506)</f>
        <v/>
      </c>
      <c r="H506" s="50"/>
      <c r="J506" s="19">
        <f>IF(B506="","",B506*'N2'!$S$1)</f>
        <v>500000</v>
      </c>
      <c r="K506" s="19" t="str">
        <f>IF(C506="","",C506*'N2'!$S$1)</f>
        <v/>
      </c>
    </row>
    <row r="507" spans="1:11" x14ac:dyDescent="0.25">
      <c r="A507" s="19"/>
      <c r="B507" s="19">
        <f>IF('demand spectrum ULS'!K507="",1000000,'demand spectrum ULS'!K507)</f>
        <v>1000000</v>
      </c>
      <c r="C507" s="19" t="str">
        <f>IF('demand spectrum ULS'!J507="","",'demand spectrum ULS'!J507)</f>
        <v/>
      </c>
      <c r="F507" s="50">
        <f>IF('capacity spectrum ULS'!K507="",1000000,'capacity spectrum ULS'!K507)</f>
        <v>1000000</v>
      </c>
      <c r="G507" s="50" t="str">
        <f>IF('capacity spectrum ULS'!J507="","",'capacity spectrum ULS'!J507)</f>
        <v/>
      </c>
      <c r="H507" s="50"/>
      <c r="J507" s="19">
        <f>IF(B507="","",B507*'N2'!$S$1)</f>
        <v>500000</v>
      </c>
      <c r="K507" s="19" t="str">
        <f>IF(C507="","",C507*'N2'!$S$1)</f>
        <v/>
      </c>
    </row>
    <row r="508" spans="1:11" x14ac:dyDescent="0.25">
      <c r="A508" s="19"/>
      <c r="B508" s="19">
        <f>IF('demand spectrum ULS'!K508="",1000000,'demand spectrum ULS'!K508)</f>
        <v>1000000</v>
      </c>
      <c r="C508" s="19" t="str">
        <f>IF('demand spectrum ULS'!J508="","",'demand spectrum ULS'!J508)</f>
        <v/>
      </c>
      <c r="F508" s="50">
        <f>IF('capacity spectrum ULS'!K508="",1000000,'capacity spectrum ULS'!K508)</f>
        <v>1000000</v>
      </c>
      <c r="G508" s="50" t="str">
        <f>IF('capacity spectrum ULS'!J508="","",'capacity spectrum ULS'!J508)</f>
        <v/>
      </c>
      <c r="H508" s="50"/>
      <c r="J508" s="19">
        <f>IF(B508="","",B508*'N2'!$S$1)</f>
        <v>500000</v>
      </c>
      <c r="K508" s="19" t="str">
        <f>IF(C508="","",C508*'N2'!$S$1)</f>
        <v/>
      </c>
    </row>
    <row r="509" spans="1:11" x14ac:dyDescent="0.25">
      <c r="A509" s="19"/>
      <c r="B509" s="19">
        <f>IF('demand spectrum ULS'!K509="",1000000,'demand spectrum ULS'!K509)</f>
        <v>1000000</v>
      </c>
      <c r="C509" s="19" t="str">
        <f>IF('demand spectrum ULS'!J509="","",'demand spectrum ULS'!J509)</f>
        <v/>
      </c>
      <c r="F509" s="50">
        <f>IF('capacity spectrum ULS'!K509="",1000000,'capacity spectrum ULS'!K509)</f>
        <v>1000000</v>
      </c>
      <c r="G509" s="50" t="str">
        <f>IF('capacity spectrum ULS'!J509="","",'capacity spectrum ULS'!J509)</f>
        <v/>
      </c>
      <c r="H509" s="50"/>
      <c r="J509" s="19">
        <f>IF(B509="","",B509*'N2'!$S$1)</f>
        <v>500000</v>
      </c>
      <c r="K509" s="19" t="str">
        <f>IF(C509="","",C509*'N2'!$S$1)</f>
        <v/>
      </c>
    </row>
    <row r="510" spans="1:11" x14ac:dyDescent="0.25">
      <c r="A510" s="19"/>
      <c r="B510" s="19">
        <f>IF('demand spectrum ULS'!K510="",1000000,'demand spectrum ULS'!K510)</f>
        <v>1000000</v>
      </c>
      <c r="C510" s="19" t="str">
        <f>IF('demand spectrum ULS'!J510="","",'demand spectrum ULS'!J510)</f>
        <v/>
      </c>
      <c r="F510" s="50">
        <f>IF('capacity spectrum ULS'!K510="",1000000,'capacity spectrum ULS'!K510)</f>
        <v>1000000</v>
      </c>
      <c r="G510" s="50" t="str">
        <f>IF('capacity spectrum ULS'!J510="","",'capacity spectrum ULS'!J510)</f>
        <v/>
      </c>
      <c r="H510" s="50"/>
      <c r="J510" s="19">
        <f>IF(B510="","",B510*'N2'!$S$1)</f>
        <v>500000</v>
      </c>
      <c r="K510" s="19" t="str">
        <f>IF(C510="","",C510*'N2'!$S$1)</f>
        <v/>
      </c>
    </row>
    <row r="511" spans="1:11" x14ac:dyDescent="0.25">
      <c r="A511" s="19"/>
      <c r="B511" s="19">
        <f>IF('demand spectrum ULS'!K511="",1000000,'demand spectrum ULS'!K511)</f>
        <v>1000000</v>
      </c>
      <c r="C511" s="19" t="str">
        <f>IF('demand spectrum ULS'!J511="","",'demand spectrum ULS'!J511)</f>
        <v/>
      </c>
      <c r="F511" s="50">
        <f>IF('capacity spectrum ULS'!K511="",1000000,'capacity spectrum ULS'!K511)</f>
        <v>1000000</v>
      </c>
      <c r="G511" s="50" t="str">
        <f>IF('capacity spectrum ULS'!J511="","",'capacity spectrum ULS'!J511)</f>
        <v/>
      </c>
      <c r="H511" s="50"/>
      <c r="J511" s="19">
        <f>IF(B511="","",B511*'N2'!$S$1)</f>
        <v>500000</v>
      </c>
      <c r="K511" s="19" t="str">
        <f>IF(C511="","",C511*'N2'!$S$1)</f>
        <v/>
      </c>
    </row>
    <row r="512" spans="1:11" x14ac:dyDescent="0.25">
      <c r="A512" s="19"/>
      <c r="B512" s="19">
        <f>IF('demand spectrum ULS'!K512="",1000000,'demand spectrum ULS'!K512)</f>
        <v>1000000</v>
      </c>
      <c r="C512" s="19" t="str">
        <f>IF('demand spectrum ULS'!J512="","",'demand spectrum ULS'!J512)</f>
        <v/>
      </c>
      <c r="F512" s="50">
        <f>IF('capacity spectrum ULS'!K512="",1000000,'capacity spectrum ULS'!K512)</f>
        <v>1000000</v>
      </c>
      <c r="G512" s="50" t="str">
        <f>IF('capacity spectrum ULS'!J512="","",'capacity spectrum ULS'!J512)</f>
        <v/>
      </c>
      <c r="H512" s="50"/>
      <c r="J512" s="19">
        <f>IF(B512="","",B512*'N2'!$S$1)</f>
        <v>500000</v>
      </c>
      <c r="K512" s="19" t="str">
        <f>IF(C512="","",C512*'N2'!$S$1)</f>
        <v/>
      </c>
    </row>
    <row r="513" spans="1:11" x14ac:dyDescent="0.25">
      <c r="A513" s="19"/>
      <c r="B513" s="19">
        <f>IF('demand spectrum ULS'!K513="",1000000,'demand spectrum ULS'!K513)</f>
        <v>1000000</v>
      </c>
      <c r="C513" s="19" t="str">
        <f>IF('demand spectrum ULS'!J513="","",'demand spectrum ULS'!J513)</f>
        <v/>
      </c>
      <c r="F513" s="50">
        <f>IF('capacity spectrum ULS'!K513="",1000000,'capacity spectrum ULS'!K513)</f>
        <v>1000000</v>
      </c>
      <c r="G513" s="50" t="str">
        <f>IF('capacity spectrum ULS'!J513="","",'capacity spectrum ULS'!J513)</f>
        <v/>
      </c>
      <c r="H513" s="50"/>
      <c r="J513" s="19">
        <f>IF(B513="","",B513*'N2'!$S$1)</f>
        <v>500000</v>
      </c>
      <c r="K513" s="19" t="str">
        <f>IF(C513="","",C513*'N2'!$S$1)</f>
        <v/>
      </c>
    </row>
    <row r="514" spans="1:11" x14ac:dyDescent="0.25">
      <c r="A514" s="19"/>
      <c r="B514" s="19">
        <f>IF('demand spectrum ULS'!K514="",1000000,'demand spectrum ULS'!K514)</f>
        <v>1000000</v>
      </c>
      <c r="C514" s="19" t="str">
        <f>IF('demand spectrum ULS'!J514="","",'demand spectrum ULS'!J514)</f>
        <v/>
      </c>
      <c r="F514" s="50">
        <f>IF('capacity spectrum ULS'!K514="",1000000,'capacity spectrum ULS'!K514)</f>
        <v>1000000</v>
      </c>
      <c r="G514" s="50" t="str">
        <f>IF('capacity spectrum ULS'!J514="","",'capacity spectrum ULS'!J514)</f>
        <v/>
      </c>
      <c r="H514" s="50"/>
      <c r="J514" s="19">
        <f>IF(B514="","",B514*'N2'!$S$1)</f>
        <v>500000</v>
      </c>
      <c r="K514" s="19" t="str">
        <f>IF(C514="","",C514*'N2'!$S$1)</f>
        <v/>
      </c>
    </row>
    <row r="515" spans="1:11" x14ac:dyDescent="0.25">
      <c r="A515" s="19"/>
      <c r="B515" s="19">
        <f>IF('demand spectrum ULS'!K515="",1000000,'demand spectrum ULS'!K515)</f>
        <v>1000000</v>
      </c>
      <c r="C515" s="19" t="str">
        <f>IF('demand spectrum ULS'!J515="","",'demand spectrum ULS'!J515)</f>
        <v/>
      </c>
      <c r="F515" s="50">
        <f>IF('capacity spectrum ULS'!K515="",1000000,'capacity spectrum ULS'!K515)</f>
        <v>1000000</v>
      </c>
      <c r="G515" s="50" t="str">
        <f>IF('capacity spectrum ULS'!J515="","",'capacity spectrum ULS'!J515)</f>
        <v/>
      </c>
      <c r="H515" s="50"/>
      <c r="J515" s="19">
        <f>IF(B515="","",B515*'N2'!$S$1)</f>
        <v>500000</v>
      </c>
      <c r="K515" s="19" t="str">
        <f>IF(C515="","",C515*'N2'!$S$1)</f>
        <v/>
      </c>
    </row>
    <row r="516" spans="1:11" x14ac:dyDescent="0.25">
      <c r="A516" s="19"/>
      <c r="B516" s="19">
        <f>IF('demand spectrum ULS'!K516="",1000000,'demand spectrum ULS'!K516)</f>
        <v>1000000</v>
      </c>
      <c r="C516" s="19" t="str">
        <f>IF('demand spectrum ULS'!J516="","",'demand spectrum ULS'!J516)</f>
        <v/>
      </c>
      <c r="F516" s="50">
        <f>IF('capacity spectrum ULS'!K516="",1000000,'capacity spectrum ULS'!K516)</f>
        <v>1000000</v>
      </c>
      <c r="G516" s="50" t="str">
        <f>IF('capacity spectrum ULS'!J516="","",'capacity spectrum ULS'!J516)</f>
        <v/>
      </c>
      <c r="H516" s="50"/>
      <c r="J516" s="19">
        <f>IF(B516="","",B516*'N2'!$S$1)</f>
        <v>500000</v>
      </c>
      <c r="K516" s="19" t="str">
        <f>IF(C516="","",C516*'N2'!$S$1)</f>
        <v/>
      </c>
    </row>
    <row r="517" spans="1:11" x14ac:dyDescent="0.25">
      <c r="A517" s="19"/>
      <c r="B517" s="19">
        <f>IF('demand spectrum ULS'!K517="",1000000,'demand spectrum ULS'!K517)</f>
        <v>1000000</v>
      </c>
      <c r="C517" s="19" t="str">
        <f>IF('demand spectrum ULS'!J517="","",'demand spectrum ULS'!J517)</f>
        <v/>
      </c>
      <c r="F517" s="50">
        <f>IF('capacity spectrum ULS'!K517="",1000000,'capacity spectrum ULS'!K517)</f>
        <v>1000000</v>
      </c>
      <c r="G517" s="50" t="str">
        <f>IF('capacity spectrum ULS'!J517="","",'capacity spectrum ULS'!J517)</f>
        <v/>
      </c>
      <c r="H517" s="50"/>
      <c r="J517" s="19">
        <f>IF(B517="","",B517*'N2'!$S$1)</f>
        <v>500000</v>
      </c>
      <c r="K517" s="19" t="str">
        <f>IF(C517="","",C517*'N2'!$S$1)</f>
        <v/>
      </c>
    </row>
    <row r="518" spans="1:11" x14ac:dyDescent="0.25">
      <c r="A518" s="19"/>
      <c r="B518" s="19">
        <f>IF('demand spectrum ULS'!K518="",1000000,'demand spectrum ULS'!K518)</f>
        <v>1000000</v>
      </c>
      <c r="C518" s="19" t="str">
        <f>IF('demand spectrum ULS'!J518="","",'demand spectrum ULS'!J518)</f>
        <v/>
      </c>
      <c r="F518" s="50">
        <f>IF('capacity spectrum ULS'!K518="",1000000,'capacity spectrum ULS'!K518)</f>
        <v>1000000</v>
      </c>
      <c r="G518" s="50" t="str">
        <f>IF('capacity spectrum ULS'!J518="","",'capacity spectrum ULS'!J518)</f>
        <v/>
      </c>
      <c r="H518" s="50"/>
      <c r="J518" s="19">
        <f>IF(B518="","",B518*'N2'!$S$1)</f>
        <v>500000</v>
      </c>
      <c r="K518" s="19" t="str">
        <f>IF(C518="","",C518*'N2'!$S$1)</f>
        <v/>
      </c>
    </row>
    <row r="519" spans="1:11" x14ac:dyDescent="0.25">
      <c r="A519" s="19"/>
      <c r="B519" s="19">
        <f>IF('demand spectrum ULS'!K519="",1000000,'demand spectrum ULS'!K519)</f>
        <v>1000000</v>
      </c>
      <c r="C519" s="19" t="str">
        <f>IF('demand spectrum ULS'!J519="","",'demand spectrum ULS'!J519)</f>
        <v/>
      </c>
      <c r="F519" s="50">
        <f>IF('capacity spectrum ULS'!K519="",1000000,'capacity spectrum ULS'!K519)</f>
        <v>1000000</v>
      </c>
      <c r="G519" s="50" t="str">
        <f>IF('capacity spectrum ULS'!J519="","",'capacity spectrum ULS'!J519)</f>
        <v/>
      </c>
      <c r="H519" s="50"/>
      <c r="J519" s="19">
        <f>IF(B519="","",B519*'N2'!$S$1)</f>
        <v>500000</v>
      </c>
      <c r="K519" s="19" t="str">
        <f>IF(C519="","",C519*'N2'!$S$1)</f>
        <v/>
      </c>
    </row>
    <row r="520" spans="1:11" x14ac:dyDescent="0.25">
      <c r="A520" s="19"/>
      <c r="B520" s="19">
        <f>IF('demand spectrum ULS'!K520="",1000000,'demand spectrum ULS'!K520)</f>
        <v>1000000</v>
      </c>
      <c r="C520" s="19" t="str">
        <f>IF('demand spectrum ULS'!J520="","",'demand spectrum ULS'!J520)</f>
        <v/>
      </c>
      <c r="F520" s="50">
        <f>IF('capacity spectrum ULS'!K520="",1000000,'capacity spectrum ULS'!K520)</f>
        <v>1000000</v>
      </c>
      <c r="G520" s="50" t="str">
        <f>IF('capacity spectrum ULS'!J520="","",'capacity spectrum ULS'!J520)</f>
        <v/>
      </c>
      <c r="H520" s="50"/>
      <c r="J520" s="19">
        <f>IF(B520="","",B520*'N2'!$S$1)</f>
        <v>500000</v>
      </c>
      <c r="K520" s="19" t="str">
        <f>IF(C520="","",C520*'N2'!$S$1)</f>
        <v/>
      </c>
    </row>
    <row r="521" spans="1:11" x14ac:dyDescent="0.25">
      <c r="A521" s="19"/>
      <c r="B521" s="19">
        <f>IF('demand spectrum ULS'!K521="",1000000,'demand spectrum ULS'!K521)</f>
        <v>1000000</v>
      </c>
      <c r="C521" s="19" t="str">
        <f>IF('demand spectrum ULS'!J521="","",'demand spectrum ULS'!J521)</f>
        <v/>
      </c>
      <c r="F521" s="50">
        <f>IF('capacity spectrum ULS'!K521="",1000000,'capacity spectrum ULS'!K521)</f>
        <v>1000000</v>
      </c>
      <c r="G521" s="50" t="str">
        <f>IF('capacity spectrum ULS'!J521="","",'capacity spectrum ULS'!J521)</f>
        <v/>
      </c>
      <c r="H521" s="50"/>
      <c r="J521" s="19">
        <f>IF(B521="","",B521*'N2'!$S$1)</f>
        <v>500000</v>
      </c>
      <c r="K521" s="19" t="str">
        <f>IF(C521="","",C521*'N2'!$S$1)</f>
        <v/>
      </c>
    </row>
    <row r="522" spans="1:11" x14ac:dyDescent="0.25">
      <c r="A522" s="19"/>
      <c r="B522" s="19">
        <f>IF('demand spectrum ULS'!K522="",1000000,'demand spectrum ULS'!K522)</f>
        <v>1000000</v>
      </c>
      <c r="C522" s="19" t="str">
        <f>IF('demand spectrum ULS'!J522="","",'demand spectrum ULS'!J522)</f>
        <v/>
      </c>
      <c r="F522" s="50">
        <f>IF('capacity spectrum ULS'!K522="",1000000,'capacity spectrum ULS'!K522)</f>
        <v>1000000</v>
      </c>
      <c r="G522" s="50" t="str">
        <f>IF('capacity spectrum ULS'!J522="","",'capacity spectrum ULS'!J522)</f>
        <v/>
      </c>
      <c r="H522" s="50"/>
      <c r="J522" s="19">
        <f>IF(B522="","",B522*'N2'!$S$1)</f>
        <v>500000</v>
      </c>
      <c r="K522" s="19" t="str">
        <f>IF(C522="","",C522*'N2'!$S$1)</f>
        <v/>
      </c>
    </row>
    <row r="523" spans="1:11" x14ac:dyDescent="0.25">
      <c r="A523" s="19"/>
      <c r="B523" s="19">
        <f>IF('demand spectrum ULS'!K523="",1000000,'demand spectrum ULS'!K523)</f>
        <v>1000000</v>
      </c>
      <c r="C523" s="19" t="str">
        <f>IF('demand spectrum ULS'!J523="","",'demand spectrum ULS'!J523)</f>
        <v/>
      </c>
      <c r="F523" s="50">
        <f>IF('capacity spectrum ULS'!K523="",1000000,'capacity spectrum ULS'!K523)</f>
        <v>1000000</v>
      </c>
      <c r="G523" s="50" t="str">
        <f>IF('capacity spectrum ULS'!J523="","",'capacity spectrum ULS'!J523)</f>
        <v/>
      </c>
      <c r="H523" s="50"/>
      <c r="J523" s="19">
        <f>IF(B523="","",B523*'N2'!$S$1)</f>
        <v>500000</v>
      </c>
      <c r="K523" s="19" t="str">
        <f>IF(C523="","",C523*'N2'!$S$1)</f>
        <v/>
      </c>
    </row>
    <row r="524" spans="1:11" x14ac:dyDescent="0.25">
      <c r="A524" s="19"/>
      <c r="B524" s="19">
        <f>IF('demand spectrum ULS'!K524="",1000000,'demand spectrum ULS'!K524)</f>
        <v>1000000</v>
      </c>
      <c r="C524" s="19" t="str">
        <f>IF('demand spectrum ULS'!J524="","",'demand spectrum ULS'!J524)</f>
        <v/>
      </c>
      <c r="F524" s="50">
        <f>IF('capacity spectrum ULS'!K524="",1000000,'capacity spectrum ULS'!K524)</f>
        <v>1000000</v>
      </c>
      <c r="G524" s="50" t="str">
        <f>IF('capacity spectrum ULS'!J524="","",'capacity spectrum ULS'!J524)</f>
        <v/>
      </c>
      <c r="H524" s="50"/>
      <c r="J524" s="19">
        <f>IF(B524="","",B524*'N2'!$S$1)</f>
        <v>500000</v>
      </c>
      <c r="K524" s="19" t="str">
        <f>IF(C524="","",C524*'N2'!$S$1)</f>
        <v/>
      </c>
    </row>
    <row r="525" spans="1:11" x14ac:dyDescent="0.25">
      <c r="A525" s="19"/>
      <c r="B525" s="19">
        <f>IF('demand spectrum ULS'!K525="",1000000,'demand spectrum ULS'!K525)</f>
        <v>1000000</v>
      </c>
      <c r="C525" s="19" t="str">
        <f>IF('demand spectrum ULS'!J525="","",'demand spectrum ULS'!J525)</f>
        <v/>
      </c>
      <c r="F525" s="50">
        <f>IF('capacity spectrum ULS'!K525="",1000000,'capacity spectrum ULS'!K525)</f>
        <v>1000000</v>
      </c>
      <c r="G525" s="50" t="str">
        <f>IF('capacity spectrum ULS'!J525="","",'capacity spectrum ULS'!J525)</f>
        <v/>
      </c>
      <c r="H525" s="50"/>
      <c r="J525" s="19">
        <f>IF(B525="","",B525*'N2'!$S$1)</f>
        <v>500000</v>
      </c>
      <c r="K525" s="19" t="str">
        <f>IF(C525="","",C525*'N2'!$S$1)</f>
        <v/>
      </c>
    </row>
    <row r="526" spans="1:11" x14ac:dyDescent="0.25">
      <c r="A526" s="19"/>
      <c r="B526" s="19">
        <f>IF('demand spectrum ULS'!K526="",1000000,'demand spectrum ULS'!K526)</f>
        <v>1000000</v>
      </c>
      <c r="C526" s="19" t="str">
        <f>IF('demand spectrum ULS'!J526="","",'demand spectrum ULS'!J526)</f>
        <v/>
      </c>
      <c r="F526" s="50">
        <f>IF('capacity spectrum ULS'!K526="",1000000,'capacity spectrum ULS'!K526)</f>
        <v>1000000</v>
      </c>
      <c r="G526" s="50" t="str">
        <f>IF('capacity spectrum ULS'!J526="","",'capacity spectrum ULS'!J526)</f>
        <v/>
      </c>
      <c r="H526" s="50"/>
      <c r="J526" s="19">
        <f>IF(B526="","",B526*'N2'!$S$1)</f>
        <v>500000</v>
      </c>
      <c r="K526" s="19" t="str">
        <f>IF(C526="","",C526*'N2'!$S$1)</f>
        <v/>
      </c>
    </row>
    <row r="527" spans="1:11" x14ac:dyDescent="0.25">
      <c r="A527" s="19"/>
      <c r="B527" s="19">
        <f>IF('demand spectrum ULS'!K527="",1000000,'demand spectrum ULS'!K527)</f>
        <v>1000000</v>
      </c>
      <c r="C527" s="19" t="str">
        <f>IF('demand spectrum ULS'!J527="","",'demand spectrum ULS'!J527)</f>
        <v/>
      </c>
      <c r="F527" s="50">
        <f>IF('capacity spectrum ULS'!K527="",1000000,'capacity spectrum ULS'!K527)</f>
        <v>1000000</v>
      </c>
      <c r="G527" s="50" t="str">
        <f>IF('capacity spectrum ULS'!J527="","",'capacity spectrum ULS'!J527)</f>
        <v/>
      </c>
      <c r="H527" s="50"/>
      <c r="J527" s="19">
        <f>IF(B527="","",B527*'N2'!$S$1)</f>
        <v>500000</v>
      </c>
      <c r="K527" s="19" t="str">
        <f>IF(C527="","",C527*'N2'!$S$1)</f>
        <v/>
      </c>
    </row>
    <row r="528" spans="1:11" x14ac:dyDescent="0.25">
      <c r="A528" s="19"/>
      <c r="B528" s="19">
        <f>IF('demand spectrum ULS'!K528="",1000000,'demand spectrum ULS'!K528)</f>
        <v>1000000</v>
      </c>
      <c r="C528" s="19" t="str">
        <f>IF('demand spectrum ULS'!J528="","",'demand spectrum ULS'!J528)</f>
        <v/>
      </c>
      <c r="F528" s="50">
        <f>IF('capacity spectrum ULS'!K528="",1000000,'capacity spectrum ULS'!K528)</f>
        <v>1000000</v>
      </c>
      <c r="G528" s="50" t="str">
        <f>IF('capacity spectrum ULS'!J528="","",'capacity spectrum ULS'!J528)</f>
        <v/>
      </c>
      <c r="H528" s="50"/>
      <c r="J528" s="19">
        <f>IF(B528="","",B528*'N2'!$S$1)</f>
        <v>500000</v>
      </c>
      <c r="K528" s="19" t="str">
        <f>IF(C528="","",C528*'N2'!$S$1)</f>
        <v/>
      </c>
    </row>
    <row r="529" spans="1:11" x14ac:dyDescent="0.25">
      <c r="A529" s="19"/>
      <c r="B529" s="19">
        <f>IF('demand spectrum ULS'!K529="",1000000,'demand spectrum ULS'!K529)</f>
        <v>1000000</v>
      </c>
      <c r="C529" s="19" t="str">
        <f>IF('demand spectrum ULS'!J529="","",'demand spectrum ULS'!J529)</f>
        <v/>
      </c>
      <c r="F529" s="50">
        <f>IF('capacity spectrum ULS'!K529="",1000000,'capacity spectrum ULS'!K529)</f>
        <v>1000000</v>
      </c>
      <c r="G529" s="50" t="str">
        <f>IF('capacity spectrum ULS'!J529="","",'capacity spectrum ULS'!J529)</f>
        <v/>
      </c>
      <c r="H529" s="50"/>
      <c r="J529" s="19">
        <f>IF(B529="","",B529*'N2'!$S$1)</f>
        <v>500000</v>
      </c>
      <c r="K529" s="19" t="str">
        <f>IF(C529="","",C529*'N2'!$S$1)</f>
        <v/>
      </c>
    </row>
    <row r="530" spans="1:11" x14ac:dyDescent="0.25">
      <c r="A530" s="19"/>
      <c r="B530" s="19">
        <f>IF('demand spectrum ULS'!K530="",1000000,'demand spectrum ULS'!K530)</f>
        <v>1000000</v>
      </c>
      <c r="C530" s="19" t="str">
        <f>IF('demand spectrum ULS'!J530="","",'demand spectrum ULS'!J530)</f>
        <v/>
      </c>
      <c r="F530" s="50">
        <f>IF('capacity spectrum ULS'!K530="",1000000,'capacity spectrum ULS'!K530)</f>
        <v>1000000</v>
      </c>
      <c r="G530" s="50" t="str">
        <f>IF('capacity spectrum ULS'!J530="","",'capacity spectrum ULS'!J530)</f>
        <v/>
      </c>
      <c r="H530" s="50"/>
      <c r="J530" s="19">
        <f>IF(B530="","",B530*'N2'!$S$1)</f>
        <v>500000</v>
      </c>
      <c r="K530" s="19" t="str">
        <f>IF(C530="","",C530*'N2'!$S$1)</f>
        <v/>
      </c>
    </row>
    <row r="531" spans="1:11" x14ac:dyDescent="0.25">
      <c r="A531" s="19"/>
      <c r="B531" s="19">
        <f>IF('demand spectrum ULS'!K531="",1000000,'demand spectrum ULS'!K531)</f>
        <v>1000000</v>
      </c>
      <c r="C531" s="19" t="str">
        <f>IF('demand spectrum ULS'!J531="","",'demand spectrum ULS'!J531)</f>
        <v/>
      </c>
      <c r="F531" s="50">
        <f>IF('capacity spectrum ULS'!K531="",1000000,'capacity spectrum ULS'!K531)</f>
        <v>1000000</v>
      </c>
      <c r="G531" s="50" t="str">
        <f>IF('capacity spectrum ULS'!J531="","",'capacity spectrum ULS'!J531)</f>
        <v/>
      </c>
      <c r="H531" s="50"/>
      <c r="J531" s="19">
        <f>IF(B531="","",B531*'N2'!$S$1)</f>
        <v>500000</v>
      </c>
      <c r="K531" s="19" t="str">
        <f>IF(C531="","",C531*'N2'!$S$1)</f>
        <v/>
      </c>
    </row>
    <row r="532" spans="1:11" x14ac:dyDescent="0.25">
      <c r="A532" s="19"/>
      <c r="B532" s="19">
        <f>IF('demand spectrum ULS'!K532="",1000000,'demand spectrum ULS'!K532)</f>
        <v>1000000</v>
      </c>
      <c r="C532" s="19" t="str">
        <f>IF('demand spectrum ULS'!J532="","",'demand spectrum ULS'!J532)</f>
        <v/>
      </c>
      <c r="F532" s="50">
        <f>IF('capacity spectrum ULS'!K532="",1000000,'capacity spectrum ULS'!K532)</f>
        <v>1000000</v>
      </c>
      <c r="G532" s="50" t="str">
        <f>IF('capacity spectrum ULS'!J532="","",'capacity spectrum ULS'!J532)</f>
        <v/>
      </c>
      <c r="H532" s="50"/>
      <c r="J532" s="19">
        <f>IF(B532="","",B532*'N2'!$S$1)</f>
        <v>500000</v>
      </c>
      <c r="K532" s="19" t="str">
        <f>IF(C532="","",C532*'N2'!$S$1)</f>
        <v/>
      </c>
    </row>
    <row r="533" spans="1:11" x14ac:dyDescent="0.25">
      <c r="A533" s="19"/>
      <c r="B533" s="19">
        <f>IF('demand spectrum ULS'!K533="",1000000,'demand spectrum ULS'!K533)</f>
        <v>1000000</v>
      </c>
      <c r="C533" s="19" t="str">
        <f>IF('demand spectrum ULS'!J533="","",'demand spectrum ULS'!J533)</f>
        <v/>
      </c>
      <c r="F533" s="50">
        <f>IF('capacity spectrum ULS'!K533="",1000000,'capacity spectrum ULS'!K533)</f>
        <v>1000000</v>
      </c>
      <c r="G533" s="50" t="str">
        <f>IF('capacity spectrum ULS'!J533="","",'capacity spectrum ULS'!J533)</f>
        <v/>
      </c>
      <c r="H533" s="50"/>
      <c r="J533" s="19">
        <f>IF(B533="","",B533*'N2'!$S$1)</f>
        <v>500000</v>
      </c>
      <c r="K533" s="19" t="str">
        <f>IF(C533="","",C533*'N2'!$S$1)</f>
        <v/>
      </c>
    </row>
    <row r="534" spans="1:11" x14ac:dyDescent="0.25">
      <c r="A534" s="19"/>
      <c r="B534" s="19">
        <f>IF('demand spectrum ULS'!K534="",1000000,'demand spectrum ULS'!K534)</f>
        <v>1000000</v>
      </c>
      <c r="C534" s="19" t="str">
        <f>IF('demand spectrum ULS'!J534="","",'demand spectrum ULS'!J534)</f>
        <v/>
      </c>
      <c r="F534" s="50">
        <f>IF('capacity spectrum ULS'!K534="",1000000,'capacity spectrum ULS'!K534)</f>
        <v>1000000</v>
      </c>
      <c r="G534" s="50" t="str">
        <f>IF('capacity spectrum ULS'!J534="","",'capacity spectrum ULS'!J534)</f>
        <v/>
      </c>
      <c r="H534" s="50"/>
      <c r="J534" s="19">
        <f>IF(B534="","",B534*'N2'!$S$1)</f>
        <v>500000</v>
      </c>
      <c r="K534" s="19" t="str">
        <f>IF(C534="","",C534*'N2'!$S$1)</f>
        <v/>
      </c>
    </row>
    <row r="535" spans="1:11" x14ac:dyDescent="0.25">
      <c r="A535" s="19"/>
      <c r="B535" s="19">
        <f>IF('demand spectrum ULS'!K535="",1000000,'demand spectrum ULS'!K535)</f>
        <v>1000000</v>
      </c>
      <c r="C535" s="19" t="str">
        <f>IF('demand spectrum ULS'!J535="","",'demand spectrum ULS'!J535)</f>
        <v/>
      </c>
      <c r="F535" s="50">
        <f>IF('capacity spectrum ULS'!K535="",1000000,'capacity spectrum ULS'!K535)</f>
        <v>1000000</v>
      </c>
      <c r="G535" s="50" t="str">
        <f>IF('capacity spectrum ULS'!J535="","",'capacity spectrum ULS'!J535)</f>
        <v/>
      </c>
      <c r="H535" s="50"/>
      <c r="J535" s="19">
        <f>IF(B535="","",B535*'N2'!$S$1)</f>
        <v>500000</v>
      </c>
      <c r="K535" s="19" t="str">
        <f>IF(C535="","",C535*'N2'!$S$1)</f>
        <v/>
      </c>
    </row>
    <row r="536" spans="1:11" x14ac:dyDescent="0.25">
      <c r="A536" s="19"/>
      <c r="B536" s="19">
        <f>IF('demand spectrum ULS'!K536="",1000000,'demand spectrum ULS'!K536)</f>
        <v>1000000</v>
      </c>
      <c r="C536" s="19" t="str">
        <f>IF('demand spectrum ULS'!J536="","",'demand spectrum ULS'!J536)</f>
        <v/>
      </c>
      <c r="F536" s="50">
        <f>IF('capacity spectrum ULS'!K536="",1000000,'capacity spectrum ULS'!K536)</f>
        <v>1000000</v>
      </c>
      <c r="G536" s="50" t="str">
        <f>IF('capacity spectrum ULS'!J536="","",'capacity spectrum ULS'!J536)</f>
        <v/>
      </c>
      <c r="H536" s="50"/>
      <c r="J536" s="19">
        <f>IF(B536="","",B536*'N2'!$S$1)</f>
        <v>500000</v>
      </c>
      <c r="K536" s="19" t="str">
        <f>IF(C536="","",C536*'N2'!$S$1)</f>
        <v/>
      </c>
    </row>
    <row r="537" spans="1:11" x14ac:dyDescent="0.25">
      <c r="A537" s="19"/>
      <c r="B537" s="19">
        <f>IF('demand spectrum ULS'!K537="",1000000,'demand spectrum ULS'!K537)</f>
        <v>1000000</v>
      </c>
      <c r="C537" s="19" t="str">
        <f>IF('demand spectrum ULS'!J537="","",'demand spectrum ULS'!J537)</f>
        <v/>
      </c>
      <c r="F537" s="50">
        <f>IF('capacity spectrum ULS'!K537="",1000000,'capacity spectrum ULS'!K537)</f>
        <v>1000000</v>
      </c>
      <c r="G537" s="50" t="str">
        <f>IF('capacity spectrum ULS'!J537="","",'capacity spectrum ULS'!J537)</f>
        <v/>
      </c>
      <c r="H537" s="50"/>
      <c r="J537" s="19">
        <f>IF(B537="","",B537*'N2'!$S$1)</f>
        <v>500000</v>
      </c>
      <c r="K537" s="19" t="str">
        <f>IF(C537="","",C537*'N2'!$S$1)</f>
        <v/>
      </c>
    </row>
    <row r="538" spans="1:11" x14ac:dyDescent="0.25">
      <c r="A538" s="19"/>
      <c r="B538" s="19">
        <f>IF('demand spectrum ULS'!K538="",1000000,'demand spectrum ULS'!K538)</f>
        <v>1000000</v>
      </c>
      <c r="C538" s="19" t="str">
        <f>IF('demand spectrum ULS'!J538="","",'demand spectrum ULS'!J538)</f>
        <v/>
      </c>
      <c r="F538" s="50">
        <f>IF('capacity spectrum ULS'!K538="",1000000,'capacity spectrum ULS'!K538)</f>
        <v>1000000</v>
      </c>
      <c r="G538" s="50" t="str">
        <f>IF('capacity spectrum ULS'!J538="","",'capacity spectrum ULS'!J538)</f>
        <v/>
      </c>
      <c r="H538" s="50"/>
      <c r="J538" s="19">
        <f>IF(B538="","",B538*'N2'!$S$1)</f>
        <v>500000</v>
      </c>
      <c r="K538" s="19" t="str">
        <f>IF(C538="","",C538*'N2'!$S$1)</f>
        <v/>
      </c>
    </row>
    <row r="539" spans="1:11" x14ac:dyDescent="0.25">
      <c r="A539" s="19"/>
      <c r="B539" s="19">
        <f>IF('demand spectrum ULS'!K539="",1000000,'demand spectrum ULS'!K539)</f>
        <v>1000000</v>
      </c>
      <c r="C539" s="19" t="str">
        <f>IF('demand spectrum ULS'!J539="","",'demand spectrum ULS'!J539)</f>
        <v/>
      </c>
      <c r="F539" s="50">
        <f>IF('capacity spectrum ULS'!K539="",1000000,'capacity spectrum ULS'!K539)</f>
        <v>1000000</v>
      </c>
      <c r="G539" s="50" t="str">
        <f>IF('capacity spectrum ULS'!J539="","",'capacity spectrum ULS'!J539)</f>
        <v/>
      </c>
      <c r="H539" s="50"/>
      <c r="J539" s="19">
        <f>IF(B539="","",B539*'N2'!$S$1)</f>
        <v>500000</v>
      </c>
      <c r="K539" s="19" t="str">
        <f>IF(C539="","",C539*'N2'!$S$1)</f>
        <v/>
      </c>
    </row>
    <row r="540" spans="1:11" x14ac:dyDescent="0.25">
      <c r="A540" s="19"/>
      <c r="B540" s="19">
        <f>IF('demand spectrum ULS'!K540="",1000000,'demand spectrum ULS'!K540)</f>
        <v>1000000</v>
      </c>
      <c r="C540" s="19" t="str">
        <f>IF('demand spectrum ULS'!J540="","",'demand spectrum ULS'!J540)</f>
        <v/>
      </c>
      <c r="F540" s="50">
        <f>IF('capacity spectrum ULS'!K540="",1000000,'capacity spectrum ULS'!K540)</f>
        <v>1000000</v>
      </c>
      <c r="G540" s="50" t="str">
        <f>IF('capacity spectrum ULS'!J540="","",'capacity spectrum ULS'!J540)</f>
        <v/>
      </c>
      <c r="H540" s="50"/>
      <c r="J540" s="19">
        <f>IF(B540="","",B540*'N2'!$S$1)</f>
        <v>500000</v>
      </c>
      <c r="K540" s="19" t="str">
        <f>IF(C540="","",C540*'N2'!$S$1)</f>
        <v/>
      </c>
    </row>
    <row r="541" spans="1:11" x14ac:dyDescent="0.25">
      <c r="A541" s="19"/>
      <c r="B541" s="19">
        <f>IF('demand spectrum ULS'!K541="",1000000,'demand spectrum ULS'!K541)</f>
        <v>1000000</v>
      </c>
      <c r="C541" s="19" t="str">
        <f>IF('demand spectrum ULS'!J541="","",'demand spectrum ULS'!J541)</f>
        <v/>
      </c>
      <c r="F541" s="50">
        <f>IF('capacity spectrum ULS'!K541="",1000000,'capacity spectrum ULS'!K541)</f>
        <v>1000000</v>
      </c>
      <c r="G541" s="50" t="str">
        <f>IF('capacity spectrum ULS'!J541="","",'capacity spectrum ULS'!J541)</f>
        <v/>
      </c>
      <c r="H541" s="50"/>
      <c r="J541" s="19">
        <f>IF(B541="","",B541*'N2'!$S$1)</f>
        <v>500000</v>
      </c>
      <c r="K541" s="19" t="str">
        <f>IF(C541="","",C541*'N2'!$S$1)</f>
        <v/>
      </c>
    </row>
    <row r="542" spans="1:11" x14ac:dyDescent="0.25">
      <c r="A542" s="19"/>
      <c r="B542" s="19">
        <f>IF('demand spectrum ULS'!K542="",1000000,'demand spectrum ULS'!K542)</f>
        <v>1000000</v>
      </c>
      <c r="C542" s="19" t="str">
        <f>IF('demand spectrum ULS'!J542="","",'demand spectrum ULS'!J542)</f>
        <v/>
      </c>
      <c r="F542" s="50">
        <f>IF('capacity spectrum ULS'!K542="",1000000,'capacity spectrum ULS'!K542)</f>
        <v>1000000</v>
      </c>
      <c r="G542" s="50" t="str">
        <f>IF('capacity spectrum ULS'!J542="","",'capacity spectrum ULS'!J542)</f>
        <v/>
      </c>
      <c r="H542" s="50"/>
      <c r="J542" s="19">
        <f>IF(B542="","",B542*'N2'!$S$1)</f>
        <v>500000</v>
      </c>
      <c r="K542" s="19" t="str">
        <f>IF(C542="","",C542*'N2'!$S$1)</f>
        <v/>
      </c>
    </row>
    <row r="543" spans="1:11" x14ac:dyDescent="0.25">
      <c r="A543" s="19"/>
      <c r="B543" s="19">
        <f>IF('demand spectrum ULS'!K543="",1000000,'demand spectrum ULS'!K543)</f>
        <v>1000000</v>
      </c>
      <c r="C543" s="19" t="str">
        <f>IF('demand spectrum ULS'!J543="","",'demand spectrum ULS'!J543)</f>
        <v/>
      </c>
      <c r="F543" s="50">
        <f>IF('capacity spectrum ULS'!K543="",1000000,'capacity spectrum ULS'!K543)</f>
        <v>1000000</v>
      </c>
      <c r="G543" s="50" t="str">
        <f>IF('capacity spectrum ULS'!J543="","",'capacity spectrum ULS'!J543)</f>
        <v/>
      </c>
      <c r="H543" s="50"/>
      <c r="J543" s="19">
        <f>IF(B543="","",B543*'N2'!$S$1)</f>
        <v>500000</v>
      </c>
      <c r="K543" s="19" t="str">
        <f>IF(C543="","",C543*'N2'!$S$1)</f>
        <v/>
      </c>
    </row>
    <row r="544" spans="1:11" x14ac:dyDescent="0.25">
      <c r="A544" s="19"/>
      <c r="B544" s="19">
        <f>IF('demand spectrum ULS'!K544="",1000000,'demand spectrum ULS'!K544)</f>
        <v>1000000</v>
      </c>
      <c r="C544" s="19" t="str">
        <f>IF('demand spectrum ULS'!J544="","",'demand spectrum ULS'!J544)</f>
        <v/>
      </c>
      <c r="F544" s="50">
        <f>IF('capacity spectrum ULS'!K544="",1000000,'capacity spectrum ULS'!K544)</f>
        <v>1000000</v>
      </c>
      <c r="G544" s="50" t="str">
        <f>IF('capacity spectrum ULS'!J544="","",'capacity spectrum ULS'!J544)</f>
        <v/>
      </c>
      <c r="H544" s="50"/>
      <c r="J544" s="19">
        <f>IF(B544="","",B544*'N2'!$S$1)</f>
        <v>500000</v>
      </c>
      <c r="K544" s="19" t="str">
        <f>IF(C544="","",C544*'N2'!$S$1)</f>
        <v/>
      </c>
    </row>
    <row r="545" spans="1:11" x14ac:dyDescent="0.25">
      <c r="A545" s="19"/>
      <c r="B545" s="19">
        <f>IF('demand spectrum ULS'!K545="",1000000,'demand spectrum ULS'!K545)</f>
        <v>1000000</v>
      </c>
      <c r="C545" s="19" t="str">
        <f>IF('demand spectrum ULS'!J545="","",'demand spectrum ULS'!J545)</f>
        <v/>
      </c>
      <c r="F545" s="50">
        <f>IF('capacity spectrum ULS'!K545="",1000000,'capacity spectrum ULS'!K545)</f>
        <v>1000000</v>
      </c>
      <c r="G545" s="50" t="str">
        <f>IF('capacity spectrum ULS'!J545="","",'capacity spectrum ULS'!J545)</f>
        <v/>
      </c>
      <c r="H545" s="50"/>
      <c r="J545" s="19">
        <f>IF(B545="","",B545*'N2'!$S$1)</f>
        <v>500000</v>
      </c>
      <c r="K545" s="19" t="str">
        <f>IF(C545="","",C545*'N2'!$S$1)</f>
        <v/>
      </c>
    </row>
    <row r="546" spans="1:11" x14ac:dyDescent="0.25">
      <c r="A546" s="19"/>
      <c r="B546" s="19">
        <f>IF('demand spectrum ULS'!K546="",1000000,'demand spectrum ULS'!K546)</f>
        <v>1000000</v>
      </c>
      <c r="C546" s="19" t="str">
        <f>IF('demand spectrum ULS'!J546="","",'demand spectrum ULS'!J546)</f>
        <v/>
      </c>
      <c r="F546" s="50">
        <f>IF('capacity spectrum ULS'!K546="",1000000,'capacity spectrum ULS'!K546)</f>
        <v>1000000</v>
      </c>
      <c r="G546" s="50" t="str">
        <f>IF('capacity spectrum ULS'!J546="","",'capacity spectrum ULS'!J546)</f>
        <v/>
      </c>
      <c r="H546" s="50"/>
      <c r="J546" s="19">
        <f>IF(B546="","",B546*'N2'!$S$1)</f>
        <v>500000</v>
      </c>
      <c r="K546" s="19" t="str">
        <f>IF(C546="","",C546*'N2'!$S$1)</f>
        <v/>
      </c>
    </row>
    <row r="547" spans="1:11" x14ac:dyDescent="0.25">
      <c r="A547" s="19"/>
      <c r="B547" s="19">
        <f>IF('demand spectrum ULS'!K547="",1000000,'demand spectrum ULS'!K547)</f>
        <v>1000000</v>
      </c>
      <c r="C547" s="19" t="str">
        <f>IF('demand spectrum ULS'!J547="","",'demand spectrum ULS'!J547)</f>
        <v/>
      </c>
      <c r="F547" s="50">
        <f>IF('capacity spectrum ULS'!K547="",1000000,'capacity spectrum ULS'!K547)</f>
        <v>1000000</v>
      </c>
      <c r="G547" s="50" t="str">
        <f>IF('capacity spectrum ULS'!J547="","",'capacity spectrum ULS'!J547)</f>
        <v/>
      </c>
      <c r="H547" s="50"/>
      <c r="J547" s="19">
        <f>IF(B547="","",B547*'N2'!$S$1)</f>
        <v>500000</v>
      </c>
      <c r="K547" s="19" t="str">
        <f>IF(C547="","",C547*'N2'!$S$1)</f>
        <v/>
      </c>
    </row>
    <row r="548" spans="1:11" x14ac:dyDescent="0.25">
      <c r="A548" s="19"/>
      <c r="B548" s="19">
        <f>IF('demand spectrum ULS'!K548="",1000000,'demand spectrum ULS'!K548)</f>
        <v>1000000</v>
      </c>
      <c r="C548" s="19" t="str">
        <f>IF('demand spectrum ULS'!J548="","",'demand spectrum ULS'!J548)</f>
        <v/>
      </c>
      <c r="F548" s="50">
        <f>IF('capacity spectrum ULS'!K548="",1000000,'capacity spectrum ULS'!K548)</f>
        <v>1000000</v>
      </c>
      <c r="G548" s="50" t="str">
        <f>IF('capacity spectrum ULS'!J548="","",'capacity spectrum ULS'!J548)</f>
        <v/>
      </c>
      <c r="H548" s="50"/>
      <c r="J548" s="19">
        <f>IF(B548="","",B548*'N2'!$S$1)</f>
        <v>500000</v>
      </c>
      <c r="K548" s="19" t="str">
        <f>IF(C548="","",C548*'N2'!$S$1)</f>
        <v/>
      </c>
    </row>
    <row r="549" spans="1:11" x14ac:dyDescent="0.25">
      <c r="A549" s="19"/>
      <c r="B549" s="19">
        <f>IF('demand spectrum ULS'!K549="",1000000,'demand spectrum ULS'!K549)</f>
        <v>1000000</v>
      </c>
      <c r="C549" s="19" t="str">
        <f>IF('demand spectrum ULS'!J549="","",'demand spectrum ULS'!J549)</f>
        <v/>
      </c>
      <c r="F549" s="50">
        <f>IF('capacity spectrum ULS'!K549="",1000000,'capacity spectrum ULS'!K549)</f>
        <v>1000000</v>
      </c>
      <c r="G549" s="50" t="str">
        <f>IF('capacity spectrum ULS'!J549="","",'capacity spectrum ULS'!J549)</f>
        <v/>
      </c>
      <c r="H549" s="50"/>
      <c r="J549" s="19">
        <f>IF(B549="","",B549*'N2'!$S$1)</f>
        <v>500000</v>
      </c>
      <c r="K549" s="19" t="str">
        <f>IF(C549="","",C549*'N2'!$S$1)</f>
        <v/>
      </c>
    </row>
    <row r="550" spans="1:11" x14ac:dyDescent="0.25">
      <c r="A550" s="19"/>
      <c r="B550" s="19">
        <f>IF('demand spectrum ULS'!K550="",1000000,'demand spectrum ULS'!K550)</f>
        <v>1000000</v>
      </c>
      <c r="C550" s="19" t="str">
        <f>IF('demand spectrum ULS'!J550="","",'demand spectrum ULS'!J550)</f>
        <v/>
      </c>
      <c r="F550" s="50">
        <f>IF('capacity spectrum ULS'!K550="",1000000,'capacity spectrum ULS'!K550)</f>
        <v>1000000</v>
      </c>
      <c r="G550" s="50" t="str">
        <f>IF('capacity spectrum ULS'!J550="","",'capacity spectrum ULS'!J550)</f>
        <v/>
      </c>
      <c r="H550" s="50"/>
      <c r="J550" s="19">
        <f>IF(B550="","",B550*'N2'!$S$1)</f>
        <v>500000</v>
      </c>
      <c r="K550" s="19" t="str">
        <f>IF(C550="","",C550*'N2'!$S$1)</f>
        <v/>
      </c>
    </row>
    <row r="551" spans="1:11" x14ac:dyDescent="0.25">
      <c r="A551" s="19"/>
      <c r="B551" s="19">
        <f>IF('demand spectrum ULS'!K551="",1000000,'demand spectrum ULS'!K551)</f>
        <v>1000000</v>
      </c>
      <c r="C551" s="19" t="str">
        <f>IF('demand spectrum ULS'!J551="","",'demand spectrum ULS'!J551)</f>
        <v/>
      </c>
      <c r="F551" s="50">
        <f>IF('capacity spectrum ULS'!K551="",1000000,'capacity spectrum ULS'!K551)</f>
        <v>1000000</v>
      </c>
      <c r="G551" s="50" t="str">
        <f>IF('capacity spectrum ULS'!J551="","",'capacity spectrum ULS'!J551)</f>
        <v/>
      </c>
      <c r="H551" s="50"/>
      <c r="J551" s="19">
        <f>IF(B551="","",B551*'N2'!$S$1)</f>
        <v>500000</v>
      </c>
      <c r="K551" s="19" t="str">
        <f>IF(C551="","",C551*'N2'!$S$1)</f>
        <v/>
      </c>
    </row>
    <row r="552" spans="1:11" x14ac:dyDescent="0.25">
      <c r="A552" s="19"/>
      <c r="B552" s="19">
        <f>IF('demand spectrum ULS'!K552="",1000000,'demand spectrum ULS'!K552)</f>
        <v>1000000</v>
      </c>
      <c r="C552" s="19" t="str">
        <f>IF('demand spectrum ULS'!J552="","",'demand spectrum ULS'!J552)</f>
        <v/>
      </c>
      <c r="F552" s="50">
        <f>IF('capacity spectrum ULS'!K552="",1000000,'capacity spectrum ULS'!K552)</f>
        <v>1000000</v>
      </c>
      <c r="G552" s="50" t="str">
        <f>IF('capacity spectrum ULS'!J552="","",'capacity spectrum ULS'!J552)</f>
        <v/>
      </c>
      <c r="H552" s="50"/>
      <c r="J552" s="19">
        <f>IF(B552="","",B552*'N2'!$S$1)</f>
        <v>500000</v>
      </c>
      <c r="K552" s="19" t="str">
        <f>IF(C552="","",C552*'N2'!$S$1)</f>
        <v/>
      </c>
    </row>
    <row r="553" spans="1:11" x14ac:dyDescent="0.25">
      <c r="A553" s="19"/>
      <c r="B553" s="19">
        <f>IF('demand spectrum ULS'!K553="",1000000,'demand spectrum ULS'!K553)</f>
        <v>1000000</v>
      </c>
      <c r="C553" s="19" t="str">
        <f>IF('demand spectrum ULS'!J553="","",'demand spectrum ULS'!J553)</f>
        <v/>
      </c>
      <c r="F553" s="50">
        <f>IF('capacity spectrum ULS'!K553="",1000000,'capacity spectrum ULS'!K553)</f>
        <v>1000000</v>
      </c>
      <c r="G553" s="50" t="str">
        <f>IF('capacity spectrum ULS'!J553="","",'capacity spectrum ULS'!J553)</f>
        <v/>
      </c>
      <c r="H553" s="50"/>
      <c r="J553" s="19">
        <f>IF(B553="","",B553*'N2'!$S$1)</f>
        <v>500000</v>
      </c>
      <c r="K553" s="19" t="str">
        <f>IF(C553="","",C553*'N2'!$S$1)</f>
        <v/>
      </c>
    </row>
    <row r="554" spans="1:11" x14ac:dyDescent="0.25">
      <c r="A554" s="19"/>
      <c r="B554" s="19">
        <f>IF('demand spectrum ULS'!K554="",1000000,'demand spectrum ULS'!K554)</f>
        <v>1000000</v>
      </c>
      <c r="C554" s="19" t="str">
        <f>IF('demand spectrum ULS'!J554="","",'demand spectrum ULS'!J554)</f>
        <v/>
      </c>
      <c r="F554" s="50">
        <f>IF('capacity spectrum ULS'!K554="",1000000,'capacity spectrum ULS'!K554)</f>
        <v>1000000</v>
      </c>
      <c r="G554" s="50" t="str">
        <f>IF('capacity spectrum ULS'!J554="","",'capacity spectrum ULS'!J554)</f>
        <v/>
      </c>
      <c r="H554" s="50"/>
      <c r="J554" s="19">
        <f>IF(B554="","",B554*'N2'!$S$1)</f>
        <v>500000</v>
      </c>
      <c r="K554" s="19" t="str">
        <f>IF(C554="","",C554*'N2'!$S$1)</f>
        <v/>
      </c>
    </row>
    <row r="555" spans="1:11" x14ac:dyDescent="0.25">
      <c r="A555" s="19"/>
      <c r="B555" s="19">
        <f>IF('demand spectrum ULS'!K555="",1000000,'demand spectrum ULS'!K555)</f>
        <v>1000000</v>
      </c>
      <c r="C555" s="19" t="str">
        <f>IF('demand spectrum ULS'!J555="","",'demand spectrum ULS'!J555)</f>
        <v/>
      </c>
      <c r="F555" s="50">
        <f>IF('capacity spectrum ULS'!K555="",1000000,'capacity spectrum ULS'!K555)</f>
        <v>1000000</v>
      </c>
      <c r="G555" s="50" t="str">
        <f>IF('capacity spectrum ULS'!J555="","",'capacity spectrum ULS'!J555)</f>
        <v/>
      </c>
      <c r="H555" s="50"/>
      <c r="J555" s="19">
        <f>IF(B555="","",B555*'N2'!$S$1)</f>
        <v>500000</v>
      </c>
      <c r="K555" s="19" t="str">
        <f>IF(C555="","",C555*'N2'!$S$1)</f>
        <v/>
      </c>
    </row>
    <row r="556" spans="1:11" x14ac:dyDescent="0.25">
      <c r="A556" s="19"/>
      <c r="B556" s="19">
        <f>IF('demand spectrum ULS'!K556="",1000000,'demand spectrum ULS'!K556)</f>
        <v>1000000</v>
      </c>
      <c r="C556" s="19" t="str">
        <f>IF('demand spectrum ULS'!J556="","",'demand spectrum ULS'!J556)</f>
        <v/>
      </c>
      <c r="F556" s="50">
        <f>IF('capacity spectrum ULS'!K556="",1000000,'capacity spectrum ULS'!K556)</f>
        <v>1000000</v>
      </c>
      <c r="G556" s="50" t="str">
        <f>IF('capacity spectrum ULS'!J556="","",'capacity spectrum ULS'!J556)</f>
        <v/>
      </c>
      <c r="H556" s="50"/>
      <c r="J556" s="19">
        <f>IF(B556="","",B556*'N2'!$S$1)</f>
        <v>500000</v>
      </c>
      <c r="K556" s="19" t="str">
        <f>IF(C556="","",C556*'N2'!$S$1)</f>
        <v/>
      </c>
    </row>
    <row r="557" spans="1:11" x14ac:dyDescent="0.25">
      <c r="A557" s="19"/>
      <c r="B557" s="19">
        <f>IF('demand spectrum ULS'!K557="",1000000,'demand spectrum ULS'!K557)</f>
        <v>1000000</v>
      </c>
      <c r="C557" s="19" t="str">
        <f>IF('demand spectrum ULS'!J557="","",'demand spectrum ULS'!J557)</f>
        <v/>
      </c>
      <c r="F557" s="50">
        <f>IF('capacity spectrum ULS'!K557="",1000000,'capacity spectrum ULS'!K557)</f>
        <v>1000000</v>
      </c>
      <c r="G557" s="50" t="str">
        <f>IF('capacity spectrum ULS'!J557="","",'capacity spectrum ULS'!J557)</f>
        <v/>
      </c>
      <c r="H557" s="50"/>
      <c r="J557" s="19">
        <f>IF(B557="","",B557*'N2'!$S$1)</f>
        <v>500000</v>
      </c>
      <c r="K557" s="19" t="str">
        <f>IF(C557="","",C557*'N2'!$S$1)</f>
        <v/>
      </c>
    </row>
    <row r="558" spans="1:11" x14ac:dyDescent="0.25">
      <c r="A558" s="19"/>
      <c r="B558" s="19">
        <f>IF('demand spectrum ULS'!K558="",1000000,'demand spectrum ULS'!K558)</f>
        <v>1000000</v>
      </c>
      <c r="C558" s="19" t="str">
        <f>IF('demand spectrum ULS'!J558="","",'demand spectrum ULS'!J558)</f>
        <v/>
      </c>
      <c r="F558" s="50">
        <f>IF('capacity spectrum ULS'!K558="",1000000,'capacity spectrum ULS'!K558)</f>
        <v>1000000</v>
      </c>
      <c r="G558" s="50" t="str">
        <f>IF('capacity spectrum ULS'!J558="","",'capacity spectrum ULS'!J558)</f>
        <v/>
      </c>
      <c r="H558" s="50"/>
      <c r="J558" s="19">
        <f>IF(B558="","",B558*'N2'!$S$1)</f>
        <v>500000</v>
      </c>
      <c r="K558" s="19" t="str">
        <f>IF(C558="","",C558*'N2'!$S$1)</f>
        <v/>
      </c>
    </row>
    <row r="559" spans="1:11" x14ac:dyDescent="0.25">
      <c r="A559" s="19"/>
      <c r="B559" s="19">
        <f>IF('demand spectrum ULS'!K559="",1000000,'demand spectrum ULS'!K559)</f>
        <v>1000000</v>
      </c>
      <c r="C559" s="19" t="str">
        <f>IF('demand spectrum ULS'!J559="","",'demand spectrum ULS'!J559)</f>
        <v/>
      </c>
      <c r="F559" s="50">
        <f>IF('capacity spectrum ULS'!K559="",1000000,'capacity spectrum ULS'!K559)</f>
        <v>1000000</v>
      </c>
      <c r="G559" s="50" t="str">
        <f>IF('capacity spectrum ULS'!J559="","",'capacity spectrum ULS'!J559)</f>
        <v/>
      </c>
      <c r="H559" s="50"/>
      <c r="J559" s="19">
        <f>IF(B559="","",B559*'N2'!$S$1)</f>
        <v>500000</v>
      </c>
      <c r="K559" s="19" t="str">
        <f>IF(C559="","",C559*'N2'!$S$1)</f>
        <v/>
      </c>
    </row>
    <row r="560" spans="1:11" x14ac:dyDescent="0.25">
      <c r="A560" s="19"/>
      <c r="B560" s="19">
        <f>IF('demand spectrum ULS'!K560="",1000000,'demand spectrum ULS'!K560)</f>
        <v>1000000</v>
      </c>
      <c r="C560" s="19" t="str">
        <f>IF('demand spectrum ULS'!J560="","",'demand spectrum ULS'!J560)</f>
        <v/>
      </c>
      <c r="F560" s="50">
        <f>IF('capacity spectrum ULS'!K560="",1000000,'capacity spectrum ULS'!K560)</f>
        <v>1000000</v>
      </c>
      <c r="G560" s="50" t="str">
        <f>IF('capacity spectrum ULS'!J560="","",'capacity spectrum ULS'!J560)</f>
        <v/>
      </c>
      <c r="H560" s="50"/>
      <c r="J560" s="19">
        <f>IF(B560="","",B560*'N2'!$S$1)</f>
        <v>500000</v>
      </c>
      <c r="K560" s="19" t="str">
        <f>IF(C560="","",C560*'N2'!$S$1)</f>
        <v/>
      </c>
    </row>
    <row r="561" spans="1:11" x14ac:dyDescent="0.25">
      <c r="A561" s="19"/>
      <c r="B561" s="19">
        <f>IF('demand spectrum ULS'!K561="",1000000,'demand spectrum ULS'!K561)</f>
        <v>1000000</v>
      </c>
      <c r="C561" s="19" t="str">
        <f>IF('demand spectrum ULS'!J561="","",'demand spectrum ULS'!J561)</f>
        <v/>
      </c>
      <c r="F561" s="50">
        <f>IF('capacity spectrum ULS'!K561="",1000000,'capacity spectrum ULS'!K561)</f>
        <v>1000000</v>
      </c>
      <c r="G561" s="50" t="str">
        <f>IF('capacity spectrum ULS'!J561="","",'capacity spectrum ULS'!J561)</f>
        <v/>
      </c>
      <c r="H561" s="50"/>
      <c r="J561" s="19">
        <f>IF(B561="","",B561*'N2'!$S$1)</f>
        <v>500000</v>
      </c>
      <c r="K561" s="19" t="str">
        <f>IF(C561="","",C561*'N2'!$S$1)</f>
        <v/>
      </c>
    </row>
    <row r="562" spans="1:11" x14ac:dyDescent="0.25">
      <c r="A562" s="19"/>
      <c r="B562" s="19">
        <f>IF('demand spectrum ULS'!K562="",1000000,'demand spectrum ULS'!K562)</f>
        <v>1000000</v>
      </c>
      <c r="C562" s="19" t="str">
        <f>IF('demand spectrum ULS'!J562="","",'demand spectrum ULS'!J562)</f>
        <v/>
      </c>
      <c r="F562" s="50">
        <f>IF('capacity spectrum ULS'!K562="",1000000,'capacity spectrum ULS'!K562)</f>
        <v>1000000</v>
      </c>
      <c r="G562" s="50" t="str">
        <f>IF('capacity spectrum ULS'!J562="","",'capacity spectrum ULS'!J562)</f>
        <v/>
      </c>
      <c r="H562" s="50"/>
      <c r="J562" s="19">
        <f>IF(B562="","",B562*'N2'!$S$1)</f>
        <v>500000</v>
      </c>
      <c r="K562" s="19" t="str">
        <f>IF(C562="","",C562*'N2'!$S$1)</f>
        <v/>
      </c>
    </row>
    <row r="563" spans="1:11" x14ac:dyDescent="0.25">
      <c r="A563" s="19"/>
      <c r="B563" s="19">
        <f>IF('demand spectrum ULS'!K563="",1000000,'demand spectrum ULS'!K563)</f>
        <v>1000000</v>
      </c>
      <c r="C563" s="19" t="str">
        <f>IF('demand spectrum ULS'!J563="","",'demand spectrum ULS'!J563)</f>
        <v/>
      </c>
      <c r="F563" s="50">
        <f>IF('capacity spectrum ULS'!K563="",1000000,'capacity spectrum ULS'!K563)</f>
        <v>1000000</v>
      </c>
      <c r="G563" s="50" t="str">
        <f>IF('capacity spectrum ULS'!J563="","",'capacity spectrum ULS'!J563)</f>
        <v/>
      </c>
      <c r="H563" s="50"/>
      <c r="J563" s="19">
        <f>IF(B563="","",B563*'N2'!$S$1)</f>
        <v>500000</v>
      </c>
      <c r="K563" s="19" t="str">
        <f>IF(C563="","",C563*'N2'!$S$1)</f>
        <v/>
      </c>
    </row>
    <row r="564" spans="1:11" x14ac:dyDescent="0.25">
      <c r="A564" s="19"/>
      <c r="B564" s="19">
        <f>IF('demand spectrum ULS'!K564="",1000000,'demand spectrum ULS'!K564)</f>
        <v>1000000</v>
      </c>
      <c r="C564" s="19" t="str">
        <f>IF('demand spectrum ULS'!J564="","",'demand spectrum ULS'!J564)</f>
        <v/>
      </c>
      <c r="F564" s="50">
        <f>IF('capacity spectrum ULS'!K564="",1000000,'capacity spectrum ULS'!K564)</f>
        <v>1000000</v>
      </c>
      <c r="G564" s="50" t="str">
        <f>IF('capacity spectrum ULS'!J564="","",'capacity spectrum ULS'!J564)</f>
        <v/>
      </c>
      <c r="H564" s="50"/>
      <c r="J564" s="19">
        <f>IF(B564="","",B564*'N2'!$S$1)</f>
        <v>500000</v>
      </c>
      <c r="K564" s="19" t="str">
        <f>IF(C564="","",C564*'N2'!$S$1)</f>
        <v/>
      </c>
    </row>
    <row r="565" spans="1:11" x14ac:dyDescent="0.25">
      <c r="A565" s="19"/>
      <c r="B565" s="19">
        <f>IF('demand spectrum ULS'!K565="",1000000,'demand spectrum ULS'!K565)</f>
        <v>1000000</v>
      </c>
      <c r="C565" s="19" t="str">
        <f>IF('demand spectrum ULS'!J565="","",'demand spectrum ULS'!J565)</f>
        <v/>
      </c>
      <c r="F565" s="50">
        <f>IF('capacity spectrum ULS'!K565="",1000000,'capacity spectrum ULS'!K565)</f>
        <v>1000000</v>
      </c>
      <c r="G565" s="50" t="str">
        <f>IF('capacity spectrum ULS'!J565="","",'capacity spectrum ULS'!J565)</f>
        <v/>
      </c>
      <c r="H565" s="50"/>
      <c r="J565" s="19">
        <f>IF(B565="","",B565*'N2'!$S$1)</f>
        <v>500000</v>
      </c>
      <c r="K565" s="19" t="str">
        <f>IF(C565="","",C565*'N2'!$S$1)</f>
        <v/>
      </c>
    </row>
    <row r="566" spans="1:11" x14ac:dyDescent="0.25">
      <c r="A566" s="19"/>
      <c r="B566" s="19">
        <f>IF('demand spectrum ULS'!K566="",1000000,'demand spectrum ULS'!K566)</f>
        <v>1000000</v>
      </c>
      <c r="C566" s="19" t="str">
        <f>IF('demand spectrum ULS'!J566="","",'demand spectrum ULS'!J566)</f>
        <v/>
      </c>
      <c r="F566" s="50">
        <f>IF('capacity spectrum ULS'!K566="",1000000,'capacity spectrum ULS'!K566)</f>
        <v>1000000</v>
      </c>
      <c r="G566" s="50" t="str">
        <f>IF('capacity spectrum ULS'!J566="","",'capacity spectrum ULS'!J566)</f>
        <v/>
      </c>
      <c r="H566" s="50"/>
      <c r="J566" s="19">
        <f>IF(B566="","",B566*'N2'!$S$1)</f>
        <v>500000</v>
      </c>
      <c r="K566" s="19" t="str">
        <f>IF(C566="","",C566*'N2'!$S$1)</f>
        <v/>
      </c>
    </row>
    <row r="567" spans="1:11" x14ac:dyDescent="0.25">
      <c r="A567" s="19"/>
      <c r="B567" s="19">
        <f>IF('demand spectrum ULS'!K567="",1000000,'demand spectrum ULS'!K567)</f>
        <v>1000000</v>
      </c>
      <c r="C567" s="19" t="str">
        <f>IF('demand spectrum ULS'!J567="","",'demand spectrum ULS'!J567)</f>
        <v/>
      </c>
      <c r="F567" s="50">
        <f>IF('capacity spectrum ULS'!K567="",1000000,'capacity spectrum ULS'!K567)</f>
        <v>1000000</v>
      </c>
      <c r="G567" s="50" t="str">
        <f>IF('capacity spectrum ULS'!J567="","",'capacity spectrum ULS'!J567)</f>
        <v/>
      </c>
      <c r="H567" s="50"/>
      <c r="J567" s="19">
        <f>IF(B567="","",B567*'N2'!$S$1)</f>
        <v>500000</v>
      </c>
      <c r="K567" s="19" t="str">
        <f>IF(C567="","",C567*'N2'!$S$1)</f>
        <v/>
      </c>
    </row>
    <row r="568" spans="1:11" x14ac:dyDescent="0.25">
      <c r="A568" s="19"/>
      <c r="B568" s="19">
        <f>IF('demand spectrum ULS'!K568="",1000000,'demand spectrum ULS'!K568)</f>
        <v>1000000</v>
      </c>
      <c r="C568" s="19" t="str">
        <f>IF('demand spectrum ULS'!J568="","",'demand spectrum ULS'!J568)</f>
        <v/>
      </c>
      <c r="F568" s="50">
        <f>IF('capacity spectrum ULS'!K568="",1000000,'capacity spectrum ULS'!K568)</f>
        <v>1000000</v>
      </c>
      <c r="G568" s="50" t="str">
        <f>IF('capacity spectrum ULS'!J568="","",'capacity spectrum ULS'!J568)</f>
        <v/>
      </c>
      <c r="H568" s="50"/>
      <c r="J568" s="19">
        <f>IF(B568="","",B568*'N2'!$S$1)</f>
        <v>500000</v>
      </c>
      <c r="K568" s="19" t="str">
        <f>IF(C568="","",C568*'N2'!$S$1)</f>
        <v/>
      </c>
    </row>
    <row r="569" spans="1:11" x14ac:dyDescent="0.25">
      <c r="A569" s="19"/>
      <c r="B569" s="19">
        <f>IF('demand spectrum ULS'!K569="",1000000,'demand spectrum ULS'!K569)</f>
        <v>1000000</v>
      </c>
      <c r="C569" s="19" t="str">
        <f>IF('demand spectrum ULS'!J569="","",'demand spectrum ULS'!J569)</f>
        <v/>
      </c>
      <c r="F569" s="50">
        <f>IF('capacity spectrum ULS'!K569="",1000000,'capacity spectrum ULS'!K569)</f>
        <v>1000000</v>
      </c>
      <c r="G569" s="50" t="str">
        <f>IF('capacity spectrum ULS'!J569="","",'capacity spectrum ULS'!J569)</f>
        <v/>
      </c>
      <c r="H569" s="50"/>
      <c r="J569" s="19">
        <f>IF(B569="","",B569*'N2'!$S$1)</f>
        <v>500000</v>
      </c>
      <c r="K569" s="19" t="str">
        <f>IF(C569="","",C569*'N2'!$S$1)</f>
        <v/>
      </c>
    </row>
    <row r="570" spans="1:11" x14ac:dyDescent="0.25">
      <c r="A570" s="19"/>
      <c r="B570" s="19">
        <f>IF('demand spectrum ULS'!K570="",1000000,'demand spectrum ULS'!K570)</f>
        <v>1000000</v>
      </c>
      <c r="C570" s="19" t="str">
        <f>IF('demand spectrum ULS'!J570="","",'demand spectrum ULS'!J570)</f>
        <v/>
      </c>
      <c r="F570" s="50">
        <f>IF('capacity spectrum ULS'!K570="",1000000,'capacity spectrum ULS'!K570)</f>
        <v>1000000</v>
      </c>
      <c r="G570" s="50" t="str">
        <f>IF('capacity spectrum ULS'!J570="","",'capacity spectrum ULS'!J570)</f>
        <v/>
      </c>
      <c r="H570" s="50"/>
      <c r="J570" s="19">
        <f>IF(B570="","",B570*'N2'!$S$1)</f>
        <v>500000</v>
      </c>
      <c r="K570" s="19" t="str">
        <f>IF(C570="","",C570*'N2'!$S$1)</f>
        <v/>
      </c>
    </row>
    <row r="571" spans="1:11" x14ac:dyDescent="0.25">
      <c r="A571" s="19"/>
      <c r="B571" s="19">
        <f>IF('demand spectrum ULS'!K571="",1000000,'demand spectrum ULS'!K571)</f>
        <v>1000000</v>
      </c>
      <c r="C571" s="19" t="str">
        <f>IF('demand spectrum ULS'!J571="","",'demand spectrum ULS'!J571)</f>
        <v/>
      </c>
      <c r="F571" s="50">
        <f>IF('capacity spectrum ULS'!K571="",1000000,'capacity spectrum ULS'!K571)</f>
        <v>1000000</v>
      </c>
      <c r="G571" s="50" t="str">
        <f>IF('capacity spectrum ULS'!J571="","",'capacity spectrum ULS'!J571)</f>
        <v/>
      </c>
      <c r="H571" s="50"/>
      <c r="J571" s="19">
        <f>IF(B571="","",B571*'N2'!$S$1)</f>
        <v>500000</v>
      </c>
      <c r="K571" s="19" t="str">
        <f>IF(C571="","",C571*'N2'!$S$1)</f>
        <v/>
      </c>
    </row>
    <row r="572" spans="1:11" x14ac:dyDescent="0.25">
      <c r="A572" s="19"/>
      <c r="B572" s="19">
        <f>IF('demand spectrum ULS'!K572="",1000000,'demand spectrum ULS'!K572)</f>
        <v>1000000</v>
      </c>
      <c r="C572" s="19" t="str">
        <f>IF('demand spectrum ULS'!J572="","",'demand spectrum ULS'!J572)</f>
        <v/>
      </c>
      <c r="F572" s="50">
        <f>IF('capacity spectrum ULS'!K572="",1000000,'capacity spectrum ULS'!K572)</f>
        <v>1000000</v>
      </c>
      <c r="G572" s="50" t="str">
        <f>IF('capacity spectrum ULS'!J572="","",'capacity spectrum ULS'!J572)</f>
        <v/>
      </c>
      <c r="H572" s="50"/>
      <c r="J572" s="19">
        <f>IF(B572="","",B572*'N2'!$S$1)</f>
        <v>500000</v>
      </c>
      <c r="K572" s="19" t="str">
        <f>IF(C572="","",C572*'N2'!$S$1)</f>
        <v/>
      </c>
    </row>
    <row r="573" spans="1:11" x14ac:dyDescent="0.25">
      <c r="A573" s="19"/>
      <c r="B573" s="19">
        <f>IF('demand spectrum ULS'!K573="",1000000,'demand spectrum ULS'!K573)</f>
        <v>1000000</v>
      </c>
      <c r="C573" s="19" t="str">
        <f>IF('demand spectrum ULS'!J573="","",'demand spectrum ULS'!J573)</f>
        <v/>
      </c>
      <c r="F573" s="50">
        <f>IF('capacity spectrum ULS'!K573="",1000000,'capacity spectrum ULS'!K573)</f>
        <v>1000000</v>
      </c>
      <c r="G573" s="50" t="str">
        <f>IF('capacity spectrum ULS'!J573="","",'capacity spectrum ULS'!J573)</f>
        <v/>
      </c>
      <c r="H573" s="50"/>
      <c r="J573" s="19">
        <f>IF(B573="","",B573*'N2'!$S$1)</f>
        <v>500000</v>
      </c>
      <c r="K573" s="19" t="str">
        <f>IF(C573="","",C573*'N2'!$S$1)</f>
        <v/>
      </c>
    </row>
    <row r="574" spans="1:11" x14ac:dyDescent="0.25">
      <c r="A574" s="19"/>
      <c r="B574" s="19">
        <f>IF('demand spectrum ULS'!K574="",1000000,'demand spectrum ULS'!K574)</f>
        <v>1000000</v>
      </c>
      <c r="C574" s="19" t="str">
        <f>IF('demand spectrum ULS'!J574="","",'demand spectrum ULS'!J574)</f>
        <v/>
      </c>
      <c r="F574" s="50">
        <f>IF('capacity spectrum ULS'!K574="",1000000,'capacity spectrum ULS'!K574)</f>
        <v>1000000</v>
      </c>
      <c r="G574" s="50" t="str">
        <f>IF('capacity spectrum ULS'!J574="","",'capacity spectrum ULS'!J574)</f>
        <v/>
      </c>
      <c r="H574" s="50"/>
      <c r="J574" s="19">
        <f>IF(B574="","",B574*'N2'!$S$1)</f>
        <v>500000</v>
      </c>
      <c r="K574" s="19" t="str">
        <f>IF(C574="","",C574*'N2'!$S$1)</f>
        <v/>
      </c>
    </row>
    <row r="575" spans="1:11" x14ac:dyDescent="0.25">
      <c r="A575" s="19"/>
      <c r="B575" s="19">
        <f>IF('demand spectrum ULS'!K575="",1000000,'demand spectrum ULS'!K575)</f>
        <v>1000000</v>
      </c>
      <c r="C575" s="19" t="str">
        <f>IF('demand spectrum ULS'!J575="","",'demand spectrum ULS'!J575)</f>
        <v/>
      </c>
      <c r="F575" s="50">
        <f>IF('capacity spectrum ULS'!K575="",1000000,'capacity spectrum ULS'!K575)</f>
        <v>1000000</v>
      </c>
      <c r="G575" s="50" t="str">
        <f>IF('capacity spectrum ULS'!J575="","",'capacity spectrum ULS'!J575)</f>
        <v/>
      </c>
      <c r="H575" s="50"/>
      <c r="J575" s="19">
        <f>IF(B575="","",B575*'N2'!$S$1)</f>
        <v>500000</v>
      </c>
      <c r="K575" s="19" t="str">
        <f>IF(C575="","",C575*'N2'!$S$1)</f>
        <v/>
      </c>
    </row>
    <row r="576" spans="1:11" x14ac:dyDescent="0.25">
      <c r="A576" s="19"/>
      <c r="B576" s="19">
        <f>IF('demand spectrum ULS'!K576="",1000000,'demand spectrum ULS'!K576)</f>
        <v>1000000</v>
      </c>
      <c r="C576" s="19" t="str">
        <f>IF('demand spectrum ULS'!J576="","",'demand spectrum ULS'!J576)</f>
        <v/>
      </c>
      <c r="F576" s="50">
        <f>IF('capacity spectrum ULS'!K576="",1000000,'capacity spectrum ULS'!K576)</f>
        <v>1000000</v>
      </c>
      <c r="G576" s="50" t="str">
        <f>IF('capacity spectrum ULS'!J576="","",'capacity spectrum ULS'!J576)</f>
        <v/>
      </c>
      <c r="H576" s="50"/>
      <c r="J576" s="19">
        <f>IF(B576="","",B576*'N2'!$S$1)</f>
        <v>500000</v>
      </c>
      <c r="K576" s="19" t="str">
        <f>IF(C576="","",C576*'N2'!$S$1)</f>
        <v/>
      </c>
    </row>
    <row r="577" spans="1:11" x14ac:dyDescent="0.25">
      <c r="A577" s="19"/>
      <c r="B577" s="19">
        <f>IF('demand spectrum ULS'!K577="",1000000,'demand spectrum ULS'!K577)</f>
        <v>1000000</v>
      </c>
      <c r="C577" s="19" t="str">
        <f>IF('demand spectrum ULS'!J577="","",'demand spectrum ULS'!J577)</f>
        <v/>
      </c>
      <c r="F577" s="50">
        <f>IF('capacity spectrum ULS'!K577="",1000000,'capacity spectrum ULS'!K577)</f>
        <v>1000000</v>
      </c>
      <c r="G577" s="50" t="str">
        <f>IF('capacity spectrum ULS'!J577="","",'capacity spectrum ULS'!J577)</f>
        <v/>
      </c>
      <c r="H577" s="50"/>
      <c r="J577" s="19">
        <f>IF(B577="","",B577*'N2'!$S$1)</f>
        <v>500000</v>
      </c>
      <c r="K577" s="19" t="str">
        <f>IF(C577="","",C577*'N2'!$S$1)</f>
        <v/>
      </c>
    </row>
    <row r="578" spans="1:11" x14ac:dyDescent="0.25">
      <c r="A578" s="19"/>
      <c r="B578" s="19">
        <f>IF('demand spectrum ULS'!K578="",1000000,'demand spectrum ULS'!K578)</f>
        <v>1000000</v>
      </c>
      <c r="C578" s="19" t="str">
        <f>IF('demand spectrum ULS'!J578="","",'demand spectrum ULS'!J578)</f>
        <v/>
      </c>
      <c r="F578" s="50">
        <f>IF('capacity spectrum ULS'!K578="",1000000,'capacity spectrum ULS'!K578)</f>
        <v>1000000</v>
      </c>
      <c r="G578" s="50" t="str">
        <f>IF('capacity spectrum ULS'!J578="","",'capacity spectrum ULS'!J578)</f>
        <v/>
      </c>
      <c r="H578" s="50"/>
      <c r="J578" s="19">
        <f>IF(B578="","",B578*'N2'!$S$1)</f>
        <v>500000</v>
      </c>
      <c r="K578" s="19" t="str">
        <f>IF(C578="","",C578*'N2'!$S$1)</f>
        <v/>
      </c>
    </row>
    <row r="579" spans="1:11" x14ac:dyDescent="0.25">
      <c r="A579" s="19"/>
      <c r="B579" s="19">
        <f>IF('demand spectrum ULS'!K579="",1000000,'demand spectrum ULS'!K579)</f>
        <v>1000000</v>
      </c>
      <c r="C579" s="19" t="str">
        <f>IF('demand spectrum ULS'!J579="","",'demand spectrum ULS'!J579)</f>
        <v/>
      </c>
      <c r="F579" s="50">
        <f>IF('capacity spectrum ULS'!K579="",1000000,'capacity spectrum ULS'!K579)</f>
        <v>1000000</v>
      </c>
      <c r="G579" s="50" t="str">
        <f>IF('capacity spectrum ULS'!J579="","",'capacity spectrum ULS'!J579)</f>
        <v/>
      </c>
      <c r="H579" s="50"/>
      <c r="J579" s="19">
        <f>IF(B579="","",B579*'N2'!$S$1)</f>
        <v>500000</v>
      </c>
      <c r="K579" s="19" t="str">
        <f>IF(C579="","",C579*'N2'!$S$1)</f>
        <v/>
      </c>
    </row>
    <row r="580" spans="1:11" x14ac:dyDescent="0.25">
      <c r="A580" s="19"/>
      <c r="B580" s="19">
        <f>IF('demand spectrum ULS'!K580="",1000000,'demand spectrum ULS'!K580)</f>
        <v>1000000</v>
      </c>
      <c r="C580" s="19" t="str">
        <f>IF('demand spectrum ULS'!J580="","",'demand spectrum ULS'!J580)</f>
        <v/>
      </c>
      <c r="F580" s="50">
        <f>IF('capacity spectrum ULS'!K580="",1000000,'capacity spectrum ULS'!K580)</f>
        <v>1000000</v>
      </c>
      <c r="G580" s="50" t="str">
        <f>IF('capacity spectrum ULS'!J580="","",'capacity spectrum ULS'!J580)</f>
        <v/>
      </c>
      <c r="H580" s="50"/>
      <c r="J580" s="19">
        <f>IF(B580="","",B580*'N2'!$S$1)</f>
        <v>500000</v>
      </c>
      <c r="K580" s="19" t="str">
        <f>IF(C580="","",C580*'N2'!$S$1)</f>
        <v/>
      </c>
    </row>
    <row r="581" spans="1:11" x14ac:dyDescent="0.25">
      <c r="A581" s="19"/>
      <c r="B581" s="19">
        <f>IF('demand spectrum ULS'!K581="",1000000,'demand spectrum ULS'!K581)</f>
        <v>1000000</v>
      </c>
      <c r="C581" s="19" t="str">
        <f>IF('demand spectrum ULS'!J581="","",'demand spectrum ULS'!J581)</f>
        <v/>
      </c>
      <c r="F581" s="50">
        <f>IF('capacity spectrum ULS'!K581="",1000000,'capacity spectrum ULS'!K581)</f>
        <v>1000000</v>
      </c>
      <c r="G581" s="50" t="str">
        <f>IF('capacity spectrum ULS'!J581="","",'capacity spectrum ULS'!J581)</f>
        <v/>
      </c>
      <c r="H581" s="50"/>
      <c r="J581" s="19">
        <f>IF(B581="","",B581*'N2'!$S$1)</f>
        <v>500000</v>
      </c>
      <c r="K581" s="19" t="str">
        <f>IF(C581="","",C581*'N2'!$S$1)</f>
        <v/>
      </c>
    </row>
    <row r="582" spans="1:11" x14ac:dyDescent="0.25">
      <c r="A582" s="19"/>
      <c r="B582" s="19">
        <f>IF('demand spectrum ULS'!K582="",1000000,'demand spectrum ULS'!K582)</f>
        <v>1000000</v>
      </c>
      <c r="C582" s="19" t="str">
        <f>IF('demand spectrum ULS'!J582="","",'demand spectrum ULS'!J582)</f>
        <v/>
      </c>
      <c r="F582" s="50">
        <f>IF('capacity spectrum ULS'!K582="",1000000,'capacity spectrum ULS'!K582)</f>
        <v>1000000</v>
      </c>
      <c r="G582" s="50" t="str">
        <f>IF('capacity spectrum ULS'!J582="","",'capacity spectrum ULS'!J582)</f>
        <v/>
      </c>
      <c r="H582" s="50"/>
      <c r="J582" s="19">
        <f>IF(B582="","",B582*'N2'!$S$1)</f>
        <v>500000</v>
      </c>
      <c r="K582" s="19" t="str">
        <f>IF(C582="","",C582*'N2'!$S$1)</f>
        <v/>
      </c>
    </row>
    <row r="583" spans="1:11" x14ac:dyDescent="0.25">
      <c r="A583" s="19"/>
      <c r="B583" s="19">
        <f>IF('demand spectrum ULS'!K583="",1000000,'demand spectrum ULS'!K583)</f>
        <v>1000000</v>
      </c>
      <c r="C583" s="19" t="str">
        <f>IF('demand spectrum ULS'!J583="","",'demand spectrum ULS'!J583)</f>
        <v/>
      </c>
      <c r="F583" s="50">
        <f>IF('capacity spectrum ULS'!K583="",1000000,'capacity spectrum ULS'!K583)</f>
        <v>1000000</v>
      </c>
      <c r="G583" s="50" t="str">
        <f>IF('capacity spectrum ULS'!J583="","",'capacity spectrum ULS'!J583)</f>
        <v/>
      </c>
      <c r="H583" s="50"/>
      <c r="J583" s="19">
        <f>IF(B583="","",B583*'N2'!$S$1)</f>
        <v>500000</v>
      </c>
      <c r="K583" s="19" t="str">
        <f>IF(C583="","",C583*'N2'!$S$1)</f>
        <v/>
      </c>
    </row>
    <row r="584" spans="1:11" x14ac:dyDescent="0.25">
      <c r="A584" s="19"/>
      <c r="B584" s="19">
        <f>IF('demand spectrum ULS'!K584="",1000000,'demand spectrum ULS'!K584)</f>
        <v>1000000</v>
      </c>
      <c r="C584" s="19" t="str">
        <f>IF('demand spectrum ULS'!J584="","",'demand spectrum ULS'!J584)</f>
        <v/>
      </c>
      <c r="F584" s="50">
        <f>IF('capacity spectrum ULS'!K584="",1000000,'capacity spectrum ULS'!K584)</f>
        <v>1000000</v>
      </c>
      <c r="G584" s="50" t="str">
        <f>IF('capacity spectrum ULS'!J584="","",'capacity spectrum ULS'!J584)</f>
        <v/>
      </c>
      <c r="H584" s="50"/>
      <c r="J584" s="19">
        <f>IF(B584="","",B584*'N2'!$S$1)</f>
        <v>500000</v>
      </c>
      <c r="K584" s="19" t="str">
        <f>IF(C584="","",C584*'N2'!$S$1)</f>
        <v/>
      </c>
    </row>
    <row r="585" spans="1:11" x14ac:dyDescent="0.25">
      <c r="A585" s="19"/>
      <c r="B585" s="19">
        <f>IF('demand spectrum ULS'!K585="",1000000,'demand spectrum ULS'!K585)</f>
        <v>1000000</v>
      </c>
      <c r="C585" s="19" t="str">
        <f>IF('demand spectrum ULS'!J585="","",'demand spectrum ULS'!J585)</f>
        <v/>
      </c>
      <c r="F585" s="50">
        <f>IF('capacity spectrum ULS'!K585="",1000000,'capacity spectrum ULS'!K585)</f>
        <v>1000000</v>
      </c>
      <c r="G585" s="50" t="str">
        <f>IF('capacity spectrum ULS'!J585="","",'capacity spectrum ULS'!J585)</f>
        <v/>
      </c>
      <c r="H585" s="50"/>
      <c r="J585" s="19">
        <f>IF(B585="","",B585*'N2'!$S$1)</f>
        <v>500000</v>
      </c>
      <c r="K585" s="19" t="str">
        <f>IF(C585="","",C585*'N2'!$S$1)</f>
        <v/>
      </c>
    </row>
    <row r="586" spans="1:11" x14ac:dyDescent="0.25">
      <c r="A586" s="19"/>
      <c r="B586" s="19">
        <f>IF('demand spectrum ULS'!K586="",1000000,'demand spectrum ULS'!K586)</f>
        <v>1000000</v>
      </c>
      <c r="C586" s="19" t="str">
        <f>IF('demand spectrum ULS'!J586="","",'demand spectrum ULS'!J586)</f>
        <v/>
      </c>
      <c r="F586" s="50">
        <f>IF('capacity spectrum ULS'!K586="",1000000,'capacity spectrum ULS'!K586)</f>
        <v>1000000</v>
      </c>
      <c r="G586" s="50" t="str">
        <f>IF('capacity spectrum ULS'!J586="","",'capacity spectrum ULS'!J586)</f>
        <v/>
      </c>
      <c r="H586" s="50"/>
      <c r="J586" s="19">
        <f>IF(B586="","",B586*'N2'!$S$1)</f>
        <v>500000</v>
      </c>
      <c r="K586" s="19" t="str">
        <f>IF(C586="","",C586*'N2'!$S$1)</f>
        <v/>
      </c>
    </row>
    <row r="587" spans="1:11" x14ac:dyDescent="0.25">
      <c r="A587" s="19"/>
      <c r="B587" s="19">
        <f>IF('demand spectrum ULS'!K587="",1000000,'demand spectrum ULS'!K587)</f>
        <v>1000000</v>
      </c>
      <c r="C587" s="19" t="str">
        <f>IF('demand spectrum ULS'!J587="","",'demand spectrum ULS'!J587)</f>
        <v/>
      </c>
      <c r="F587" s="50">
        <f>IF('capacity spectrum ULS'!K587="",1000000,'capacity spectrum ULS'!K587)</f>
        <v>1000000</v>
      </c>
      <c r="G587" s="50" t="str">
        <f>IF('capacity spectrum ULS'!J587="","",'capacity spectrum ULS'!J587)</f>
        <v/>
      </c>
      <c r="H587" s="50"/>
      <c r="J587" s="19">
        <f>IF(B587="","",B587*'N2'!$S$1)</f>
        <v>500000</v>
      </c>
      <c r="K587" s="19" t="str">
        <f>IF(C587="","",C587*'N2'!$S$1)</f>
        <v/>
      </c>
    </row>
    <row r="588" spans="1:11" x14ac:dyDescent="0.25">
      <c r="A588" s="19"/>
      <c r="B588" s="19">
        <f>IF('demand spectrum ULS'!K588="",1000000,'demand spectrum ULS'!K588)</f>
        <v>1000000</v>
      </c>
      <c r="C588" s="19" t="str">
        <f>IF('demand spectrum ULS'!J588="","",'demand spectrum ULS'!J588)</f>
        <v/>
      </c>
      <c r="F588" s="50">
        <f>IF('capacity spectrum ULS'!K588="",1000000,'capacity spectrum ULS'!K588)</f>
        <v>1000000</v>
      </c>
      <c r="G588" s="50" t="str">
        <f>IF('capacity spectrum ULS'!J588="","",'capacity spectrum ULS'!J588)</f>
        <v/>
      </c>
      <c r="H588" s="50"/>
      <c r="J588" s="19">
        <f>IF(B588="","",B588*'N2'!$S$1)</f>
        <v>500000</v>
      </c>
      <c r="K588" s="19" t="str">
        <f>IF(C588="","",C588*'N2'!$S$1)</f>
        <v/>
      </c>
    </row>
    <row r="589" spans="1:11" x14ac:dyDescent="0.25">
      <c r="A589" s="19"/>
      <c r="B589" s="19">
        <f>IF('demand spectrum ULS'!K589="",1000000,'demand spectrum ULS'!K589)</f>
        <v>1000000</v>
      </c>
      <c r="C589" s="19" t="str">
        <f>IF('demand spectrum ULS'!J589="","",'demand spectrum ULS'!J589)</f>
        <v/>
      </c>
      <c r="F589" s="50">
        <f>IF('capacity spectrum ULS'!K589="",1000000,'capacity spectrum ULS'!K589)</f>
        <v>1000000</v>
      </c>
      <c r="G589" s="50" t="str">
        <f>IF('capacity spectrum ULS'!J589="","",'capacity spectrum ULS'!J589)</f>
        <v/>
      </c>
      <c r="H589" s="50"/>
      <c r="J589" s="19">
        <f>IF(B589="","",B589*'N2'!$S$1)</f>
        <v>500000</v>
      </c>
      <c r="K589" s="19" t="str">
        <f>IF(C589="","",C589*'N2'!$S$1)</f>
        <v/>
      </c>
    </row>
    <row r="590" spans="1:11" x14ac:dyDescent="0.25">
      <c r="A590" s="19"/>
      <c r="B590" s="19">
        <f>IF('demand spectrum ULS'!K590="",1000000,'demand spectrum ULS'!K590)</f>
        <v>1000000</v>
      </c>
      <c r="C590" s="19" t="str">
        <f>IF('demand spectrum ULS'!J590="","",'demand spectrum ULS'!J590)</f>
        <v/>
      </c>
      <c r="F590" s="50">
        <f>IF('capacity spectrum ULS'!K590="",1000000,'capacity spectrum ULS'!K590)</f>
        <v>1000000</v>
      </c>
      <c r="G590" s="50" t="str">
        <f>IF('capacity spectrum ULS'!J590="","",'capacity spectrum ULS'!J590)</f>
        <v/>
      </c>
      <c r="H590" s="50"/>
      <c r="J590" s="19">
        <f>IF(B590="","",B590*'N2'!$S$1)</f>
        <v>500000</v>
      </c>
      <c r="K590" s="19" t="str">
        <f>IF(C590="","",C590*'N2'!$S$1)</f>
        <v/>
      </c>
    </row>
    <row r="591" spans="1:11" x14ac:dyDescent="0.25">
      <c r="A591" s="19"/>
      <c r="B591" s="19">
        <f>IF('demand spectrum ULS'!K591="",1000000,'demand spectrum ULS'!K591)</f>
        <v>1000000</v>
      </c>
      <c r="C591" s="19" t="str">
        <f>IF('demand spectrum ULS'!J591="","",'demand spectrum ULS'!J591)</f>
        <v/>
      </c>
      <c r="F591" s="50">
        <f>IF('capacity spectrum ULS'!K591="",1000000,'capacity spectrum ULS'!K591)</f>
        <v>1000000</v>
      </c>
      <c r="G591" s="50" t="str">
        <f>IF('capacity spectrum ULS'!J591="","",'capacity spectrum ULS'!J591)</f>
        <v/>
      </c>
      <c r="H591" s="50"/>
      <c r="J591" s="19">
        <f>IF(B591="","",B591*'N2'!$S$1)</f>
        <v>500000</v>
      </c>
      <c r="K591" s="19" t="str">
        <f>IF(C591="","",C591*'N2'!$S$1)</f>
        <v/>
      </c>
    </row>
    <row r="592" spans="1:11" x14ac:dyDescent="0.25">
      <c r="A592" s="19"/>
      <c r="B592" s="19">
        <f>IF('demand spectrum ULS'!K592="",1000000,'demand spectrum ULS'!K592)</f>
        <v>1000000</v>
      </c>
      <c r="C592" s="19" t="str">
        <f>IF('demand spectrum ULS'!J592="","",'demand spectrum ULS'!J592)</f>
        <v/>
      </c>
      <c r="F592" s="50">
        <f>IF('capacity spectrum ULS'!K592="",1000000,'capacity spectrum ULS'!K592)</f>
        <v>1000000</v>
      </c>
      <c r="G592" s="50" t="str">
        <f>IF('capacity spectrum ULS'!J592="","",'capacity spectrum ULS'!J592)</f>
        <v/>
      </c>
      <c r="H592" s="50"/>
      <c r="J592" s="19">
        <f>IF(B592="","",B592*'N2'!$S$1)</f>
        <v>500000</v>
      </c>
      <c r="K592" s="19" t="str">
        <f>IF(C592="","",C592*'N2'!$S$1)</f>
        <v/>
      </c>
    </row>
    <row r="593" spans="1:11" x14ac:dyDescent="0.25">
      <c r="A593" s="19"/>
      <c r="B593" s="19">
        <f>IF('demand spectrum ULS'!K593="",1000000,'demand spectrum ULS'!K593)</f>
        <v>1000000</v>
      </c>
      <c r="C593" s="19" t="str">
        <f>IF('demand spectrum ULS'!J593="","",'demand spectrum ULS'!J593)</f>
        <v/>
      </c>
      <c r="F593" s="50">
        <f>IF('capacity spectrum ULS'!K593="",1000000,'capacity spectrum ULS'!K593)</f>
        <v>1000000</v>
      </c>
      <c r="G593" s="50" t="str">
        <f>IF('capacity spectrum ULS'!J593="","",'capacity spectrum ULS'!J593)</f>
        <v/>
      </c>
      <c r="H593" s="50"/>
      <c r="J593" s="19">
        <f>IF(B593="","",B593*'N2'!$S$1)</f>
        <v>500000</v>
      </c>
      <c r="K593" s="19" t="str">
        <f>IF(C593="","",C593*'N2'!$S$1)</f>
        <v/>
      </c>
    </row>
    <row r="594" spans="1:11" x14ac:dyDescent="0.25">
      <c r="A594" s="19"/>
      <c r="B594" s="19">
        <f>IF('demand spectrum ULS'!K594="",1000000,'demand spectrum ULS'!K594)</f>
        <v>1000000</v>
      </c>
      <c r="C594" s="19" t="str">
        <f>IF('demand spectrum ULS'!J594="","",'demand spectrum ULS'!J594)</f>
        <v/>
      </c>
      <c r="F594" s="50">
        <f>IF('capacity spectrum ULS'!K594="",1000000,'capacity spectrum ULS'!K594)</f>
        <v>1000000</v>
      </c>
      <c r="G594" s="50" t="str">
        <f>IF('capacity spectrum ULS'!J594="","",'capacity spectrum ULS'!J594)</f>
        <v/>
      </c>
      <c r="H594" s="50"/>
      <c r="J594" s="19">
        <f>IF(B594="","",B594*'N2'!$S$1)</f>
        <v>500000</v>
      </c>
      <c r="K594" s="19" t="str">
        <f>IF(C594="","",C594*'N2'!$S$1)</f>
        <v/>
      </c>
    </row>
    <row r="595" spans="1:11" x14ac:dyDescent="0.25">
      <c r="A595" s="19"/>
      <c r="B595" s="19">
        <f>IF('demand spectrum ULS'!K595="",1000000,'demand spectrum ULS'!K595)</f>
        <v>1000000</v>
      </c>
      <c r="C595" s="19" t="str">
        <f>IF('demand spectrum ULS'!J595="","",'demand spectrum ULS'!J595)</f>
        <v/>
      </c>
      <c r="F595" s="50">
        <f>IF('capacity spectrum ULS'!K595="",1000000,'capacity spectrum ULS'!K595)</f>
        <v>1000000</v>
      </c>
      <c r="G595" s="50" t="str">
        <f>IF('capacity spectrum ULS'!J595="","",'capacity spectrum ULS'!J595)</f>
        <v/>
      </c>
      <c r="H595" s="50"/>
      <c r="J595" s="19">
        <f>IF(B595="","",B595*'N2'!$S$1)</f>
        <v>500000</v>
      </c>
      <c r="K595" s="19" t="str">
        <f>IF(C595="","",C595*'N2'!$S$1)</f>
        <v/>
      </c>
    </row>
    <row r="596" spans="1:11" x14ac:dyDescent="0.25">
      <c r="A596" s="19"/>
      <c r="B596" s="19">
        <f>IF('demand spectrum ULS'!K596="",1000000,'demand spectrum ULS'!K596)</f>
        <v>1000000</v>
      </c>
      <c r="C596" s="19" t="str">
        <f>IF('demand spectrum ULS'!J596="","",'demand spectrum ULS'!J596)</f>
        <v/>
      </c>
      <c r="F596" s="50">
        <f>IF('capacity spectrum ULS'!K596="",1000000,'capacity spectrum ULS'!K596)</f>
        <v>1000000</v>
      </c>
      <c r="G596" s="50" t="str">
        <f>IF('capacity spectrum ULS'!J596="","",'capacity spectrum ULS'!J596)</f>
        <v/>
      </c>
      <c r="H596" s="50"/>
      <c r="J596" s="19">
        <f>IF(B596="","",B596*'N2'!$S$1)</f>
        <v>500000</v>
      </c>
      <c r="K596" s="19" t="str">
        <f>IF(C596="","",C596*'N2'!$S$1)</f>
        <v/>
      </c>
    </row>
    <row r="597" spans="1:11" x14ac:dyDescent="0.25">
      <c r="A597" s="19"/>
      <c r="B597" s="19">
        <f>IF('demand spectrum ULS'!K597="",1000000,'demand spectrum ULS'!K597)</f>
        <v>1000000</v>
      </c>
      <c r="C597" s="19" t="str">
        <f>IF('demand spectrum ULS'!J597="","",'demand spectrum ULS'!J597)</f>
        <v/>
      </c>
      <c r="F597" s="50">
        <f>IF('capacity spectrum ULS'!K597="",1000000,'capacity spectrum ULS'!K597)</f>
        <v>1000000</v>
      </c>
      <c r="G597" s="50" t="str">
        <f>IF('capacity spectrum ULS'!J597="","",'capacity spectrum ULS'!J597)</f>
        <v/>
      </c>
      <c r="H597" s="50"/>
      <c r="J597" s="19">
        <f>IF(B597="","",B597*'N2'!$S$1)</f>
        <v>500000</v>
      </c>
      <c r="K597" s="19" t="str">
        <f>IF(C597="","",C597*'N2'!$S$1)</f>
        <v/>
      </c>
    </row>
    <row r="598" spans="1:11" x14ac:dyDescent="0.25">
      <c r="A598" s="19"/>
      <c r="B598" s="19">
        <f>IF('demand spectrum ULS'!K598="",1000000,'demand spectrum ULS'!K598)</f>
        <v>1000000</v>
      </c>
      <c r="C598" s="19" t="str">
        <f>IF('demand spectrum ULS'!J598="","",'demand spectrum ULS'!J598)</f>
        <v/>
      </c>
      <c r="F598" s="50">
        <f>IF('capacity spectrum ULS'!K598="",1000000,'capacity spectrum ULS'!K598)</f>
        <v>1000000</v>
      </c>
      <c r="G598" s="50" t="str">
        <f>IF('capacity spectrum ULS'!J598="","",'capacity spectrum ULS'!J598)</f>
        <v/>
      </c>
      <c r="H598" s="50"/>
      <c r="J598" s="19">
        <f>IF(B598="","",B598*'N2'!$S$1)</f>
        <v>500000</v>
      </c>
      <c r="K598" s="19" t="str">
        <f>IF(C598="","",C598*'N2'!$S$1)</f>
        <v/>
      </c>
    </row>
    <row r="599" spans="1:11" x14ac:dyDescent="0.25">
      <c r="A599" s="19"/>
      <c r="B599" s="19">
        <f>IF('demand spectrum ULS'!K599="",1000000,'demand spectrum ULS'!K599)</f>
        <v>1000000</v>
      </c>
      <c r="C599" s="19" t="str">
        <f>IF('demand spectrum ULS'!J599="","",'demand spectrum ULS'!J599)</f>
        <v/>
      </c>
      <c r="F599" s="50">
        <f>IF('capacity spectrum ULS'!K599="",1000000,'capacity spectrum ULS'!K599)</f>
        <v>1000000</v>
      </c>
      <c r="G599" s="50" t="str">
        <f>IF('capacity spectrum ULS'!J599="","",'capacity spectrum ULS'!J599)</f>
        <v/>
      </c>
      <c r="H599" s="50"/>
      <c r="J599" s="19">
        <f>IF(B599="","",B599*'N2'!$S$1)</f>
        <v>500000</v>
      </c>
      <c r="K599" s="19" t="str">
        <f>IF(C599="","",C599*'N2'!$S$1)</f>
        <v/>
      </c>
    </row>
    <row r="600" spans="1:11" x14ac:dyDescent="0.25">
      <c r="A600" s="19"/>
      <c r="B600" s="19">
        <f>IF('demand spectrum ULS'!K600="",1000000,'demand spectrum ULS'!K600)</f>
        <v>1000000</v>
      </c>
      <c r="C600" s="19" t="str">
        <f>IF('demand spectrum ULS'!J600="","",'demand spectrum ULS'!J600)</f>
        <v/>
      </c>
      <c r="F600" s="50">
        <f>IF('capacity spectrum ULS'!K600="",1000000,'capacity spectrum ULS'!K600)</f>
        <v>1000000</v>
      </c>
      <c r="G600" s="50" t="str">
        <f>IF('capacity spectrum ULS'!J600="","",'capacity spectrum ULS'!J600)</f>
        <v/>
      </c>
      <c r="H600" s="50"/>
      <c r="J600" s="19">
        <f>IF(B600="","",B600*'N2'!$S$1)</f>
        <v>500000</v>
      </c>
      <c r="K600" s="19" t="str">
        <f>IF(C600="","",C600*'N2'!$S$1)</f>
        <v/>
      </c>
    </row>
    <row r="601" spans="1:11" x14ac:dyDescent="0.25">
      <c r="A601" s="19"/>
      <c r="B601" s="19">
        <f>IF('demand spectrum ULS'!K601="",1000000,'demand spectrum ULS'!K601)</f>
        <v>1000000</v>
      </c>
      <c r="C601" s="19" t="str">
        <f>IF('demand spectrum ULS'!J601="","",'demand spectrum ULS'!J601)</f>
        <v/>
      </c>
      <c r="F601" s="50">
        <f>IF('capacity spectrum ULS'!K601="",1000000,'capacity spectrum ULS'!K601)</f>
        <v>1000000</v>
      </c>
      <c r="G601" s="50" t="str">
        <f>IF('capacity spectrum ULS'!J601="","",'capacity spectrum ULS'!J601)</f>
        <v/>
      </c>
      <c r="H601" s="50"/>
      <c r="J601" s="19">
        <f>IF(B601="","",B601*'N2'!$S$1)</f>
        <v>500000</v>
      </c>
      <c r="K601" s="19" t="str">
        <f>IF(C601="","",C601*'N2'!$S$1)</f>
        <v/>
      </c>
    </row>
    <row r="602" spans="1:11" x14ac:dyDescent="0.25">
      <c r="A602" s="19"/>
      <c r="B602" s="19">
        <f>IF('demand spectrum ULS'!K602="",1000000,'demand spectrum ULS'!K602)</f>
        <v>1000000</v>
      </c>
      <c r="C602" s="19" t="str">
        <f>IF('demand spectrum ULS'!J602="","",'demand spectrum ULS'!J602)</f>
        <v/>
      </c>
      <c r="F602" s="50">
        <f>IF('capacity spectrum ULS'!K602="",1000000,'capacity spectrum ULS'!K602)</f>
        <v>1000000</v>
      </c>
      <c r="G602" s="50" t="str">
        <f>IF('capacity spectrum ULS'!J602="","",'capacity spectrum ULS'!J602)</f>
        <v/>
      </c>
      <c r="H602" s="50"/>
      <c r="J602" s="19">
        <f>IF(B602="","",B602*'N2'!$S$1)</f>
        <v>500000</v>
      </c>
      <c r="K602" s="19" t="str">
        <f>IF(C602="","",C602*'N2'!$S$1)</f>
        <v/>
      </c>
    </row>
    <row r="603" spans="1:11" x14ac:dyDescent="0.25">
      <c r="A603" s="19"/>
      <c r="B603" s="19">
        <f>IF('demand spectrum ULS'!K603="",1000000,'demand spectrum ULS'!K603)</f>
        <v>1000000</v>
      </c>
      <c r="C603" s="19" t="str">
        <f>IF('demand spectrum ULS'!J603="","",'demand spectrum ULS'!J603)</f>
        <v/>
      </c>
      <c r="F603" s="50">
        <f>IF('capacity spectrum ULS'!K603="",1000000,'capacity spectrum ULS'!K603)</f>
        <v>1000000</v>
      </c>
      <c r="G603" s="50" t="str">
        <f>IF('capacity spectrum ULS'!J603="","",'capacity spectrum ULS'!J603)</f>
        <v/>
      </c>
      <c r="H603" s="50"/>
      <c r="J603" s="19">
        <f>IF(B603="","",B603*'N2'!$S$1)</f>
        <v>500000</v>
      </c>
      <c r="K603" s="19" t="str">
        <f>IF(C603="","",C603*'N2'!$S$1)</f>
        <v/>
      </c>
    </row>
    <row r="604" spans="1:11" x14ac:dyDescent="0.25">
      <c r="B604" s="19">
        <f>IF('demand spectrum ULS'!K604="",1000000,'demand spectrum ULS'!K604)</f>
        <v>1000000</v>
      </c>
      <c r="C604" s="19" t="str">
        <f>IF('demand spectrum ULS'!J604="","",'demand spectrum ULS'!J604)</f>
        <v/>
      </c>
      <c r="F604" s="50">
        <f>IF('capacity spectrum ULS'!K604="",1000000,'capacity spectrum ULS'!K604)</f>
        <v>1000000</v>
      </c>
      <c r="G604" s="50" t="str">
        <f>IF('capacity spectrum ULS'!J604="","",'capacity spectrum ULS'!J604)</f>
        <v/>
      </c>
      <c r="H604" s="50"/>
      <c r="J604" s="19">
        <f>IF(B604="","",B604*'N2'!$S$1)</f>
        <v>500000</v>
      </c>
      <c r="K604" s="19" t="str">
        <f>IF(C604="","",C604*'N2'!$S$1)</f>
        <v/>
      </c>
    </row>
    <row r="605" spans="1:11" x14ac:dyDescent="0.25">
      <c r="B605" s="19">
        <f>IF('demand spectrum ULS'!K605="",1000000,'demand spectrum ULS'!K605)</f>
        <v>1000000</v>
      </c>
      <c r="C605" s="19" t="str">
        <f>IF('demand spectrum ULS'!J605="","",'demand spectrum ULS'!J605)</f>
        <v/>
      </c>
      <c r="F605" s="50">
        <f>IF('capacity spectrum ULS'!K605="",1000000,'capacity spectrum ULS'!K605)</f>
        <v>1000000</v>
      </c>
      <c r="G605" s="50" t="str">
        <f>IF('capacity spectrum ULS'!J605="","",'capacity spectrum ULS'!J605)</f>
        <v/>
      </c>
      <c r="H605" s="50"/>
      <c r="J605" s="19">
        <f>IF(B605="","",B605*'N2'!$S$1)</f>
        <v>500000</v>
      </c>
      <c r="K605" s="19" t="str">
        <f>IF(C605="","",C605*'N2'!$S$1)</f>
        <v/>
      </c>
    </row>
    <row r="606" spans="1:11" x14ac:dyDescent="0.25">
      <c r="B606" s="19">
        <f>IF('demand spectrum ULS'!K606="",1000000,'demand spectrum ULS'!K606)</f>
        <v>1000000</v>
      </c>
      <c r="C606" s="19" t="str">
        <f>IF('demand spectrum ULS'!J606="","",'demand spectrum ULS'!J606)</f>
        <v/>
      </c>
      <c r="F606" s="50">
        <f>IF('capacity spectrum ULS'!K606="",1000000,'capacity spectrum ULS'!K606)</f>
        <v>1000000</v>
      </c>
      <c r="G606" s="50" t="str">
        <f>IF('capacity spectrum ULS'!J606="","",'capacity spectrum ULS'!J606)</f>
        <v/>
      </c>
      <c r="H606" s="50"/>
      <c r="J606" s="19">
        <f>IF(B606="","",B606*'N2'!$S$1)</f>
        <v>500000</v>
      </c>
      <c r="K606" s="19" t="str">
        <f>IF(C606="","",C606*'N2'!$S$1)</f>
        <v/>
      </c>
    </row>
    <row r="607" spans="1:11" x14ac:dyDescent="0.25">
      <c r="B607" s="19">
        <f>IF('demand spectrum ULS'!K607="",1000000,'demand spectrum ULS'!K607)</f>
        <v>1000000</v>
      </c>
      <c r="C607" s="19" t="str">
        <f>IF('demand spectrum ULS'!J607="","",'demand spectrum ULS'!J607)</f>
        <v/>
      </c>
      <c r="F607" s="50">
        <f>IF('capacity spectrum ULS'!K607="",1000000,'capacity spectrum ULS'!K607)</f>
        <v>1000000</v>
      </c>
      <c r="G607" s="50" t="str">
        <f>IF('capacity spectrum ULS'!J607="","",'capacity spectrum ULS'!J607)</f>
        <v/>
      </c>
      <c r="H607" s="50"/>
      <c r="J607" s="19">
        <f>IF(B607="","",B607*'N2'!$S$1)</f>
        <v>500000</v>
      </c>
      <c r="K607" s="19" t="str">
        <f>IF(C607="","",C607*'N2'!$S$1)</f>
        <v/>
      </c>
    </row>
    <row r="608" spans="1:11" x14ac:dyDescent="0.25">
      <c r="B608" s="19">
        <f>IF('demand spectrum ULS'!K608="",1000000,'demand spectrum ULS'!K608)</f>
        <v>1000000</v>
      </c>
      <c r="C608" s="19" t="str">
        <f>IF('demand spectrum ULS'!J608="","",'demand spectrum ULS'!J608)</f>
        <v/>
      </c>
      <c r="F608" s="50">
        <f>IF('capacity spectrum ULS'!K608="",1000000,'capacity spectrum ULS'!K608)</f>
        <v>1000000</v>
      </c>
      <c r="G608" s="50" t="str">
        <f>IF('capacity spectrum ULS'!J608="","",'capacity spectrum ULS'!J608)</f>
        <v/>
      </c>
      <c r="H608" s="50"/>
      <c r="J608" s="19">
        <f>IF(B608="","",B608*'N2'!$S$1)</f>
        <v>500000</v>
      </c>
      <c r="K608" s="19" t="str">
        <f>IF(C608="","",C608*'N2'!$S$1)</f>
        <v/>
      </c>
    </row>
    <row r="609" spans="2:11" x14ac:dyDescent="0.25">
      <c r="B609" s="19">
        <f>IF('demand spectrum ULS'!K609="",1000000,'demand spectrum ULS'!K609)</f>
        <v>1000000</v>
      </c>
      <c r="C609" s="19" t="str">
        <f>IF('demand spectrum ULS'!J609="","",'demand spectrum ULS'!J609)</f>
        <v/>
      </c>
      <c r="F609" s="50">
        <f>IF('capacity spectrum ULS'!K609="",1000000,'capacity spectrum ULS'!K609)</f>
        <v>1000000</v>
      </c>
      <c r="G609" s="50" t="str">
        <f>IF('capacity spectrum ULS'!J609="","",'capacity spectrum ULS'!J609)</f>
        <v/>
      </c>
      <c r="H609" s="50"/>
      <c r="J609" s="19">
        <f>IF(B609="","",B609*'N2'!$S$1)</f>
        <v>500000</v>
      </c>
      <c r="K609" s="19" t="str">
        <f>IF(C609="","",C609*'N2'!$S$1)</f>
        <v/>
      </c>
    </row>
    <row r="610" spans="2:11" x14ac:dyDescent="0.25">
      <c r="B610" s="19">
        <f>IF('demand spectrum ULS'!K610="",1000000,'demand spectrum ULS'!K610)</f>
        <v>1000000</v>
      </c>
      <c r="C610" s="19" t="str">
        <f>IF('demand spectrum ULS'!J610="","",'demand spectrum ULS'!J610)</f>
        <v/>
      </c>
      <c r="F610" s="50">
        <f>IF('capacity spectrum ULS'!K610="",1000000,'capacity spectrum ULS'!K610)</f>
        <v>1000000</v>
      </c>
      <c r="G610" s="50" t="str">
        <f>IF('capacity spectrum ULS'!J610="","",'capacity spectrum ULS'!J610)</f>
        <v/>
      </c>
      <c r="H610" s="50"/>
      <c r="J610" s="19">
        <f>IF(B610="","",B610*'N2'!$S$1)</f>
        <v>500000</v>
      </c>
      <c r="K610" s="19" t="str">
        <f>IF(C610="","",C610*'N2'!$S$1)</f>
        <v/>
      </c>
    </row>
    <row r="611" spans="2:11" x14ac:dyDescent="0.25">
      <c r="B611" s="19">
        <f>IF('demand spectrum ULS'!K611="",1000000,'demand spectrum ULS'!K611)</f>
        <v>1000000</v>
      </c>
      <c r="C611" s="19" t="str">
        <f>IF('demand spectrum ULS'!J611="","",'demand spectrum ULS'!J611)</f>
        <v/>
      </c>
      <c r="F611" s="50">
        <f>IF('capacity spectrum ULS'!K611="",1000000,'capacity spectrum ULS'!K611)</f>
        <v>1000000</v>
      </c>
      <c r="G611" s="50" t="str">
        <f>IF('capacity spectrum ULS'!J611="","",'capacity spectrum ULS'!J611)</f>
        <v/>
      </c>
      <c r="H611" s="50"/>
      <c r="J611" s="19">
        <f>IF(B611="","",B611*'N2'!$S$1)</f>
        <v>500000</v>
      </c>
      <c r="K611" s="19" t="str">
        <f>IF(C611="","",C611*'N2'!$S$1)</f>
        <v/>
      </c>
    </row>
    <row r="612" spans="2:11" x14ac:dyDescent="0.25">
      <c r="B612" s="19">
        <f>IF('demand spectrum ULS'!K612="",1000000,'demand spectrum ULS'!K612)</f>
        <v>1000000</v>
      </c>
      <c r="C612" s="19" t="str">
        <f>IF('demand spectrum ULS'!J612="","",'demand spectrum ULS'!J612)</f>
        <v/>
      </c>
      <c r="F612" s="50">
        <f>IF('capacity spectrum ULS'!K612="",1000000,'capacity spectrum ULS'!K612)</f>
        <v>1000000</v>
      </c>
      <c r="G612" s="50" t="str">
        <f>IF('capacity spectrum ULS'!J612="","",'capacity spectrum ULS'!J612)</f>
        <v/>
      </c>
      <c r="H612" s="50"/>
      <c r="J612" s="19">
        <f>IF(B612="","",B612*'N2'!$S$1)</f>
        <v>500000</v>
      </c>
      <c r="K612" s="19" t="str">
        <f>IF(C612="","",C612*'N2'!$S$1)</f>
        <v/>
      </c>
    </row>
    <row r="613" spans="2:11" x14ac:dyDescent="0.25">
      <c r="B613" s="19">
        <f>IF('demand spectrum ULS'!K613="",1000000,'demand spectrum ULS'!K613)</f>
        <v>1000000</v>
      </c>
      <c r="C613" s="19" t="str">
        <f>IF('demand spectrum ULS'!J613="","",'demand spectrum ULS'!J613)</f>
        <v/>
      </c>
      <c r="F613" s="50">
        <f>IF('capacity spectrum ULS'!K613="",1000000,'capacity spectrum ULS'!K613)</f>
        <v>1000000</v>
      </c>
      <c r="G613" s="50" t="str">
        <f>IF('capacity spectrum ULS'!J613="","",'capacity spectrum ULS'!J613)</f>
        <v/>
      </c>
      <c r="H613" s="50"/>
      <c r="J613" s="19">
        <f>IF(B613="","",B613*'N2'!$S$1)</f>
        <v>500000</v>
      </c>
      <c r="K613" s="19" t="str">
        <f>IF(C613="","",C613*'N2'!$S$1)</f>
        <v/>
      </c>
    </row>
    <row r="614" spans="2:11" x14ac:dyDescent="0.25">
      <c r="B614" s="19">
        <f>IF('demand spectrum ULS'!K614="",1000000,'demand spectrum ULS'!K614)</f>
        <v>1000000</v>
      </c>
      <c r="C614" s="19" t="str">
        <f>IF('demand spectrum ULS'!J614="","",'demand spectrum ULS'!J614)</f>
        <v/>
      </c>
      <c r="F614" s="50">
        <f>IF('capacity spectrum ULS'!K614="",1000000,'capacity spectrum ULS'!K614)</f>
        <v>1000000</v>
      </c>
      <c r="G614" s="50" t="str">
        <f>IF('capacity spectrum ULS'!J614="","",'capacity spectrum ULS'!J614)</f>
        <v/>
      </c>
      <c r="H614" s="50"/>
      <c r="J614" s="19">
        <f>IF(B614="","",B614*'N2'!$S$1)</f>
        <v>500000</v>
      </c>
      <c r="K614" s="19" t="str">
        <f>IF(C614="","",C614*'N2'!$S$1)</f>
        <v/>
      </c>
    </row>
    <row r="615" spans="2:11" x14ac:dyDescent="0.25">
      <c r="B615" s="19">
        <f>IF('demand spectrum ULS'!K615="",1000000,'demand spectrum ULS'!K615)</f>
        <v>1000000</v>
      </c>
      <c r="C615" s="19" t="str">
        <f>IF('demand spectrum ULS'!J615="","",'demand spectrum ULS'!J615)</f>
        <v/>
      </c>
      <c r="F615" s="50">
        <f>IF('capacity spectrum ULS'!K615="",1000000,'capacity spectrum ULS'!K615)</f>
        <v>1000000</v>
      </c>
      <c r="G615" s="50" t="str">
        <f>IF('capacity spectrum ULS'!J615="","",'capacity spectrum ULS'!J615)</f>
        <v/>
      </c>
      <c r="H615" s="50"/>
      <c r="J615" s="19">
        <f>IF(B615="","",B615*'N2'!$S$1)</f>
        <v>500000</v>
      </c>
      <c r="K615" s="19" t="str">
        <f>IF(C615="","",C615*'N2'!$S$1)</f>
        <v/>
      </c>
    </row>
    <row r="616" spans="2:11" x14ac:dyDescent="0.25">
      <c r="B616" s="19">
        <f>IF('demand spectrum ULS'!K616="",1000000,'demand spectrum ULS'!K616)</f>
        <v>1000000</v>
      </c>
      <c r="C616" s="19" t="str">
        <f>IF('demand spectrum ULS'!J616="","",'demand spectrum ULS'!J616)</f>
        <v/>
      </c>
      <c r="F616" s="50">
        <f>IF('capacity spectrum ULS'!K616="",1000000,'capacity spectrum ULS'!K616)</f>
        <v>1000000</v>
      </c>
      <c r="G616" s="50" t="str">
        <f>IF('capacity spectrum ULS'!J616="","",'capacity spectrum ULS'!J616)</f>
        <v/>
      </c>
      <c r="H616" s="50"/>
      <c r="J616" s="19">
        <f>IF(B616="","",B616*'N2'!$S$1)</f>
        <v>500000</v>
      </c>
      <c r="K616" s="19" t="str">
        <f>IF(C616="","",C616*'N2'!$S$1)</f>
        <v/>
      </c>
    </row>
    <row r="617" spans="2:11" x14ac:dyDescent="0.25">
      <c r="B617" s="19">
        <f>IF('demand spectrum ULS'!K617="",1000000,'demand spectrum ULS'!K617)</f>
        <v>1000000</v>
      </c>
      <c r="C617" s="19" t="str">
        <f>IF('demand spectrum ULS'!J617="","",'demand spectrum ULS'!J617)</f>
        <v/>
      </c>
      <c r="F617" s="50">
        <f>IF('capacity spectrum ULS'!K617="",1000000,'capacity spectrum ULS'!K617)</f>
        <v>1000000</v>
      </c>
      <c r="G617" s="50" t="str">
        <f>IF('capacity spectrum ULS'!J617="","",'capacity spectrum ULS'!J617)</f>
        <v/>
      </c>
      <c r="H617" s="50"/>
      <c r="J617" s="19">
        <f>IF(B617="","",B617*'N2'!$S$1)</f>
        <v>500000</v>
      </c>
      <c r="K617" s="19" t="str">
        <f>IF(C617="","",C617*'N2'!$S$1)</f>
        <v/>
      </c>
    </row>
    <row r="618" spans="2:11" x14ac:dyDescent="0.25">
      <c r="B618" s="19">
        <f>IF('demand spectrum ULS'!K618="",1000000,'demand spectrum ULS'!K618)</f>
        <v>1000000</v>
      </c>
      <c r="C618" s="19" t="str">
        <f>IF('demand spectrum ULS'!J618="","",'demand spectrum ULS'!J618)</f>
        <v/>
      </c>
      <c r="F618" s="50">
        <f>IF('capacity spectrum ULS'!K618="",1000000,'capacity spectrum ULS'!K618)</f>
        <v>1000000</v>
      </c>
      <c r="G618" s="50" t="str">
        <f>IF('capacity spectrum ULS'!J618="","",'capacity spectrum ULS'!J618)</f>
        <v/>
      </c>
      <c r="H618" s="50"/>
      <c r="J618" s="19">
        <f>IF(B618="","",B618*'N2'!$S$1)</f>
        <v>500000</v>
      </c>
      <c r="K618" s="19" t="str">
        <f>IF(C618="","",C618*'N2'!$S$1)</f>
        <v/>
      </c>
    </row>
    <row r="619" spans="2:11" x14ac:dyDescent="0.25">
      <c r="B619" s="19">
        <f>IF('demand spectrum ULS'!K619="",1000000,'demand spectrum ULS'!K619)</f>
        <v>1000000</v>
      </c>
      <c r="C619" s="19" t="str">
        <f>IF('demand spectrum ULS'!J619="","",'demand spectrum ULS'!J619)</f>
        <v/>
      </c>
      <c r="F619" s="50">
        <f>IF('capacity spectrum ULS'!K619="",1000000,'capacity spectrum ULS'!K619)</f>
        <v>1000000</v>
      </c>
      <c r="G619" s="50" t="str">
        <f>IF('capacity spectrum ULS'!J619="","",'capacity spectrum ULS'!J619)</f>
        <v/>
      </c>
      <c r="H619" s="50"/>
      <c r="J619" s="19">
        <f>IF(B619="","",B619*'N2'!$S$1)</f>
        <v>500000</v>
      </c>
      <c r="K619" s="19" t="str">
        <f>IF(C619="","",C619*'N2'!$S$1)</f>
        <v/>
      </c>
    </row>
    <row r="620" spans="2:11" x14ac:dyDescent="0.25">
      <c r="B620" s="19">
        <f>IF('demand spectrum ULS'!K620="",1000000,'demand spectrum ULS'!K620)</f>
        <v>1000000</v>
      </c>
      <c r="C620" s="19" t="str">
        <f>IF('demand spectrum ULS'!J620="","",'demand spectrum ULS'!J620)</f>
        <v/>
      </c>
      <c r="F620" s="50">
        <f>IF('capacity spectrum ULS'!K620="",1000000,'capacity spectrum ULS'!K620)</f>
        <v>1000000</v>
      </c>
      <c r="G620" s="50" t="str">
        <f>IF('capacity spectrum ULS'!J620="","",'capacity spectrum ULS'!J620)</f>
        <v/>
      </c>
      <c r="H620" s="50"/>
      <c r="J620" s="19">
        <f>IF(B620="","",B620*'N2'!$S$1)</f>
        <v>500000</v>
      </c>
      <c r="K620" s="19" t="str">
        <f>IF(C620="","",C620*'N2'!$S$1)</f>
        <v/>
      </c>
    </row>
    <row r="621" spans="2:11" x14ac:dyDescent="0.25">
      <c r="B621" s="19">
        <f>IF('demand spectrum ULS'!K621="",1000000,'demand spectrum ULS'!K621)</f>
        <v>1000000</v>
      </c>
      <c r="C621" s="19" t="str">
        <f>IF('demand spectrum ULS'!J621="","",'demand spectrum ULS'!J621)</f>
        <v/>
      </c>
      <c r="F621" s="50">
        <f>IF('capacity spectrum ULS'!K621="",1000000,'capacity spectrum ULS'!K621)</f>
        <v>1000000</v>
      </c>
      <c r="G621" s="50" t="str">
        <f>IF('capacity spectrum ULS'!J621="","",'capacity spectrum ULS'!J621)</f>
        <v/>
      </c>
      <c r="H621" s="50"/>
      <c r="J621" s="19">
        <f>IF(B621="","",B621*'N2'!$S$1)</f>
        <v>500000</v>
      </c>
      <c r="K621" s="19" t="str">
        <f>IF(C621="","",C621*'N2'!$S$1)</f>
        <v/>
      </c>
    </row>
    <row r="622" spans="2:11" x14ac:dyDescent="0.25">
      <c r="B622" s="19">
        <f>IF('demand spectrum ULS'!K622="",1000000,'demand spectrum ULS'!K622)</f>
        <v>1000000</v>
      </c>
      <c r="C622" s="19" t="str">
        <f>IF('demand spectrum ULS'!J622="","",'demand spectrum ULS'!J622)</f>
        <v/>
      </c>
      <c r="F622" s="50">
        <f>IF('capacity spectrum ULS'!K622="",1000000,'capacity spectrum ULS'!K622)</f>
        <v>1000000</v>
      </c>
      <c r="G622" s="50" t="str">
        <f>IF('capacity spectrum ULS'!J622="","",'capacity spectrum ULS'!J622)</f>
        <v/>
      </c>
      <c r="H622" s="50"/>
      <c r="J622" s="19">
        <f>IF(B622="","",B622*'N2'!$S$1)</f>
        <v>500000</v>
      </c>
      <c r="K622" s="19" t="str">
        <f>IF(C622="","",C622*'N2'!$S$1)</f>
        <v/>
      </c>
    </row>
    <row r="623" spans="2:11" x14ac:dyDescent="0.25">
      <c r="B623" s="19">
        <f>IF('demand spectrum ULS'!K623="",1000000,'demand spectrum ULS'!K623)</f>
        <v>1000000</v>
      </c>
      <c r="C623" s="19" t="str">
        <f>IF('demand spectrum ULS'!J623="","",'demand spectrum ULS'!J623)</f>
        <v/>
      </c>
      <c r="F623" s="50">
        <f>IF('capacity spectrum ULS'!K623="",1000000,'capacity spectrum ULS'!K623)</f>
        <v>1000000</v>
      </c>
      <c r="G623" s="50" t="str">
        <f>IF('capacity spectrum ULS'!J623="","",'capacity spectrum ULS'!J623)</f>
        <v/>
      </c>
      <c r="H623" s="50"/>
      <c r="J623" s="19">
        <f>IF(B623="","",B623*'N2'!$S$1)</f>
        <v>500000</v>
      </c>
      <c r="K623" s="19" t="str">
        <f>IF(C623="","",C623*'N2'!$S$1)</f>
        <v/>
      </c>
    </row>
    <row r="624" spans="2:11" x14ac:dyDescent="0.25">
      <c r="B624" s="19">
        <f>IF('demand spectrum ULS'!K624="",1000000,'demand spectrum ULS'!K624)</f>
        <v>1000000</v>
      </c>
      <c r="C624" s="19" t="str">
        <f>IF('demand spectrum ULS'!J624="","",'demand spectrum ULS'!J624)</f>
        <v/>
      </c>
      <c r="F624" s="50">
        <f>IF('capacity spectrum ULS'!K624="",1000000,'capacity spectrum ULS'!K624)</f>
        <v>1000000</v>
      </c>
      <c r="G624" s="50" t="str">
        <f>IF('capacity spectrum ULS'!J624="","",'capacity spectrum ULS'!J624)</f>
        <v/>
      </c>
      <c r="H624" s="50"/>
      <c r="J624" s="19">
        <f>IF(B624="","",B624*'N2'!$S$1)</f>
        <v>500000</v>
      </c>
      <c r="K624" s="19" t="str">
        <f>IF(C624="","",C624*'N2'!$S$1)</f>
        <v/>
      </c>
    </row>
    <row r="625" spans="2:11" x14ac:dyDescent="0.25">
      <c r="B625" s="19">
        <f>IF('demand spectrum ULS'!K625="",1000000,'demand spectrum ULS'!K625)</f>
        <v>1000000</v>
      </c>
      <c r="C625" s="19" t="str">
        <f>IF('demand spectrum ULS'!J625="","",'demand spectrum ULS'!J625)</f>
        <v/>
      </c>
      <c r="F625" s="50">
        <f>IF('capacity spectrum ULS'!K625="",1000000,'capacity spectrum ULS'!K625)</f>
        <v>1000000</v>
      </c>
      <c r="G625" s="50" t="str">
        <f>IF('capacity spectrum ULS'!J625="","",'capacity spectrum ULS'!J625)</f>
        <v/>
      </c>
      <c r="H625" s="50"/>
      <c r="J625" s="19">
        <f>IF(B625="","",B625*'N2'!$S$1)</f>
        <v>500000</v>
      </c>
      <c r="K625" s="19" t="str">
        <f>IF(C625="","",C625*'N2'!$S$1)</f>
        <v/>
      </c>
    </row>
    <row r="626" spans="2:11" x14ac:dyDescent="0.25">
      <c r="B626" s="19">
        <f>IF('demand spectrum ULS'!K626="",1000000,'demand spectrum ULS'!K626)</f>
        <v>1000000</v>
      </c>
      <c r="C626" s="19" t="str">
        <f>IF('demand spectrum ULS'!J626="","",'demand spectrum ULS'!J626)</f>
        <v/>
      </c>
      <c r="F626" s="50">
        <f>IF('capacity spectrum ULS'!K626="",1000000,'capacity spectrum ULS'!K626)</f>
        <v>1000000</v>
      </c>
      <c r="G626" s="50" t="str">
        <f>IF('capacity spectrum ULS'!J626="","",'capacity spectrum ULS'!J626)</f>
        <v/>
      </c>
      <c r="H626" s="50"/>
      <c r="J626" s="19">
        <f>IF(B626="","",B626*'N2'!$S$1)</f>
        <v>500000</v>
      </c>
      <c r="K626" s="19" t="str">
        <f>IF(C626="","",C626*'N2'!$S$1)</f>
        <v/>
      </c>
    </row>
    <row r="627" spans="2:11" x14ac:dyDescent="0.25">
      <c r="B627" s="19">
        <f>IF('demand spectrum ULS'!K627="",1000000,'demand spectrum ULS'!K627)</f>
        <v>1000000</v>
      </c>
      <c r="C627" s="19" t="str">
        <f>IF('demand spectrum ULS'!J627="","",'demand spectrum ULS'!J627)</f>
        <v/>
      </c>
      <c r="F627" s="50">
        <f>IF('capacity spectrum ULS'!K627="",1000000,'capacity spectrum ULS'!K627)</f>
        <v>1000000</v>
      </c>
      <c r="G627" s="50" t="str">
        <f>IF('capacity spectrum ULS'!J627="","",'capacity spectrum ULS'!J627)</f>
        <v/>
      </c>
      <c r="H627" s="50"/>
      <c r="J627" s="19">
        <f>IF(B627="","",B627*'N2'!$S$1)</f>
        <v>500000</v>
      </c>
      <c r="K627" s="19" t="str">
        <f>IF(C627="","",C627*'N2'!$S$1)</f>
        <v/>
      </c>
    </row>
    <row r="628" spans="2:11" x14ac:dyDescent="0.25">
      <c r="B628" s="19">
        <f>IF('demand spectrum ULS'!K628="",1000000,'demand spectrum ULS'!K628)</f>
        <v>1000000</v>
      </c>
      <c r="C628" s="19" t="str">
        <f>IF('demand spectrum ULS'!J628="","",'demand spectrum ULS'!J628)</f>
        <v/>
      </c>
      <c r="F628" s="50">
        <f>IF('capacity spectrum ULS'!K628="",1000000,'capacity spectrum ULS'!K628)</f>
        <v>1000000</v>
      </c>
      <c r="G628" s="50" t="str">
        <f>IF('capacity spectrum ULS'!J628="","",'capacity spectrum ULS'!J628)</f>
        <v/>
      </c>
      <c r="H628" s="50"/>
      <c r="J628" s="19">
        <f>IF(B628="","",B628*'N2'!$S$1)</f>
        <v>500000</v>
      </c>
      <c r="K628" s="19" t="str">
        <f>IF(C628="","",C628*'N2'!$S$1)</f>
        <v/>
      </c>
    </row>
    <row r="629" spans="2:11" x14ac:dyDescent="0.25">
      <c r="B629" s="19">
        <f>IF('demand spectrum ULS'!K629="",1000000,'demand spectrum ULS'!K629)</f>
        <v>1000000</v>
      </c>
      <c r="C629" s="19" t="str">
        <f>IF('demand spectrum ULS'!J629="","",'demand spectrum ULS'!J629)</f>
        <v/>
      </c>
      <c r="F629" s="50">
        <f>IF('capacity spectrum ULS'!K629="",1000000,'capacity spectrum ULS'!K629)</f>
        <v>1000000</v>
      </c>
      <c r="G629" s="50" t="str">
        <f>IF('capacity spectrum ULS'!J629="","",'capacity spectrum ULS'!J629)</f>
        <v/>
      </c>
      <c r="H629" s="50"/>
      <c r="J629" s="19">
        <f>IF(B629="","",B629*'N2'!$S$1)</f>
        <v>500000</v>
      </c>
      <c r="K629" s="19" t="str">
        <f>IF(C629="","",C629*'N2'!$S$1)</f>
        <v/>
      </c>
    </row>
    <row r="630" spans="2:11" x14ac:dyDescent="0.25">
      <c r="B630" s="19">
        <f>IF('demand spectrum ULS'!K630="",1000000,'demand spectrum ULS'!K630)</f>
        <v>1000000</v>
      </c>
      <c r="C630" s="19" t="str">
        <f>IF('demand spectrum ULS'!J630="","",'demand spectrum ULS'!J630)</f>
        <v/>
      </c>
      <c r="F630" s="50">
        <f>IF('capacity spectrum ULS'!K630="",1000000,'capacity spectrum ULS'!K630)</f>
        <v>1000000</v>
      </c>
      <c r="G630" s="50" t="str">
        <f>IF('capacity spectrum ULS'!J630="","",'capacity spectrum ULS'!J630)</f>
        <v/>
      </c>
      <c r="H630" s="50"/>
      <c r="J630" s="19">
        <f>IF(B630="","",B630*'N2'!$S$1)</f>
        <v>500000</v>
      </c>
      <c r="K630" s="19" t="str">
        <f>IF(C630="","",C630*'N2'!$S$1)</f>
        <v/>
      </c>
    </row>
    <row r="631" spans="2:11" x14ac:dyDescent="0.25">
      <c r="B631" s="19">
        <f>IF('demand spectrum ULS'!K631="",1000000,'demand spectrum ULS'!K631)</f>
        <v>1000000</v>
      </c>
      <c r="C631" s="19" t="str">
        <f>IF('demand spectrum ULS'!J631="","",'demand spectrum ULS'!J631)</f>
        <v/>
      </c>
      <c r="F631" s="50">
        <f>IF('capacity spectrum ULS'!K631="",1000000,'capacity spectrum ULS'!K631)</f>
        <v>1000000</v>
      </c>
      <c r="G631" s="50" t="str">
        <f>IF('capacity spectrum ULS'!J631="","",'capacity spectrum ULS'!J631)</f>
        <v/>
      </c>
      <c r="H631" s="50"/>
      <c r="J631" s="19">
        <f>IF(B631="","",B631*'N2'!$S$1)</f>
        <v>500000</v>
      </c>
      <c r="K631" s="19" t="str">
        <f>IF(C631="","",C631*'N2'!$S$1)</f>
        <v/>
      </c>
    </row>
    <row r="632" spans="2:11" x14ac:dyDescent="0.25">
      <c r="B632" s="19">
        <f>IF('demand spectrum ULS'!K632="",1000000,'demand spectrum ULS'!K632)</f>
        <v>1000000</v>
      </c>
      <c r="C632" s="19" t="str">
        <f>IF('demand spectrum ULS'!J632="","",'demand spectrum ULS'!J632)</f>
        <v/>
      </c>
      <c r="F632" s="50">
        <f>IF('capacity spectrum ULS'!K632="",1000000,'capacity spectrum ULS'!K632)</f>
        <v>1000000</v>
      </c>
      <c r="G632" s="50" t="str">
        <f>IF('capacity spectrum ULS'!J632="","",'capacity spectrum ULS'!J632)</f>
        <v/>
      </c>
      <c r="H632" s="50"/>
      <c r="J632" s="19">
        <f>IF(B632="","",B632*'N2'!$S$1)</f>
        <v>500000</v>
      </c>
      <c r="K632" s="19" t="str">
        <f>IF(C632="","",C632*'N2'!$S$1)</f>
        <v/>
      </c>
    </row>
    <row r="633" spans="2:11" x14ac:dyDescent="0.25">
      <c r="B633" s="19">
        <f>IF('demand spectrum ULS'!K633="",1000000,'demand spectrum ULS'!K633)</f>
        <v>1000000</v>
      </c>
      <c r="C633" s="19" t="str">
        <f>IF('demand spectrum ULS'!J633="","",'demand spectrum ULS'!J633)</f>
        <v/>
      </c>
      <c r="F633" s="50">
        <f>IF('capacity spectrum ULS'!K633="",1000000,'capacity spectrum ULS'!K633)</f>
        <v>1000000</v>
      </c>
      <c r="G633" s="50" t="str">
        <f>IF('capacity spectrum ULS'!J633="","",'capacity spectrum ULS'!J633)</f>
        <v/>
      </c>
      <c r="H633" s="50"/>
      <c r="J633" s="19">
        <f>IF(B633="","",B633*'N2'!$S$1)</f>
        <v>500000</v>
      </c>
      <c r="K633" s="19" t="str">
        <f>IF(C633="","",C633*'N2'!$S$1)</f>
        <v/>
      </c>
    </row>
    <row r="634" spans="2:11" x14ac:dyDescent="0.25">
      <c r="B634" s="19">
        <f>IF('demand spectrum ULS'!K634="",1000000,'demand spectrum ULS'!K634)</f>
        <v>1000000</v>
      </c>
      <c r="C634" s="19" t="str">
        <f>IF('demand spectrum ULS'!J634="","",'demand spectrum ULS'!J634)</f>
        <v/>
      </c>
      <c r="F634" s="50">
        <f>IF('capacity spectrum ULS'!K634="",1000000,'capacity spectrum ULS'!K634)</f>
        <v>1000000</v>
      </c>
      <c r="G634" s="50" t="str">
        <f>IF('capacity spectrum ULS'!J634="","",'capacity spectrum ULS'!J634)</f>
        <v/>
      </c>
      <c r="H634" s="50"/>
      <c r="J634" s="19">
        <f>IF(B634="","",B634*'N2'!$S$1)</f>
        <v>500000</v>
      </c>
      <c r="K634" s="19" t="str">
        <f>IF(C634="","",C634*'N2'!$S$1)</f>
        <v/>
      </c>
    </row>
    <row r="635" spans="2:11" x14ac:dyDescent="0.25">
      <c r="B635" s="19">
        <f>IF('demand spectrum ULS'!K635="",1000000,'demand spectrum ULS'!K635)</f>
        <v>1000000</v>
      </c>
      <c r="C635" s="19" t="str">
        <f>IF('demand spectrum ULS'!J635="","",'demand spectrum ULS'!J635)</f>
        <v/>
      </c>
      <c r="F635" s="50">
        <f>IF('capacity spectrum ULS'!K635="",1000000,'capacity spectrum ULS'!K635)</f>
        <v>1000000</v>
      </c>
      <c r="G635" s="50" t="str">
        <f>IF('capacity spectrum ULS'!J635="","",'capacity spectrum ULS'!J635)</f>
        <v/>
      </c>
      <c r="H635" s="50"/>
      <c r="J635" s="19">
        <f>IF(B635="","",B635*'N2'!$S$1)</f>
        <v>500000</v>
      </c>
      <c r="K635" s="19" t="str">
        <f>IF(C635="","",C635*'N2'!$S$1)</f>
        <v/>
      </c>
    </row>
    <row r="636" spans="2:11" x14ac:dyDescent="0.25">
      <c r="B636" s="19">
        <f>IF('demand spectrum ULS'!K636="",1000000,'demand spectrum ULS'!K636)</f>
        <v>1000000</v>
      </c>
      <c r="C636" s="19" t="str">
        <f>IF('demand spectrum ULS'!J636="","",'demand spectrum ULS'!J636)</f>
        <v/>
      </c>
      <c r="F636" s="50">
        <f>IF('capacity spectrum ULS'!K636="",1000000,'capacity spectrum ULS'!K636)</f>
        <v>1000000</v>
      </c>
      <c r="G636" s="50" t="str">
        <f>IF('capacity spectrum ULS'!J636="","",'capacity spectrum ULS'!J636)</f>
        <v/>
      </c>
      <c r="H636" s="50"/>
      <c r="J636" s="19">
        <f>IF(B636="","",B636*'N2'!$S$1)</f>
        <v>500000</v>
      </c>
      <c r="K636" s="19" t="str">
        <f>IF(C636="","",C636*'N2'!$S$1)</f>
        <v/>
      </c>
    </row>
    <row r="637" spans="2:11" x14ac:dyDescent="0.25">
      <c r="B637" s="19">
        <f>IF('demand spectrum ULS'!K637="",1000000,'demand spectrum ULS'!K637)</f>
        <v>1000000</v>
      </c>
      <c r="C637" s="19" t="str">
        <f>IF('demand spectrum ULS'!J637="","",'demand spectrum ULS'!J637)</f>
        <v/>
      </c>
      <c r="F637" s="50">
        <f>IF('capacity spectrum ULS'!K637="",1000000,'capacity spectrum ULS'!K637)</f>
        <v>1000000</v>
      </c>
      <c r="G637" s="50" t="str">
        <f>IF('capacity spectrum ULS'!J637="","",'capacity spectrum ULS'!J637)</f>
        <v/>
      </c>
      <c r="H637" s="50"/>
      <c r="J637" s="19">
        <f>IF(B637="","",B637*'N2'!$S$1)</f>
        <v>500000</v>
      </c>
      <c r="K637" s="19" t="str">
        <f>IF(C637="","",C637*'N2'!$S$1)</f>
        <v/>
      </c>
    </row>
    <row r="638" spans="2:11" x14ac:dyDescent="0.25">
      <c r="B638" s="19">
        <f>IF('demand spectrum ULS'!K638="",1000000,'demand spectrum ULS'!K638)</f>
        <v>1000000</v>
      </c>
      <c r="C638" s="19" t="str">
        <f>IF('demand spectrum ULS'!J638="","",'demand spectrum ULS'!J638)</f>
        <v/>
      </c>
      <c r="F638" s="50">
        <f>IF('capacity spectrum ULS'!K638="",1000000,'capacity spectrum ULS'!K638)</f>
        <v>1000000</v>
      </c>
      <c r="G638" s="50" t="str">
        <f>IF('capacity spectrum ULS'!J638="","",'capacity spectrum ULS'!J638)</f>
        <v/>
      </c>
      <c r="H638" s="50"/>
      <c r="J638" s="19">
        <f>IF(B638="","",B638*'N2'!$S$1)</f>
        <v>500000</v>
      </c>
      <c r="K638" s="19" t="str">
        <f>IF(C638="","",C638*'N2'!$S$1)</f>
        <v/>
      </c>
    </row>
    <row r="639" spans="2:11" x14ac:dyDescent="0.25">
      <c r="B639" s="19">
        <f>IF('demand spectrum ULS'!K639="",1000000,'demand spectrum ULS'!K639)</f>
        <v>1000000</v>
      </c>
      <c r="C639" s="19" t="str">
        <f>IF('demand spectrum ULS'!J639="","",'demand spectrum ULS'!J639)</f>
        <v/>
      </c>
      <c r="F639" s="50">
        <f>IF('capacity spectrum ULS'!K639="",1000000,'capacity spectrum ULS'!K639)</f>
        <v>1000000</v>
      </c>
      <c r="G639" s="50" t="str">
        <f>IF('capacity spectrum ULS'!J639="","",'capacity spectrum ULS'!J639)</f>
        <v/>
      </c>
      <c r="H639" s="50"/>
      <c r="J639" s="19">
        <f>IF(B639="","",B639*'N2'!$S$1)</f>
        <v>500000</v>
      </c>
      <c r="K639" s="19" t="str">
        <f>IF(C639="","",C639*'N2'!$S$1)</f>
        <v/>
      </c>
    </row>
    <row r="640" spans="2:11" x14ac:dyDescent="0.25">
      <c r="B640" s="19">
        <f>IF('demand spectrum ULS'!K640="",1000000,'demand spectrum ULS'!K640)</f>
        <v>1000000</v>
      </c>
      <c r="C640" s="19" t="str">
        <f>IF('demand spectrum ULS'!J640="","",'demand spectrum ULS'!J640)</f>
        <v/>
      </c>
      <c r="F640" s="50">
        <f>IF('capacity spectrum ULS'!K640="",1000000,'capacity spectrum ULS'!K640)</f>
        <v>1000000</v>
      </c>
      <c r="G640" s="50" t="str">
        <f>IF('capacity spectrum ULS'!J640="","",'capacity spectrum ULS'!J640)</f>
        <v/>
      </c>
      <c r="H640" s="50"/>
      <c r="J640" s="19">
        <f>IF(B640="","",B640*'N2'!$S$1)</f>
        <v>500000</v>
      </c>
      <c r="K640" s="19" t="str">
        <f>IF(C640="","",C640*'N2'!$S$1)</f>
        <v/>
      </c>
    </row>
    <row r="641" spans="2:11" x14ac:dyDescent="0.25">
      <c r="B641" s="19">
        <f>IF('demand spectrum ULS'!K641="",1000000,'demand spectrum ULS'!K641)</f>
        <v>1000000</v>
      </c>
      <c r="C641" s="19" t="str">
        <f>IF('demand spectrum ULS'!J641="","",'demand spectrum ULS'!J641)</f>
        <v/>
      </c>
      <c r="F641" s="50">
        <f>IF('capacity spectrum ULS'!K641="",1000000,'capacity spectrum ULS'!K641)</f>
        <v>1000000</v>
      </c>
      <c r="G641" s="50" t="str">
        <f>IF('capacity spectrum ULS'!J641="","",'capacity spectrum ULS'!J641)</f>
        <v/>
      </c>
      <c r="H641" s="50"/>
      <c r="J641" s="19">
        <f>IF(B641="","",B641*'N2'!$S$1)</f>
        <v>500000</v>
      </c>
      <c r="K641" s="19" t="str">
        <f>IF(C641="","",C641*'N2'!$S$1)</f>
        <v/>
      </c>
    </row>
    <row r="642" spans="2:11" x14ac:dyDescent="0.25">
      <c r="B642" s="19">
        <f>IF('demand spectrum ULS'!K642="",1000000,'demand spectrum ULS'!K642)</f>
        <v>1000000</v>
      </c>
      <c r="C642" s="19" t="str">
        <f>IF('demand spectrum ULS'!J642="","",'demand spectrum ULS'!J642)</f>
        <v/>
      </c>
      <c r="F642" s="50">
        <f>IF('capacity spectrum ULS'!K642="",1000000,'capacity spectrum ULS'!K642)</f>
        <v>1000000</v>
      </c>
      <c r="G642" s="50" t="str">
        <f>IF('capacity spectrum ULS'!J642="","",'capacity spectrum ULS'!J642)</f>
        <v/>
      </c>
      <c r="H642" s="50"/>
      <c r="J642" s="19">
        <f>IF(B642="","",B642*'N2'!$S$1)</f>
        <v>500000</v>
      </c>
      <c r="K642" s="19" t="str">
        <f>IF(C642="","",C642*'N2'!$S$1)</f>
        <v/>
      </c>
    </row>
    <row r="643" spans="2:11" x14ac:dyDescent="0.25">
      <c r="B643" s="19">
        <f>IF('demand spectrum ULS'!K643="",1000000,'demand spectrum ULS'!K643)</f>
        <v>1000000</v>
      </c>
      <c r="C643" s="19" t="str">
        <f>IF('demand spectrum ULS'!J643="","",'demand spectrum ULS'!J643)</f>
        <v/>
      </c>
      <c r="F643" s="50">
        <f>IF('capacity spectrum ULS'!K643="",1000000,'capacity spectrum ULS'!K643)</f>
        <v>1000000</v>
      </c>
      <c r="G643" s="50" t="str">
        <f>IF('capacity spectrum ULS'!J643="","",'capacity spectrum ULS'!J643)</f>
        <v/>
      </c>
      <c r="H643" s="50"/>
      <c r="J643" s="19">
        <f>IF(B643="","",B643*'N2'!$S$1)</f>
        <v>500000</v>
      </c>
      <c r="K643" s="19" t="str">
        <f>IF(C643="","",C643*'N2'!$S$1)</f>
        <v/>
      </c>
    </row>
    <row r="644" spans="2:11" x14ac:dyDescent="0.25">
      <c r="B644" s="19">
        <f>IF('demand spectrum ULS'!K644="",1000000,'demand spectrum ULS'!K644)</f>
        <v>1000000</v>
      </c>
      <c r="C644" s="19" t="str">
        <f>IF('demand spectrum ULS'!J644="","",'demand spectrum ULS'!J644)</f>
        <v/>
      </c>
      <c r="F644" s="50">
        <f>IF('capacity spectrum ULS'!K644="",1000000,'capacity spectrum ULS'!K644)</f>
        <v>1000000</v>
      </c>
      <c r="G644" s="50" t="str">
        <f>IF('capacity spectrum ULS'!J644="","",'capacity spectrum ULS'!J644)</f>
        <v/>
      </c>
      <c r="H644" s="50"/>
      <c r="J644" s="19">
        <f>IF(B644="","",B644*'N2'!$S$1)</f>
        <v>500000</v>
      </c>
      <c r="K644" s="19" t="str">
        <f>IF(C644="","",C644*'N2'!$S$1)</f>
        <v/>
      </c>
    </row>
    <row r="645" spans="2:11" x14ac:dyDescent="0.25">
      <c r="B645" s="19">
        <f>IF('demand spectrum ULS'!K645="",1000000,'demand spectrum ULS'!K645)</f>
        <v>1000000</v>
      </c>
      <c r="C645" s="19" t="str">
        <f>IF('demand spectrum ULS'!J645="","",'demand spectrum ULS'!J645)</f>
        <v/>
      </c>
      <c r="F645" s="50">
        <f>IF('capacity spectrum ULS'!K645="",1000000,'capacity spectrum ULS'!K645)</f>
        <v>1000000</v>
      </c>
      <c r="G645" s="50" t="str">
        <f>IF('capacity spectrum ULS'!J645="","",'capacity spectrum ULS'!J645)</f>
        <v/>
      </c>
      <c r="H645" s="50"/>
      <c r="J645" s="19">
        <f>IF(B645="","",B645*'N2'!$S$1)</f>
        <v>500000</v>
      </c>
      <c r="K645" s="19" t="str">
        <f>IF(C645="","",C645*'N2'!$S$1)</f>
        <v/>
      </c>
    </row>
    <row r="646" spans="2:11" x14ac:dyDescent="0.25">
      <c r="B646" s="19">
        <f>IF('demand spectrum ULS'!K646="",1000000,'demand spectrum ULS'!K646)</f>
        <v>1000000</v>
      </c>
      <c r="C646" s="19" t="str">
        <f>IF('demand spectrum ULS'!J646="","",'demand spectrum ULS'!J646)</f>
        <v/>
      </c>
      <c r="F646" s="50">
        <f>IF('capacity spectrum ULS'!K646="",1000000,'capacity spectrum ULS'!K646)</f>
        <v>1000000</v>
      </c>
      <c r="G646" s="50" t="str">
        <f>IF('capacity spectrum ULS'!J646="","",'capacity spectrum ULS'!J646)</f>
        <v/>
      </c>
      <c r="H646" s="50"/>
      <c r="J646" s="19">
        <f>IF(B646="","",B646*'N2'!$S$1)</f>
        <v>500000</v>
      </c>
      <c r="K646" s="19" t="str">
        <f>IF(C646="","",C646*'N2'!$S$1)</f>
        <v/>
      </c>
    </row>
    <row r="647" spans="2:11" x14ac:dyDescent="0.25">
      <c r="B647" s="19">
        <f>IF('demand spectrum ULS'!K647="",1000000,'demand spectrum ULS'!K647)</f>
        <v>1000000</v>
      </c>
      <c r="C647" s="19" t="str">
        <f>IF('demand spectrum ULS'!J647="","",'demand spectrum ULS'!J647)</f>
        <v/>
      </c>
      <c r="F647" s="50">
        <f>IF('capacity spectrum ULS'!K647="",1000000,'capacity spectrum ULS'!K647)</f>
        <v>1000000</v>
      </c>
      <c r="G647" s="50" t="str">
        <f>IF('capacity spectrum ULS'!J647="","",'capacity spectrum ULS'!J647)</f>
        <v/>
      </c>
      <c r="H647" s="50"/>
      <c r="J647" s="19">
        <f>IF(B647="","",B647*'N2'!$S$1)</f>
        <v>500000</v>
      </c>
      <c r="K647" s="19" t="str">
        <f>IF(C647="","",C647*'N2'!$S$1)</f>
        <v/>
      </c>
    </row>
    <row r="648" spans="2:11" x14ac:dyDescent="0.25">
      <c r="B648" s="19">
        <f>IF('demand spectrum ULS'!K648="",1000000,'demand spectrum ULS'!K648)</f>
        <v>1000000</v>
      </c>
      <c r="C648" s="19" t="str">
        <f>IF('demand spectrum ULS'!J648="","",'demand spectrum ULS'!J648)</f>
        <v/>
      </c>
      <c r="F648" s="50">
        <f>IF('capacity spectrum ULS'!K648="",1000000,'capacity spectrum ULS'!K648)</f>
        <v>1000000</v>
      </c>
      <c r="G648" s="50" t="str">
        <f>IF('capacity spectrum ULS'!J648="","",'capacity spectrum ULS'!J648)</f>
        <v/>
      </c>
      <c r="H648" s="50"/>
      <c r="J648" s="19">
        <f>IF(B648="","",B648*'N2'!$S$1)</f>
        <v>500000</v>
      </c>
      <c r="K648" s="19" t="str">
        <f>IF(C648="","",C648*'N2'!$S$1)</f>
        <v/>
      </c>
    </row>
    <row r="649" spans="2:11" x14ac:dyDescent="0.25">
      <c r="B649" s="19">
        <f>IF('demand spectrum ULS'!K649="",1000000,'demand spectrum ULS'!K649)</f>
        <v>1000000</v>
      </c>
      <c r="C649" s="19" t="str">
        <f>IF('demand spectrum ULS'!J649="","",'demand spectrum ULS'!J649)</f>
        <v/>
      </c>
      <c r="F649" s="50">
        <f>IF('capacity spectrum ULS'!K649="",1000000,'capacity spectrum ULS'!K649)</f>
        <v>1000000</v>
      </c>
      <c r="G649" s="50" t="str">
        <f>IF('capacity spectrum ULS'!J649="","",'capacity spectrum ULS'!J649)</f>
        <v/>
      </c>
      <c r="H649" s="50"/>
      <c r="J649" s="19">
        <f>IF(B649="","",B649*'N2'!$S$1)</f>
        <v>500000</v>
      </c>
      <c r="K649" s="19" t="str">
        <f>IF(C649="","",C649*'N2'!$S$1)</f>
        <v/>
      </c>
    </row>
    <row r="650" spans="2:11" x14ac:dyDescent="0.25">
      <c r="B650" s="19">
        <f>IF('demand spectrum ULS'!K650="",1000000,'demand spectrum ULS'!K650)</f>
        <v>1000000</v>
      </c>
      <c r="C650" s="19" t="str">
        <f>IF('demand spectrum ULS'!J650="","",'demand spectrum ULS'!J650)</f>
        <v/>
      </c>
      <c r="F650" s="50">
        <f>IF('capacity spectrum ULS'!K650="",1000000,'capacity spectrum ULS'!K650)</f>
        <v>1000000</v>
      </c>
      <c r="G650" s="50" t="str">
        <f>IF('capacity spectrum ULS'!J650="","",'capacity spectrum ULS'!J650)</f>
        <v/>
      </c>
      <c r="H650" s="50"/>
      <c r="J650" s="19">
        <f>IF(B650="","",B650*'N2'!$S$1)</f>
        <v>500000</v>
      </c>
      <c r="K650" s="19" t="str">
        <f>IF(C650="","",C650*'N2'!$S$1)</f>
        <v/>
      </c>
    </row>
    <row r="651" spans="2:11" x14ac:dyDescent="0.25">
      <c r="B651" s="19">
        <f>IF('demand spectrum ULS'!K651="",1000000,'demand spectrum ULS'!K651)</f>
        <v>1000000</v>
      </c>
      <c r="C651" s="19" t="str">
        <f>IF('demand spectrum ULS'!J651="","",'demand spectrum ULS'!J651)</f>
        <v/>
      </c>
      <c r="F651" s="50">
        <f>IF('capacity spectrum ULS'!K651="",1000000,'capacity spectrum ULS'!K651)</f>
        <v>1000000</v>
      </c>
      <c r="G651" s="50" t="str">
        <f>IF('capacity spectrum ULS'!J651="","",'capacity spectrum ULS'!J651)</f>
        <v/>
      </c>
      <c r="H651" s="50"/>
      <c r="J651" s="19">
        <f>IF(B651="","",B651*'N2'!$S$1)</f>
        <v>500000</v>
      </c>
      <c r="K651" s="19" t="str">
        <f>IF(C651="","",C651*'N2'!$S$1)</f>
        <v/>
      </c>
    </row>
    <row r="652" spans="2:11" x14ac:dyDescent="0.25">
      <c r="B652" s="19">
        <f>IF('demand spectrum ULS'!K652="",1000000,'demand spectrum ULS'!K652)</f>
        <v>1000000</v>
      </c>
      <c r="C652" s="19" t="str">
        <f>IF('demand spectrum ULS'!J652="","",'demand spectrum ULS'!J652)</f>
        <v/>
      </c>
      <c r="F652" s="50">
        <f>IF('capacity spectrum ULS'!K652="",1000000,'capacity spectrum ULS'!K652)</f>
        <v>1000000</v>
      </c>
      <c r="G652" s="50" t="str">
        <f>IF('capacity spectrum ULS'!J652="","",'capacity spectrum ULS'!J652)</f>
        <v/>
      </c>
      <c r="H652" s="50"/>
      <c r="J652" s="19">
        <f>IF(B652="","",B652*'N2'!$S$1)</f>
        <v>500000</v>
      </c>
      <c r="K652" s="19" t="str">
        <f>IF(C652="","",C652*'N2'!$S$1)</f>
        <v/>
      </c>
    </row>
    <row r="653" spans="2:11" x14ac:dyDescent="0.25">
      <c r="B653" s="19">
        <f>IF('demand spectrum ULS'!K653="",1000000,'demand spectrum ULS'!K653)</f>
        <v>1000000</v>
      </c>
      <c r="C653" s="19" t="str">
        <f>IF('demand spectrum ULS'!J653="","",'demand spectrum ULS'!J653)</f>
        <v/>
      </c>
      <c r="F653" s="50">
        <f>IF('capacity spectrum ULS'!K653="",1000000,'capacity spectrum ULS'!K653)</f>
        <v>1000000</v>
      </c>
      <c r="G653" s="50" t="str">
        <f>IF('capacity spectrum ULS'!J653="","",'capacity spectrum ULS'!J653)</f>
        <v/>
      </c>
      <c r="H653" s="50"/>
      <c r="J653" s="19">
        <f>IF(B653="","",B653*'N2'!$S$1)</f>
        <v>500000</v>
      </c>
      <c r="K653" s="19" t="str">
        <f>IF(C653="","",C653*'N2'!$S$1)</f>
        <v/>
      </c>
    </row>
    <row r="654" spans="2:11" x14ac:dyDescent="0.25">
      <c r="B654" s="19">
        <f>IF('demand spectrum ULS'!K654="",1000000,'demand spectrum ULS'!K654)</f>
        <v>1000000</v>
      </c>
      <c r="C654" s="19" t="str">
        <f>IF('demand spectrum ULS'!J654="","",'demand spectrum ULS'!J654)</f>
        <v/>
      </c>
      <c r="F654" s="50">
        <f>IF('capacity spectrum ULS'!K654="",1000000,'capacity spectrum ULS'!K654)</f>
        <v>1000000</v>
      </c>
      <c r="G654" s="50" t="str">
        <f>IF('capacity spectrum ULS'!J654="","",'capacity spectrum ULS'!J654)</f>
        <v/>
      </c>
      <c r="H654" s="50"/>
      <c r="J654" s="19">
        <f>IF(B654="","",B654*'N2'!$S$1)</f>
        <v>500000</v>
      </c>
      <c r="K654" s="19" t="str">
        <f>IF(C654="","",C654*'N2'!$S$1)</f>
        <v/>
      </c>
    </row>
    <row r="655" spans="2:11" x14ac:dyDescent="0.25">
      <c r="B655" s="19">
        <f>IF('demand spectrum ULS'!K655="",1000000,'demand spectrum ULS'!K655)</f>
        <v>1000000</v>
      </c>
      <c r="C655" s="19" t="str">
        <f>IF('demand spectrum ULS'!J655="","",'demand spectrum ULS'!J655)</f>
        <v/>
      </c>
      <c r="F655" s="50">
        <f>IF('capacity spectrum ULS'!K655="",1000000,'capacity spectrum ULS'!K655)</f>
        <v>1000000</v>
      </c>
      <c r="G655" s="50" t="str">
        <f>IF('capacity spectrum ULS'!J655="","",'capacity spectrum ULS'!J655)</f>
        <v/>
      </c>
      <c r="H655" s="50"/>
      <c r="J655" s="19">
        <f>IF(B655="","",B655*'N2'!$S$1)</f>
        <v>500000</v>
      </c>
      <c r="K655" s="19" t="str">
        <f>IF(C655="","",C655*'N2'!$S$1)</f>
        <v/>
      </c>
    </row>
    <row r="656" spans="2:11" x14ac:dyDescent="0.25">
      <c r="B656" s="19">
        <f>IF('demand spectrum ULS'!K656="",1000000,'demand spectrum ULS'!K656)</f>
        <v>1000000</v>
      </c>
      <c r="C656" s="19" t="str">
        <f>IF('demand spectrum ULS'!J656="","",'demand spectrum ULS'!J656)</f>
        <v/>
      </c>
      <c r="F656" s="50">
        <f>IF('capacity spectrum ULS'!K656="",1000000,'capacity spectrum ULS'!K656)</f>
        <v>1000000</v>
      </c>
      <c r="G656" s="50" t="str">
        <f>IF('capacity spectrum ULS'!J656="","",'capacity spectrum ULS'!J656)</f>
        <v/>
      </c>
      <c r="H656" s="50"/>
      <c r="J656" s="19">
        <f>IF(B656="","",B656*'N2'!$S$1)</f>
        <v>500000</v>
      </c>
      <c r="K656" s="19" t="str">
        <f>IF(C656="","",C656*'N2'!$S$1)</f>
        <v/>
      </c>
    </row>
    <row r="657" spans="2:11" x14ac:dyDescent="0.25">
      <c r="B657" s="19">
        <f>IF('demand spectrum ULS'!K657="",1000000,'demand spectrum ULS'!K657)</f>
        <v>1000000</v>
      </c>
      <c r="C657" s="19" t="str">
        <f>IF('demand spectrum ULS'!J657="","",'demand spectrum ULS'!J657)</f>
        <v/>
      </c>
      <c r="F657" s="50">
        <f>IF('capacity spectrum ULS'!K657="",1000000,'capacity spectrum ULS'!K657)</f>
        <v>1000000</v>
      </c>
      <c r="G657" s="50" t="str">
        <f>IF('capacity spectrum ULS'!J657="","",'capacity spectrum ULS'!J657)</f>
        <v/>
      </c>
      <c r="H657" s="50"/>
      <c r="J657" s="19">
        <f>IF(B657="","",B657*'N2'!$S$1)</f>
        <v>500000</v>
      </c>
      <c r="K657" s="19" t="str">
        <f>IF(C657="","",C657*'N2'!$S$1)</f>
        <v/>
      </c>
    </row>
    <row r="658" spans="2:11" x14ac:dyDescent="0.25">
      <c r="B658" s="19">
        <f>IF('demand spectrum ULS'!K658="",1000000,'demand spectrum ULS'!K658)</f>
        <v>1000000</v>
      </c>
      <c r="C658" s="19" t="str">
        <f>IF('demand spectrum ULS'!J658="","",'demand spectrum ULS'!J658)</f>
        <v/>
      </c>
      <c r="F658" s="50">
        <f>IF('capacity spectrum ULS'!K658="",1000000,'capacity spectrum ULS'!K658)</f>
        <v>1000000</v>
      </c>
      <c r="G658" s="50" t="str">
        <f>IF('capacity spectrum ULS'!J658="","",'capacity spectrum ULS'!J658)</f>
        <v/>
      </c>
      <c r="H658" s="50"/>
      <c r="J658" s="19">
        <f>IF(B658="","",B658*'N2'!$S$1)</f>
        <v>500000</v>
      </c>
      <c r="K658" s="19" t="str">
        <f>IF(C658="","",C658*'N2'!$S$1)</f>
        <v/>
      </c>
    </row>
    <row r="659" spans="2:11" x14ac:dyDescent="0.25">
      <c r="B659" s="19">
        <f>IF('demand spectrum ULS'!K659="",1000000,'demand spectrum ULS'!K659)</f>
        <v>1000000</v>
      </c>
      <c r="C659" s="19" t="str">
        <f>IF('demand spectrum ULS'!J659="","",'demand spectrum ULS'!J659)</f>
        <v/>
      </c>
      <c r="F659" s="50">
        <f>IF('capacity spectrum ULS'!K659="",1000000,'capacity spectrum ULS'!K659)</f>
        <v>1000000</v>
      </c>
      <c r="G659" s="50" t="str">
        <f>IF('capacity spectrum ULS'!J659="","",'capacity spectrum ULS'!J659)</f>
        <v/>
      </c>
      <c r="H659" s="50"/>
      <c r="J659" s="19">
        <f>IF(B659="","",B659*'N2'!$S$1)</f>
        <v>500000</v>
      </c>
      <c r="K659" s="19" t="str">
        <f>IF(C659="","",C659*'N2'!$S$1)</f>
        <v/>
      </c>
    </row>
    <row r="660" spans="2:11" x14ac:dyDescent="0.25">
      <c r="B660" s="19">
        <f>IF('demand spectrum ULS'!K660="",1000000,'demand spectrum ULS'!K660)</f>
        <v>1000000</v>
      </c>
      <c r="C660" s="19" t="str">
        <f>IF('demand spectrum ULS'!J660="","",'demand spectrum ULS'!J660)</f>
        <v/>
      </c>
      <c r="F660" s="50">
        <f>IF('capacity spectrum ULS'!K660="",1000000,'capacity spectrum ULS'!K660)</f>
        <v>1000000</v>
      </c>
      <c r="G660" s="50" t="str">
        <f>IF('capacity spectrum ULS'!J660="","",'capacity spectrum ULS'!J660)</f>
        <v/>
      </c>
      <c r="H660" s="50"/>
      <c r="J660" s="19">
        <f>IF(B660="","",B660*'N2'!$S$1)</f>
        <v>500000</v>
      </c>
      <c r="K660" s="19" t="str">
        <f>IF(C660="","",C660*'N2'!$S$1)</f>
        <v/>
      </c>
    </row>
    <row r="661" spans="2:11" x14ac:dyDescent="0.25">
      <c r="B661" s="19">
        <f>IF('demand spectrum ULS'!K661="",1000000,'demand spectrum ULS'!K661)</f>
        <v>1000000</v>
      </c>
      <c r="C661" s="19" t="str">
        <f>IF('demand spectrum ULS'!J661="","",'demand spectrum ULS'!J661)</f>
        <v/>
      </c>
      <c r="F661" s="50">
        <f>IF('capacity spectrum ULS'!K661="",1000000,'capacity spectrum ULS'!K661)</f>
        <v>1000000</v>
      </c>
      <c r="G661" s="50" t="str">
        <f>IF('capacity spectrum ULS'!J661="","",'capacity spectrum ULS'!J661)</f>
        <v/>
      </c>
      <c r="H661" s="50"/>
      <c r="J661" s="19">
        <f>IF(B661="","",B661*'N2'!$S$1)</f>
        <v>500000</v>
      </c>
      <c r="K661" s="19" t="str">
        <f>IF(C661="","",C661*'N2'!$S$1)</f>
        <v/>
      </c>
    </row>
    <row r="662" spans="2:11" x14ac:dyDescent="0.25">
      <c r="B662" s="19">
        <f>IF('demand spectrum ULS'!K662="",1000000,'demand spectrum ULS'!K662)</f>
        <v>1000000</v>
      </c>
      <c r="C662" s="19" t="str">
        <f>IF('demand spectrum ULS'!J662="","",'demand spectrum ULS'!J662)</f>
        <v/>
      </c>
      <c r="F662" s="50">
        <f>IF('capacity spectrum ULS'!K662="",1000000,'capacity spectrum ULS'!K662)</f>
        <v>1000000</v>
      </c>
      <c r="G662" s="50" t="str">
        <f>IF('capacity spectrum ULS'!J662="","",'capacity spectrum ULS'!J662)</f>
        <v/>
      </c>
      <c r="H662" s="50"/>
      <c r="J662" s="19">
        <f>IF(B662="","",B662*'N2'!$S$1)</f>
        <v>500000</v>
      </c>
      <c r="K662" s="19" t="str">
        <f>IF(C662="","",C662*'N2'!$S$1)</f>
        <v/>
      </c>
    </row>
    <row r="663" spans="2:11" x14ac:dyDescent="0.25">
      <c r="B663" s="19">
        <f>IF('demand spectrum ULS'!K663="",1000000,'demand spectrum ULS'!K663)</f>
        <v>1000000</v>
      </c>
      <c r="C663" s="19" t="str">
        <f>IF('demand spectrum ULS'!J663="","",'demand spectrum ULS'!J663)</f>
        <v/>
      </c>
      <c r="F663" s="50">
        <f>IF('capacity spectrum ULS'!K663="",1000000,'capacity spectrum ULS'!K663)</f>
        <v>1000000</v>
      </c>
      <c r="G663" s="50" t="str">
        <f>IF('capacity spectrum ULS'!J663="","",'capacity spectrum ULS'!J663)</f>
        <v/>
      </c>
      <c r="H663" s="50"/>
      <c r="J663" s="19">
        <f>IF(B663="","",B663*'N2'!$S$1)</f>
        <v>500000</v>
      </c>
      <c r="K663" s="19" t="str">
        <f>IF(C663="","",C663*'N2'!$S$1)</f>
        <v/>
      </c>
    </row>
    <row r="664" spans="2:11" x14ac:dyDescent="0.25">
      <c r="B664" s="19">
        <f>IF('demand spectrum ULS'!K664="",1000000,'demand spectrum ULS'!K664)</f>
        <v>1000000</v>
      </c>
      <c r="C664" s="19" t="str">
        <f>IF('demand spectrum ULS'!J664="","",'demand spectrum ULS'!J664)</f>
        <v/>
      </c>
      <c r="F664" s="50">
        <f>IF('capacity spectrum ULS'!K664="",1000000,'capacity spectrum ULS'!K664)</f>
        <v>1000000</v>
      </c>
      <c r="G664" s="50" t="str">
        <f>IF('capacity spectrum ULS'!J664="","",'capacity spectrum ULS'!J664)</f>
        <v/>
      </c>
      <c r="H664" s="50"/>
      <c r="J664" s="19">
        <f>IF(B664="","",B664*'N2'!$S$1)</f>
        <v>500000</v>
      </c>
      <c r="K664" s="19" t="str">
        <f>IF(C664="","",C664*'N2'!$S$1)</f>
        <v/>
      </c>
    </row>
    <row r="665" spans="2:11" x14ac:dyDescent="0.25">
      <c r="B665" s="19">
        <f>IF('demand spectrum ULS'!K665="",1000000,'demand spectrum ULS'!K665)</f>
        <v>1000000</v>
      </c>
      <c r="C665" s="19" t="str">
        <f>IF('demand spectrum ULS'!J665="","",'demand spectrum ULS'!J665)</f>
        <v/>
      </c>
      <c r="F665" s="50">
        <f>IF('capacity spectrum ULS'!K665="",1000000,'capacity spectrum ULS'!K665)</f>
        <v>1000000</v>
      </c>
      <c r="G665" s="50" t="str">
        <f>IF('capacity spectrum ULS'!J665="","",'capacity spectrum ULS'!J665)</f>
        <v/>
      </c>
      <c r="H665" s="50"/>
      <c r="J665" s="19">
        <f>IF(B665="","",B665*'N2'!$S$1)</f>
        <v>500000</v>
      </c>
      <c r="K665" s="19" t="str">
        <f>IF(C665="","",C665*'N2'!$S$1)</f>
        <v/>
      </c>
    </row>
    <row r="666" spans="2:11" x14ac:dyDescent="0.25">
      <c r="B666" s="19">
        <f>IF('demand spectrum ULS'!K666="",1000000,'demand spectrum ULS'!K666)</f>
        <v>1000000</v>
      </c>
      <c r="C666" s="19" t="str">
        <f>IF('demand spectrum ULS'!J666="","",'demand spectrum ULS'!J666)</f>
        <v/>
      </c>
      <c r="F666" s="50">
        <f>IF('capacity spectrum ULS'!K666="",1000000,'capacity spectrum ULS'!K666)</f>
        <v>1000000</v>
      </c>
      <c r="G666" s="50" t="str">
        <f>IF('capacity spectrum ULS'!J666="","",'capacity spectrum ULS'!J666)</f>
        <v/>
      </c>
      <c r="H666" s="50"/>
      <c r="J666" s="19">
        <f>IF(B666="","",B666*'N2'!$S$1)</f>
        <v>500000</v>
      </c>
      <c r="K666" s="19" t="str">
        <f>IF(C666="","",C666*'N2'!$S$1)</f>
        <v/>
      </c>
    </row>
    <row r="667" spans="2:11" x14ac:dyDescent="0.25">
      <c r="B667" s="19">
        <f>IF('demand spectrum ULS'!K667="",1000000,'demand spectrum ULS'!K667)</f>
        <v>1000000</v>
      </c>
      <c r="C667" s="19" t="str">
        <f>IF('demand spectrum ULS'!J667="","",'demand spectrum ULS'!J667)</f>
        <v/>
      </c>
      <c r="F667" s="50">
        <f>IF('capacity spectrum ULS'!K667="",1000000,'capacity spectrum ULS'!K667)</f>
        <v>1000000</v>
      </c>
      <c r="G667" s="50" t="str">
        <f>IF('capacity spectrum ULS'!J667="","",'capacity spectrum ULS'!J667)</f>
        <v/>
      </c>
      <c r="H667" s="50"/>
      <c r="J667" s="19">
        <f>IF(B667="","",B667*'N2'!$S$1)</f>
        <v>500000</v>
      </c>
      <c r="K667" s="19" t="str">
        <f>IF(C667="","",C667*'N2'!$S$1)</f>
        <v/>
      </c>
    </row>
    <row r="668" spans="2:11" x14ac:dyDescent="0.25">
      <c r="B668" s="19">
        <f>IF('demand spectrum ULS'!K668="",1000000,'demand spectrum ULS'!K668)</f>
        <v>1000000</v>
      </c>
      <c r="C668" s="19" t="str">
        <f>IF('demand spectrum ULS'!J668="","",'demand spectrum ULS'!J668)</f>
        <v/>
      </c>
      <c r="F668" s="50">
        <f>IF('capacity spectrum ULS'!K668="",1000000,'capacity spectrum ULS'!K668)</f>
        <v>1000000</v>
      </c>
      <c r="G668" s="50" t="str">
        <f>IF('capacity spectrum ULS'!J668="","",'capacity spectrum ULS'!J668)</f>
        <v/>
      </c>
      <c r="H668" s="50"/>
      <c r="J668" s="19">
        <f>IF(B668="","",B668*'N2'!$S$1)</f>
        <v>500000</v>
      </c>
      <c r="K668" s="19" t="str">
        <f>IF(C668="","",C668*'N2'!$S$1)</f>
        <v/>
      </c>
    </row>
    <row r="669" spans="2:11" x14ac:dyDescent="0.25">
      <c r="B669" s="19">
        <f>IF('demand spectrum ULS'!K669="",1000000,'demand spectrum ULS'!K669)</f>
        <v>1000000</v>
      </c>
      <c r="C669" s="19" t="str">
        <f>IF('demand spectrum ULS'!J669="","",'demand spectrum ULS'!J669)</f>
        <v/>
      </c>
      <c r="F669" s="50">
        <f>IF('capacity spectrum ULS'!K669="",1000000,'capacity spectrum ULS'!K669)</f>
        <v>1000000</v>
      </c>
      <c r="G669" s="50" t="str">
        <f>IF('capacity spectrum ULS'!J669="","",'capacity spectrum ULS'!J669)</f>
        <v/>
      </c>
      <c r="H669" s="50"/>
      <c r="J669" s="19">
        <f>IF(B669="","",B669*'N2'!$S$1)</f>
        <v>500000</v>
      </c>
      <c r="K669" s="19" t="str">
        <f>IF(C669="","",C669*'N2'!$S$1)</f>
        <v/>
      </c>
    </row>
    <row r="670" spans="2:11" x14ac:dyDescent="0.25">
      <c r="B670" s="19">
        <f>IF('demand spectrum ULS'!K670="",1000000,'demand spectrum ULS'!K670)</f>
        <v>1000000</v>
      </c>
      <c r="C670" s="19" t="str">
        <f>IF('demand spectrum ULS'!J670="","",'demand spectrum ULS'!J670)</f>
        <v/>
      </c>
      <c r="F670" s="50">
        <f>IF('capacity spectrum ULS'!K670="",1000000,'capacity spectrum ULS'!K670)</f>
        <v>1000000</v>
      </c>
      <c r="G670" s="50" t="str">
        <f>IF('capacity spectrum ULS'!J670="","",'capacity spectrum ULS'!J670)</f>
        <v/>
      </c>
      <c r="H670" s="50"/>
      <c r="J670" s="19">
        <f>IF(B670="","",B670*'N2'!$S$1)</f>
        <v>500000</v>
      </c>
      <c r="K670" s="19" t="str">
        <f>IF(C670="","",C670*'N2'!$S$1)</f>
        <v/>
      </c>
    </row>
    <row r="671" spans="2:11" x14ac:dyDescent="0.25">
      <c r="B671" s="19">
        <f>IF('demand spectrum ULS'!K671="",1000000,'demand spectrum ULS'!K671)</f>
        <v>1000000</v>
      </c>
      <c r="C671" s="19" t="str">
        <f>IF('demand spectrum ULS'!J671="","",'demand spectrum ULS'!J671)</f>
        <v/>
      </c>
      <c r="F671" s="50">
        <f>IF('capacity spectrum ULS'!K671="",1000000,'capacity spectrum ULS'!K671)</f>
        <v>1000000</v>
      </c>
      <c r="G671" s="50" t="str">
        <f>IF('capacity spectrum ULS'!J671="","",'capacity spectrum ULS'!J671)</f>
        <v/>
      </c>
      <c r="H671" s="50"/>
      <c r="J671" s="19">
        <f>IF(B671="","",B671*'N2'!$S$1)</f>
        <v>500000</v>
      </c>
      <c r="K671" s="19" t="str">
        <f>IF(C671="","",C671*'N2'!$S$1)</f>
        <v/>
      </c>
    </row>
    <row r="672" spans="2:11" x14ac:dyDescent="0.25">
      <c r="B672" s="19">
        <f>IF('demand spectrum ULS'!K672="",1000000,'demand spectrum ULS'!K672)</f>
        <v>1000000</v>
      </c>
      <c r="C672" s="19" t="str">
        <f>IF('demand spectrum ULS'!J672="","",'demand spectrum ULS'!J672)</f>
        <v/>
      </c>
      <c r="F672" s="50">
        <f>IF('capacity spectrum ULS'!K672="",1000000,'capacity spectrum ULS'!K672)</f>
        <v>1000000</v>
      </c>
      <c r="G672" s="50" t="str">
        <f>IF('capacity spectrum ULS'!J672="","",'capacity spectrum ULS'!J672)</f>
        <v/>
      </c>
      <c r="H672" s="50"/>
      <c r="J672" s="19">
        <f>IF(B672="","",B672*'N2'!$S$1)</f>
        <v>500000</v>
      </c>
      <c r="K672" s="19" t="str">
        <f>IF(C672="","",C672*'N2'!$S$1)</f>
        <v/>
      </c>
    </row>
    <row r="673" spans="2:11" x14ac:dyDescent="0.25">
      <c r="B673" s="19">
        <f>IF('demand spectrum ULS'!K673="",1000000,'demand spectrum ULS'!K673)</f>
        <v>1000000</v>
      </c>
      <c r="C673" s="19" t="str">
        <f>IF('demand spectrum ULS'!J673="","",'demand spectrum ULS'!J673)</f>
        <v/>
      </c>
      <c r="F673" s="50">
        <f>IF('capacity spectrum ULS'!K673="",1000000,'capacity spectrum ULS'!K673)</f>
        <v>1000000</v>
      </c>
      <c r="G673" s="50" t="str">
        <f>IF('capacity spectrum ULS'!J673="","",'capacity spectrum ULS'!J673)</f>
        <v/>
      </c>
      <c r="H673" s="50"/>
      <c r="J673" s="19">
        <f>IF(B673="","",B673*'N2'!$S$1)</f>
        <v>500000</v>
      </c>
      <c r="K673" s="19" t="str">
        <f>IF(C673="","",C673*'N2'!$S$1)</f>
        <v/>
      </c>
    </row>
    <row r="674" spans="2:11" x14ac:dyDescent="0.25">
      <c r="B674" s="19">
        <f>IF('demand spectrum ULS'!K674="",1000000,'demand spectrum ULS'!K674)</f>
        <v>1000000</v>
      </c>
      <c r="C674" s="19" t="str">
        <f>IF('demand spectrum ULS'!J674="","",'demand spectrum ULS'!J674)</f>
        <v/>
      </c>
      <c r="F674" s="50">
        <f>IF('capacity spectrum ULS'!K674="",1000000,'capacity spectrum ULS'!K674)</f>
        <v>1000000</v>
      </c>
      <c r="G674" s="50" t="str">
        <f>IF('capacity spectrum ULS'!J674="","",'capacity spectrum ULS'!J674)</f>
        <v/>
      </c>
      <c r="H674" s="50"/>
      <c r="J674" s="19">
        <f>IF(B674="","",B674*'N2'!$S$1)</f>
        <v>500000</v>
      </c>
      <c r="K674" s="19" t="str">
        <f>IF(C674="","",C674*'N2'!$S$1)</f>
        <v/>
      </c>
    </row>
    <row r="675" spans="2:11" x14ac:dyDescent="0.25">
      <c r="B675" s="19">
        <f>IF('demand spectrum ULS'!K675="",1000000,'demand spectrum ULS'!K675)</f>
        <v>1000000</v>
      </c>
      <c r="C675" s="19" t="str">
        <f>IF('demand spectrum ULS'!J675="","",'demand spectrum ULS'!J675)</f>
        <v/>
      </c>
      <c r="F675" s="50">
        <f>IF('capacity spectrum ULS'!K675="",1000000,'capacity spectrum ULS'!K675)</f>
        <v>1000000</v>
      </c>
      <c r="G675" s="50" t="str">
        <f>IF('capacity spectrum ULS'!J675="","",'capacity spectrum ULS'!J675)</f>
        <v/>
      </c>
      <c r="H675" s="50"/>
      <c r="J675" s="19">
        <f>IF(B675="","",B675*'N2'!$S$1)</f>
        <v>500000</v>
      </c>
      <c r="K675" s="19" t="str">
        <f>IF(C675="","",C675*'N2'!$S$1)</f>
        <v/>
      </c>
    </row>
    <row r="676" spans="2:11" x14ac:dyDescent="0.25">
      <c r="B676" s="19">
        <f>IF('demand spectrum ULS'!K676="",1000000,'demand spectrum ULS'!K676)</f>
        <v>1000000</v>
      </c>
      <c r="C676" s="19" t="str">
        <f>IF('demand spectrum ULS'!J676="","",'demand spectrum ULS'!J676)</f>
        <v/>
      </c>
      <c r="F676" s="50">
        <f>IF('capacity spectrum ULS'!K676="",1000000,'capacity spectrum ULS'!K676)</f>
        <v>1000000</v>
      </c>
      <c r="G676" s="50" t="str">
        <f>IF('capacity spectrum ULS'!J676="","",'capacity spectrum ULS'!J676)</f>
        <v/>
      </c>
      <c r="H676" s="50"/>
      <c r="J676" s="19">
        <f>IF(B676="","",B676*'N2'!$S$1)</f>
        <v>500000</v>
      </c>
      <c r="K676" s="19" t="str">
        <f>IF(C676="","",C676*'N2'!$S$1)</f>
        <v/>
      </c>
    </row>
    <row r="677" spans="2:11" x14ac:dyDescent="0.25">
      <c r="B677" s="19">
        <f>IF('demand spectrum ULS'!K677="",1000000,'demand spectrum ULS'!K677)</f>
        <v>1000000</v>
      </c>
      <c r="C677" s="19" t="str">
        <f>IF('demand spectrum ULS'!J677="","",'demand spectrum ULS'!J677)</f>
        <v/>
      </c>
      <c r="F677" s="50">
        <f>IF('capacity spectrum ULS'!K677="",1000000,'capacity spectrum ULS'!K677)</f>
        <v>1000000</v>
      </c>
      <c r="G677" s="50" t="str">
        <f>IF('capacity spectrum ULS'!J677="","",'capacity spectrum ULS'!J677)</f>
        <v/>
      </c>
      <c r="H677" s="50"/>
      <c r="J677" s="19">
        <f>IF(B677="","",B677*'N2'!$S$1)</f>
        <v>500000</v>
      </c>
      <c r="K677" s="19" t="str">
        <f>IF(C677="","",C677*'N2'!$S$1)</f>
        <v/>
      </c>
    </row>
    <row r="678" spans="2:11" x14ac:dyDescent="0.25">
      <c r="B678" s="19">
        <f>IF('demand spectrum ULS'!K678="",1000000,'demand spectrum ULS'!K678)</f>
        <v>1000000</v>
      </c>
      <c r="C678" s="19" t="str">
        <f>IF('demand spectrum ULS'!J678="","",'demand spectrum ULS'!J678)</f>
        <v/>
      </c>
      <c r="F678" s="50">
        <f>IF('capacity spectrum ULS'!K678="",1000000,'capacity spectrum ULS'!K678)</f>
        <v>1000000</v>
      </c>
      <c r="G678" s="50" t="str">
        <f>IF('capacity spectrum ULS'!J678="","",'capacity spectrum ULS'!J678)</f>
        <v/>
      </c>
      <c r="H678" s="50"/>
      <c r="J678" s="19">
        <f>IF(B678="","",B678*'N2'!$S$1)</f>
        <v>500000</v>
      </c>
      <c r="K678" s="19" t="str">
        <f>IF(C678="","",C678*'N2'!$S$1)</f>
        <v/>
      </c>
    </row>
    <row r="679" spans="2:11" x14ac:dyDescent="0.25">
      <c r="B679" s="19">
        <f>IF('demand spectrum ULS'!K679="",1000000,'demand spectrum ULS'!K679)</f>
        <v>1000000</v>
      </c>
      <c r="C679" s="19" t="str">
        <f>IF('demand spectrum ULS'!J679="","",'demand spectrum ULS'!J679)</f>
        <v/>
      </c>
      <c r="F679" s="50">
        <f>IF('capacity spectrum ULS'!K679="",1000000,'capacity spectrum ULS'!K679)</f>
        <v>1000000</v>
      </c>
      <c r="G679" s="50" t="str">
        <f>IF('capacity spectrum ULS'!J679="","",'capacity spectrum ULS'!J679)</f>
        <v/>
      </c>
      <c r="H679" s="50"/>
      <c r="J679" s="19">
        <f>IF(B679="","",B679*'N2'!$S$1)</f>
        <v>500000</v>
      </c>
      <c r="K679" s="19" t="str">
        <f>IF(C679="","",C679*'N2'!$S$1)</f>
        <v/>
      </c>
    </row>
    <row r="680" spans="2:11" x14ac:dyDescent="0.25">
      <c r="B680" s="19">
        <f>IF('demand spectrum ULS'!K680="",1000000,'demand spectrum ULS'!K680)</f>
        <v>1000000</v>
      </c>
      <c r="C680" s="19" t="str">
        <f>IF('demand spectrum ULS'!J680="","",'demand spectrum ULS'!J680)</f>
        <v/>
      </c>
      <c r="F680" s="50">
        <f>IF('capacity spectrum ULS'!K680="",1000000,'capacity spectrum ULS'!K680)</f>
        <v>1000000</v>
      </c>
      <c r="G680" s="50" t="str">
        <f>IF('capacity spectrum ULS'!J680="","",'capacity spectrum ULS'!J680)</f>
        <v/>
      </c>
      <c r="H680" s="50"/>
      <c r="J680" s="19">
        <f>IF(B680="","",B680*'N2'!$S$1)</f>
        <v>500000</v>
      </c>
      <c r="K680" s="19" t="str">
        <f>IF(C680="","",C680*'N2'!$S$1)</f>
        <v/>
      </c>
    </row>
    <row r="681" spans="2:11" x14ac:dyDescent="0.25">
      <c r="B681" s="19">
        <f>IF('demand spectrum ULS'!K681="",1000000,'demand spectrum ULS'!K681)</f>
        <v>1000000</v>
      </c>
      <c r="C681" s="19" t="str">
        <f>IF('demand spectrum ULS'!J681="","",'demand spectrum ULS'!J681)</f>
        <v/>
      </c>
      <c r="F681" s="50">
        <f>IF('capacity spectrum ULS'!K681="",1000000,'capacity spectrum ULS'!K681)</f>
        <v>1000000</v>
      </c>
      <c r="G681" s="50" t="str">
        <f>IF('capacity spectrum ULS'!J681="","",'capacity spectrum ULS'!J681)</f>
        <v/>
      </c>
      <c r="H681" s="50"/>
      <c r="J681" s="19">
        <f>IF(B681="","",B681*'N2'!$S$1)</f>
        <v>500000</v>
      </c>
      <c r="K681" s="19" t="str">
        <f>IF(C681="","",C681*'N2'!$S$1)</f>
        <v/>
      </c>
    </row>
    <row r="682" spans="2:11" x14ac:dyDescent="0.25">
      <c r="B682" s="19">
        <f>IF('demand spectrum ULS'!K682="",1000000,'demand spectrum ULS'!K682)</f>
        <v>1000000</v>
      </c>
      <c r="C682" s="19" t="str">
        <f>IF('demand spectrum ULS'!J682="","",'demand spectrum ULS'!J682)</f>
        <v/>
      </c>
      <c r="F682" s="50">
        <f>IF('capacity spectrum ULS'!K682="",1000000,'capacity spectrum ULS'!K682)</f>
        <v>1000000</v>
      </c>
      <c r="G682" s="50" t="str">
        <f>IF('capacity spectrum ULS'!J682="","",'capacity spectrum ULS'!J682)</f>
        <v/>
      </c>
      <c r="H682" s="50"/>
      <c r="J682" s="19">
        <f>IF(B682="","",B682*'N2'!$S$1)</f>
        <v>500000</v>
      </c>
      <c r="K682" s="19" t="str">
        <f>IF(C682="","",C682*'N2'!$S$1)</f>
        <v/>
      </c>
    </row>
    <row r="683" spans="2:11" x14ac:dyDescent="0.25">
      <c r="B683" s="19">
        <f>IF('demand spectrum ULS'!K683="",1000000,'demand spectrum ULS'!K683)</f>
        <v>1000000</v>
      </c>
      <c r="C683" s="19" t="str">
        <f>IF('demand spectrum ULS'!J683="","",'demand spectrum ULS'!J683)</f>
        <v/>
      </c>
      <c r="F683" s="50">
        <f>IF('capacity spectrum ULS'!K683="",1000000,'capacity spectrum ULS'!K683)</f>
        <v>1000000</v>
      </c>
      <c r="G683" s="50" t="str">
        <f>IF('capacity spectrum ULS'!J683="","",'capacity spectrum ULS'!J683)</f>
        <v/>
      </c>
      <c r="H683" s="50"/>
      <c r="J683" s="19">
        <f>IF(B683="","",B683*'N2'!$S$1)</f>
        <v>500000</v>
      </c>
      <c r="K683" s="19" t="str">
        <f>IF(C683="","",C683*'N2'!$S$1)</f>
        <v/>
      </c>
    </row>
    <row r="684" spans="2:11" x14ac:dyDescent="0.25">
      <c r="B684" s="19">
        <f>IF('demand spectrum ULS'!K684="",1000000,'demand spectrum ULS'!K684)</f>
        <v>1000000</v>
      </c>
      <c r="C684" s="19" t="str">
        <f>IF('demand spectrum ULS'!J684="","",'demand spectrum ULS'!J684)</f>
        <v/>
      </c>
      <c r="F684" s="50">
        <f>IF('capacity spectrum ULS'!K684="",1000000,'capacity spectrum ULS'!K684)</f>
        <v>1000000</v>
      </c>
      <c r="G684" s="50" t="str">
        <f>IF('capacity spectrum ULS'!J684="","",'capacity spectrum ULS'!J684)</f>
        <v/>
      </c>
      <c r="H684" s="50"/>
      <c r="J684" s="19">
        <f>IF(B684="","",B684*'N2'!$S$1)</f>
        <v>500000</v>
      </c>
      <c r="K684" s="19" t="str">
        <f>IF(C684="","",C684*'N2'!$S$1)</f>
        <v/>
      </c>
    </row>
    <row r="685" spans="2:11" x14ac:dyDescent="0.25">
      <c r="B685" s="19">
        <f>IF('demand spectrum ULS'!K685="",1000000,'demand spectrum ULS'!K685)</f>
        <v>1000000</v>
      </c>
      <c r="C685" s="19" t="str">
        <f>IF('demand spectrum ULS'!J685="","",'demand spectrum ULS'!J685)</f>
        <v/>
      </c>
      <c r="F685" s="50">
        <f>IF('capacity spectrum ULS'!K685="",1000000,'capacity spectrum ULS'!K685)</f>
        <v>1000000</v>
      </c>
      <c r="G685" s="50" t="str">
        <f>IF('capacity spectrum ULS'!J685="","",'capacity spectrum ULS'!J685)</f>
        <v/>
      </c>
      <c r="H685" s="50"/>
      <c r="J685" s="19">
        <f>IF(B685="","",B685*'N2'!$S$1)</f>
        <v>500000</v>
      </c>
      <c r="K685" s="19" t="str">
        <f>IF(C685="","",C685*'N2'!$S$1)</f>
        <v/>
      </c>
    </row>
    <row r="686" spans="2:11" x14ac:dyDescent="0.25">
      <c r="B686" s="19">
        <f>IF('demand spectrum ULS'!K686="",1000000,'demand spectrum ULS'!K686)</f>
        <v>1000000</v>
      </c>
      <c r="C686" s="19" t="str">
        <f>IF('demand spectrum ULS'!J686="","",'demand spectrum ULS'!J686)</f>
        <v/>
      </c>
      <c r="F686" s="50">
        <f>IF('capacity spectrum ULS'!K686="",1000000,'capacity spectrum ULS'!K686)</f>
        <v>1000000</v>
      </c>
      <c r="G686" s="50" t="str">
        <f>IF('capacity spectrum ULS'!J686="","",'capacity spectrum ULS'!J686)</f>
        <v/>
      </c>
      <c r="H686" s="50"/>
      <c r="J686" s="19">
        <f>IF(B686="","",B686*'N2'!$S$1)</f>
        <v>500000</v>
      </c>
      <c r="K686" s="19" t="str">
        <f>IF(C686="","",C686*'N2'!$S$1)</f>
        <v/>
      </c>
    </row>
    <row r="687" spans="2:11" x14ac:dyDescent="0.25">
      <c r="B687" s="19">
        <f>IF('demand spectrum ULS'!K687="",1000000,'demand spectrum ULS'!K687)</f>
        <v>1000000</v>
      </c>
      <c r="C687" s="19" t="str">
        <f>IF('demand spectrum ULS'!J687="","",'demand spectrum ULS'!J687)</f>
        <v/>
      </c>
      <c r="F687" s="50">
        <f>IF('capacity spectrum ULS'!K687="",1000000,'capacity spectrum ULS'!K687)</f>
        <v>1000000</v>
      </c>
      <c r="G687" s="50" t="str">
        <f>IF('capacity spectrum ULS'!J687="","",'capacity spectrum ULS'!J687)</f>
        <v/>
      </c>
      <c r="H687" s="50"/>
      <c r="J687" s="19">
        <f>IF(B687="","",B687*'N2'!$S$1)</f>
        <v>500000</v>
      </c>
      <c r="K687" s="19" t="str">
        <f>IF(C687="","",C687*'N2'!$S$1)</f>
        <v/>
      </c>
    </row>
    <row r="688" spans="2:11" x14ac:dyDescent="0.25">
      <c r="B688" s="19">
        <f>IF('demand spectrum ULS'!K688="",1000000,'demand spectrum ULS'!K688)</f>
        <v>1000000</v>
      </c>
      <c r="C688" s="19" t="str">
        <f>IF('demand spectrum ULS'!J688="","",'demand spectrum ULS'!J688)</f>
        <v/>
      </c>
      <c r="F688" s="50">
        <f>IF('capacity spectrum ULS'!K688="",1000000,'capacity spectrum ULS'!K688)</f>
        <v>1000000</v>
      </c>
      <c r="G688" s="50" t="str">
        <f>IF('capacity spectrum ULS'!J688="","",'capacity spectrum ULS'!J688)</f>
        <v/>
      </c>
      <c r="H688" s="50"/>
      <c r="J688" s="19">
        <f>IF(B688="","",B688*'N2'!$S$1)</f>
        <v>500000</v>
      </c>
      <c r="K688" s="19" t="str">
        <f>IF(C688="","",C688*'N2'!$S$1)</f>
        <v/>
      </c>
    </row>
    <row r="689" spans="2:11" x14ac:dyDescent="0.25">
      <c r="B689" s="19">
        <f>IF('demand spectrum ULS'!K689="",1000000,'demand spectrum ULS'!K689)</f>
        <v>1000000</v>
      </c>
      <c r="C689" s="19" t="str">
        <f>IF('demand spectrum ULS'!J689="","",'demand spectrum ULS'!J689)</f>
        <v/>
      </c>
      <c r="F689" s="50">
        <f>IF('capacity spectrum ULS'!K689="",1000000,'capacity spectrum ULS'!K689)</f>
        <v>1000000</v>
      </c>
      <c r="G689" s="50" t="str">
        <f>IF('capacity spectrum ULS'!J689="","",'capacity spectrum ULS'!J689)</f>
        <v/>
      </c>
      <c r="H689" s="50"/>
      <c r="J689" s="19">
        <f>IF(B689="","",B689*'N2'!$S$1)</f>
        <v>500000</v>
      </c>
      <c r="K689" s="19" t="str">
        <f>IF(C689="","",C689*'N2'!$S$1)</f>
        <v/>
      </c>
    </row>
    <row r="690" spans="2:11" x14ac:dyDescent="0.25">
      <c r="B690" s="19">
        <f>IF('demand spectrum ULS'!K690="",1000000,'demand spectrum ULS'!K690)</f>
        <v>1000000</v>
      </c>
      <c r="C690" s="19" t="str">
        <f>IF('demand spectrum ULS'!J690="","",'demand spectrum ULS'!J690)</f>
        <v/>
      </c>
      <c r="F690" s="50">
        <f>IF('capacity spectrum ULS'!K690="",1000000,'capacity spectrum ULS'!K690)</f>
        <v>1000000</v>
      </c>
      <c r="G690" s="50" t="str">
        <f>IF('capacity spectrum ULS'!J690="","",'capacity spectrum ULS'!J690)</f>
        <v/>
      </c>
      <c r="H690" s="50"/>
      <c r="J690" s="19">
        <f>IF(B690="","",B690*'N2'!$S$1)</f>
        <v>500000</v>
      </c>
      <c r="K690" s="19" t="str">
        <f>IF(C690="","",C690*'N2'!$S$1)</f>
        <v/>
      </c>
    </row>
    <row r="691" spans="2:11" x14ac:dyDescent="0.25">
      <c r="B691" s="19">
        <f>IF('demand spectrum ULS'!K691="",1000000,'demand spectrum ULS'!K691)</f>
        <v>1000000</v>
      </c>
      <c r="C691" s="19" t="str">
        <f>IF('demand spectrum ULS'!J691="","",'demand spectrum ULS'!J691)</f>
        <v/>
      </c>
      <c r="F691" s="50">
        <f>IF('capacity spectrum ULS'!K691="",1000000,'capacity spectrum ULS'!K691)</f>
        <v>1000000</v>
      </c>
      <c r="G691" s="50" t="str">
        <f>IF('capacity spectrum ULS'!J691="","",'capacity spectrum ULS'!J691)</f>
        <v/>
      </c>
      <c r="H691" s="50"/>
      <c r="J691" s="19">
        <f>IF(B691="","",B691*'N2'!$S$1)</f>
        <v>500000</v>
      </c>
      <c r="K691" s="19" t="str">
        <f>IF(C691="","",C691*'N2'!$S$1)</f>
        <v/>
      </c>
    </row>
    <row r="692" spans="2:11" x14ac:dyDescent="0.25">
      <c r="B692" s="19">
        <f>IF('demand spectrum ULS'!K692="",1000000,'demand spectrum ULS'!K692)</f>
        <v>1000000</v>
      </c>
      <c r="C692" s="19" t="str">
        <f>IF('demand spectrum ULS'!J692="","",'demand spectrum ULS'!J692)</f>
        <v/>
      </c>
      <c r="F692" s="50">
        <f>IF('capacity spectrum ULS'!K692="",1000000,'capacity spectrum ULS'!K692)</f>
        <v>1000000</v>
      </c>
      <c r="G692" s="50" t="str">
        <f>IF('capacity spectrum ULS'!J692="","",'capacity spectrum ULS'!J692)</f>
        <v/>
      </c>
      <c r="H692" s="50"/>
      <c r="J692" s="19">
        <f>IF(B692="","",B692*'N2'!$S$1)</f>
        <v>500000</v>
      </c>
      <c r="K692" s="19" t="str">
        <f>IF(C692="","",C692*'N2'!$S$1)</f>
        <v/>
      </c>
    </row>
    <row r="693" spans="2:11" x14ac:dyDescent="0.25">
      <c r="B693" s="19">
        <f>IF('demand spectrum ULS'!K693="",1000000,'demand spectrum ULS'!K693)</f>
        <v>1000000</v>
      </c>
      <c r="C693" s="19" t="str">
        <f>IF('demand spectrum ULS'!J693="","",'demand spectrum ULS'!J693)</f>
        <v/>
      </c>
      <c r="F693" s="50">
        <f>IF('capacity spectrum ULS'!K693="",1000000,'capacity spectrum ULS'!K693)</f>
        <v>1000000</v>
      </c>
      <c r="G693" s="50" t="str">
        <f>IF('capacity spectrum ULS'!J693="","",'capacity spectrum ULS'!J693)</f>
        <v/>
      </c>
      <c r="H693" s="50"/>
      <c r="J693" s="19">
        <f>IF(B693="","",B693*'N2'!$S$1)</f>
        <v>500000</v>
      </c>
      <c r="K693" s="19" t="str">
        <f>IF(C693="","",C693*'N2'!$S$1)</f>
        <v/>
      </c>
    </row>
    <row r="694" spans="2:11" x14ac:dyDescent="0.25">
      <c r="B694" s="19">
        <f>IF('demand spectrum ULS'!K694="",1000000,'demand spectrum ULS'!K694)</f>
        <v>1000000</v>
      </c>
      <c r="C694" s="19" t="str">
        <f>IF('demand spectrum ULS'!J694="","",'demand spectrum ULS'!J694)</f>
        <v/>
      </c>
      <c r="F694" s="50">
        <f>IF('capacity spectrum ULS'!K694="",1000000,'capacity spectrum ULS'!K694)</f>
        <v>1000000</v>
      </c>
      <c r="G694" s="50" t="str">
        <f>IF('capacity spectrum ULS'!J694="","",'capacity spectrum ULS'!J694)</f>
        <v/>
      </c>
      <c r="H694" s="50"/>
      <c r="J694" s="19">
        <f>IF(B694="","",B694*'N2'!$S$1)</f>
        <v>500000</v>
      </c>
      <c r="K694" s="19" t="str">
        <f>IF(C694="","",C694*'N2'!$S$1)</f>
        <v/>
      </c>
    </row>
    <row r="695" spans="2:11" x14ac:dyDescent="0.25">
      <c r="B695" s="19">
        <f>IF('demand spectrum ULS'!K695="",1000000,'demand spectrum ULS'!K695)</f>
        <v>1000000</v>
      </c>
      <c r="C695" s="19" t="str">
        <f>IF('demand spectrum ULS'!J695="","",'demand spectrum ULS'!J695)</f>
        <v/>
      </c>
      <c r="F695" s="50">
        <f>IF('capacity spectrum ULS'!K695="",1000000,'capacity spectrum ULS'!K695)</f>
        <v>1000000</v>
      </c>
      <c r="G695" s="50" t="str">
        <f>IF('capacity spectrum ULS'!J695="","",'capacity spectrum ULS'!J695)</f>
        <v/>
      </c>
      <c r="H695" s="50"/>
      <c r="J695" s="19">
        <f>IF(B695="","",B695*'N2'!$S$1)</f>
        <v>500000</v>
      </c>
      <c r="K695" s="19" t="str">
        <f>IF(C695="","",C695*'N2'!$S$1)</f>
        <v/>
      </c>
    </row>
    <row r="696" spans="2:11" x14ac:dyDescent="0.25">
      <c r="B696" s="19">
        <f>IF('demand spectrum ULS'!K696="",1000000,'demand spectrum ULS'!K696)</f>
        <v>1000000</v>
      </c>
      <c r="C696" s="19" t="str">
        <f>IF('demand spectrum ULS'!J696="","",'demand spectrum ULS'!J696)</f>
        <v/>
      </c>
      <c r="F696" s="50">
        <f>IF('capacity spectrum ULS'!K696="",1000000,'capacity spectrum ULS'!K696)</f>
        <v>1000000</v>
      </c>
      <c r="G696" s="50" t="str">
        <f>IF('capacity spectrum ULS'!J696="","",'capacity spectrum ULS'!J696)</f>
        <v/>
      </c>
      <c r="H696" s="50"/>
      <c r="J696" s="19">
        <f>IF(B696="","",B696*'N2'!$S$1)</f>
        <v>500000</v>
      </c>
      <c r="K696" s="19" t="str">
        <f>IF(C696="","",C696*'N2'!$S$1)</f>
        <v/>
      </c>
    </row>
    <row r="697" spans="2:11" x14ac:dyDescent="0.25">
      <c r="B697" s="19">
        <f>IF('demand spectrum ULS'!K697="",1000000,'demand spectrum ULS'!K697)</f>
        <v>1000000</v>
      </c>
      <c r="C697" s="19" t="str">
        <f>IF('demand spectrum ULS'!J697="","",'demand spectrum ULS'!J697)</f>
        <v/>
      </c>
      <c r="F697" s="50">
        <f>IF('capacity spectrum ULS'!K697="",1000000,'capacity spectrum ULS'!K697)</f>
        <v>1000000</v>
      </c>
      <c r="G697" s="50" t="str">
        <f>IF('capacity spectrum ULS'!J697="","",'capacity spectrum ULS'!J697)</f>
        <v/>
      </c>
      <c r="H697" s="50"/>
      <c r="J697" s="19">
        <f>IF(B697="","",B697*'N2'!$S$1)</f>
        <v>500000</v>
      </c>
      <c r="K697" s="19" t="str">
        <f>IF(C697="","",C697*'N2'!$S$1)</f>
        <v/>
      </c>
    </row>
    <row r="698" spans="2:11" x14ac:dyDescent="0.25">
      <c r="B698" s="19">
        <f>IF('demand spectrum ULS'!K698="",1000000,'demand spectrum ULS'!K698)</f>
        <v>1000000</v>
      </c>
      <c r="C698" s="19" t="str">
        <f>IF('demand spectrum ULS'!J698="","",'demand spectrum ULS'!J698)</f>
        <v/>
      </c>
      <c r="F698" s="50">
        <f>IF('capacity spectrum ULS'!K698="",1000000,'capacity spectrum ULS'!K698)</f>
        <v>1000000</v>
      </c>
      <c r="G698" s="50" t="str">
        <f>IF('capacity spectrum ULS'!J698="","",'capacity spectrum ULS'!J698)</f>
        <v/>
      </c>
      <c r="H698" s="50"/>
      <c r="J698" s="19">
        <f>IF(B698="","",B698*'N2'!$S$1)</f>
        <v>500000</v>
      </c>
      <c r="K698" s="19" t="str">
        <f>IF(C698="","",C698*'N2'!$S$1)</f>
        <v/>
      </c>
    </row>
    <row r="699" spans="2:11" x14ac:dyDescent="0.25">
      <c r="B699" s="19">
        <f>IF('demand spectrum ULS'!K699="",1000000,'demand spectrum ULS'!K699)</f>
        <v>1000000</v>
      </c>
      <c r="C699" s="19" t="str">
        <f>IF('demand spectrum ULS'!J699="","",'demand spectrum ULS'!J699)</f>
        <v/>
      </c>
      <c r="F699" s="50">
        <f>IF('capacity spectrum ULS'!K699="",1000000,'capacity spectrum ULS'!K699)</f>
        <v>1000000</v>
      </c>
      <c r="G699" s="50" t="str">
        <f>IF('capacity spectrum ULS'!J699="","",'capacity spectrum ULS'!J699)</f>
        <v/>
      </c>
      <c r="H699" s="50"/>
      <c r="J699" s="19">
        <f>IF(B699="","",B699*'N2'!$S$1)</f>
        <v>500000</v>
      </c>
      <c r="K699" s="19" t="str">
        <f>IF(C699="","",C699*'N2'!$S$1)</f>
        <v/>
      </c>
    </row>
    <row r="700" spans="2:11" x14ac:dyDescent="0.25">
      <c r="B700" s="19">
        <f>IF('demand spectrum ULS'!K700="",1000000,'demand spectrum ULS'!K700)</f>
        <v>1000000</v>
      </c>
      <c r="C700" s="19" t="str">
        <f>IF('demand spectrum ULS'!J700="","",'demand spectrum ULS'!J700)</f>
        <v/>
      </c>
      <c r="F700" s="50">
        <f>IF('capacity spectrum ULS'!K700="",1000000,'capacity spectrum ULS'!K700)</f>
        <v>1000000</v>
      </c>
      <c r="G700" s="50" t="str">
        <f>IF('capacity spectrum ULS'!J700="","",'capacity spectrum ULS'!J700)</f>
        <v/>
      </c>
      <c r="H700" s="50"/>
      <c r="J700" s="19">
        <f>IF(B700="","",B700*'N2'!$S$1)</f>
        <v>500000</v>
      </c>
      <c r="K700" s="19" t="str">
        <f>IF(C700="","",C700*'N2'!$S$1)</f>
        <v/>
      </c>
    </row>
    <row r="701" spans="2:11" x14ac:dyDescent="0.25">
      <c r="B701" s="19">
        <f>IF('demand spectrum ULS'!K701="",1000000,'demand spectrum ULS'!K701)</f>
        <v>1000000</v>
      </c>
      <c r="C701" s="19" t="str">
        <f>IF('demand spectrum ULS'!J701="","",'demand spectrum ULS'!J701)</f>
        <v/>
      </c>
      <c r="F701" s="50">
        <f>IF('capacity spectrum ULS'!K701="",1000000,'capacity spectrum ULS'!K701)</f>
        <v>1000000</v>
      </c>
      <c r="G701" s="50" t="str">
        <f>IF('capacity spectrum ULS'!J701="","",'capacity spectrum ULS'!J701)</f>
        <v/>
      </c>
      <c r="H701" s="50"/>
      <c r="J701" s="19">
        <f>IF(B701="","",B701*'N2'!$S$1)</f>
        <v>500000</v>
      </c>
      <c r="K701" s="19" t="str">
        <f>IF(C701="","",C701*'N2'!$S$1)</f>
        <v/>
      </c>
    </row>
    <row r="702" spans="2:11" x14ac:dyDescent="0.25">
      <c r="B702" s="19">
        <f>IF('demand spectrum ULS'!K702="",1000000,'demand spectrum ULS'!K702)</f>
        <v>1000000</v>
      </c>
      <c r="C702" s="19" t="str">
        <f>IF('demand spectrum ULS'!J702="","",'demand spectrum ULS'!J702)</f>
        <v/>
      </c>
      <c r="F702" s="50">
        <f>IF('capacity spectrum ULS'!K702="",1000000,'capacity spectrum ULS'!K702)</f>
        <v>1000000</v>
      </c>
      <c r="G702" s="50" t="str">
        <f>IF('capacity spectrum ULS'!J702="","",'capacity spectrum ULS'!J702)</f>
        <v/>
      </c>
      <c r="H702" s="50"/>
      <c r="J702" s="19">
        <f>IF(B702="","",B702*'N2'!$S$1)</f>
        <v>500000</v>
      </c>
      <c r="K702" s="19" t="str">
        <f>IF(C702="","",C702*'N2'!$S$1)</f>
        <v/>
      </c>
    </row>
    <row r="703" spans="2:11" x14ac:dyDescent="0.25">
      <c r="B703" s="19">
        <f>IF('demand spectrum ULS'!K703="",1000000,'demand spectrum ULS'!K703)</f>
        <v>1000000</v>
      </c>
      <c r="C703" s="19" t="str">
        <f>IF('demand spectrum ULS'!J703="","",'demand spectrum ULS'!J703)</f>
        <v/>
      </c>
      <c r="F703" s="50">
        <f>IF('capacity spectrum ULS'!K703="",1000000,'capacity spectrum ULS'!K703)</f>
        <v>1000000</v>
      </c>
      <c r="G703" s="50" t="str">
        <f>IF('capacity spectrum ULS'!J703="","",'capacity spectrum ULS'!J703)</f>
        <v/>
      </c>
      <c r="H703" s="50"/>
      <c r="J703" s="19">
        <f>IF(B703="","",B703*'N2'!$S$1)</f>
        <v>500000</v>
      </c>
      <c r="K703" s="19" t="str">
        <f>IF(C703="","",C703*'N2'!$S$1)</f>
        <v/>
      </c>
    </row>
    <row r="704" spans="2:11" x14ac:dyDescent="0.25">
      <c r="B704" s="19">
        <f>IF('demand spectrum ULS'!K704="",1000000,'demand spectrum ULS'!K704)</f>
        <v>1000000</v>
      </c>
      <c r="C704" s="19" t="str">
        <f>IF('demand spectrum ULS'!J704="","",'demand spectrum ULS'!J704)</f>
        <v/>
      </c>
      <c r="F704" s="50">
        <f>IF('capacity spectrum ULS'!K704="",1000000,'capacity spectrum ULS'!K704)</f>
        <v>1000000</v>
      </c>
      <c r="G704" s="50" t="str">
        <f>IF('capacity spectrum ULS'!J704="","",'capacity spectrum ULS'!J704)</f>
        <v/>
      </c>
      <c r="H704" s="50"/>
      <c r="J704" s="19">
        <f>IF(B704="","",B704*'N2'!$S$1)</f>
        <v>500000</v>
      </c>
      <c r="K704" s="19" t="str">
        <f>IF(C704="","",C704*'N2'!$S$1)</f>
        <v/>
      </c>
    </row>
    <row r="705" spans="2:11" x14ac:dyDescent="0.25">
      <c r="B705" s="19">
        <f>IF('demand spectrum ULS'!K705="",1000000,'demand spectrum ULS'!K705)</f>
        <v>1000000</v>
      </c>
      <c r="C705" s="19" t="str">
        <f>IF('demand spectrum ULS'!J705="","",'demand spectrum ULS'!J705)</f>
        <v/>
      </c>
      <c r="F705" s="50">
        <f>IF('capacity spectrum ULS'!K705="",1000000,'capacity spectrum ULS'!K705)</f>
        <v>1000000</v>
      </c>
      <c r="G705" s="50" t="str">
        <f>IF('capacity spectrum ULS'!J705="","",'capacity spectrum ULS'!J705)</f>
        <v/>
      </c>
      <c r="H705" s="50"/>
      <c r="J705" s="19">
        <f>IF(B705="","",B705*'N2'!$S$1)</f>
        <v>500000</v>
      </c>
      <c r="K705" s="19" t="str">
        <f>IF(C705="","",C705*'N2'!$S$1)</f>
        <v/>
      </c>
    </row>
    <row r="706" spans="2:11" x14ac:dyDescent="0.25">
      <c r="B706" s="19">
        <f>IF('demand spectrum ULS'!K706="",1000000,'demand spectrum ULS'!K706)</f>
        <v>1000000</v>
      </c>
      <c r="C706" s="19" t="str">
        <f>IF('demand spectrum ULS'!J706="","",'demand spectrum ULS'!J706)</f>
        <v/>
      </c>
      <c r="F706" s="50">
        <f>IF('capacity spectrum ULS'!K706="",1000000,'capacity spectrum ULS'!K706)</f>
        <v>1000000</v>
      </c>
      <c r="G706" s="50" t="str">
        <f>IF('capacity spectrum ULS'!J706="","",'capacity spectrum ULS'!J706)</f>
        <v/>
      </c>
      <c r="H706" s="50"/>
      <c r="J706" s="19">
        <f>IF(B706="","",B706*'N2'!$S$1)</f>
        <v>500000</v>
      </c>
      <c r="K706" s="19" t="str">
        <f>IF(C706="","",C706*'N2'!$S$1)</f>
        <v/>
      </c>
    </row>
    <row r="707" spans="2:11" x14ac:dyDescent="0.25">
      <c r="B707" s="19">
        <f>IF('demand spectrum ULS'!K707="",1000000,'demand spectrum ULS'!K707)</f>
        <v>1000000</v>
      </c>
      <c r="C707" s="19" t="str">
        <f>IF('demand spectrum ULS'!J707="","",'demand spectrum ULS'!J707)</f>
        <v/>
      </c>
      <c r="F707" s="50">
        <f>IF('capacity spectrum ULS'!K707="",1000000,'capacity spectrum ULS'!K707)</f>
        <v>1000000</v>
      </c>
      <c r="G707" s="50" t="str">
        <f>IF('capacity spectrum ULS'!J707="","",'capacity spectrum ULS'!J707)</f>
        <v/>
      </c>
      <c r="H707" s="50"/>
      <c r="J707" s="19">
        <f>IF(B707="","",B707*'N2'!$S$1)</f>
        <v>500000</v>
      </c>
      <c r="K707" s="19" t="str">
        <f>IF(C707="","",C707*'N2'!$S$1)</f>
        <v/>
      </c>
    </row>
    <row r="708" spans="2:11" x14ac:dyDescent="0.25">
      <c r="B708" s="19">
        <f>IF('demand spectrum ULS'!K708="",1000000,'demand spectrum ULS'!K708)</f>
        <v>1000000</v>
      </c>
      <c r="C708" s="19" t="str">
        <f>IF('demand spectrum ULS'!J708="","",'demand spectrum ULS'!J708)</f>
        <v/>
      </c>
      <c r="F708" s="50">
        <f>IF('capacity spectrum ULS'!K708="",1000000,'capacity spectrum ULS'!K708)</f>
        <v>1000000</v>
      </c>
      <c r="G708" s="50" t="str">
        <f>IF('capacity spectrum ULS'!J708="","",'capacity spectrum ULS'!J708)</f>
        <v/>
      </c>
      <c r="H708" s="50"/>
      <c r="J708" s="19">
        <f>IF(B708="","",B708*'N2'!$S$1)</f>
        <v>500000</v>
      </c>
      <c r="K708" s="19" t="str">
        <f>IF(C708="","",C708*'N2'!$S$1)</f>
        <v/>
      </c>
    </row>
    <row r="709" spans="2:11" x14ac:dyDescent="0.25">
      <c r="B709" s="19">
        <f>IF('demand spectrum ULS'!K709="",1000000,'demand spectrum ULS'!K709)</f>
        <v>1000000</v>
      </c>
      <c r="C709" s="19" t="str">
        <f>IF('demand spectrum ULS'!J709="","",'demand spectrum ULS'!J709)</f>
        <v/>
      </c>
      <c r="F709" s="50">
        <f>IF('capacity spectrum ULS'!K709="",1000000,'capacity spectrum ULS'!K709)</f>
        <v>1000000</v>
      </c>
      <c r="G709" s="50" t="str">
        <f>IF('capacity spectrum ULS'!J709="","",'capacity spectrum ULS'!J709)</f>
        <v/>
      </c>
      <c r="H709" s="50"/>
      <c r="J709" s="19">
        <f>IF(B709="","",B709*'N2'!$S$1)</f>
        <v>500000</v>
      </c>
      <c r="K709" s="19" t="str">
        <f>IF(C709="","",C709*'N2'!$S$1)</f>
        <v/>
      </c>
    </row>
    <row r="710" spans="2:11" x14ac:dyDescent="0.25">
      <c r="B710" s="19">
        <f>IF('demand spectrum ULS'!K710="",1000000,'demand spectrum ULS'!K710)</f>
        <v>1000000</v>
      </c>
      <c r="C710" s="19" t="str">
        <f>IF('demand spectrum ULS'!J710="","",'demand spectrum ULS'!J710)</f>
        <v/>
      </c>
      <c r="F710" s="50">
        <f>IF('capacity spectrum ULS'!K710="",1000000,'capacity spectrum ULS'!K710)</f>
        <v>1000000</v>
      </c>
      <c r="G710" s="50" t="str">
        <f>IF('capacity spectrum ULS'!J710="","",'capacity spectrum ULS'!J710)</f>
        <v/>
      </c>
      <c r="H710" s="50"/>
      <c r="J710" s="19">
        <f>IF(B710="","",B710*'N2'!$S$1)</f>
        <v>500000</v>
      </c>
      <c r="K710" s="19" t="str">
        <f>IF(C710="","",C710*'N2'!$S$1)</f>
        <v/>
      </c>
    </row>
    <row r="711" spans="2:11" x14ac:dyDescent="0.25">
      <c r="B711" s="19">
        <f>IF('demand spectrum ULS'!K711="",1000000,'demand spectrum ULS'!K711)</f>
        <v>1000000</v>
      </c>
      <c r="C711" s="19" t="str">
        <f>IF('demand spectrum ULS'!J711="","",'demand spectrum ULS'!J711)</f>
        <v/>
      </c>
      <c r="F711" s="50">
        <f>IF('capacity spectrum ULS'!K711="",1000000,'capacity spectrum ULS'!K711)</f>
        <v>1000000</v>
      </c>
      <c r="G711" s="50" t="str">
        <f>IF('capacity spectrum ULS'!J711="","",'capacity spectrum ULS'!J711)</f>
        <v/>
      </c>
      <c r="H711" s="50"/>
      <c r="J711" s="19">
        <f>IF(B711="","",B711*'N2'!$S$1)</f>
        <v>500000</v>
      </c>
      <c r="K711" s="19" t="str">
        <f>IF(C711="","",C711*'N2'!$S$1)</f>
        <v/>
      </c>
    </row>
    <row r="712" spans="2:11" x14ac:dyDescent="0.25">
      <c r="B712" s="19">
        <f>IF('demand spectrum ULS'!K712="",1000000,'demand spectrum ULS'!K712)</f>
        <v>1000000</v>
      </c>
      <c r="C712" s="19" t="str">
        <f>IF('demand spectrum ULS'!J712="","",'demand spectrum ULS'!J712)</f>
        <v/>
      </c>
      <c r="F712" s="50">
        <f>IF('capacity spectrum ULS'!K712="",1000000,'capacity spectrum ULS'!K712)</f>
        <v>1000000</v>
      </c>
      <c r="G712" s="50" t="str">
        <f>IF('capacity spectrum ULS'!J712="","",'capacity spectrum ULS'!J712)</f>
        <v/>
      </c>
      <c r="H712" s="50"/>
      <c r="J712" s="19">
        <f>IF(B712="","",B712*'N2'!$S$1)</f>
        <v>500000</v>
      </c>
      <c r="K712" s="19" t="str">
        <f>IF(C712="","",C712*'N2'!$S$1)</f>
        <v/>
      </c>
    </row>
    <row r="713" spans="2:11" x14ac:dyDescent="0.25">
      <c r="B713" s="19">
        <f>IF('demand spectrum ULS'!K713="",1000000,'demand spectrum ULS'!K713)</f>
        <v>1000000</v>
      </c>
      <c r="C713" s="19" t="str">
        <f>IF('demand spectrum ULS'!J713="","",'demand spectrum ULS'!J713)</f>
        <v/>
      </c>
      <c r="F713" s="50">
        <f>IF('capacity spectrum ULS'!K713="",1000000,'capacity spectrum ULS'!K713)</f>
        <v>1000000</v>
      </c>
      <c r="G713" s="50" t="str">
        <f>IF('capacity spectrum ULS'!J713="","",'capacity spectrum ULS'!J713)</f>
        <v/>
      </c>
      <c r="H713" s="50"/>
      <c r="J713" s="19">
        <f>IF(B713="","",B713*'N2'!$S$1)</f>
        <v>500000</v>
      </c>
      <c r="K713" s="19" t="str">
        <f>IF(C713="","",C713*'N2'!$S$1)</f>
        <v/>
      </c>
    </row>
    <row r="714" spans="2:11" x14ac:dyDescent="0.25">
      <c r="B714" s="19">
        <f>IF('demand spectrum ULS'!K714="",1000000,'demand spectrum ULS'!K714)</f>
        <v>1000000</v>
      </c>
      <c r="C714" s="19" t="str">
        <f>IF('demand spectrum ULS'!J714="","",'demand spectrum ULS'!J714)</f>
        <v/>
      </c>
      <c r="F714" s="50">
        <f>IF('capacity spectrum ULS'!K714="",1000000,'capacity spectrum ULS'!K714)</f>
        <v>1000000</v>
      </c>
      <c r="G714" s="50" t="str">
        <f>IF('capacity spectrum ULS'!J714="","",'capacity spectrum ULS'!J714)</f>
        <v/>
      </c>
      <c r="H714" s="50"/>
      <c r="J714" s="19">
        <f>IF(B714="","",B714*'N2'!$S$1)</f>
        <v>500000</v>
      </c>
      <c r="K714" s="19" t="str">
        <f>IF(C714="","",C714*'N2'!$S$1)</f>
        <v/>
      </c>
    </row>
    <row r="715" spans="2:11" x14ac:dyDescent="0.25">
      <c r="B715" s="19">
        <f>IF('demand spectrum ULS'!K715="",1000000,'demand spectrum ULS'!K715)</f>
        <v>1000000</v>
      </c>
      <c r="C715" s="19" t="str">
        <f>IF('demand spectrum ULS'!J715="","",'demand spectrum ULS'!J715)</f>
        <v/>
      </c>
      <c r="F715" s="50">
        <f>IF('capacity spectrum ULS'!K715="",1000000,'capacity spectrum ULS'!K715)</f>
        <v>1000000</v>
      </c>
      <c r="G715" s="50" t="str">
        <f>IF('capacity spectrum ULS'!J715="","",'capacity spectrum ULS'!J715)</f>
        <v/>
      </c>
      <c r="H715" s="50"/>
      <c r="J715" s="19">
        <f>IF(B715="","",B715*'N2'!$S$1)</f>
        <v>500000</v>
      </c>
      <c r="K715" s="19" t="str">
        <f>IF(C715="","",C715*'N2'!$S$1)</f>
        <v/>
      </c>
    </row>
    <row r="716" spans="2:11" x14ac:dyDescent="0.25">
      <c r="B716" s="19">
        <f>IF('demand spectrum ULS'!K716="",1000000,'demand spectrum ULS'!K716)</f>
        <v>1000000</v>
      </c>
      <c r="C716" s="19" t="str">
        <f>IF('demand spectrum ULS'!J716="","",'demand spectrum ULS'!J716)</f>
        <v/>
      </c>
      <c r="F716" s="50">
        <f>IF('capacity spectrum ULS'!K716="",1000000,'capacity spectrum ULS'!K716)</f>
        <v>1000000</v>
      </c>
      <c r="G716" s="50" t="str">
        <f>IF('capacity spectrum ULS'!J716="","",'capacity spectrum ULS'!J716)</f>
        <v/>
      </c>
      <c r="H716" s="50"/>
      <c r="J716" s="19">
        <f>IF(B716="","",B716*'N2'!$S$1)</f>
        <v>500000</v>
      </c>
      <c r="K716" s="19" t="str">
        <f>IF(C716="","",C716*'N2'!$S$1)</f>
        <v/>
      </c>
    </row>
    <row r="717" spans="2:11" x14ac:dyDescent="0.25">
      <c r="B717" s="19">
        <f>IF('demand spectrum ULS'!K717="",1000000,'demand spectrum ULS'!K717)</f>
        <v>1000000</v>
      </c>
      <c r="C717" s="19" t="str">
        <f>IF('demand spectrum ULS'!J717="","",'demand spectrum ULS'!J717)</f>
        <v/>
      </c>
      <c r="F717" s="50">
        <f>IF('capacity spectrum ULS'!K717="",1000000,'capacity spectrum ULS'!K717)</f>
        <v>1000000</v>
      </c>
      <c r="G717" s="50" t="str">
        <f>IF('capacity spectrum ULS'!J717="","",'capacity spectrum ULS'!J717)</f>
        <v/>
      </c>
      <c r="H717" s="50"/>
      <c r="J717" s="19">
        <f>IF(B717="","",B717*'N2'!$S$1)</f>
        <v>500000</v>
      </c>
      <c r="K717" s="19" t="str">
        <f>IF(C717="","",C717*'N2'!$S$1)</f>
        <v/>
      </c>
    </row>
    <row r="718" spans="2:11" x14ac:dyDescent="0.25">
      <c r="B718" s="19">
        <f>IF('demand spectrum ULS'!K718="",1000000,'demand spectrum ULS'!K718)</f>
        <v>1000000</v>
      </c>
      <c r="C718" s="19" t="str">
        <f>IF('demand spectrum ULS'!J718="","",'demand spectrum ULS'!J718)</f>
        <v/>
      </c>
      <c r="F718" s="50">
        <f>IF('capacity spectrum ULS'!K718="",1000000,'capacity spectrum ULS'!K718)</f>
        <v>1000000</v>
      </c>
      <c r="G718" s="50" t="str">
        <f>IF('capacity spectrum ULS'!J718="","",'capacity spectrum ULS'!J718)</f>
        <v/>
      </c>
      <c r="H718" s="50"/>
      <c r="J718" s="19">
        <f>IF(B718="","",B718*'N2'!$S$1)</f>
        <v>500000</v>
      </c>
      <c r="K718" s="19" t="str">
        <f>IF(C718="","",C718*'N2'!$S$1)</f>
        <v/>
      </c>
    </row>
    <row r="719" spans="2:11" x14ac:dyDescent="0.25">
      <c r="B719" s="19">
        <f>IF('demand spectrum ULS'!K719="",1000000,'demand spectrum ULS'!K719)</f>
        <v>1000000</v>
      </c>
      <c r="C719" s="19" t="str">
        <f>IF('demand spectrum ULS'!J719="","",'demand spectrum ULS'!J719)</f>
        <v/>
      </c>
      <c r="F719" s="50">
        <f>IF('capacity spectrum ULS'!K719="",1000000,'capacity spectrum ULS'!K719)</f>
        <v>1000000</v>
      </c>
      <c r="G719" s="50" t="str">
        <f>IF('capacity spectrum ULS'!J719="","",'capacity spectrum ULS'!J719)</f>
        <v/>
      </c>
      <c r="H719" s="50"/>
      <c r="J719" s="19">
        <f>IF(B719="","",B719*'N2'!$S$1)</f>
        <v>500000</v>
      </c>
      <c r="K719" s="19" t="str">
        <f>IF(C719="","",C719*'N2'!$S$1)</f>
        <v/>
      </c>
    </row>
    <row r="720" spans="2:11" x14ac:dyDescent="0.25">
      <c r="B720" s="19">
        <f>IF('demand spectrum ULS'!K720="",1000000,'demand spectrum ULS'!K720)</f>
        <v>1000000</v>
      </c>
      <c r="C720" s="19" t="str">
        <f>IF('demand spectrum ULS'!J720="","",'demand spectrum ULS'!J720)</f>
        <v/>
      </c>
      <c r="F720" s="50">
        <f>IF('capacity spectrum ULS'!K720="",1000000,'capacity spectrum ULS'!K720)</f>
        <v>1000000</v>
      </c>
      <c r="G720" s="50" t="str">
        <f>IF('capacity spectrum ULS'!J720="","",'capacity spectrum ULS'!J720)</f>
        <v/>
      </c>
      <c r="H720" s="50"/>
      <c r="J720" s="19">
        <f>IF(B720="","",B720*'N2'!$S$1)</f>
        <v>500000</v>
      </c>
      <c r="K720" s="19" t="str">
        <f>IF(C720="","",C720*'N2'!$S$1)</f>
        <v/>
      </c>
    </row>
    <row r="721" spans="2:11" x14ac:dyDescent="0.25">
      <c r="B721" s="19">
        <f>IF('demand spectrum ULS'!K721="",1000000,'demand spectrum ULS'!K721)</f>
        <v>1000000</v>
      </c>
      <c r="C721" s="19" t="str">
        <f>IF('demand spectrum ULS'!J721="","",'demand spectrum ULS'!J721)</f>
        <v/>
      </c>
      <c r="F721" s="50">
        <f>IF('capacity spectrum ULS'!K721="",1000000,'capacity spectrum ULS'!K721)</f>
        <v>1000000</v>
      </c>
      <c r="G721" s="50" t="str">
        <f>IF('capacity spectrum ULS'!J721="","",'capacity spectrum ULS'!J721)</f>
        <v/>
      </c>
      <c r="H721" s="50"/>
      <c r="J721" s="19">
        <f>IF(B721="","",B721*'N2'!$S$1)</f>
        <v>500000</v>
      </c>
      <c r="K721" s="19" t="str">
        <f>IF(C721="","",C721*'N2'!$S$1)</f>
        <v/>
      </c>
    </row>
    <row r="722" spans="2:11" x14ac:dyDescent="0.25">
      <c r="B722" s="19">
        <f>IF('demand spectrum ULS'!K722="",1000000,'demand spectrum ULS'!K722)</f>
        <v>1000000</v>
      </c>
      <c r="C722" s="19" t="str">
        <f>IF('demand spectrum ULS'!J722="","",'demand spectrum ULS'!J722)</f>
        <v/>
      </c>
      <c r="F722" s="50">
        <f>IF('capacity spectrum ULS'!K722="",1000000,'capacity spectrum ULS'!K722)</f>
        <v>1000000</v>
      </c>
      <c r="G722" s="50" t="str">
        <f>IF('capacity spectrum ULS'!J722="","",'capacity spectrum ULS'!J722)</f>
        <v/>
      </c>
      <c r="H722" s="50"/>
      <c r="J722" s="19">
        <f>IF(B722="","",B722*'N2'!$S$1)</f>
        <v>500000</v>
      </c>
      <c r="K722" s="19" t="str">
        <f>IF(C722="","",C722*'N2'!$S$1)</f>
        <v/>
      </c>
    </row>
    <row r="723" spans="2:11" x14ac:dyDescent="0.25">
      <c r="B723" s="19">
        <f>IF('demand spectrum ULS'!K723="",1000000,'demand spectrum ULS'!K723)</f>
        <v>1000000</v>
      </c>
      <c r="C723" s="19" t="str">
        <f>IF('demand spectrum ULS'!J723="","",'demand spectrum ULS'!J723)</f>
        <v/>
      </c>
      <c r="F723" s="50">
        <f>IF('capacity spectrum ULS'!K723="",1000000,'capacity spectrum ULS'!K723)</f>
        <v>1000000</v>
      </c>
      <c r="G723" s="50" t="str">
        <f>IF('capacity spectrum ULS'!J723="","",'capacity spectrum ULS'!J723)</f>
        <v/>
      </c>
      <c r="H723" s="50"/>
      <c r="J723" s="19">
        <f>IF(B723="","",B723*'N2'!$S$1)</f>
        <v>500000</v>
      </c>
      <c r="K723" s="19" t="str">
        <f>IF(C723="","",C723*'N2'!$S$1)</f>
        <v/>
      </c>
    </row>
    <row r="724" spans="2:11" x14ac:dyDescent="0.25">
      <c r="B724" s="19">
        <f>IF('demand spectrum ULS'!K724="",1000000,'demand spectrum ULS'!K724)</f>
        <v>1000000</v>
      </c>
      <c r="C724" s="19" t="str">
        <f>IF('demand spectrum ULS'!J724="","",'demand spectrum ULS'!J724)</f>
        <v/>
      </c>
      <c r="F724" s="50">
        <f>IF('capacity spectrum ULS'!K724="",1000000,'capacity spectrum ULS'!K724)</f>
        <v>1000000</v>
      </c>
      <c r="G724" s="50" t="str">
        <f>IF('capacity spectrum ULS'!J724="","",'capacity spectrum ULS'!J724)</f>
        <v/>
      </c>
      <c r="H724" s="50"/>
      <c r="J724" s="19">
        <f>IF(B724="","",B724*'N2'!$S$1)</f>
        <v>500000</v>
      </c>
      <c r="K724" s="19" t="str">
        <f>IF(C724="","",C724*'N2'!$S$1)</f>
        <v/>
      </c>
    </row>
    <row r="725" spans="2:11" x14ac:dyDescent="0.25">
      <c r="B725" s="19">
        <f>IF('demand spectrum ULS'!K725="",1000000,'demand spectrum ULS'!K725)</f>
        <v>1000000</v>
      </c>
      <c r="C725" s="19" t="str">
        <f>IF('demand spectrum ULS'!J725="","",'demand spectrum ULS'!J725)</f>
        <v/>
      </c>
      <c r="F725" s="50">
        <f>IF('capacity spectrum ULS'!K725="",1000000,'capacity spectrum ULS'!K725)</f>
        <v>1000000</v>
      </c>
      <c r="G725" s="50" t="str">
        <f>IF('capacity spectrum ULS'!J725="","",'capacity spectrum ULS'!J725)</f>
        <v/>
      </c>
      <c r="H725" s="50"/>
      <c r="J725" s="19">
        <f>IF(B725="","",B725*'N2'!$S$1)</f>
        <v>500000</v>
      </c>
      <c r="K725" s="19" t="str">
        <f>IF(C725="","",C725*'N2'!$S$1)</f>
        <v/>
      </c>
    </row>
    <row r="726" spans="2:11" x14ac:dyDescent="0.25">
      <c r="B726" s="19">
        <f>IF('demand spectrum ULS'!K726="",1000000,'demand spectrum ULS'!K726)</f>
        <v>1000000</v>
      </c>
      <c r="C726" s="19" t="str">
        <f>IF('demand spectrum ULS'!J726="","",'demand spectrum ULS'!J726)</f>
        <v/>
      </c>
      <c r="F726" s="50">
        <f>IF('capacity spectrum ULS'!K726="",1000000,'capacity spectrum ULS'!K726)</f>
        <v>1000000</v>
      </c>
      <c r="G726" s="50" t="str">
        <f>IF('capacity spectrum ULS'!J726="","",'capacity spectrum ULS'!J726)</f>
        <v/>
      </c>
      <c r="H726" s="50"/>
      <c r="J726" s="19">
        <f>IF(B726="","",B726*'N2'!$S$1)</f>
        <v>500000</v>
      </c>
      <c r="K726" s="19" t="str">
        <f>IF(C726="","",C726*'N2'!$S$1)</f>
        <v/>
      </c>
    </row>
    <row r="727" spans="2:11" x14ac:dyDescent="0.25">
      <c r="B727" s="19">
        <f>IF('demand spectrum ULS'!K727="",1000000,'demand spectrum ULS'!K727)</f>
        <v>1000000</v>
      </c>
      <c r="C727" s="19" t="str">
        <f>IF('demand spectrum ULS'!J727="","",'demand spectrum ULS'!J727)</f>
        <v/>
      </c>
      <c r="F727" s="50">
        <f>IF('capacity spectrum ULS'!K727="",1000000,'capacity spectrum ULS'!K727)</f>
        <v>1000000</v>
      </c>
      <c r="G727" s="50" t="str">
        <f>IF('capacity spectrum ULS'!J727="","",'capacity spectrum ULS'!J727)</f>
        <v/>
      </c>
      <c r="H727" s="50"/>
      <c r="J727" s="19">
        <f>IF(B727="","",B727*'N2'!$S$1)</f>
        <v>500000</v>
      </c>
      <c r="K727" s="19" t="str">
        <f>IF(C727="","",C727*'N2'!$S$1)</f>
        <v/>
      </c>
    </row>
    <row r="728" spans="2:11" x14ac:dyDescent="0.25">
      <c r="B728" s="19">
        <f>IF('demand spectrum ULS'!K728="",1000000,'demand spectrum ULS'!K728)</f>
        <v>1000000</v>
      </c>
      <c r="C728" s="19" t="str">
        <f>IF('demand spectrum ULS'!J728="","",'demand spectrum ULS'!J728)</f>
        <v/>
      </c>
      <c r="F728" s="50">
        <f>IF('capacity spectrum ULS'!K728="",1000000,'capacity spectrum ULS'!K728)</f>
        <v>1000000</v>
      </c>
      <c r="G728" s="50" t="str">
        <f>IF('capacity spectrum ULS'!J728="","",'capacity spectrum ULS'!J728)</f>
        <v/>
      </c>
      <c r="H728" s="50"/>
      <c r="J728" s="19">
        <f>IF(B728="","",B728*'N2'!$S$1)</f>
        <v>500000</v>
      </c>
      <c r="K728" s="19" t="str">
        <f>IF(C728="","",C728*'N2'!$S$1)</f>
        <v/>
      </c>
    </row>
    <row r="729" spans="2:11" x14ac:dyDescent="0.25">
      <c r="B729" s="19">
        <f>IF('demand spectrum ULS'!K729="",1000000,'demand spectrum ULS'!K729)</f>
        <v>1000000</v>
      </c>
      <c r="C729" s="19" t="str">
        <f>IF('demand spectrum ULS'!J729="","",'demand spectrum ULS'!J729)</f>
        <v/>
      </c>
      <c r="F729" s="50">
        <f>IF('capacity spectrum ULS'!K729="",1000000,'capacity spectrum ULS'!K729)</f>
        <v>1000000</v>
      </c>
      <c r="G729" s="50" t="str">
        <f>IF('capacity spectrum ULS'!J729="","",'capacity spectrum ULS'!J729)</f>
        <v/>
      </c>
      <c r="H729" s="50"/>
      <c r="J729" s="19">
        <f>IF(B729="","",B729*'N2'!$S$1)</f>
        <v>500000</v>
      </c>
      <c r="K729" s="19" t="str">
        <f>IF(C729="","",C729*'N2'!$S$1)</f>
        <v/>
      </c>
    </row>
    <row r="730" spans="2:11" x14ac:dyDescent="0.25">
      <c r="B730" s="19">
        <f>IF('demand spectrum ULS'!K730="",1000000,'demand spectrum ULS'!K730)</f>
        <v>1000000</v>
      </c>
      <c r="C730" s="19" t="str">
        <f>IF('demand spectrum ULS'!J730="","",'demand spectrum ULS'!J730)</f>
        <v/>
      </c>
      <c r="F730" s="50">
        <f>IF('capacity spectrum ULS'!K730="",1000000,'capacity spectrum ULS'!K730)</f>
        <v>1000000</v>
      </c>
      <c r="G730" s="50" t="str">
        <f>IF('capacity spectrum ULS'!J730="","",'capacity spectrum ULS'!J730)</f>
        <v/>
      </c>
      <c r="H730" s="50"/>
      <c r="J730" s="19">
        <f>IF(B730="","",B730*'N2'!$S$1)</f>
        <v>500000</v>
      </c>
      <c r="K730" s="19" t="str">
        <f>IF(C730="","",C730*'N2'!$S$1)</f>
        <v/>
      </c>
    </row>
    <row r="731" spans="2:11" x14ac:dyDescent="0.25">
      <c r="B731" s="19">
        <f>IF('demand spectrum ULS'!K731="",1000000,'demand spectrum ULS'!K731)</f>
        <v>1000000</v>
      </c>
      <c r="C731" s="19" t="str">
        <f>IF('demand spectrum ULS'!J731="","",'demand spectrum ULS'!J731)</f>
        <v/>
      </c>
      <c r="F731" s="50">
        <f>IF('capacity spectrum ULS'!K731="",1000000,'capacity spectrum ULS'!K731)</f>
        <v>1000000</v>
      </c>
      <c r="G731" s="50" t="str">
        <f>IF('capacity spectrum ULS'!J731="","",'capacity spectrum ULS'!J731)</f>
        <v/>
      </c>
      <c r="H731" s="50"/>
      <c r="J731" s="19">
        <f>IF(B731="","",B731*'N2'!$S$1)</f>
        <v>500000</v>
      </c>
      <c r="K731" s="19" t="str">
        <f>IF(C731="","",C731*'N2'!$S$1)</f>
        <v/>
      </c>
    </row>
    <row r="732" spans="2:11" x14ac:dyDescent="0.25">
      <c r="B732" s="19">
        <f>IF('demand spectrum ULS'!K732="",1000000,'demand spectrum ULS'!K732)</f>
        <v>1000000</v>
      </c>
      <c r="C732" s="19" t="str">
        <f>IF('demand spectrum ULS'!J732="","",'demand spectrum ULS'!J732)</f>
        <v/>
      </c>
      <c r="F732" s="50">
        <f>IF('capacity spectrum ULS'!K732="",1000000,'capacity spectrum ULS'!K732)</f>
        <v>1000000</v>
      </c>
      <c r="G732" s="50" t="str">
        <f>IF('capacity spectrum ULS'!J732="","",'capacity spectrum ULS'!J732)</f>
        <v/>
      </c>
      <c r="H732" s="50"/>
      <c r="J732" s="19">
        <f>IF(B732="","",B732*'N2'!$S$1)</f>
        <v>500000</v>
      </c>
      <c r="K732" s="19" t="str">
        <f>IF(C732="","",C732*'N2'!$S$1)</f>
        <v/>
      </c>
    </row>
    <row r="733" spans="2:11" x14ac:dyDescent="0.25">
      <c r="B733" s="19">
        <f>IF('demand spectrum ULS'!K733="",1000000,'demand spectrum ULS'!K733)</f>
        <v>1000000</v>
      </c>
      <c r="C733" s="19" t="str">
        <f>IF('demand spectrum ULS'!J733="","",'demand spectrum ULS'!J733)</f>
        <v/>
      </c>
      <c r="F733" s="50">
        <f>IF('capacity spectrum ULS'!K733="",1000000,'capacity spectrum ULS'!K733)</f>
        <v>1000000</v>
      </c>
      <c r="G733" s="50" t="str">
        <f>IF('capacity spectrum ULS'!J733="","",'capacity spectrum ULS'!J733)</f>
        <v/>
      </c>
      <c r="H733" s="50"/>
      <c r="J733" s="19">
        <f>IF(B733="","",B733*'N2'!$S$1)</f>
        <v>500000</v>
      </c>
      <c r="K733" s="19" t="str">
        <f>IF(C733="","",C733*'N2'!$S$1)</f>
        <v/>
      </c>
    </row>
    <row r="734" spans="2:11" x14ac:dyDescent="0.25">
      <c r="B734" s="19">
        <f>IF('demand spectrum ULS'!K734="",1000000,'demand spectrum ULS'!K734)</f>
        <v>1000000</v>
      </c>
      <c r="C734" s="19" t="str">
        <f>IF('demand spectrum ULS'!J734="","",'demand spectrum ULS'!J734)</f>
        <v/>
      </c>
      <c r="F734" s="50">
        <f>IF('capacity spectrum ULS'!K734="",1000000,'capacity spectrum ULS'!K734)</f>
        <v>1000000</v>
      </c>
      <c r="G734" s="50" t="str">
        <f>IF('capacity spectrum ULS'!J734="","",'capacity spectrum ULS'!J734)</f>
        <v/>
      </c>
      <c r="H734" s="50"/>
      <c r="J734" s="19">
        <f>IF(B734="","",B734*'N2'!$S$1)</f>
        <v>500000</v>
      </c>
      <c r="K734" s="19" t="str">
        <f>IF(C734="","",C734*'N2'!$S$1)</f>
        <v/>
      </c>
    </row>
    <row r="735" spans="2:11" x14ac:dyDescent="0.25">
      <c r="B735" s="19">
        <f>IF('demand spectrum ULS'!K735="",1000000,'demand spectrum ULS'!K735)</f>
        <v>1000000</v>
      </c>
      <c r="C735" s="19" t="str">
        <f>IF('demand spectrum ULS'!J735="","",'demand spectrum ULS'!J735)</f>
        <v/>
      </c>
      <c r="F735" s="50">
        <f>IF('capacity spectrum ULS'!K735="",1000000,'capacity spectrum ULS'!K735)</f>
        <v>1000000</v>
      </c>
      <c r="G735" s="50" t="str">
        <f>IF('capacity spectrum ULS'!J735="","",'capacity spectrum ULS'!J735)</f>
        <v/>
      </c>
      <c r="H735" s="50"/>
      <c r="J735" s="19">
        <f>IF(B735="","",B735*'N2'!$S$1)</f>
        <v>500000</v>
      </c>
      <c r="K735" s="19" t="str">
        <f>IF(C735="","",C735*'N2'!$S$1)</f>
        <v/>
      </c>
    </row>
    <row r="736" spans="2:11" x14ac:dyDescent="0.25">
      <c r="B736" s="19">
        <f>IF('demand spectrum ULS'!K736="",1000000,'demand spectrum ULS'!K736)</f>
        <v>1000000</v>
      </c>
      <c r="C736" s="19" t="str">
        <f>IF('demand spectrum ULS'!J736="","",'demand spectrum ULS'!J736)</f>
        <v/>
      </c>
      <c r="F736" s="50">
        <f>IF('capacity spectrum ULS'!K736="",1000000,'capacity spectrum ULS'!K736)</f>
        <v>1000000</v>
      </c>
      <c r="G736" s="50" t="str">
        <f>IF('capacity spectrum ULS'!J736="","",'capacity spectrum ULS'!J736)</f>
        <v/>
      </c>
      <c r="H736" s="50"/>
      <c r="J736" s="19">
        <f>IF(B736="","",B736*'N2'!$S$1)</f>
        <v>500000</v>
      </c>
      <c r="K736" s="19" t="str">
        <f>IF(C736="","",C736*'N2'!$S$1)</f>
        <v/>
      </c>
    </row>
    <row r="737" spans="2:11" x14ac:dyDescent="0.25">
      <c r="B737" s="19">
        <f>IF('demand spectrum ULS'!K737="",1000000,'demand spectrum ULS'!K737)</f>
        <v>1000000</v>
      </c>
      <c r="C737" s="19" t="str">
        <f>IF('demand spectrum ULS'!J737="","",'demand spectrum ULS'!J737)</f>
        <v/>
      </c>
      <c r="F737" s="50">
        <f>IF('capacity spectrum ULS'!K737="",1000000,'capacity spectrum ULS'!K737)</f>
        <v>1000000</v>
      </c>
      <c r="G737" s="50" t="str">
        <f>IF('capacity spectrum ULS'!J737="","",'capacity spectrum ULS'!J737)</f>
        <v/>
      </c>
      <c r="H737" s="50"/>
      <c r="J737" s="19">
        <f>IF(B737="","",B737*'N2'!$S$1)</f>
        <v>500000</v>
      </c>
      <c r="K737" s="19" t="str">
        <f>IF(C737="","",C737*'N2'!$S$1)</f>
        <v/>
      </c>
    </row>
    <row r="738" spans="2:11" x14ac:dyDescent="0.25">
      <c r="B738" s="19">
        <f>IF('demand spectrum ULS'!K738="",1000000,'demand spectrum ULS'!K738)</f>
        <v>1000000</v>
      </c>
      <c r="C738" s="19" t="str">
        <f>IF('demand spectrum ULS'!J738="","",'demand spectrum ULS'!J738)</f>
        <v/>
      </c>
      <c r="F738" s="50">
        <f>IF('capacity spectrum ULS'!K738="",1000000,'capacity spectrum ULS'!K738)</f>
        <v>1000000</v>
      </c>
      <c r="G738" s="50" t="str">
        <f>IF('capacity spectrum ULS'!J738="","",'capacity spectrum ULS'!J738)</f>
        <v/>
      </c>
      <c r="H738" s="50"/>
      <c r="J738" s="19">
        <f>IF(B738="","",B738*'N2'!$S$1)</f>
        <v>500000</v>
      </c>
      <c r="K738" s="19" t="str">
        <f>IF(C738="","",C738*'N2'!$S$1)</f>
        <v/>
      </c>
    </row>
    <row r="739" spans="2:11" x14ac:dyDescent="0.25">
      <c r="B739" s="19">
        <f>IF('demand spectrum ULS'!K739="",1000000,'demand spectrum ULS'!K739)</f>
        <v>1000000</v>
      </c>
      <c r="C739" s="19" t="str">
        <f>IF('demand spectrum ULS'!J739="","",'demand spectrum ULS'!J739)</f>
        <v/>
      </c>
      <c r="F739" s="50">
        <f>IF('capacity spectrum ULS'!K739="",1000000,'capacity spectrum ULS'!K739)</f>
        <v>1000000</v>
      </c>
      <c r="G739" s="50" t="str">
        <f>IF('capacity spectrum ULS'!J739="","",'capacity spectrum ULS'!J739)</f>
        <v/>
      </c>
      <c r="H739" s="50"/>
      <c r="J739" s="19">
        <f>IF(B739="","",B739*'N2'!$S$1)</f>
        <v>500000</v>
      </c>
      <c r="K739" s="19" t="str">
        <f>IF(C739="","",C739*'N2'!$S$1)</f>
        <v/>
      </c>
    </row>
    <row r="740" spans="2:11" x14ac:dyDescent="0.25">
      <c r="B740" s="19">
        <f>IF('demand spectrum ULS'!K740="",1000000,'demand spectrum ULS'!K740)</f>
        <v>1000000</v>
      </c>
      <c r="C740" s="19" t="str">
        <f>IF('demand spectrum ULS'!J740="","",'demand spectrum ULS'!J740)</f>
        <v/>
      </c>
      <c r="F740" s="50">
        <f>IF('capacity spectrum ULS'!K740="",1000000,'capacity spectrum ULS'!K740)</f>
        <v>1000000</v>
      </c>
      <c r="G740" s="50" t="str">
        <f>IF('capacity spectrum ULS'!J740="","",'capacity spectrum ULS'!J740)</f>
        <v/>
      </c>
      <c r="H740" s="50"/>
      <c r="J740" s="19">
        <f>IF(B740="","",B740*'N2'!$S$1)</f>
        <v>500000</v>
      </c>
      <c r="K740" s="19" t="str">
        <f>IF(C740="","",C740*'N2'!$S$1)</f>
        <v/>
      </c>
    </row>
    <row r="741" spans="2:11" x14ac:dyDescent="0.25">
      <c r="B741" s="19">
        <f>IF('demand spectrum ULS'!K741="",1000000,'demand spectrum ULS'!K741)</f>
        <v>1000000</v>
      </c>
      <c r="C741" s="19" t="str">
        <f>IF('demand spectrum ULS'!J741="","",'demand spectrum ULS'!J741)</f>
        <v/>
      </c>
      <c r="F741" s="50">
        <f>IF('capacity spectrum ULS'!K741="",1000000,'capacity spectrum ULS'!K741)</f>
        <v>1000000</v>
      </c>
      <c r="G741" s="50" t="str">
        <f>IF('capacity spectrum ULS'!J741="","",'capacity spectrum ULS'!J741)</f>
        <v/>
      </c>
      <c r="H741" s="50"/>
      <c r="J741" s="19">
        <f>IF(B741="","",B741*'N2'!$S$1)</f>
        <v>500000</v>
      </c>
      <c r="K741" s="19" t="str">
        <f>IF(C741="","",C741*'N2'!$S$1)</f>
        <v/>
      </c>
    </row>
    <row r="742" spans="2:11" x14ac:dyDescent="0.25">
      <c r="B742" s="19">
        <f>IF('demand spectrum ULS'!K742="",1000000,'demand spectrum ULS'!K742)</f>
        <v>1000000</v>
      </c>
      <c r="C742" s="19" t="str">
        <f>IF('demand spectrum ULS'!J742="","",'demand spectrum ULS'!J742)</f>
        <v/>
      </c>
      <c r="F742" s="50">
        <f>IF('capacity spectrum ULS'!K742="",1000000,'capacity spectrum ULS'!K742)</f>
        <v>1000000</v>
      </c>
      <c r="G742" s="50" t="str">
        <f>IF('capacity spectrum ULS'!J742="","",'capacity spectrum ULS'!J742)</f>
        <v/>
      </c>
      <c r="H742" s="50"/>
      <c r="J742" s="19">
        <f>IF(B742="","",B742*'N2'!$S$1)</f>
        <v>500000</v>
      </c>
      <c r="K742" s="19" t="str">
        <f>IF(C742="","",C742*'N2'!$S$1)</f>
        <v/>
      </c>
    </row>
    <row r="743" spans="2:11" x14ac:dyDescent="0.25">
      <c r="B743" s="19">
        <f>IF('demand spectrum ULS'!K743="",1000000,'demand spectrum ULS'!K743)</f>
        <v>1000000</v>
      </c>
      <c r="C743" s="19" t="str">
        <f>IF('demand spectrum ULS'!J743="","",'demand spectrum ULS'!J743)</f>
        <v/>
      </c>
      <c r="F743" s="50">
        <f>IF('capacity spectrum ULS'!K743="",1000000,'capacity spectrum ULS'!K743)</f>
        <v>1000000</v>
      </c>
      <c r="G743" s="50" t="str">
        <f>IF('capacity spectrum ULS'!J743="","",'capacity spectrum ULS'!J743)</f>
        <v/>
      </c>
      <c r="H743" s="50"/>
      <c r="J743" s="19">
        <f>IF(B743="","",B743*'N2'!$S$1)</f>
        <v>500000</v>
      </c>
      <c r="K743" s="19" t="str">
        <f>IF(C743="","",C743*'N2'!$S$1)</f>
        <v/>
      </c>
    </row>
    <row r="744" spans="2:11" x14ac:dyDescent="0.25">
      <c r="B744" s="19">
        <f>IF('demand spectrum ULS'!K744="",1000000,'demand spectrum ULS'!K744)</f>
        <v>1000000</v>
      </c>
      <c r="C744" s="19" t="str">
        <f>IF('demand spectrum ULS'!J744="","",'demand spectrum ULS'!J744)</f>
        <v/>
      </c>
      <c r="F744" s="50">
        <f>IF('capacity spectrum ULS'!K744="",1000000,'capacity spectrum ULS'!K744)</f>
        <v>1000000</v>
      </c>
      <c r="G744" s="50" t="str">
        <f>IF('capacity spectrum ULS'!J744="","",'capacity spectrum ULS'!J744)</f>
        <v/>
      </c>
      <c r="H744" s="50"/>
      <c r="J744" s="19">
        <f>IF(B744="","",B744*'N2'!$S$1)</f>
        <v>500000</v>
      </c>
      <c r="K744" s="19" t="str">
        <f>IF(C744="","",C744*'N2'!$S$1)</f>
        <v/>
      </c>
    </row>
    <row r="745" spans="2:11" x14ac:dyDescent="0.25">
      <c r="B745" s="19">
        <f>IF('demand spectrum ULS'!K745="",1000000,'demand spectrum ULS'!K745)</f>
        <v>1000000</v>
      </c>
      <c r="C745" s="19" t="str">
        <f>IF('demand spectrum ULS'!J745="","",'demand spectrum ULS'!J745)</f>
        <v/>
      </c>
      <c r="F745" s="50">
        <f>IF('capacity spectrum ULS'!K745="",1000000,'capacity spectrum ULS'!K745)</f>
        <v>1000000</v>
      </c>
      <c r="G745" s="50" t="str">
        <f>IF('capacity spectrum ULS'!J745="","",'capacity spectrum ULS'!J745)</f>
        <v/>
      </c>
      <c r="H745" s="50"/>
      <c r="J745" s="19">
        <f>IF(B745="","",B745*'N2'!$S$1)</f>
        <v>500000</v>
      </c>
      <c r="K745" s="19" t="str">
        <f>IF(C745="","",C745*'N2'!$S$1)</f>
        <v/>
      </c>
    </row>
    <row r="746" spans="2:11" x14ac:dyDescent="0.25">
      <c r="B746" s="19">
        <f>IF('demand spectrum ULS'!K746="",1000000,'demand spectrum ULS'!K746)</f>
        <v>1000000</v>
      </c>
      <c r="C746" s="19" t="str">
        <f>IF('demand spectrum ULS'!J746="","",'demand spectrum ULS'!J746)</f>
        <v/>
      </c>
      <c r="F746" s="50">
        <f>IF('capacity spectrum ULS'!K746="",1000000,'capacity spectrum ULS'!K746)</f>
        <v>1000000</v>
      </c>
      <c r="G746" s="50" t="str">
        <f>IF('capacity spectrum ULS'!J746="","",'capacity spectrum ULS'!J746)</f>
        <v/>
      </c>
      <c r="H746" s="50"/>
      <c r="J746" s="19">
        <f>IF(B746="","",B746*'N2'!$S$1)</f>
        <v>500000</v>
      </c>
      <c r="K746" s="19" t="str">
        <f>IF(C746="","",C746*'N2'!$S$1)</f>
        <v/>
      </c>
    </row>
    <row r="747" spans="2:11" x14ac:dyDescent="0.25">
      <c r="B747" s="19">
        <f>IF('demand spectrum ULS'!K747="",1000000,'demand spectrum ULS'!K747)</f>
        <v>1000000</v>
      </c>
      <c r="C747" s="19" t="str">
        <f>IF('demand spectrum ULS'!J747="","",'demand spectrum ULS'!J747)</f>
        <v/>
      </c>
      <c r="F747" s="50">
        <f>IF('capacity spectrum ULS'!K747="",1000000,'capacity spectrum ULS'!K747)</f>
        <v>1000000</v>
      </c>
      <c r="G747" s="50" t="str">
        <f>IF('capacity spectrum ULS'!J747="","",'capacity spectrum ULS'!J747)</f>
        <v/>
      </c>
      <c r="H747" s="50"/>
      <c r="J747" s="19">
        <f>IF(B747="","",B747*'N2'!$S$1)</f>
        <v>500000</v>
      </c>
      <c r="K747" s="19" t="str">
        <f>IF(C747="","",C747*'N2'!$S$1)</f>
        <v/>
      </c>
    </row>
    <row r="748" spans="2:11" x14ac:dyDescent="0.25">
      <c r="B748" s="19">
        <f>IF('demand spectrum ULS'!K748="",1000000,'demand spectrum ULS'!K748)</f>
        <v>1000000</v>
      </c>
      <c r="C748" s="19" t="str">
        <f>IF('demand spectrum ULS'!J748="","",'demand spectrum ULS'!J748)</f>
        <v/>
      </c>
      <c r="F748" s="50">
        <f>IF('capacity spectrum ULS'!K748="",1000000,'capacity spectrum ULS'!K748)</f>
        <v>1000000</v>
      </c>
      <c r="G748" s="50" t="str">
        <f>IF('capacity spectrum ULS'!J748="","",'capacity spectrum ULS'!J748)</f>
        <v/>
      </c>
      <c r="H748" s="50"/>
      <c r="J748" s="19">
        <f>IF(B748="","",B748*'N2'!$S$1)</f>
        <v>500000</v>
      </c>
      <c r="K748" s="19" t="str">
        <f>IF(C748="","",C748*'N2'!$S$1)</f>
        <v/>
      </c>
    </row>
    <row r="749" spans="2:11" x14ac:dyDescent="0.25">
      <c r="B749" s="19">
        <f>IF('demand spectrum ULS'!K749="",1000000,'demand spectrum ULS'!K749)</f>
        <v>1000000</v>
      </c>
      <c r="C749" s="19" t="str">
        <f>IF('demand spectrum ULS'!J749="","",'demand spectrum ULS'!J749)</f>
        <v/>
      </c>
      <c r="F749" s="50">
        <f>IF('capacity spectrum ULS'!K749="",1000000,'capacity spectrum ULS'!K749)</f>
        <v>1000000</v>
      </c>
      <c r="G749" s="50" t="str">
        <f>IF('capacity spectrum ULS'!J749="","",'capacity spectrum ULS'!J749)</f>
        <v/>
      </c>
      <c r="H749" s="50"/>
      <c r="J749" s="19">
        <f>IF(B749="","",B749*'N2'!$S$1)</f>
        <v>500000</v>
      </c>
      <c r="K749" s="19" t="str">
        <f>IF(C749="","",C749*'N2'!$S$1)</f>
        <v/>
      </c>
    </row>
    <row r="750" spans="2:11" x14ac:dyDescent="0.25">
      <c r="B750" s="19">
        <f>IF('demand spectrum ULS'!K750="",1000000,'demand spectrum ULS'!K750)</f>
        <v>1000000</v>
      </c>
      <c r="C750" s="19" t="str">
        <f>IF('demand spectrum ULS'!J750="","",'demand spectrum ULS'!J750)</f>
        <v/>
      </c>
      <c r="F750" s="50">
        <f>IF('capacity spectrum ULS'!K750="",1000000,'capacity spectrum ULS'!K750)</f>
        <v>1000000</v>
      </c>
      <c r="G750" s="50" t="str">
        <f>IF('capacity spectrum ULS'!J750="","",'capacity spectrum ULS'!J750)</f>
        <v/>
      </c>
      <c r="H750" s="50"/>
      <c r="J750" s="19">
        <f>IF(B750="","",B750*'N2'!$S$1)</f>
        <v>500000</v>
      </c>
      <c r="K750" s="19" t="str">
        <f>IF(C750="","",C750*'N2'!$S$1)</f>
        <v/>
      </c>
    </row>
    <row r="751" spans="2:11" x14ac:dyDescent="0.25">
      <c r="B751" s="19">
        <f>IF('demand spectrum ULS'!K751="",1000000,'demand spectrum ULS'!K751)</f>
        <v>1000000</v>
      </c>
      <c r="C751" s="19" t="str">
        <f>IF('demand spectrum ULS'!J751="","",'demand spectrum ULS'!J751)</f>
        <v/>
      </c>
      <c r="F751" s="50">
        <f>IF('capacity spectrum ULS'!K751="",1000000,'capacity spectrum ULS'!K751)</f>
        <v>1000000</v>
      </c>
      <c r="G751" s="50" t="str">
        <f>IF('capacity spectrum ULS'!J751="","",'capacity spectrum ULS'!J751)</f>
        <v/>
      </c>
      <c r="H751" s="50"/>
      <c r="J751" s="19">
        <f>IF(B751="","",B751*'N2'!$S$1)</f>
        <v>500000</v>
      </c>
      <c r="K751" s="19" t="str">
        <f>IF(C751="","",C751*'N2'!$S$1)</f>
        <v/>
      </c>
    </row>
    <row r="752" spans="2:11" x14ac:dyDescent="0.25">
      <c r="B752" s="19">
        <f>IF('demand spectrum ULS'!K752="",1000000,'demand spectrum ULS'!K752)</f>
        <v>1000000</v>
      </c>
      <c r="C752" s="19" t="str">
        <f>IF('demand spectrum ULS'!J752="","",'demand spectrum ULS'!J752)</f>
        <v/>
      </c>
      <c r="F752" s="50">
        <f>IF('capacity spectrum ULS'!K752="",1000000,'capacity spectrum ULS'!K752)</f>
        <v>1000000</v>
      </c>
      <c r="G752" s="50" t="str">
        <f>IF('capacity spectrum ULS'!J752="","",'capacity spectrum ULS'!J752)</f>
        <v/>
      </c>
      <c r="H752" s="50"/>
      <c r="J752" s="19">
        <f>IF(B752="","",B752*'N2'!$S$1)</f>
        <v>500000</v>
      </c>
      <c r="K752" s="19" t="str">
        <f>IF(C752="","",C752*'N2'!$S$1)</f>
        <v/>
      </c>
    </row>
    <row r="753" spans="2:11" x14ac:dyDescent="0.25">
      <c r="B753" s="19">
        <f>IF('demand spectrum ULS'!K753="",1000000,'demand spectrum ULS'!K753)</f>
        <v>1000000</v>
      </c>
      <c r="C753" s="19" t="str">
        <f>IF('demand spectrum ULS'!J753="","",'demand spectrum ULS'!J753)</f>
        <v/>
      </c>
      <c r="F753" s="50">
        <f>IF('capacity spectrum ULS'!K753="",1000000,'capacity spectrum ULS'!K753)</f>
        <v>1000000</v>
      </c>
      <c r="G753" s="50" t="str">
        <f>IF('capacity spectrum ULS'!J753="","",'capacity spectrum ULS'!J753)</f>
        <v/>
      </c>
      <c r="H753" s="50"/>
      <c r="J753" s="19">
        <f>IF(B753="","",B753*'N2'!$S$1)</f>
        <v>500000</v>
      </c>
      <c r="K753" s="19" t="str">
        <f>IF(C753="","",C753*'N2'!$S$1)</f>
        <v/>
      </c>
    </row>
    <row r="754" spans="2:11" x14ac:dyDescent="0.25">
      <c r="B754" s="19">
        <f>IF('demand spectrum ULS'!K754="",1000000,'demand spectrum ULS'!K754)</f>
        <v>1000000</v>
      </c>
      <c r="C754" s="19" t="str">
        <f>IF('demand spectrum ULS'!J754="","",'demand spectrum ULS'!J754)</f>
        <v/>
      </c>
      <c r="F754" s="50">
        <f>IF('capacity spectrum ULS'!K754="",1000000,'capacity spectrum ULS'!K754)</f>
        <v>1000000</v>
      </c>
      <c r="G754" s="50" t="str">
        <f>IF('capacity spectrum ULS'!J754="","",'capacity spectrum ULS'!J754)</f>
        <v/>
      </c>
      <c r="H754" s="50"/>
      <c r="J754" s="19">
        <f>IF(B754="","",B754*'N2'!$S$1)</f>
        <v>500000</v>
      </c>
      <c r="K754" s="19" t="str">
        <f>IF(C754="","",C754*'N2'!$S$1)</f>
        <v/>
      </c>
    </row>
    <row r="755" spans="2:11" x14ac:dyDescent="0.25">
      <c r="B755" s="19">
        <f>IF('demand spectrum ULS'!K755="",1000000,'demand spectrum ULS'!K755)</f>
        <v>1000000</v>
      </c>
      <c r="C755" s="19" t="str">
        <f>IF('demand spectrum ULS'!J755="","",'demand spectrum ULS'!J755)</f>
        <v/>
      </c>
      <c r="F755" s="50">
        <f>IF('capacity spectrum ULS'!K755="",1000000,'capacity spectrum ULS'!K755)</f>
        <v>1000000</v>
      </c>
      <c r="G755" s="50" t="str">
        <f>IF('capacity spectrum ULS'!J755="","",'capacity spectrum ULS'!J755)</f>
        <v/>
      </c>
      <c r="H755" s="50"/>
      <c r="J755" s="19">
        <f>IF(B755="","",B755*'N2'!$S$1)</f>
        <v>500000</v>
      </c>
      <c r="K755" s="19" t="str">
        <f>IF(C755="","",C755*'N2'!$S$1)</f>
        <v/>
      </c>
    </row>
    <row r="756" spans="2:11" x14ac:dyDescent="0.25">
      <c r="B756" s="19">
        <f>IF('demand spectrum ULS'!K756="",1000000,'demand spectrum ULS'!K756)</f>
        <v>1000000</v>
      </c>
      <c r="C756" s="19" t="str">
        <f>IF('demand spectrum ULS'!J756="","",'demand spectrum ULS'!J756)</f>
        <v/>
      </c>
      <c r="F756" s="50">
        <f>IF('capacity spectrum ULS'!K756="",1000000,'capacity spectrum ULS'!K756)</f>
        <v>1000000</v>
      </c>
      <c r="G756" s="50" t="str">
        <f>IF('capacity spectrum ULS'!J756="","",'capacity spectrum ULS'!J756)</f>
        <v/>
      </c>
      <c r="H756" s="50"/>
      <c r="J756" s="19">
        <f>IF(B756="","",B756*'N2'!$S$1)</f>
        <v>500000</v>
      </c>
      <c r="K756" s="19" t="str">
        <f>IF(C756="","",C756*'N2'!$S$1)</f>
        <v/>
      </c>
    </row>
    <row r="757" spans="2:11" x14ac:dyDescent="0.25">
      <c r="B757" s="19">
        <f>IF('demand spectrum ULS'!K757="",1000000,'demand spectrum ULS'!K757)</f>
        <v>1000000</v>
      </c>
      <c r="C757" s="19" t="str">
        <f>IF('demand spectrum ULS'!J757="","",'demand spectrum ULS'!J757)</f>
        <v/>
      </c>
      <c r="F757" s="50">
        <f>IF('capacity spectrum ULS'!K757="",1000000,'capacity spectrum ULS'!K757)</f>
        <v>1000000</v>
      </c>
      <c r="G757" s="50" t="str">
        <f>IF('capacity spectrum ULS'!J757="","",'capacity spectrum ULS'!J757)</f>
        <v/>
      </c>
      <c r="H757" s="50"/>
      <c r="J757" s="19">
        <f>IF(B757="","",B757*'N2'!$S$1)</f>
        <v>500000</v>
      </c>
      <c r="K757" s="19" t="str">
        <f>IF(C757="","",C757*'N2'!$S$1)</f>
        <v/>
      </c>
    </row>
    <row r="758" spans="2:11" x14ac:dyDescent="0.25">
      <c r="B758" s="19">
        <f>IF('demand spectrum ULS'!K758="",1000000,'demand spectrum ULS'!K758)</f>
        <v>1000000</v>
      </c>
      <c r="C758" s="19" t="str">
        <f>IF('demand spectrum ULS'!J758="","",'demand spectrum ULS'!J758)</f>
        <v/>
      </c>
      <c r="F758" s="50">
        <f>IF('capacity spectrum ULS'!K758="",1000000,'capacity spectrum ULS'!K758)</f>
        <v>1000000</v>
      </c>
      <c r="G758" s="50" t="str">
        <f>IF('capacity spectrum ULS'!J758="","",'capacity spectrum ULS'!J758)</f>
        <v/>
      </c>
      <c r="H758" s="50"/>
      <c r="J758" s="19">
        <f>IF(B758="","",B758*'N2'!$S$1)</f>
        <v>500000</v>
      </c>
      <c r="K758" s="19" t="str">
        <f>IF(C758="","",C758*'N2'!$S$1)</f>
        <v/>
      </c>
    </row>
    <row r="759" spans="2:11" x14ac:dyDescent="0.25">
      <c r="B759" s="19">
        <f>IF('demand spectrum ULS'!K759="",1000000,'demand spectrum ULS'!K759)</f>
        <v>1000000</v>
      </c>
      <c r="C759" s="19" t="str">
        <f>IF('demand spectrum ULS'!J759="","",'demand spectrum ULS'!J759)</f>
        <v/>
      </c>
      <c r="F759" s="50">
        <f>IF('capacity spectrum ULS'!K759="",1000000,'capacity spectrum ULS'!K759)</f>
        <v>1000000</v>
      </c>
      <c r="G759" s="50" t="str">
        <f>IF('capacity spectrum ULS'!J759="","",'capacity spectrum ULS'!J759)</f>
        <v/>
      </c>
      <c r="H759" s="50"/>
      <c r="J759" s="19">
        <f>IF(B759="","",B759*'N2'!$S$1)</f>
        <v>500000</v>
      </c>
      <c r="K759" s="19" t="str">
        <f>IF(C759="","",C759*'N2'!$S$1)</f>
        <v/>
      </c>
    </row>
    <row r="760" spans="2:11" x14ac:dyDescent="0.25">
      <c r="B760" s="19">
        <f>IF('demand spectrum ULS'!K760="",1000000,'demand spectrum ULS'!K760)</f>
        <v>1000000</v>
      </c>
      <c r="C760" s="19" t="str">
        <f>IF('demand spectrum ULS'!J760="","",'demand spectrum ULS'!J760)</f>
        <v/>
      </c>
      <c r="F760" s="50">
        <f>IF('capacity spectrum ULS'!K760="",1000000,'capacity spectrum ULS'!K760)</f>
        <v>1000000</v>
      </c>
      <c r="G760" s="50" t="str">
        <f>IF('capacity spectrum ULS'!J760="","",'capacity spectrum ULS'!J760)</f>
        <v/>
      </c>
      <c r="H760" s="50"/>
      <c r="J760" s="19">
        <f>IF(B760="","",B760*'N2'!$S$1)</f>
        <v>500000</v>
      </c>
      <c r="K760" s="19" t="str">
        <f>IF(C760="","",C760*'N2'!$S$1)</f>
        <v/>
      </c>
    </row>
    <row r="761" spans="2:11" x14ac:dyDescent="0.25">
      <c r="B761" s="19">
        <f>IF('demand spectrum ULS'!K761="",1000000,'demand spectrum ULS'!K761)</f>
        <v>1000000</v>
      </c>
      <c r="C761" s="19" t="str">
        <f>IF('demand spectrum ULS'!J761="","",'demand spectrum ULS'!J761)</f>
        <v/>
      </c>
      <c r="F761" s="50">
        <f>IF('capacity spectrum ULS'!K761="",1000000,'capacity spectrum ULS'!K761)</f>
        <v>1000000</v>
      </c>
      <c r="G761" s="50" t="str">
        <f>IF('capacity spectrum ULS'!J761="","",'capacity spectrum ULS'!J761)</f>
        <v/>
      </c>
      <c r="H761" s="50"/>
      <c r="J761" s="19">
        <f>IF(B761="","",B761*'N2'!$S$1)</f>
        <v>500000</v>
      </c>
      <c r="K761" s="19" t="str">
        <f>IF(C761="","",C761*'N2'!$S$1)</f>
        <v/>
      </c>
    </row>
    <row r="762" spans="2:11" x14ac:dyDescent="0.25">
      <c r="B762" s="19">
        <f>IF('demand spectrum ULS'!K762="",1000000,'demand spectrum ULS'!K762)</f>
        <v>1000000</v>
      </c>
      <c r="C762" s="19" t="str">
        <f>IF('demand spectrum ULS'!J762="","",'demand spectrum ULS'!J762)</f>
        <v/>
      </c>
      <c r="F762" s="50">
        <f>IF('capacity spectrum ULS'!K762="",1000000,'capacity spectrum ULS'!K762)</f>
        <v>1000000</v>
      </c>
      <c r="G762" s="50" t="str">
        <f>IF('capacity spectrum ULS'!J762="","",'capacity spectrum ULS'!J762)</f>
        <v/>
      </c>
      <c r="H762" s="50"/>
      <c r="J762" s="19">
        <f>IF(B762="","",B762*'N2'!$S$1)</f>
        <v>500000</v>
      </c>
      <c r="K762" s="19" t="str">
        <f>IF(C762="","",C762*'N2'!$S$1)</f>
        <v/>
      </c>
    </row>
    <row r="763" spans="2:11" x14ac:dyDescent="0.25">
      <c r="B763" s="19">
        <f>IF('demand spectrum ULS'!K763="",1000000,'demand spectrum ULS'!K763)</f>
        <v>1000000</v>
      </c>
      <c r="C763" s="19" t="str">
        <f>IF('demand spectrum ULS'!J763="","",'demand spectrum ULS'!J763)</f>
        <v/>
      </c>
      <c r="F763" s="50">
        <f>IF('capacity spectrum ULS'!K763="",1000000,'capacity spectrum ULS'!K763)</f>
        <v>1000000</v>
      </c>
      <c r="G763" s="50" t="str">
        <f>IF('capacity spectrum ULS'!J763="","",'capacity spectrum ULS'!J763)</f>
        <v/>
      </c>
      <c r="H763" s="50"/>
      <c r="J763" s="19">
        <f>IF(B763="","",B763*'N2'!$S$1)</f>
        <v>500000</v>
      </c>
      <c r="K763" s="19" t="str">
        <f>IF(C763="","",C763*'N2'!$S$1)</f>
        <v/>
      </c>
    </row>
    <row r="764" spans="2:11" x14ac:dyDescent="0.25">
      <c r="B764" s="19">
        <f>IF('demand spectrum ULS'!K764="",1000000,'demand spectrum ULS'!K764)</f>
        <v>1000000</v>
      </c>
      <c r="C764" s="19" t="str">
        <f>IF('demand spectrum ULS'!J764="","",'demand spectrum ULS'!J764)</f>
        <v/>
      </c>
      <c r="F764" s="50">
        <f>IF('capacity spectrum ULS'!K764="",1000000,'capacity spectrum ULS'!K764)</f>
        <v>1000000</v>
      </c>
      <c r="G764" s="50" t="str">
        <f>IF('capacity spectrum ULS'!J764="","",'capacity spectrum ULS'!J764)</f>
        <v/>
      </c>
      <c r="H764" s="50"/>
      <c r="J764" s="19">
        <f>IF(B764="","",B764*'N2'!$S$1)</f>
        <v>500000</v>
      </c>
      <c r="K764" s="19" t="str">
        <f>IF(C764="","",C764*'N2'!$S$1)</f>
        <v/>
      </c>
    </row>
    <row r="765" spans="2:11" x14ac:dyDescent="0.25">
      <c r="B765" s="19">
        <f>IF('demand spectrum ULS'!K765="",1000000,'demand spectrum ULS'!K765)</f>
        <v>1000000</v>
      </c>
      <c r="C765" s="19" t="str">
        <f>IF('demand spectrum ULS'!J765="","",'demand spectrum ULS'!J765)</f>
        <v/>
      </c>
      <c r="F765" s="50">
        <f>IF('capacity spectrum ULS'!K765="",1000000,'capacity spectrum ULS'!K765)</f>
        <v>1000000</v>
      </c>
      <c r="G765" s="50" t="str">
        <f>IF('capacity spectrum ULS'!J765="","",'capacity spectrum ULS'!J765)</f>
        <v/>
      </c>
      <c r="H765" s="50"/>
      <c r="J765" s="19">
        <f>IF(B765="","",B765*'N2'!$S$1)</f>
        <v>500000</v>
      </c>
      <c r="K765" s="19" t="str">
        <f>IF(C765="","",C765*'N2'!$S$1)</f>
        <v/>
      </c>
    </row>
    <row r="766" spans="2:11" x14ac:dyDescent="0.25">
      <c r="B766" s="19">
        <f>IF('demand spectrum ULS'!K766="",1000000,'demand spectrum ULS'!K766)</f>
        <v>1000000</v>
      </c>
      <c r="C766" s="19" t="str">
        <f>IF('demand spectrum ULS'!J766="","",'demand spectrum ULS'!J766)</f>
        <v/>
      </c>
      <c r="F766" s="50">
        <f>IF('capacity spectrum ULS'!K766="",1000000,'capacity spectrum ULS'!K766)</f>
        <v>1000000</v>
      </c>
      <c r="G766" s="50" t="str">
        <f>IF('capacity spectrum ULS'!J766="","",'capacity spectrum ULS'!J766)</f>
        <v/>
      </c>
      <c r="H766" s="50"/>
      <c r="J766" s="19">
        <f>IF(B766="","",B766*'N2'!$S$1)</f>
        <v>500000</v>
      </c>
      <c r="K766" s="19" t="str">
        <f>IF(C766="","",C766*'N2'!$S$1)</f>
        <v/>
      </c>
    </row>
    <row r="767" spans="2:11" x14ac:dyDescent="0.25">
      <c r="B767" s="19">
        <f>IF('demand spectrum ULS'!K767="",1000000,'demand spectrum ULS'!K767)</f>
        <v>1000000</v>
      </c>
      <c r="C767" s="19" t="str">
        <f>IF('demand spectrum ULS'!J767="","",'demand spectrum ULS'!J767)</f>
        <v/>
      </c>
      <c r="F767" s="50">
        <f>IF('capacity spectrum ULS'!K767="",1000000,'capacity spectrum ULS'!K767)</f>
        <v>1000000</v>
      </c>
      <c r="G767" s="50" t="str">
        <f>IF('capacity spectrum ULS'!J767="","",'capacity spectrum ULS'!J767)</f>
        <v/>
      </c>
      <c r="H767" s="50"/>
      <c r="J767" s="19">
        <f>IF(B767="","",B767*'N2'!$S$1)</f>
        <v>500000</v>
      </c>
      <c r="K767" s="19" t="str">
        <f>IF(C767="","",C767*'N2'!$S$1)</f>
        <v/>
      </c>
    </row>
    <row r="768" spans="2:11" x14ac:dyDescent="0.25">
      <c r="B768" s="19">
        <f>IF('demand spectrum ULS'!K768="",1000000,'demand spectrum ULS'!K768)</f>
        <v>1000000</v>
      </c>
      <c r="C768" s="19" t="str">
        <f>IF('demand spectrum ULS'!J768="","",'demand spectrum ULS'!J768)</f>
        <v/>
      </c>
      <c r="F768" s="50">
        <f>IF('capacity spectrum ULS'!K768="",1000000,'capacity spectrum ULS'!K768)</f>
        <v>1000000</v>
      </c>
      <c r="G768" s="50" t="str">
        <f>IF('capacity spectrum ULS'!J768="","",'capacity spectrum ULS'!J768)</f>
        <v/>
      </c>
      <c r="H768" s="50"/>
      <c r="J768" s="19">
        <f>IF(B768="","",B768*'N2'!$S$1)</f>
        <v>500000</v>
      </c>
      <c r="K768" s="19" t="str">
        <f>IF(C768="","",C768*'N2'!$S$1)</f>
        <v/>
      </c>
    </row>
    <row r="769" spans="2:11" x14ac:dyDescent="0.25">
      <c r="B769" s="19">
        <f>IF('demand spectrum ULS'!K769="",1000000,'demand spectrum ULS'!K769)</f>
        <v>1000000</v>
      </c>
      <c r="C769" s="19" t="str">
        <f>IF('demand spectrum ULS'!J769="","",'demand spectrum ULS'!J769)</f>
        <v/>
      </c>
      <c r="F769" s="50">
        <f>IF('capacity spectrum ULS'!K769="",1000000,'capacity spectrum ULS'!K769)</f>
        <v>1000000</v>
      </c>
      <c r="G769" s="50" t="str">
        <f>IF('capacity spectrum ULS'!J769="","",'capacity spectrum ULS'!J769)</f>
        <v/>
      </c>
      <c r="H769" s="50"/>
      <c r="J769" s="19">
        <f>IF(B769="","",B769*'N2'!$S$1)</f>
        <v>500000</v>
      </c>
      <c r="K769" s="19" t="str">
        <f>IF(C769="","",C769*'N2'!$S$1)</f>
        <v/>
      </c>
    </row>
    <row r="770" spans="2:11" x14ac:dyDescent="0.25">
      <c r="B770" s="19">
        <f>IF('demand spectrum ULS'!K770="",1000000,'demand spectrum ULS'!K770)</f>
        <v>1000000</v>
      </c>
      <c r="C770" s="19" t="str">
        <f>IF('demand spectrum ULS'!J770="","",'demand spectrum ULS'!J770)</f>
        <v/>
      </c>
      <c r="F770" s="50">
        <f>IF('capacity spectrum ULS'!K770="",1000000,'capacity spectrum ULS'!K770)</f>
        <v>1000000</v>
      </c>
      <c r="G770" s="50" t="str">
        <f>IF('capacity spectrum ULS'!J770="","",'capacity spectrum ULS'!J770)</f>
        <v/>
      </c>
      <c r="H770" s="50"/>
      <c r="J770" s="19">
        <f>IF(B770="","",B770*'N2'!$S$1)</f>
        <v>500000</v>
      </c>
      <c r="K770" s="19" t="str">
        <f>IF(C770="","",C770*'N2'!$S$1)</f>
        <v/>
      </c>
    </row>
    <row r="771" spans="2:11" x14ac:dyDescent="0.25">
      <c r="B771" s="19">
        <f>IF('demand spectrum ULS'!K771="",1000000,'demand spectrum ULS'!K771)</f>
        <v>1000000</v>
      </c>
      <c r="C771" s="19" t="str">
        <f>IF('demand spectrum ULS'!J771="","",'demand spectrum ULS'!J771)</f>
        <v/>
      </c>
      <c r="F771" s="50">
        <f>IF('capacity spectrum ULS'!K771="",1000000,'capacity spectrum ULS'!K771)</f>
        <v>1000000</v>
      </c>
      <c r="G771" s="50" t="str">
        <f>IF('capacity spectrum ULS'!J771="","",'capacity spectrum ULS'!J771)</f>
        <v/>
      </c>
      <c r="H771" s="50"/>
      <c r="J771" s="19">
        <f>IF(B771="","",B771*'N2'!$S$1)</f>
        <v>500000</v>
      </c>
      <c r="K771" s="19" t="str">
        <f>IF(C771="","",C771*'N2'!$S$1)</f>
        <v/>
      </c>
    </row>
    <row r="772" spans="2:11" x14ac:dyDescent="0.25">
      <c r="B772" s="19">
        <f>IF('demand spectrum ULS'!K772="",1000000,'demand spectrum ULS'!K772)</f>
        <v>1000000</v>
      </c>
      <c r="C772" s="19" t="str">
        <f>IF('demand spectrum ULS'!J772="","",'demand spectrum ULS'!J772)</f>
        <v/>
      </c>
      <c r="F772" s="50">
        <f>IF('capacity spectrum ULS'!K772="",1000000,'capacity spectrum ULS'!K772)</f>
        <v>1000000</v>
      </c>
      <c r="G772" s="50" t="str">
        <f>IF('capacity spectrum ULS'!J772="","",'capacity spectrum ULS'!J772)</f>
        <v/>
      </c>
      <c r="H772" s="50"/>
      <c r="J772" s="19">
        <f>IF(B772="","",B772*'N2'!$S$1)</f>
        <v>500000</v>
      </c>
      <c r="K772" s="19" t="str">
        <f>IF(C772="","",C772*'N2'!$S$1)</f>
        <v/>
      </c>
    </row>
    <row r="773" spans="2:11" x14ac:dyDescent="0.25">
      <c r="B773" s="19">
        <f>IF('demand spectrum ULS'!K773="",1000000,'demand spectrum ULS'!K773)</f>
        <v>1000000</v>
      </c>
      <c r="C773" s="19" t="str">
        <f>IF('demand spectrum ULS'!J773="","",'demand spectrum ULS'!J773)</f>
        <v/>
      </c>
      <c r="F773" s="50">
        <f>IF('capacity spectrum ULS'!K773="",1000000,'capacity spectrum ULS'!K773)</f>
        <v>1000000</v>
      </c>
      <c r="G773" s="50" t="str">
        <f>IF('capacity spectrum ULS'!J773="","",'capacity spectrum ULS'!J773)</f>
        <v/>
      </c>
      <c r="H773" s="50"/>
      <c r="J773" s="19">
        <f>IF(B773="","",B773*'N2'!$S$1)</f>
        <v>500000</v>
      </c>
      <c r="K773" s="19" t="str">
        <f>IF(C773="","",C773*'N2'!$S$1)</f>
        <v/>
      </c>
    </row>
    <row r="774" spans="2:11" x14ac:dyDescent="0.25">
      <c r="B774" s="19">
        <f>IF('demand spectrum ULS'!K774="",1000000,'demand spectrum ULS'!K774)</f>
        <v>1000000</v>
      </c>
      <c r="C774" s="19" t="str">
        <f>IF('demand spectrum ULS'!J774="","",'demand spectrum ULS'!J774)</f>
        <v/>
      </c>
      <c r="F774" s="50">
        <f>IF('capacity spectrum ULS'!K774="",1000000,'capacity spectrum ULS'!K774)</f>
        <v>1000000</v>
      </c>
      <c r="G774" s="50" t="str">
        <f>IF('capacity spectrum ULS'!J774="","",'capacity spectrum ULS'!J774)</f>
        <v/>
      </c>
      <c r="H774" s="50"/>
      <c r="J774" s="19">
        <f>IF(B774="","",B774*'N2'!$S$1)</f>
        <v>500000</v>
      </c>
      <c r="K774" s="19" t="str">
        <f>IF(C774="","",C774*'N2'!$S$1)</f>
        <v/>
      </c>
    </row>
    <row r="775" spans="2:11" x14ac:dyDescent="0.25">
      <c r="B775" s="19">
        <f>IF('demand spectrum ULS'!K775="",1000000,'demand spectrum ULS'!K775)</f>
        <v>1000000</v>
      </c>
      <c r="C775" s="19" t="str">
        <f>IF('demand spectrum ULS'!J775="","",'demand spectrum ULS'!J775)</f>
        <v/>
      </c>
      <c r="F775" s="50">
        <f>IF('capacity spectrum ULS'!K775="",1000000,'capacity spectrum ULS'!K775)</f>
        <v>1000000</v>
      </c>
      <c r="G775" s="50" t="str">
        <f>IF('capacity spectrum ULS'!J775="","",'capacity spectrum ULS'!J775)</f>
        <v/>
      </c>
      <c r="H775" s="50"/>
      <c r="J775" s="19">
        <f>IF(B775="","",B775*'N2'!$S$1)</f>
        <v>500000</v>
      </c>
      <c r="K775" s="19" t="str">
        <f>IF(C775="","",C775*'N2'!$S$1)</f>
        <v/>
      </c>
    </row>
    <row r="776" spans="2:11" x14ac:dyDescent="0.25">
      <c r="B776" s="19">
        <f>IF('demand spectrum ULS'!K776="",1000000,'demand spectrum ULS'!K776)</f>
        <v>1000000</v>
      </c>
      <c r="C776" s="19" t="str">
        <f>IF('demand spectrum ULS'!J776="","",'demand spectrum ULS'!J776)</f>
        <v/>
      </c>
      <c r="F776" s="50">
        <f>IF('capacity spectrum ULS'!K776="",1000000,'capacity spectrum ULS'!K776)</f>
        <v>1000000</v>
      </c>
      <c r="G776" s="50" t="str">
        <f>IF('capacity spectrum ULS'!J776="","",'capacity spectrum ULS'!J776)</f>
        <v/>
      </c>
      <c r="H776" s="50"/>
      <c r="J776" s="19">
        <f>IF(B776="","",B776*'N2'!$S$1)</f>
        <v>500000</v>
      </c>
      <c r="K776" s="19" t="str">
        <f>IF(C776="","",C776*'N2'!$S$1)</f>
        <v/>
      </c>
    </row>
    <row r="777" spans="2:11" x14ac:dyDescent="0.25">
      <c r="B777" s="19">
        <f>IF('demand spectrum ULS'!K777="",1000000,'demand spectrum ULS'!K777)</f>
        <v>1000000</v>
      </c>
      <c r="C777" s="19" t="str">
        <f>IF('demand spectrum ULS'!J777="","",'demand spectrum ULS'!J777)</f>
        <v/>
      </c>
      <c r="F777" s="50">
        <f>IF('capacity spectrum ULS'!K777="",1000000,'capacity spectrum ULS'!K777)</f>
        <v>1000000</v>
      </c>
      <c r="G777" s="50" t="str">
        <f>IF('capacity spectrum ULS'!J777="","",'capacity spectrum ULS'!J777)</f>
        <v/>
      </c>
      <c r="H777" s="50"/>
      <c r="J777" s="19">
        <f>IF(B777="","",B777*'N2'!$S$1)</f>
        <v>500000</v>
      </c>
      <c r="K777" s="19" t="str">
        <f>IF(C777="","",C777*'N2'!$S$1)</f>
        <v/>
      </c>
    </row>
    <row r="778" spans="2:11" x14ac:dyDescent="0.25">
      <c r="B778" s="19">
        <f>IF('demand spectrum ULS'!K778="",1000000,'demand spectrum ULS'!K778)</f>
        <v>1000000</v>
      </c>
      <c r="C778" s="19" t="str">
        <f>IF('demand spectrum ULS'!J778="","",'demand spectrum ULS'!J778)</f>
        <v/>
      </c>
      <c r="F778" s="50">
        <f>IF('capacity spectrum ULS'!K778="",1000000,'capacity spectrum ULS'!K778)</f>
        <v>1000000</v>
      </c>
      <c r="G778" s="50" t="str">
        <f>IF('capacity spectrum ULS'!J778="","",'capacity spectrum ULS'!J778)</f>
        <v/>
      </c>
      <c r="H778" s="50"/>
      <c r="J778" s="19">
        <f>IF(B778="","",B778*'N2'!$S$1)</f>
        <v>500000</v>
      </c>
      <c r="K778" s="19" t="str">
        <f>IF(C778="","",C778*'N2'!$S$1)</f>
        <v/>
      </c>
    </row>
    <row r="779" spans="2:11" x14ac:dyDescent="0.25">
      <c r="B779" s="19">
        <f>IF('demand spectrum ULS'!K779="",1000000,'demand spectrum ULS'!K779)</f>
        <v>1000000</v>
      </c>
      <c r="C779" s="19" t="str">
        <f>IF('demand spectrum ULS'!J779="","",'demand spectrum ULS'!J779)</f>
        <v/>
      </c>
      <c r="F779" s="50">
        <f>IF('capacity spectrum ULS'!K779="",1000000,'capacity spectrum ULS'!K779)</f>
        <v>1000000</v>
      </c>
      <c r="G779" s="50" t="str">
        <f>IF('capacity spectrum ULS'!J779="","",'capacity spectrum ULS'!J779)</f>
        <v/>
      </c>
      <c r="H779" s="50"/>
      <c r="J779" s="19">
        <f>IF(B779="","",B779*'N2'!$S$1)</f>
        <v>500000</v>
      </c>
      <c r="K779" s="19" t="str">
        <f>IF(C779="","",C779*'N2'!$S$1)</f>
        <v/>
      </c>
    </row>
    <row r="780" spans="2:11" x14ac:dyDescent="0.25">
      <c r="B780" s="19">
        <f>IF('demand spectrum ULS'!K780="",1000000,'demand spectrum ULS'!K780)</f>
        <v>1000000</v>
      </c>
      <c r="C780" s="19" t="str">
        <f>IF('demand spectrum ULS'!J780="","",'demand spectrum ULS'!J780)</f>
        <v/>
      </c>
      <c r="F780" s="50">
        <f>IF('capacity spectrum ULS'!K780="",1000000,'capacity spectrum ULS'!K780)</f>
        <v>1000000</v>
      </c>
      <c r="G780" s="50" t="str">
        <f>IF('capacity spectrum ULS'!J780="","",'capacity spectrum ULS'!J780)</f>
        <v/>
      </c>
      <c r="H780" s="50"/>
      <c r="J780" s="19">
        <f>IF(B780="","",B780*'N2'!$S$1)</f>
        <v>500000</v>
      </c>
      <c r="K780" s="19" t="str">
        <f>IF(C780="","",C780*'N2'!$S$1)</f>
        <v/>
      </c>
    </row>
    <row r="781" spans="2:11" x14ac:dyDescent="0.25">
      <c r="B781" s="19">
        <f>IF('demand spectrum ULS'!K781="",1000000,'demand spectrum ULS'!K781)</f>
        <v>1000000</v>
      </c>
      <c r="C781" s="19" t="str">
        <f>IF('demand spectrum ULS'!J781="","",'demand spectrum ULS'!J781)</f>
        <v/>
      </c>
      <c r="F781" s="50">
        <f>IF('capacity spectrum ULS'!K781="",1000000,'capacity spectrum ULS'!K781)</f>
        <v>1000000</v>
      </c>
      <c r="G781" s="50" t="str">
        <f>IF('capacity spectrum ULS'!J781="","",'capacity spectrum ULS'!J781)</f>
        <v/>
      </c>
      <c r="H781" s="50"/>
      <c r="J781" s="19">
        <f>IF(B781="","",B781*'N2'!$S$1)</f>
        <v>500000</v>
      </c>
      <c r="K781" s="19" t="str">
        <f>IF(C781="","",C781*'N2'!$S$1)</f>
        <v/>
      </c>
    </row>
    <row r="782" spans="2:11" x14ac:dyDescent="0.25">
      <c r="B782" s="19">
        <f>IF('demand spectrum ULS'!K782="",1000000,'demand spectrum ULS'!K782)</f>
        <v>1000000</v>
      </c>
      <c r="C782" s="19" t="str">
        <f>IF('demand spectrum ULS'!J782="","",'demand spectrum ULS'!J782)</f>
        <v/>
      </c>
      <c r="F782" s="50">
        <f>IF('capacity spectrum ULS'!K782="",1000000,'capacity spectrum ULS'!K782)</f>
        <v>1000000</v>
      </c>
      <c r="G782" s="50" t="str">
        <f>IF('capacity spectrum ULS'!J782="","",'capacity spectrum ULS'!J782)</f>
        <v/>
      </c>
      <c r="H782" s="50"/>
      <c r="J782" s="19">
        <f>IF(B782="","",B782*'N2'!$S$1)</f>
        <v>500000</v>
      </c>
      <c r="K782" s="19" t="str">
        <f>IF(C782="","",C782*'N2'!$S$1)</f>
        <v/>
      </c>
    </row>
    <row r="783" spans="2:11" x14ac:dyDescent="0.25">
      <c r="B783" s="19">
        <f>IF('demand spectrum ULS'!K783="",1000000,'demand spectrum ULS'!K783)</f>
        <v>1000000</v>
      </c>
      <c r="C783" s="19" t="str">
        <f>IF('demand spectrum ULS'!J783="","",'demand spectrum ULS'!J783)</f>
        <v/>
      </c>
      <c r="F783" s="50">
        <f>IF('capacity spectrum ULS'!K783="",1000000,'capacity spectrum ULS'!K783)</f>
        <v>1000000</v>
      </c>
      <c r="G783" s="50" t="str">
        <f>IF('capacity spectrum ULS'!J783="","",'capacity spectrum ULS'!J783)</f>
        <v/>
      </c>
      <c r="H783" s="50"/>
      <c r="J783" s="19">
        <f>IF(B783="","",B783*'N2'!$S$1)</f>
        <v>500000</v>
      </c>
      <c r="K783" s="19" t="str">
        <f>IF(C783="","",C783*'N2'!$S$1)</f>
        <v/>
      </c>
    </row>
    <row r="784" spans="2:11" x14ac:dyDescent="0.25">
      <c r="B784" s="19">
        <f>IF('demand spectrum ULS'!K784="",1000000,'demand spectrum ULS'!K784)</f>
        <v>1000000</v>
      </c>
      <c r="C784" s="19" t="str">
        <f>IF('demand spectrum ULS'!J784="","",'demand spectrum ULS'!J784)</f>
        <v/>
      </c>
      <c r="F784" s="50">
        <f>IF('capacity spectrum ULS'!K784="",1000000,'capacity spectrum ULS'!K784)</f>
        <v>1000000</v>
      </c>
      <c r="G784" s="50" t="str">
        <f>IF('capacity spectrum ULS'!J784="","",'capacity spectrum ULS'!J784)</f>
        <v/>
      </c>
      <c r="H784" s="50"/>
      <c r="J784" s="19">
        <f>IF(B784="","",B784*'N2'!$S$1)</f>
        <v>500000</v>
      </c>
      <c r="K784" s="19" t="str">
        <f>IF(C784="","",C784*'N2'!$S$1)</f>
        <v/>
      </c>
    </row>
    <row r="785" spans="2:11" x14ac:dyDescent="0.25">
      <c r="B785" s="19">
        <f>IF('demand spectrum ULS'!K785="",1000000,'demand spectrum ULS'!K785)</f>
        <v>1000000</v>
      </c>
      <c r="C785" s="19" t="str">
        <f>IF('demand spectrum ULS'!J785="","",'demand spectrum ULS'!J785)</f>
        <v/>
      </c>
      <c r="F785" s="50">
        <f>IF('capacity spectrum ULS'!K785="",1000000,'capacity spectrum ULS'!K785)</f>
        <v>1000000</v>
      </c>
      <c r="G785" s="50" t="str">
        <f>IF('capacity spectrum ULS'!J785="","",'capacity spectrum ULS'!J785)</f>
        <v/>
      </c>
      <c r="H785" s="50"/>
      <c r="J785" s="19">
        <f>IF(B785="","",B785*'N2'!$S$1)</f>
        <v>500000</v>
      </c>
      <c r="K785" s="19" t="str">
        <f>IF(C785="","",C785*'N2'!$S$1)</f>
        <v/>
      </c>
    </row>
    <row r="786" spans="2:11" x14ac:dyDescent="0.25">
      <c r="B786" s="19">
        <f>IF('demand spectrum ULS'!K786="",1000000,'demand spectrum ULS'!K786)</f>
        <v>1000000</v>
      </c>
      <c r="C786" s="19" t="str">
        <f>IF('demand spectrum ULS'!J786="","",'demand spectrum ULS'!J786)</f>
        <v/>
      </c>
      <c r="F786" s="50">
        <f>IF('capacity spectrum ULS'!K786="",1000000,'capacity spectrum ULS'!K786)</f>
        <v>1000000</v>
      </c>
      <c r="G786" s="50" t="str">
        <f>IF('capacity spectrum ULS'!J786="","",'capacity spectrum ULS'!J786)</f>
        <v/>
      </c>
      <c r="H786" s="50"/>
      <c r="J786" s="19">
        <f>IF(B786="","",B786*'N2'!$S$1)</f>
        <v>500000</v>
      </c>
      <c r="K786" s="19" t="str">
        <f>IF(C786="","",C786*'N2'!$S$1)</f>
        <v/>
      </c>
    </row>
    <row r="787" spans="2:11" x14ac:dyDescent="0.25">
      <c r="B787" s="19">
        <f>IF('demand spectrum ULS'!K787="",1000000,'demand spectrum ULS'!K787)</f>
        <v>1000000</v>
      </c>
      <c r="C787" s="19" t="str">
        <f>IF('demand spectrum ULS'!J787="","",'demand spectrum ULS'!J787)</f>
        <v/>
      </c>
      <c r="F787" s="50">
        <f>IF('capacity spectrum ULS'!K787="",1000000,'capacity spectrum ULS'!K787)</f>
        <v>1000000</v>
      </c>
      <c r="G787" s="50" t="str">
        <f>IF('capacity spectrum ULS'!J787="","",'capacity spectrum ULS'!J787)</f>
        <v/>
      </c>
      <c r="H787" s="50"/>
      <c r="J787" s="19">
        <f>IF(B787="","",B787*'N2'!$S$1)</f>
        <v>500000</v>
      </c>
      <c r="K787" s="19" t="str">
        <f>IF(C787="","",C787*'N2'!$S$1)</f>
        <v/>
      </c>
    </row>
    <row r="788" spans="2:11" x14ac:dyDescent="0.25">
      <c r="B788" s="19">
        <f>IF('demand spectrum ULS'!K788="",1000000,'demand spectrum ULS'!K788)</f>
        <v>1000000</v>
      </c>
      <c r="C788" s="19" t="str">
        <f>IF('demand spectrum ULS'!J788="","",'demand spectrum ULS'!J788)</f>
        <v/>
      </c>
      <c r="F788" s="50">
        <f>IF('capacity spectrum ULS'!K788="",1000000,'capacity spectrum ULS'!K788)</f>
        <v>1000000</v>
      </c>
      <c r="G788" s="50" t="str">
        <f>IF('capacity spectrum ULS'!J788="","",'capacity spectrum ULS'!J788)</f>
        <v/>
      </c>
      <c r="H788" s="50"/>
      <c r="J788" s="19">
        <f>IF(B788="","",B788*'N2'!$S$1)</f>
        <v>500000</v>
      </c>
      <c r="K788" s="19" t="str">
        <f>IF(C788="","",C788*'N2'!$S$1)</f>
        <v/>
      </c>
    </row>
    <row r="789" spans="2:11" x14ac:dyDescent="0.25">
      <c r="B789" s="19">
        <f>IF('demand spectrum ULS'!K789="",1000000,'demand spectrum ULS'!K789)</f>
        <v>1000000</v>
      </c>
      <c r="C789" s="19" t="str">
        <f>IF('demand spectrum ULS'!J789="","",'demand spectrum ULS'!J789)</f>
        <v/>
      </c>
      <c r="F789" s="50">
        <f>IF('capacity spectrum ULS'!K789="",1000000,'capacity spectrum ULS'!K789)</f>
        <v>1000000</v>
      </c>
      <c r="G789" s="50" t="str">
        <f>IF('capacity spectrum ULS'!J789="","",'capacity spectrum ULS'!J789)</f>
        <v/>
      </c>
      <c r="H789" s="50"/>
      <c r="J789" s="19">
        <f>IF(B789="","",B789*'N2'!$S$1)</f>
        <v>500000</v>
      </c>
      <c r="K789" s="19" t="str">
        <f>IF(C789="","",C789*'N2'!$S$1)</f>
        <v/>
      </c>
    </row>
    <row r="790" spans="2:11" x14ac:dyDescent="0.25">
      <c r="B790" s="19">
        <f>IF('demand spectrum ULS'!K790="",1000000,'demand spectrum ULS'!K790)</f>
        <v>1000000</v>
      </c>
      <c r="C790" s="19" t="str">
        <f>IF('demand spectrum ULS'!J790="","",'demand spectrum ULS'!J790)</f>
        <v/>
      </c>
      <c r="F790" s="50">
        <f>IF('capacity spectrum ULS'!K790="",1000000,'capacity spectrum ULS'!K790)</f>
        <v>1000000</v>
      </c>
      <c r="G790" s="50" t="str">
        <f>IF('capacity spectrum ULS'!J790="","",'capacity spectrum ULS'!J790)</f>
        <v/>
      </c>
      <c r="H790" s="50"/>
      <c r="J790" s="19">
        <f>IF(B790="","",B790*'N2'!$S$1)</f>
        <v>500000</v>
      </c>
      <c r="K790" s="19" t="str">
        <f>IF(C790="","",C790*'N2'!$S$1)</f>
        <v/>
      </c>
    </row>
    <row r="791" spans="2:11" x14ac:dyDescent="0.25">
      <c r="B791" s="19">
        <f>IF('demand spectrum ULS'!K791="",1000000,'demand spectrum ULS'!K791)</f>
        <v>1000000</v>
      </c>
      <c r="C791" s="19" t="str">
        <f>IF('demand spectrum ULS'!J791="","",'demand spectrum ULS'!J791)</f>
        <v/>
      </c>
      <c r="F791" s="50">
        <f>IF('capacity spectrum ULS'!K791="",1000000,'capacity spectrum ULS'!K791)</f>
        <v>1000000</v>
      </c>
      <c r="G791" s="50" t="str">
        <f>IF('capacity spectrum ULS'!J791="","",'capacity spectrum ULS'!J791)</f>
        <v/>
      </c>
      <c r="H791" s="50"/>
      <c r="J791" s="19">
        <f>IF(B791="","",B791*'N2'!$S$1)</f>
        <v>500000</v>
      </c>
      <c r="K791" s="19" t="str">
        <f>IF(C791="","",C791*'N2'!$S$1)</f>
        <v/>
      </c>
    </row>
    <row r="792" spans="2:11" x14ac:dyDescent="0.25">
      <c r="B792" s="19">
        <f>IF('demand spectrum ULS'!K792="",1000000,'demand spectrum ULS'!K792)</f>
        <v>1000000</v>
      </c>
      <c r="C792" s="19" t="str">
        <f>IF('demand spectrum ULS'!J792="","",'demand spectrum ULS'!J792)</f>
        <v/>
      </c>
      <c r="F792" s="50">
        <f>IF('capacity spectrum ULS'!K792="",1000000,'capacity spectrum ULS'!K792)</f>
        <v>1000000</v>
      </c>
      <c r="G792" s="50" t="str">
        <f>IF('capacity spectrum ULS'!J792="","",'capacity spectrum ULS'!J792)</f>
        <v/>
      </c>
      <c r="H792" s="50"/>
      <c r="J792" s="19">
        <f>IF(B792="","",B792*'N2'!$S$1)</f>
        <v>500000</v>
      </c>
      <c r="K792" s="19" t="str">
        <f>IF(C792="","",C792*'N2'!$S$1)</f>
        <v/>
      </c>
    </row>
    <row r="793" spans="2:11" x14ac:dyDescent="0.25">
      <c r="B793" s="19">
        <f>IF('demand spectrum ULS'!K793="",1000000,'demand spectrum ULS'!K793)</f>
        <v>1000000</v>
      </c>
      <c r="C793" s="19" t="str">
        <f>IF('demand spectrum ULS'!J793="","",'demand spectrum ULS'!J793)</f>
        <v/>
      </c>
      <c r="F793" s="50">
        <f>IF('capacity spectrum ULS'!K793="",1000000,'capacity spectrum ULS'!K793)</f>
        <v>1000000</v>
      </c>
      <c r="G793" s="50" t="str">
        <f>IF('capacity spectrum ULS'!J793="","",'capacity spectrum ULS'!J793)</f>
        <v/>
      </c>
      <c r="H793" s="50"/>
      <c r="J793" s="19">
        <f>IF(B793="","",B793*'N2'!$S$1)</f>
        <v>500000</v>
      </c>
      <c r="K793" s="19" t="str">
        <f>IF(C793="","",C793*'N2'!$S$1)</f>
        <v/>
      </c>
    </row>
    <row r="794" spans="2:11" x14ac:dyDescent="0.25">
      <c r="B794" s="19">
        <f>IF('demand spectrum ULS'!K794="",1000000,'demand spectrum ULS'!K794)</f>
        <v>1000000</v>
      </c>
      <c r="C794" s="19" t="str">
        <f>IF('demand spectrum ULS'!J794="","",'demand spectrum ULS'!J794)</f>
        <v/>
      </c>
      <c r="F794" s="50">
        <f>IF('capacity spectrum ULS'!K794="",1000000,'capacity spectrum ULS'!K794)</f>
        <v>1000000</v>
      </c>
      <c r="G794" s="50" t="str">
        <f>IF('capacity spectrum ULS'!J794="","",'capacity spectrum ULS'!J794)</f>
        <v/>
      </c>
      <c r="H794" s="50"/>
      <c r="J794" s="19">
        <f>IF(B794="","",B794*'N2'!$S$1)</f>
        <v>500000</v>
      </c>
      <c r="K794" s="19" t="str">
        <f>IF(C794="","",C794*'N2'!$S$1)</f>
        <v/>
      </c>
    </row>
    <row r="795" spans="2:11" x14ac:dyDescent="0.25">
      <c r="B795" s="19">
        <f>IF('demand spectrum ULS'!K795="",1000000,'demand spectrum ULS'!K795)</f>
        <v>1000000</v>
      </c>
      <c r="C795" s="19" t="str">
        <f>IF('demand spectrum ULS'!J795="","",'demand spectrum ULS'!J795)</f>
        <v/>
      </c>
      <c r="F795" s="50">
        <f>IF('capacity spectrum ULS'!K795="",1000000,'capacity spectrum ULS'!K795)</f>
        <v>1000000</v>
      </c>
      <c r="G795" s="50" t="str">
        <f>IF('capacity spectrum ULS'!J795="","",'capacity spectrum ULS'!J795)</f>
        <v/>
      </c>
      <c r="H795" s="50"/>
      <c r="J795" s="19">
        <f>IF(B795="","",B795*'N2'!$S$1)</f>
        <v>500000</v>
      </c>
      <c r="K795" s="19" t="str">
        <f>IF(C795="","",C795*'N2'!$S$1)</f>
        <v/>
      </c>
    </row>
    <row r="796" spans="2:11" x14ac:dyDescent="0.25">
      <c r="B796" s="19">
        <f>IF('demand spectrum ULS'!K796="",1000000,'demand spectrum ULS'!K796)</f>
        <v>1000000</v>
      </c>
      <c r="C796" s="19" t="str">
        <f>IF('demand spectrum ULS'!J796="","",'demand spectrum ULS'!J796)</f>
        <v/>
      </c>
      <c r="F796" s="50">
        <f>IF('capacity spectrum ULS'!K796="",1000000,'capacity spectrum ULS'!K796)</f>
        <v>1000000</v>
      </c>
      <c r="G796" s="50" t="str">
        <f>IF('capacity spectrum ULS'!J796="","",'capacity spectrum ULS'!J796)</f>
        <v/>
      </c>
      <c r="H796" s="50"/>
      <c r="J796" s="19">
        <f>IF(B796="","",B796*'N2'!$S$1)</f>
        <v>500000</v>
      </c>
      <c r="K796" s="19" t="str">
        <f>IF(C796="","",C796*'N2'!$S$1)</f>
        <v/>
      </c>
    </row>
    <row r="797" spans="2:11" x14ac:dyDescent="0.25">
      <c r="B797" s="19">
        <f>IF('demand spectrum ULS'!K797="",1000000,'demand spectrum ULS'!K797)</f>
        <v>1000000</v>
      </c>
      <c r="C797" s="19" t="str">
        <f>IF('demand spectrum ULS'!J797="","",'demand spectrum ULS'!J797)</f>
        <v/>
      </c>
      <c r="F797" s="50">
        <f>IF('capacity spectrum ULS'!K797="",1000000,'capacity spectrum ULS'!K797)</f>
        <v>1000000</v>
      </c>
      <c r="G797" s="50" t="str">
        <f>IF('capacity spectrum ULS'!J797="","",'capacity spectrum ULS'!J797)</f>
        <v/>
      </c>
      <c r="H797" s="50"/>
      <c r="J797" s="19">
        <f>IF(B797="","",B797*'N2'!$S$1)</f>
        <v>500000</v>
      </c>
      <c r="K797" s="19" t="str">
        <f>IF(C797="","",C797*'N2'!$S$1)</f>
        <v/>
      </c>
    </row>
    <row r="798" spans="2:11" x14ac:dyDescent="0.25">
      <c r="B798" s="19">
        <f>IF('demand spectrum ULS'!K798="",1000000,'demand spectrum ULS'!K798)</f>
        <v>1000000</v>
      </c>
      <c r="C798" s="19" t="str">
        <f>IF('demand spectrum ULS'!J798="","",'demand spectrum ULS'!J798)</f>
        <v/>
      </c>
      <c r="F798" s="50">
        <f>IF('capacity spectrum ULS'!K798="",1000000,'capacity spectrum ULS'!K798)</f>
        <v>1000000</v>
      </c>
      <c r="G798" s="50" t="str">
        <f>IF('capacity spectrum ULS'!J798="","",'capacity spectrum ULS'!J798)</f>
        <v/>
      </c>
      <c r="H798" s="50"/>
      <c r="J798" s="19">
        <f>IF(B798="","",B798*'N2'!$S$1)</f>
        <v>500000</v>
      </c>
      <c r="K798" s="19" t="str">
        <f>IF(C798="","",C798*'N2'!$S$1)</f>
        <v/>
      </c>
    </row>
    <row r="799" spans="2:11" x14ac:dyDescent="0.25">
      <c r="B799" s="19">
        <f>IF('demand spectrum ULS'!K799="",1000000,'demand spectrum ULS'!K799)</f>
        <v>1000000</v>
      </c>
      <c r="C799" s="19" t="str">
        <f>IF('demand spectrum ULS'!J799="","",'demand spectrum ULS'!J799)</f>
        <v/>
      </c>
      <c r="F799" s="50">
        <f>IF('capacity spectrum ULS'!K799="",1000000,'capacity spectrum ULS'!K799)</f>
        <v>1000000</v>
      </c>
      <c r="G799" s="50" t="str">
        <f>IF('capacity spectrum ULS'!J799="","",'capacity spectrum ULS'!J799)</f>
        <v/>
      </c>
      <c r="H799" s="50"/>
      <c r="J799" s="19">
        <f>IF(B799="","",B799*'N2'!$S$1)</f>
        <v>500000</v>
      </c>
      <c r="K799" s="19" t="str">
        <f>IF(C799="","",C799*'N2'!$S$1)</f>
        <v/>
      </c>
    </row>
    <row r="800" spans="2:11" x14ac:dyDescent="0.25">
      <c r="B800" s="19">
        <f>IF('demand spectrum ULS'!K800="",1000000,'demand spectrum ULS'!K800)</f>
        <v>1000000</v>
      </c>
      <c r="C800" s="19" t="str">
        <f>IF('demand spectrum ULS'!J800="","",'demand spectrum ULS'!J800)</f>
        <v/>
      </c>
      <c r="F800" s="50">
        <f>IF('capacity spectrum ULS'!K800="",1000000,'capacity spectrum ULS'!K800)</f>
        <v>1000000</v>
      </c>
      <c r="G800" s="50" t="str">
        <f>IF('capacity spectrum ULS'!J800="","",'capacity spectrum ULS'!J800)</f>
        <v/>
      </c>
      <c r="H800" s="50"/>
      <c r="J800" s="19">
        <f>IF(B800="","",B800*'N2'!$S$1)</f>
        <v>500000</v>
      </c>
      <c r="K800" s="19" t="str">
        <f>IF(C800="","",C800*'N2'!$S$1)</f>
        <v/>
      </c>
    </row>
    <row r="801" spans="2:11" x14ac:dyDescent="0.25">
      <c r="B801" s="19">
        <f>IF('demand spectrum ULS'!K801="",1000000,'demand spectrum ULS'!K801)</f>
        <v>1000000</v>
      </c>
      <c r="C801" s="19" t="str">
        <f>IF('demand spectrum ULS'!J801="","",'demand spectrum ULS'!J801)</f>
        <v/>
      </c>
      <c r="F801" s="50">
        <f>IF('capacity spectrum ULS'!K801="",1000000,'capacity spectrum ULS'!K801)</f>
        <v>1000000</v>
      </c>
      <c r="G801" s="50" t="str">
        <f>IF('capacity spectrum ULS'!J801="","",'capacity spectrum ULS'!J801)</f>
        <v/>
      </c>
      <c r="H801" s="50"/>
      <c r="J801" s="19">
        <f>IF(B801="","",B801*'N2'!$S$1)</f>
        <v>500000</v>
      </c>
      <c r="K801" s="19" t="str">
        <f>IF(C801="","",C801*'N2'!$S$1)</f>
        <v/>
      </c>
    </row>
    <row r="802" spans="2:11" x14ac:dyDescent="0.25">
      <c r="B802" s="19">
        <f>IF('demand spectrum ULS'!K802="",1000000,'demand spectrum ULS'!K802)</f>
        <v>1000000</v>
      </c>
      <c r="C802" s="19" t="str">
        <f>IF('demand spectrum ULS'!J802="","",'demand spectrum ULS'!J802)</f>
        <v/>
      </c>
      <c r="F802" s="50">
        <f>IF('capacity spectrum ULS'!K802="",1000000,'capacity spectrum ULS'!K802)</f>
        <v>1000000</v>
      </c>
      <c r="G802" s="50" t="str">
        <f>IF('capacity spectrum ULS'!J802="","",'capacity spectrum ULS'!J802)</f>
        <v/>
      </c>
      <c r="H802" s="50"/>
      <c r="J802" s="19">
        <f>IF(B802="","",B802*'N2'!$S$1)</f>
        <v>500000</v>
      </c>
      <c r="K802" s="19" t="str">
        <f>IF(C802="","",C802*'N2'!$S$1)</f>
        <v/>
      </c>
    </row>
    <row r="803" spans="2:11" x14ac:dyDescent="0.25">
      <c r="B803" s="19">
        <f>IF('demand spectrum ULS'!K803="",1000000,'demand spectrum ULS'!K803)</f>
        <v>1000000</v>
      </c>
      <c r="C803" s="19" t="str">
        <f>IF('demand spectrum ULS'!J803="","",'demand spectrum ULS'!J803)</f>
        <v/>
      </c>
      <c r="F803" s="50">
        <f>IF('capacity spectrum ULS'!K803="",1000000,'capacity spectrum ULS'!K803)</f>
        <v>1000000</v>
      </c>
      <c r="G803" s="50" t="str">
        <f>IF('capacity spectrum ULS'!J803="","",'capacity spectrum ULS'!J803)</f>
        <v/>
      </c>
      <c r="H803" s="50"/>
      <c r="J803" s="19">
        <f>IF(B803="","",B803*'N2'!$S$1)</f>
        <v>500000</v>
      </c>
      <c r="K803" s="19" t="str">
        <f>IF(C803="","",C803*'N2'!$S$1)</f>
        <v/>
      </c>
    </row>
    <row r="804" spans="2:11" x14ac:dyDescent="0.25">
      <c r="B804" s="19">
        <f>IF('demand spectrum ULS'!K804="",1000000,'demand spectrum ULS'!K804)</f>
        <v>1000000</v>
      </c>
      <c r="C804" s="19" t="str">
        <f>IF('demand spectrum ULS'!J804="","",'demand spectrum ULS'!J804)</f>
        <v/>
      </c>
      <c r="F804" s="50">
        <f>IF('capacity spectrum ULS'!K804="",1000000,'capacity spectrum ULS'!K804)</f>
        <v>1000000</v>
      </c>
      <c r="G804" s="50" t="str">
        <f>IF('capacity spectrum ULS'!J804="","",'capacity spectrum ULS'!J804)</f>
        <v/>
      </c>
      <c r="H804" s="50"/>
      <c r="J804" s="19">
        <f>IF(B804="","",B804*'N2'!$S$1)</f>
        <v>500000</v>
      </c>
      <c r="K804" s="19" t="str">
        <f>IF(C804="","",C804*'N2'!$S$1)</f>
        <v/>
      </c>
    </row>
    <row r="805" spans="2:11" x14ac:dyDescent="0.25">
      <c r="B805" s="19">
        <f>IF('demand spectrum ULS'!K805="",1000000,'demand spectrum ULS'!K805)</f>
        <v>1000000</v>
      </c>
      <c r="C805" s="19" t="str">
        <f>IF('demand spectrum ULS'!J805="","",'demand spectrum ULS'!J805)</f>
        <v/>
      </c>
      <c r="F805" s="50">
        <f>IF('capacity spectrum ULS'!K805="",1000000,'capacity spectrum ULS'!K805)</f>
        <v>1000000</v>
      </c>
      <c r="G805" s="50" t="str">
        <f>IF('capacity spectrum ULS'!J805="","",'capacity spectrum ULS'!J805)</f>
        <v/>
      </c>
      <c r="H805" s="50"/>
      <c r="J805" s="19">
        <f>IF(B805="","",B805*'N2'!$S$1)</f>
        <v>500000</v>
      </c>
      <c r="K805" s="19" t="str">
        <f>IF(C805="","",C805*'N2'!$S$1)</f>
        <v/>
      </c>
    </row>
    <row r="806" spans="2:11" x14ac:dyDescent="0.25">
      <c r="B806" s="19">
        <f>IF('demand spectrum ULS'!K806="",1000000,'demand spectrum ULS'!K806)</f>
        <v>1000000</v>
      </c>
      <c r="C806" s="19" t="str">
        <f>IF('demand spectrum ULS'!J806="","",'demand spectrum ULS'!J806)</f>
        <v/>
      </c>
      <c r="F806" s="50">
        <f>IF('capacity spectrum ULS'!K806="",1000000,'capacity spectrum ULS'!K806)</f>
        <v>1000000</v>
      </c>
      <c r="G806" s="50" t="str">
        <f>IF('capacity spectrum ULS'!J806="","",'capacity spectrum ULS'!J806)</f>
        <v/>
      </c>
      <c r="H806" s="50"/>
      <c r="J806" s="19">
        <f>IF(B806="","",B806*'N2'!$S$1)</f>
        <v>500000</v>
      </c>
      <c r="K806" s="19" t="str">
        <f>IF(C806="","",C806*'N2'!$S$1)</f>
        <v/>
      </c>
    </row>
    <row r="807" spans="2:11" x14ac:dyDescent="0.25">
      <c r="B807" s="19">
        <f>IF('demand spectrum ULS'!K807="",1000000,'demand spectrum ULS'!K807)</f>
        <v>1000000</v>
      </c>
      <c r="C807" s="19" t="str">
        <f>IF('demand spectrum ULS'!J807="","",'demand spectrum ULS'!J807)</f>
        <v/>
      </c>
      <c r="F807" s="50">
        <f>IF('capacity spectrum ULS'!K807="",1000000,'capacity spectrum ULS'!K807)</f>
        <v>1000000</v>
      </c>
      <c r="G807" s="50" t="str">
        <f>IF('capacity spectrum ULS'!J807="","",'capacity spectrum ULS'!J807)</f>
        <v/>
      </c>
      <c r="H807" s="50"/>
      <c r="J807" s="19">
        <f>IF(B807="","",B807*'N2'!$S$1)</f>
        <v>500000</v>
      </c>
      <c r="K807" s="19" t="str">
        <f>IF(C807="","",C807*'N2'!$S$1)</f>
        <v/>
      </c>
    </row>
    <row r="808" spans="2:11" x14ac:dyDescent="0.25">
      <c r="B808" s="19">
        <f>IF('demand spectrum ULS'!K808="",1000000,'demand spectrum ULS'!K808)</f>
        <v>1000000</v>
      </c>
      <c r="C808" s="19" t="str">
        <f>IF('demand spectrum ULS'!J808="","",'demand spectrum ULS'!J808)</f>
        <v/>
      </c>
      <c r="F808" s="50">
        <f>IF('capacity spectrum ULS'!K808="",1000000,'capacity spectrum ULS'!K808)</f>
        <v>1000000</v>
      </c>
      <c r="G808" s="50" t="str">
        <f>IF('capacity spectrum ULS'!J808="","",'capacity spectrum ULS'!J808)</f>
        <v/>
      </c>
      <c r="H808" s="50"/>
      <c r="J808" s="19">
        <f>IF(B808="","",B808*'N2'!$S$1)</f>
        <v>500000</v>
      </c>
      <c r="K808" s="19" t="str">
        <f>IF(C808="","",C808*'N2'!$S$1)</f>
        <v/>
      </c>
    </row>
    <row r="809" spans="2:11" x14ac:dyDescent="0.25">
      <c r="B809" s="19">
        <f>IF('demand spectrum ULS'!K809="",1000000,'demand spectrum ULS'!K809)</f>
        <v>1000000</v>
      </c>
      <c r="C809" s="19" t="str">
        <f>IF('demand spectrum ULS'!J809="","",'demand spectrum ULS'!J809)</f>
        <v/>
      </c>
      <c r="F809" s="50">
        <f>IF('capacity spectrum ULS'!K809="",1000000,'capacity spectrum ULS'!K809)</f>
        <v>1000000</v>
      </c>
      <c r="G809" s="50" t="str">
        <f>IF('capacity spectrum ULS'!J809="","",'capacity spectrum ULS'!J809)</f>
        <v/>
      </c>
      <c r="H809" s="50"/>
      <c r="J809" s="19">
        <f>IF(B809="","",B809*'N2'!$S$1)</f>
        <v>500000</v>
      </c>
      <c r="K809" s="19" t="str">
        <f>IF(C809="","",C809*'N2'!$S$1)</f>
        <v/>
      </c>
    </row>
    <row r="810" spans="2:11" x14ac:dyDescent="0.25">
      <c r="B810" s="19">
        <f>IF('demand spectrum ULS'!K810="",1000000,'demand spectrum ULS'!K810)</f>
        <v>1000000</v>
      </c>
      <c r="C810" s="19" t="str">
        <f>IF('demand spectrum ULS'!J810="","",'demand spectrum ULS'!J810)</f>
        <v/>
      </c>
      <c r="F810" s="50">
        <f>IF('capacity spectrum ULS'!K810="",1000000,'capacity spectrum ULS'!K810)</f>
        <v>1000000</v>
      </c>
      <c r="G810" s="50" t="str">
        <f>IF('capacity spectrum ULS'!J810="","",'capacity spectrum ULS'!J810)</f>
        <v/>
      </c>
      <c r="H810" s="50"/>
      <c r="J810" s="19">
        <f>IF(B810="","",B810*'N2'!$S$1)</f>
        <v>500000</v>
      </c>
      <c r="K810" s="19" t="str">
        <f>IF(C810="","",C810*'N2'!$S$1)</f>
        <v/>
      </c>
    </row>
    <row r="811" spans="2:11" x14ac:dyDescent="0.25">
      <c r="B811" s="19">
        <f>IF('demand spectrum ULS'!K811="",1000000,'demand spectrum ULS'!K811)</f>
        <v>1000000</v>
      </c>
      <c r="C811" s="19" t="str">
        <f>IF('demand spectrum ULS'!J811="","",'demand spectrum ULS'!J811)</f>
        <v/>
      </c>
      <c r="F811" s="50">
        <f>IF('capacity spectrum ULS'!K811="",1000000,'capacity spectrum ULS'!K811)</f>
        <v>1000000</v>
      </c>
      <c r="G811" s="50" t="str">
        <f>IF('capacity spectrum ULS'!J811="","",'capacity spectrum ULS'!J811)</f>
        <v/>
      </c>
      <c r="H811" s="50"/>
      <c r="J811" s="19">
        <f>IF(B811="","",B811*'N2'!$S$1)</f>
        <v>500000</v>
      </c>
      <c r="K811" s="19" t="str">
        <f>IF(C811="","",C811*'N2'!$S$1)</f>
        <v/>
      </c>
    </row>
    <row r="812" spans="2:11" x14ac:dyDescent="0.25">
      <c r="B812" s="19">
        <f>IF('demand spectrum ULS'!K812="",1000000,'demand spectrum ULS'!K812)</f>
        <v>1000000</v>
      </c>
      <c r="C812" s="19" t="str">
        <f>IF('demand spectrum ULS'!J812="","",'demand spectrum ULS'!J812)</f>
        <v/>
      </c>
      <c r="F812" s="50">
        <f>IF('capacity spectrum ULS'!K812="",1000000,'capacity spectrum ULS'!K812)</f>
        <v>1000000</v>
      </c>
      <c r="G812" s="50" t="str">
        <f>IF('capacity spectrum ULS'!J812="","",'capacity spectrum ULS'!J812)</f>
        <v/>
      </c>
      <c r="H812" s="50"/>
      <c r="J812" s="19">
        <f>IF(B812="","",B812*'N2'!$S$1)</f>
        <v>500000</v>
      </c>
      <c r="K812" s="19" t="str">
        <f>IF(C812="","",C812*'N2'!$S$1)</f>
        <v/>
      </c>
    </row>
    <row r="813" spans="2:11" x14ac:dyDescent="0.25">
      <c r="B813" s="19">
        <f>IF('demand spectrum ULS'!K813="",1000000,'demand spectrum ULS'!K813)</f>
        <v>1000000</v>
      </c>
      <c r="C813" s="19" t="str">
        <f>IF('demand spectrum ULS'!J813="","",'demand spectrum ULS'!J813)</f>
        <v/>
      </c>
      <c r="F813" s="50">
        <f>IF('capacity spectrum ULS'!K813="",1000000,'capacity spectrum ULS'!K813)</f>
        <v>1000000</v>
      </c>
      <c r="G813" s="50" t="str">
        <f>IF('capacity spectrum ULS'!J813="","",'capacity spectrum ULS'!J813)</f>
        <v/>
      </c>
      <c r="H813" s="50"/>
      <c r="J813" s="19">
        <f>IF(B813="","",B813*'N2'!$S$1)</f>
        <v>500000</v>
      </c>
      <c r="K813" s="19" t="str">
        <f>IF(C813="","",C813*'N2'!$S$1)</f>
        <v/>
      </c>
    </row>
    <row r="814" spans="2:11" x14ac:dyDescent="0.25">
      <c r="B814" s="19">
        <f>IF('demand spectrum ULS'!K814="",1000000,'demand spectrum ULS'!K814)</f>
        <v>1000000</v>
      </c>
      <c r="C814" s="19" t="str">
        <f>IF('demand spectrum ULS'!J814="","",'demand spectrum ULS'!J814)</f>
        <v/>
      </c>
      <c r="F814" s="50">
        <f>IF('capacity spectrum ULS'!K814="",1000000,'capacity spectrum ULS'!K814)</f>
        <v>1000000</v>
      </c>
      <c r="G814" s="50" t="str">
        <f>IF('capacity spectrum ULS'!J814="","",'capacity spectrum ULS'!J814)</f>
        <v/>
      </c>
      <c r="H814" s="50"/>
      <c r="J814" s="19">
        <f>IF(B814="","",B814*'N2'!$S$1)</f>
        <v>500000</v>
      </c>
      <c r="K814" s="19" t="str">
        <f>IF(C814="","",C814*'N2'!$S$1)</f>
        <v/>
      </c>
    </row>
    <row r="815" spans="2:11" x14ac:dyDescent="0.25">
      <c r="B815" s="19">
        <f>IF('demand spectrum ULS'!K815="",1000000,'demand spectrum ULS'!K815)</f>
        <v>1000000</v>
      </c>
      <c r="C815" s="19" t="str">
        <f>IF('demand spectrum ULS'!J815="","",'demand spectrum ULS'!J815)</f>
        <v/>
      </c>
      <c r="F815" s="50">
        <f>IF('capacity spectrum ULS'!K815="",1000000,'capacity spectrum ULS'!K815)</f>
        <v>1000000</v>
      </c>
      <c r="G815" s="50" t="str">
        <f>IF('capacity spectrum ULS'!J815="","",'capacity spectrum ULS'!J815)</f>
        <v/>
      </c>
      <c r="H815" s="50"/>
      <c r="J815" s="19">
        <f>IF(B815="","",B815*'N2'!$S$1)</f>
        <v>500000</v>
      </c>
      <c r="K815" s="19" t="str">
        <f>IF(C815="","",C815*'N2'!$S$1)</f>
        <v/>
      </c>
    </row>
    <row r="816" spans="2:11" x14ac:dyDescent="0.25">
      <c r="B816" s="19">
        <f>IF('demand spectrum ULS'!K816="",1000000,'demand spectrum ULS'!K816)</f>
        <v>1000000</v>
      </c>
      <c r="C816" s="19" t="str">
        <f>IF('demand spectrum ULS'!J816="","",'demand spectrum ULS'!J816)</f>
        <v/>
      </c>
      <c r="F816" s="50">
        <f>IF('capacity spectrum ULS'!K816="",1000000,'capacity spectrum ULS'!K816)</f>
        <v>1000000</v>
      </c>
      <c r="G816" s="50" t="str">
        <f>IF('capacity spectrum ULS'!J816="","",'capacity spectrum ULS'!J816)</f>
        <v/>
      </c>
      <c r="H816" s="50"/>
      <c r="J816" s="19">
        <f>IF(B816="","",B816*'N2'!$S$1)</f>
        <v>500000</v>
      </c>
      <c r="K816" s="19" t="str">
        <f>IF(C816="","",C816*'N2'!$S$1)</f>
        <v/>
      </c>
    </row>
    <row r="817" spans="2:11" x14ac:dyDescent="0.25">
      <c r="B817" s="19">
        <f>IF('demand spectrum ULS'!K817="",1000000,'demand spectrum ULS'!K817)</f>
        <v>1000000</v>
      </c>
      <c r="C817" s="19" t="str">
        <f>IF('demand spectrum ULS'!J817="","",'demand spectrum ULS'!J817)</f>
        <v/>
      </c>
      <c r="F817" s="50">
        <f>IF('capacity spectrum ULS'!K817="",1000000,'capacity spectrum ULS'!K817)</f>
        <v>1000000</v>
      </c>
      <c r="G817" s="50" t="str">
        <f>IF('capacity spectrum ULS'!J817="","",'capacity spectrum ULS'!J817)</f>
        <v/>
      </c>
      <c r="H817" s="50"/>
      <c r="J817" s="19">
        <f>IF(B817="","",B817*'N2'!$S$1)</f>
        <v>500000</v>
      </c>
      <c r="K817" s="19" t="str">
        <f>IF(C817="","",C817*'N2'!$S$1)</f>
        <v/>
      </c>
    </row>
    <row r="818" spans="2:11" x14ac:dyDescent="0.25">
      <c r="B818" s="19">
        <f>IF('demand spectrum ULS'!K818="",1000000,'demand spectrum ULS'!K818)</f>
        <v>1000000</v>
      </c>
      <c r="C818" s="19" t="str">
        <f>IF('demand spectrum ULS'!J818="","",'demand spectrum ULS'!J818)</f>
        <v/>
      </c>
      <c r="F818" s="50">
        <f>IF('capacity spectrum ULS'!K818="",1000000,'capacity spectrum ULS'!K818)</f>
        <v>1000000</v>
      </c>
      <c r="G818" s="50" t="str">
        <f>IF('capacity spectrum ULS'!J818="","",'capacity spectrum ULS'!J818)</f>
        <v/>
      </c>
      <c r="H818" s="50"/>
      <c r="J818" s="19">
        <f>IF(B818="","",B818*'N2'!$S$1)</f>
        <v>500000</v>
      </c>
      <c r="K818" s="19" t="str">
        <f>IF(C818="","",C818*'N2'!$S$1)</f>
        <v/>
      </c>
    </row>
    <row r="819" spans="2:11" x14ac:dyDescent="0.25">
      <c r="B819" s="19">
        <f>IF('demand spectrum ULS'!K819="",1000000,'demand spectrum ULS'!K819)</f>
        <v>1000000</v>
      </c>
      <c r="C819" s="19" t="str">
        <f>IF('demand spectrum ULS'!J819="","",'demand spectrum ULS'!J819)</f>
        <v/>
      </c>
      <c r="F819" s="50">
        <f>IF('capacity spectrum ULS'!K819="",1000000,'capacity spectrum ULS'!K819)</f>
        <v>1000000</v>
      </c>
      <c r="G819" s="50" t="str">
        <f>IF('capacity spectrum ULS'!J819="","",'capacity spectrum ULS'!J819)</f>
        <v/>
      </c>
      <c r="H819" s="50"/>
      <c r="J819" s="19">
        <f>IF(B819="","",B819*'N2'!$S$1)</f>
        <v>500000</v>
      </c>
      <c r="K819" s="19" t="str">
        <f>IF(C819="","",C819*'N2'!$S$1)</f>
        <v/>
      </c>
    </row>
    <row r="820" spans="2:11" x14ac:dyDescent="0.25">
      <c r="B820" s="19">
        <f>IF('demand spectrum ULS'!K820="",1000000,'demand spectrum ULS'!K820)</f>
        <v>1000000</v>
      </c>
      <c r="C820" s="19" t="str">
        <f>IF('demand spectrum ULS'!J820="","",'demand spectrum ULS'!J820)</f>
        <v/>
      </c>
      <c r="F820" s="50">
        <f>IF('capacity spectrum ULS'!K820="",1000000,'capacity spectrum ULS'!K820)</f>
        <v>1000000</v>
      </c>
      <c r="G820" s="50" t="str">
        <f>IF('capacity spectrum ULS'!J820="","",'capacity spectrum ULS'!J820)</f>
        <v/>
      </c>
      <c r="H820" s="50"/>
      <c r="J820" s="19">
        <f>IF(B820="","",B820*'N2'!$S$1)</f>
        <v>500000</v>
      </c>
      <c r="K820" s="19" t="str">
        <f>IF(C820="","",C820*'N2'!$S$1)</f>
        <v/>
      </c>
    </row>
    <row r="821" spans="2:11" x14ac:dyDescent="0.25">
      <c r="B821" s="19">
        <f>IF('demand spectrum ULS'!K821="",1000000,'demand spectrum ULS'!K821)</f>
        <v>1000000</v>
      </c>
      <c r="C821" s="19" t="str">
        <f>IF('demand spectrum ULS'!J821="","",'demand spectrum ULS'!J821)</f>
        <v/>
      </c>
      <c r="F821" s="50">
        <f>IF('capacity spectrum ULS'!K821="",1000000,'capacity spectrum ULS'!K821)</f>
        <v>1000000</v>
      </c>
      <c r="G821" s="50" t="str">
        <f>IF('capacity spectrum ULS'!J821="","",'capacity spectrum ULS'!J821)</f>
        <v/>
      </c>
      <c r="H821" s="50"/>
      <c r="J821" s="19">
        <f>IF(B821="","",B821*'N2'!$S$1)</f>
        <v>500000</v>
      </c>
      <c r="K821" s="19" t="str">
        <f>IF(C821="","",C821*'N2'!$S$1)</f>
        <v/>
      </c>
    </row>
    <row r="822" spans="2:11" x14ac:dyDescent="0.25">
      <c r="B822" s="19">
        <f>IF('demand spectrum ULS'!K822="",1000000,'demand spectrum ULS'!K822)</f>
        <v>1000000</v>
      </c>
      <c r="C822" s="19" t="str">
        <f>IF('demand spectrum ULS'!J822="","",'demand spectrum ULS'!J822)</f>
        <v/>
      </c>
      <c r="F822" s="50">
        <f>IF('capacity spectrum ULS'!K822="",1000000,'capacity spectrum ULS'!K822)</f>
        <v>1000000</v>
      </c>
      <c r="G822" s="50" t="str">
        <f>IF('capacity spectrum ULS'!J822="","",'capacity spectrum ULS'!J822)</f>
        <v/>
      </c>
      <c r="H822" s="50"/>
      <c r="J822" s="19">
        <f>IF(B822="","",B822*'N2'!$S$1)</f>
        <v>500000</v>
      </c>
      <c r="K822" s="19" t="str">
        <f>IF(C822="","",C822*'N2'!$S$1)</f>
        <v/>
      </c>
    </row>
    <row r="823" spans="2:11" x14ac:dyDescent="0.25">
      <c r="B823" s="19">
        <f>IF('demand spectrum ULS'!K823="",1000000,'demand spectrum ULS'!K823)</f>
        <v>1000000</v>
      </c>
      <c r="C823" s="19" t="str">
        <f>IF('demand spectrum ULS'!J823="","",'demand spectrum ULS'!J823)</f>
        <v/>
      </c>
      <c r="F823" s="50">
        <f>IF('capacity spectrum ULS'!K823="",1000000,'capacity spectrum ULS'!K823)</f>
        <v>1000000</v>
      </c>
      <c r="G823" s="50" t="str">
        <f>IF('capacity spectrum ULS'!J823="","",'capacity spectrum ULS'!J823)</f>
        <v/>
      </c>
      <c r="H823" s="50"/>
      <c r="J823" s="19">
        <f>IF(B823="","",B823*'N2'!$S$1)</f>
        <v>500000</v>
      </c>
      <c r="K823" s="19" t="str">
        <f>IF(C823="","",C823*'N2'!$S$1)</f>
        <v/>
      </c>
    </row>
    <row r="824" spans="2:11" x14ac:dyDescent="0.25">
      <c r="B824" s="19">
        <f>IF('demand spectrum ULS'!K824="",1000000,'demand spectrum ULS'!K824)</f>
        <v>1000000</v>
      </c>
      <c r="C824" s="19" t="str">
        <f>IF('demand spectrum ULS'!J824="","",'demand spectrum ULS'!J824)</f>
        <v/>
      </c>
      <c r="F824" s="50">
        <f>IF('capacity spectrum ULS'!K824="",1000000,'capacity spectrum ULS'!K824)</f>
        <v>1000000</v>
      </c>
      <c r="G824" s="50" t="str">
        <f>IF('capacity spectrum ULS'!J824="","",'capacity spectrum ULS'!J824)</f>
        <v/>
      </c>
      <c r="H824" s="50"/>
      <c r="J824" s="19">
        <f>IF(B824="","",B824*'N2'!$S$1)</f>
        <v>500000</v>
      </c>
      <c r="K824" s="19" t="str">
        <f>IF(C824="","",C824*'N2'!$S$1)</f>
        <v/>
      </c>
    </row>
    <row r="825" spans="2:11" x14ac:dyDescent="0.25">
      <c r="B825" s="19">
        <f>IF('demand spectrum ULS'!K825="",1000000,'demand spectrum ULS'!K825)</f>
        <v>1000000</v>
      </c>
      <c r="C825" s="19" t="str">
        <f>IF('demand spectrum ULS'!J825="","",'demand spectrum ULS'!J825)</f>
        <v/>
      </c>
      <c r="F825" s="50">
        <f>IF('capacity spectrum ULS'!K825="",1000000,'capacity spectrum ULS'!K825)</f>
        <v>1000000</v>
      </c>
      <c r="G825" s="50" t="str">
        <f>IF('capacity spectrum ULS'!J825="","",'capacity spectrum ULS'!J825)</f>
        <v/>
      </c>
      <c r="H825" s="50"/>
      <c r="J825" s="19">
        <f>IF(B825="","",B825*'N2'!$S$1)</f>
        <v>500000</v>
      </c>
      <c r="K825" s="19" t="str">
        <f>IF(C825="","",C825*'N2'!$S$1)</f>
        <v/>
      </c>
    </row>
    <row r="826" spans="2:11" x14ac:dyDescent="0.25">
      <c r="B826" s="19">
        <f>IF('demand spectrum ULS'!K826="",1000000,'demand spectrum ULS'!K826)</f>
        <v>1000000</v>
      </c>
      <c r="C826" s="19" t="str">
        <f>IF('demand spectrum ULS'!J826="","",'demand spectrum ULS'!J826)</f>
        <v/>
      </c>
      <c r="F826" s="50">
        <f>IF('capacity spectrum ULS'!K826="",1000000,'capacity spectrum ULS'!K826)</f>
        <v>1000000</v>
      </c>
      <c r="G826" s="50" t="str">
        <f>IF('capacity spectrum ULS'!J826="","",'capacity spectrum ULS'!J826)</f>
        <v/>
      </c>
      <c r="H826" s="50"/>
      <c r="J826" s="19">
        <f>IF(B826="","",B826*'N2'!$S$1)</f>
        <v>500000</v>
      </c>
      <c r="K826" s="19" t="str">
        <f>IF(C826="","",C826*'N2'!$S$1)</f>
        <v/>
      </c>
    </row>
    <row r="827" spans="2:11" x14ac:dyDescent="0.25">
      <c r="B827" s="19">
        <f>IF('demand spectrum ULS'!K827="",1000000,'demand spectrum ULS'!K827)</f>
        <v>1000000</v>
      </c>
      <c r="C827" s="19" t="str">
        <f>IF('demand spectrum ULS'!J827="","",'demand spectrum ULS'!J827)</f>
        <v/>
      </c>
      <c r="F827" s="50">
        <f>IF('capacity spectrum ULS'!K827="",1000000,'capacity spectrum ULS'!K827)</f>
        <v>1000000</v>
      </c>
      <c r="G827" s="50" t="str">
        <f>IF('capacity spectrum ULS'!J827="","",'capacity spectrum ULS'!J827)</f>
        <v/>
      </c>
      <c r="H827" s="50"/>
      <c r="J827" s="19">
        <f>IF(B827="","",B827*'N2'!$S$1)</f>
        <v>500000</v>
      </c>
      <c r="K827" s="19" t="str">
        <f>IF(C827="","",C827*'N2'!$S$1)</f>
        <v/>
      </c>
    </row>
    <row r="828" spans="2:11" x14ac:dyDescent="0.25">
      <c r="B828" s="19">
        <f>IF('demand spectrum ULS'!K828="",1000000,'demand spectrum ULS'!K828)</f>
        <v>1000000</v>
      </c>
      <c r="C828" s="19" t="str">
        <f>IF('demand spectrum ULS'!J828="","",'demand spectrum ULS'!J828)</f>
        <v/>
      </c>
      <c r="F828" s="50">
        <f>IF('capacity spectrum ULS'!K828="",1000000,'capacity spectrum ULS'!K828)</f>
        <v>1000000</v>
      </c>
      <c r="G828" s="50" t="str">
        <f>IF('capacity spectrum ULS'!J828="","",'capacity spectrum ULS'!J828)</f>
        <v/>
      </c>
      <c r="H828" s="50"/>
      <c r="J828" s="19">
        <f>IF(B828="","",B828*'N2'!$S$1)</f>
        <v>500000</v>
      </c>
      <c r="K828" s="19" t="str">
        <f>IF(C828="","",C828*'N2'!$S$1)</f>
        <v/>
      </c>
    </row>
    <row r="829" spans="2:11" x14ac:dyDescent="0.25">
      <c r="B829" s="19">
        <f>IF('demand spectrum ULS'!K829="",1000000,'demand spectrum ULS'!K829)</f>
        <v>1000000</v>
      </c>
      <c r="C829" s="19" t="str">
        <f>IF('demand spectrum ULS'!J829="","",'demand spectrum ULS'!J829)</f>
        <v/>
      </c>
      <c r="F829" s="50">
        <f>IF('capacity spectrum ULS'!K829="",1000000,'capacity spectrum ULS'!K829)</f>
        <v>1000000</v>
      </c>
      <c r="G829" s="50" t="str">
        <f>IF('capacity spectrum ULS'!J829="","",'capacity spectrum ULS'!J829)</f>
        <v/>
      </c>
      <c r="H829" s="50"/>
      <c r="J829" s="19">
        <f>IF(B829="","",B829*'N2'!$S$1)</f>
        <v>500000</v>
      </c>
      <c r="K829" s="19" t="str">
        <f>IF(C829="","",C829*'N2'!$S$1)</f>
        <v/>
      </c>
    </row>
    <row r="830" spans="2:11" x14ac:dyDescent="0.25">
      <c r="B830" s="19">
        <f>IF('demand spectrum ULS'!K830="",1000000,'demand spectrum ULS'!K830)</f>
        <v>1000000</v>
      </c>
      <c r="C830" s="19" t="str">
        <f>IF('demand spectrum ULS'!J830="","",'demand spectrum ULS'!J830)</f>
        <v/>
      </c>
      <c r="F830" s="50">
        <f>IF('capacity spectrum ULS'!K830="",1000000,'capacity spectrum ULS'!K830)</f>
        <v>1000000</v>
      </c>
      <c r="G830" s="50" t="str">
        <f>IF('capacity spectrum ULS'!J830="","",'capacity spectrum ULS'!J830)</f>
        <v/>
      </c>
      <c r="H830" s="50"/>
      <c r="J830" s="19">
        <f>IF(B830="","",B830*'N2'!$S$1)</f>
        <v>500000</v>
      </c>
      <c r="K830" s="19" t="str">
        <f>IF(C830="","",C830*'N2'!$S$1)</f>
        <v/>
      </c>
    </row>
    <row r="831" spans="2:11" x14ac:dyDescent="0.25">
      <c r="B831" s="19">
        <f>IF('demand spectrum ULS'!K831="",1000000,'demand spectrum ULS'!K831)</f>
        <v>1000000</v>
      </c>
      <c r="C831" s="19" t="str">
        <f>IF('demand spectrum ULS'!J831="","",'demand spectrum ULS'!J831)</f>
        <v/>
      </c>
      <c r="F831" s="50">
        <f>IF('capacity spectrum ULS'!K831="",1000000,'capacity spectrum ULS'!K831)</f>
        <v>1000000</v>
      </c>
      <c r="G831" s="50" t="str">
        <f>IF('capacity spectrum ULS'!J831="","",'capacity spectrum ULS'!J831)</f>
        <v/>
      </c>
      <c r="H831" s="50"/>
      <c r="J831" s="19">
        <f>IF(B831="","",B831*'N2'!$S$1)</f>
        <v>500000</v>
      </c>
      <c r="K831" s="19" t="str">
        <f>IF(C831="","",C831*'N2'!$S$1)</f>
        <v/>
      </c>
    </row>
    <row r="832" spans="2:11" x14ac:dyDescent="0.25">
      <c r="B832" s="19">
        <f>IF('demand spectrum ULS'!K832="",1000000,'demand spectrum ULS'!K832)</f>
        <v>1000000</v>
      </c>
      <c r="C832" s="19" t="str">
        <f>IF('demand spectrum ULS'!J832="","",'demand spectrum ULS'!J832)</f>
        <v/>
      </c>
      <c r="F832" s="50">
        <f>IF('capacity spectrum ULS'!K832="",1000000,'capacity spectrum ULS'!K832)</f>
        <v>1000000</v>
      </c>
      <c r="G832" s="50" t="str">
        <f>IF('capacity spectrum ULS'!J832="","",'capacity spectrum ULS'!J832)</f>
        <v/>
      </c>
      <c r="H832" s="50"/>
      <c r="J832" s="19">
        <f>IF(B832="","",B832*'N2'!$S$1)</f>
        <v>500000</v>
      </c>
      <c r="K832" s="19" t="str">
        <f>IF(C832="","",C832*'N2'!$S$1)</f>
        <v/>
      </c>
    </row>
    <row r="833" spans="2:11" x14ac:dyDescent="0.25">
      <c r="B833" s="19">
        <f>IF('demand spectrum ULS'!K833="",1000000,'demand spectrum ULS'!K833)</f>
        <v>1000000</v>
      </c>
      <c r="C833" s="19" t="str">
        <f>IF('demand spectrum ULS'!J833="","",'demand spectrum ULS'!J833)</f>
        <v/>
      </c>
      <c r="F833" s="50">
        <f>IF('capacity spectrum ULS'!K833="",1000000,'capacity spectrum ULS'!K833)</f>
        <v>1000000</v>
      </c>
      <c r="G833" s="50" t="str">
        <f>IF('capacity spectrum ULS'!J833="","",'capacity spectrum ULS'!J833)</f>
        <v/>
      </c>
      <c r="H833" s="50"/>
      <c r="J833" s="19">
        <f>IF(B833="","",B833*'N2'!$S$1)</f>
        <v>500000</v>
      </c>
      <c r="K833" s="19" t="str">
        <f>IF(C833="","",C833*'N2'!$S$1)</f>
        <v/>
      </c>
    </row>
    <row r="834" spans="2:11" x14ac:dyDescent="0.25">
      <c r="B834" s="19">
        <f>IF('demand spectrum ULS'!K834="",1000000,'demand spectrum ULS'!K834)</f>
        <v>1000000</v>
      </c>
      <c r="C834" s="19" t="str">
        <f>IF('demand spectrum ULS'!J834="","",'demand spectrum ULS'!J834)</f>
        <v/>
      </c>
      <c r="F834" s="50">
        <f>IF('capacity spectrum ULS'!K834="",1000000,'capacity spectrum ULS'!K834)</f>
        <v>1000000</v>
      </c>
      <c r="G834" s="50" t="str">
        <f>IF('capacity spectrum ULS'!J834="","",'capacity spectrum ULS'!J834)</f>
        <v/>
      </c>
      <c r="H834" s="50"/>
      <c r="J834" s="19">
        <f>IF(B834="","",B834*'N2'!$S$1)</f>
        <v>500000</v>
      </c>
      <c r="K834" s="19" t="str">
        <f>IF(C834="","",C834*'N2'!$S$1)</f>
        <v/>
      </c>
    </row>
    <row r="835" spans="2:11" x14ac:dyDescent="0.25">
      <c r="B835" s="19">
        <f>IF('demand spectrum ULS'!K835="",1000000,'demand spectrum ULS'!K835)</f>
        <v>1000000</v>
      </c>
      <c r="C835" s="19" t="str">
        <f>IF('demand spectrum ULS'!J835="","",'demand spectrum ULS'!J835)</f>
        <v/>
      </c>
      <c r="F835" s="50">
        <f>IF('capacity spectrum ULS'!K835="",1000000,'capacity spectrum ULS'!K835)</f>
        <v>1000000</v>
      </c>
      <c r="G835" s="50" t="str">
        <f>IF('capacity spectrum ULS'!J835="","",'capacity spectrum ULS'!J835)</f>
        <v/>
      </c>
      <c r="H835" s="50"/>
      <c r="J835" s="19">
        <f>IF(B835="","",B835*'N2'!$S$1)</f>
        <v>500000</v>
      </c>
      <c r="K835" s="19" t="str">
        <f>IF(C835="","",C835*'N2'!$S$1)</f>
        <v/>
      </c>
    </row>
    <row r="836" spans="2:11" x14ac:dyDescent="0.25">
      <c r="B836" s="19">
        <f>IF('demand spectrum ULS'!K836="",1000000,'demand spectrum ULS'!K836)</f>
        <v>1000000</v>
      </c>
      <c r="C836" s="19" t="str">
        <f>IF('demand spectrum ULS'!J836="","",'demand spectrum ULS'!J836)</f>
        <v/>
      </c>
      <c r="F836" s="50">
        <f>IF('capacity spectrum ULS'!K836="",1000000,'capacity spectrum ULS'!K836)</f>
        <v>1000000</v>
      </c>
      <c r="G836" s="50" t="str">
        <f>IF('capacity spectrum ULS'!J836="","",'capacity spectrum ULS'!J836)</f>
        <v/>
      </c>
      <c r="H836" s="50"/>
      <c r="J836" s="19">
        <f>IF(B836="","",B836*'N2'!$S$1)</f>
        <v>500000</v>
      </c>
      <c r="K836" s="19" t="str">
        <f>IF(C836="","",C836*'N2'!$S$1)</f>
        <v/>
      </c>
    </row>
    <row r="837" spans="2:11" x14ac:dyDescent="0.25">
      <c r="B837" s="19">
        <f>IF('demand spectrum ULS'!K837="",1000000,'demand spectrum ULS'!K837)</f>
        <v>1000000</v>
      </c>
      <c r="C837" s="19" t="str">
        <f>IF('demand spectrum ULS'!J837="","",'demand spectrum ULS'!J837)</f>
        <v/>
      </c>
      <c r="F837" s="50">
        <f>IF('capacity spectrum ULS'!K837="",1000000,'capacity spectrum ULS'!K837)</f>
        <v>1000000</v>
      </c>
      <c r="G837" s="50" t="str">
        <f>IF('capacity spectrum ULS'!J837="","",'capacity spectrum ULS'!J837)</f>
        <v/>
      </c>
      <c r="H837" s="50"/>
      <c r="J837" s="19">
        <f>IF(B837="","",B837*'N2'!$S$1)</f>
        <v>500000</v>
      </c>
      <c r="K837" s="19" t="str">
        <f>IF(C837="","",C837*'N2'!$S$1)</f>
        <v/>
      </c>
    </row>
    <row r="838" spans="2:11" x14ac:dyDescent="0.25">
      <c r="B838" s="19">
        <f>IF('demand spectrum ULS'!K838="",1000000,'demand spectrum ULS'!K838)</f>
        <v>1000000</v>
      </c>
      <c r="C838" s="19" t="str">
        <f>IF('demand spectrum ULS'!J838="","",'demand spectrum ULS'!J838)</f>
        <v/>
      </c>
      <c r="F838" s="50">
        <f>IF('capacity spectrum ULS'!K838="",1000000,'capacity spectrum ULS'!K838)</f>
        <v>1000000</v>
      </c>
      <c r="G838" s="50" t="str">
        <f>IF('capacity spectrum ULS'!J838="","",'capacity spectrum ULS'!J838)</f>
        <v/>
      </c>
      <c r="H838" s="50"/>
      <c r="J838" s="19">
        <f>IF(B838="","",B838*'N2'!$S$1)</f>
        <v>500000</v>
      </c>
      <c r="K838" s="19" t="str">
        <f>IF(C838="","",C838*'N2'!$S$1)</f>
        <v/>
      </c>
    </row>
    <row r="839" spans="2:11" x14ac:dyDescent="0.25">
      <c r="B839" s="19">
        <f>IF('demand spectrum ULS'!K839="",1000000,'demand spectrum ULS'!K839)</f>
        <v>1000000</v>
      </c>
      <c r="C839" s="19" t="str">
        <f>IF('demand spectrum ULS'!J839="","",'demand spectrum ULS'!J839)</f>
        <v/>
      </c>
      <c r="F839" s="50">
        <f>IF('capacity spectrum ULS'!K839="",1000000,'capacity spectrum ULS'!K839)</f>
        <v>1000000</v>
      </c>
      <c r="G839" s="50" t="str">
        <f>IF('capacity spectrum ULS'!J839="","",'capacity spectrum ULS'!J839)</f>
        <v/>
      </c>
      <c r="H839" s="50"/>
      <c r="J839" s="19">
        <f>IF(B839="","",B839*'N2'!$S$1)</f>
        <v>500000</v>
      </c>
      <c r="K839" s="19" t="str">
        <f>IF(C839="","",C839*'N2'!$S$1)</f>
        <v/>
      </c>
    </row>
    <row r="840" spans="2:11" x14ac:dyDescent="0.25">
      <c r="B840" s="19">
        <f>IF('demand spectrum ULS'!K840="",1000000,'demand spectrum ULS'!K840)</f>
        <v>1000000</v>
      </c>
      <c r="C840" s="19" t="str">
        <f>IF('demand spectrum ULS'!J840="","",'demand spectrum ULS'!J840)</f>
        <v/>
      </c>
      <c r="F840" s="50">
        <f>IF('capacity spectrum ULS'!K840="",1000000,'capacity spectrum ULS'!K840)</f>
        <v>1000000</v>
      </c>
      <c r="G840" s="50" t="str">
        <f>IF('capacity spectrum ULS'!J840="","",'capacity spectrum ULS'!J840)</f>
        <v/>
      </c>
      <c r="H840" s="50"/>
      <c r="J840" s="19">
        <f>IF(B840="","",B840*'N2'!$S$1)</f>
        <v>500000</v>
      </c>
      <c r="K840" s="19" t="str">
        <f>IF(C840="","",C840*'N2'!$S$1)</f>
        <v/>
      </c>
    </row>
    <row r="841" spans="2:11" x14ac:dyDescent="0.25">
      <c r="B841" s="19">
        <f>IF('demand spectrum ULS'!K841="",1000000,'demand spectrum ULS'!K841)</f>
        <v>1000000</v>
      </c>
      <c r="C841" s="19" t="str">
        <f>IF('demand spectrum ULS'!J841="","",'demand spectrum ULS'!J841)</f>
        <v/>
      </c>
      <c r="F841" s="50">
        <f>IF('capacity spectrum ULS'!K841="",1000000,'capacity spectrum ULS'!K841)</f>
        <v>1000000</v>
      </c>
      <c r="G841" s="50" t="str">
        <f>IF('capacity spectrum ULS'!J841="","",'capacity spectrum ULS'!J841)</f>
        <v/>
      </c>
      <c r="H841" s="50"/>
      <c r="J841" s="19">
        <f>IF(B841="","",B841*'N2'!$S$1)</f>
        <v>500000</v>
      </c>
      <c r="K841" s="19" t="str">
        <f>IF(C841="","",C841*'N2'!$S$1)</f>
        <v/>
      </c>
    </row>
    <row r="842" spans="2:11" x14ac:dyDescent="0.25">
      <c r="B842" s="19">
        <f>IF('demand spectrum ULS'!K842="",1000000,'demand spectrum ULS'!K842)</f>
        <v>1000000</v>
      </c>
      <c r="C842" s="19" t="str">
        <f>IF('demand spectrum ULS'!J842="","",'demand spectrum ULS'!J842)</f>
        <v/>
      </c>
      <c r="F842" s="50">
        <f>IF('capacity spectrum ULS'!K842="",1000000,'capacity spectrum ULS'!K842)</f>
        <v>1000000</v>
      </c>
      <c r="G842" s="50" t="str">
        <f>IF('capacity spectrum ULS'!J842="","",'capacity spectrum ULS'!J842)</f>
        <v/>
      </c>
      <c r="H842" s="50"/>
      <c r="J842" s="19">
        <f>IF(B842="","",B842*'N2'!$S$1)</f>
        <v>500000</v>
      </c>
      <c r="K842" s="19" t="str">
        <f>IF(C842="","",C842*'N2'!$S$1)</f>
        <v/>
      </c>
    </row>
    <row r="843" spans="2:11" x14ac:dyDescent="0.25">
      <c r="B843" s="19">
        <f>IF('demand spectrum ULS'!K843="",1000000,'demand spectrum ULS'!K843)</f>
        <v>1000000</v>
      </c>
      <c r="C843" s="19" t="str">
        <f>IF('demand spectrum ULS'!J843="","",'demand spectrum ULS'!J843)</f>
        <v/>
      </c>
      <c r="F843" s="50">
        <f>IF('capacity spectrum ULS'!K843="",1000000,'capacity spectrum ULS'!K843)</f>
        <v>1000000</v>
      </c>
      <c r="G843" s="50" t="str">
        <f>IF('capacity spectrum ULS'!J843="","",'capacity spectrum ULS'!J843)</f>
        <v/>
      </c>
      <c r="H843" s="50"/>
      <c r="J843" s="19">
        <f>IF(B843="","",B843*'N2'!$S$1)</f>
        <v>500000</v>
      </c>
      <c r="K843" s="19" t="str">
        <f>IF(C843="","",C843*'N2'!$S$1)</f>
        <v/>
      </c>
    </row>
    <row r="844" spans="2:11" x14ac:dyDescent="0.25">
      <c r="B844" s="19">
        <f>IF('demand spectrum ULS'!K844="",1000000,'demand spectrum ULS'!K844)</f>
        <v>1000000</v>
      </c>
      <c r="C844" s="19" t="str">
        <f>IF('demand spectrum ULS'!J844="","",'demand spectrum ULS'!J844)</f>
        <v/>
      </c>
      <c r="F844" s="50">
        <f>IF('capacity spectrum ULS'!K844="",1000000,'capacity spectrum ULS'!K844)</f>
        <v>1000000</v>
      </c>
      <c r="G844" s="50" t="str">
        <f>IF('capacity spectrum ULS'!J844="","",'capacity spectrum ULS'!J844)</f>
        <v/>
      </c>
      <c r="H844" s="50"/>
      <c r="J844" s="19">
        <f>IF(B844="","",B844*'N2'!$S$1)</f>
        <v>500000</v>
      </c>
      <c r="K844" s="19" t="str">
        <f>IF(C844="","",C844*'N2'!$S$1)</f>
        <v/>
      </c>
    </row>
    <row r="845" spans="2:11" x14ac:dyDescent="0.25">
      <c r="B845" s="19">
        <f>IF('demand spectrum ULS'!K845="",1000000,'demand spectrum ULS'!K845)</f>
        <v>1000000</v>
      </c>
      <c r="C845" s="19" t="str">
        <f>IF('demand spectrum ULS'!J845="","",'demand spectrum ULS'!J845)</f>
        <v/>
      </c>
      <c r="F845" s="50">
        <f>IF('capacity spectrum ULS'!K845="",1000000,'capacity spectrum ULS'!K845)</f>
        <v>1000000</v>
      </c>
      <c r="G845" s="50" t="str">
        <f>IF('capacity spectrum ULS'!J845="","",'capacity spectrum ULS'!J845)</f>
        <v/>
      </c>
      <c r="H845" s="50"/>
      <c r="J845" s="19">
        <f>IF(B845="","",B845*'N2'!$S$1)</f>
        <v>500000</v>
      </c>
      <c r="K845" s="19" t="str">
        <f>IF(C845="","",C845*'N2'!$S$1)</f>
        <v/>
      </c>
    </row>
    <row r="846" spans="2:11" x14ac:dyDescent="0.25">
      <c r="B846" s="19">
        <f>IF('demand spectrum ULS'!K846="",1000000,'demand spectrum ULS'!K846)</f>
        <v>1000000</v>
      </c>
      <c r="C846" s="19" t="str">
        <f>IF('demand spectrum ULS'!J846="","",'demand spectrum ULS'!J846)</f>
        <v/>
      </c>
      <c r="F846" s="50">
        <f>IF('capacity spectrum ULS'!K846="",1000000,'capacity spectrum ULS'!K846)</f>
        <v>1000000</v>
      </c>
      <c r="G846" s="50" t="str">
        <f>IF('capacity spectrum ULS'!J846="","",'capacity spectrum ULS'!J846)</f>
        <v/>
      </c>
      <c r="H846" s="50"/>
      <c r="J846" s="19">
        <f>IF(B846="","",B846*'N2'!$S$1)</f>
        <v>500000</v>
      </c>
      <c r="K846" s="19" t="str">
        <f>IF(C846="","",C846*'N2'!$S$1)</f>
        <v/>
      </c>
    </row>
    <row r="847" spans="2:11" x14ac:dyDescent="0.25">
      <c r="B847" s="19">
        <f>IF('demand spectrum ULS'!K847="",1000000,'demand spectrum ULS'!K847)</f>
        <v>1000000</v>
      </c>
      <c r="C847" s="19" t="str">
        <f>IF('demand spectrum ULS'!J847="","",'demand spectrum ULS'!J847)</f>
        <v/>
      </c>
      <c r="F847" s="50">
        <f>IF('capacity spectrum ULS'!K847="",1000000,'capacity spectrum ULS'!K847)</f>
        <v>1000000</v>
      </c>
      <c r="G847" s="50" t="str">
        <f>IF('capacity spectrum ULS'!J847="","",'capacity spectrum ULS'!J847)</f>
        <v/>
      </c>
      <c r="H847" s="50"/>
      <c r="J847" s="19">
        <f>IF(B847="","",B847*'N2'!$S$1)</f>
        <v>500000</v>
      </c>
      <c r="K847" s="19" t="str">
        <f>IF(C847="","",C847*'N2'!$S$1)</f>
        <v/>
      </c>
    </row>
    <row r="848" spans="2:11" x14ac:dyDescent="0.25">
      <c r="B848" s="19">
        <f>IF('demand spectrum ULS'!K848="",1000000,'demand spectrum ULS'!K848)</f>
        <v>1000000</v>
      </c>
      <c r="C848" s="19" t="str">
        <f>IF('demand spectrum ULS'!J848="","",'demand spectrum ULS'!J848)</f>
        <v/>
      </c>
      <c r="F848" s="50">
        <f>IF('capacity spectrum ULS'!K848="",1000000,'capacity spectrum ULS'!K848)</f>
        <v>1000000</v>
      </c>
      <c r="G848" s="50" t="str">
        <f>IF('capacity spectrum ULS'!J848="","",'capacity spectrum ULS'!J848)</f>
        <v/>
      </c>
      <c r="H848" s="50"/>
      <c r="J848" s="19">
        <f>IF(B848="","",B848*'N2'!$S$1)</f>
        <v>500000</v>
      </c>
      <c r="K848" s="19" t="str">
        <f>IF(C848="","",C848*'N2'!$S$1)</f>
        <v/>
      </c>
    </row>
    <row r="849" spans="2:11" x14ac:dyDescent="0.25">
      <c r="B849" s="19">
        <f>IF('demand spectrum ULS'!K849="",1000000,'demand spectrum ULS'!K849)</f>
        <v>1000000</v>
      </c>
      <c r="C849" s="19" t="str">
        <f>IF('demand spectrum ULS'!J849="","",'demand spectrum ULS'!J849)</f>
        <v/>
      </c>
      <c r="F849" s="50">
        <f>IF('capacity spectrum ULS'!K849="",1000000,'capacity spectrum ULS'!K849)</f>
        <v>1000000</v>
      </c>
      <c r="G849" s="50" t="str">
        <f>IF('capacity spectrum ULS'!J849="","",'capacity spectrum ULS'!J849)</f>
        <v/>
      </c>
      <c r="H849" s="50"/>
      <c r="J849" s="19">
        <f>IF(B849="","",B849*'N2'!$S$1)</f>
        <v>500000</v>
      </c>
      <c r="K849" s="19" t="str">
        <f>IF(C849="","",C849*'N2'!$S$1)</f>
        <v/>
      </c>
    </row>
    <row r="850" spans="2:11" x14ac:dyDescent="0.25">
      <c r="B850" s="19">
        <f>IF('demand spectrum ULS'!K850="",1000000,'demand spectrum ULS'!K850)</f>
        <v>1000000</v>
      </c>
      <c r="C850" s="19" t="str">
        <f>IF('demand spectrum ULS'!J850="","",'demand spectrum ULS'!J850)</f>
        <v/>
      </c>
      <c r="F850" s="50">
        <f>IF('capacity spectrum ULS'!K850="",1000000,'capacity spectrum ULS'!K850)</f>
        <v>1000000</v>
      </c>
      <c r="G850" s="50" t="str">
        <f>IF('capacity spectrum ULS'!J850="","",'capacity spectrum ULS'!J850)</f>
        <v/>
      </c>
      <c r="H850" s="50"/>
      <c r="J850" s="19">
        <f>IF(B850="","",B850*'N2'!$S$1)</f>
        <v>500000</v>
      </c>
      <c r="K850" s="19" t="str">
        <f>IF(C850="","",C850*'N2'!$S$1)</f>
        <v/>
      </c>
    </row>
    <row r="851" spans="2:11" x14ac:dyDescent="0.25">
      <c r="B851" s="19">
        <f>IF('demand spectrum ULS'!K851="",1000000,'demand spectrum ULS'!K851)</f>
        <v>1000000</v>
      </c>
      <c r="C851" s="19" t="str">
        <f>IF('demand spectrum ULS'!J851="","",'demand spectrum ULS'!J851)</f>
        <v/>
      </c>
      <c r="F851" s="50">
        <f>IF('capacity spectrum ULS'!K851="",1000000,'capacity spectrum ULS'!K851)</f>
        <v>1000000</v>
      </c>
      <c r="G851" s="50" t="str">
        <f>IF('capacity spectrum ULS'!J851="","",'capacity spectrum ULS'!J851)</f>
        <v/>
      </c>
      <c r="H851" s="50"/>
      <c r="J851" s="19">
        <f>IF(B851="","",B851*'N2'!$S$1)</f>
        <v>500000</v>
      </c>
      <c r="K851" s="19" t="str">
        <f>IF(C851="","",C851*'N2'!$S$1)</f>
        <v/>
      </c>
    </row>
    <row r="852" spans="2:11" x14ac:dyDescent="0.25">
      <c r="B852" s="19">
        <f>IF('demand spectrum ULS'!K852="",1000000,'demand spectrum ULS'!K852)</f>
        <v>1000000</v>
      </c>
      <c r="C852" s="19" t="str">
        <f>IF('demand spectrum ULS'!J852="","",'demand spectrum ULS'!J852)</f>
        <v/>
      </c>
      <c r="F852" s="50">
        <f>IF('capacity spectrum ULS'!K852="",1000000,'capacity spectrum ULS'!K852)</f>
        <v>1000000</v>
      </c>
      <c r="G852" s="50" t="str">
        <f>IF('capacity spectrum ULS'!J852="","",'capacity spectrum ULS'!J852)</f>
        <v/>
      </c>
      <c r="H852" s="50"/>
      <c r="J852" s="19">
        <f>IF(B852="","",B852*'N2'!$S$1)</f>
        <v>500000</v>
      </c>
      <c r="K852" s="19" t="str">
        <f>IF(C852="","",C852*'N2'!$S$1)</f>
        <v/>
      </c>
    </row>
    <row r="853" spans="2:11" x14ac:dyDescent="0.25">
      <c r="B853" s="19">
        <f>IF('demand spectrum ULS'!K853="",1000000,'demand spectrum ULS'!K853)</f>
        <v>1000000</v>
      </c>
      <c r="C853" s="19" t="str">
        <f>IF('demand spectrum ULS'!J853="","",'demand spectrum ULS'!J853)</f>
        <v/>
      </c>
      <c r="F853" s="50">
        <f>IF('capacity spectrum ULS'!K853="",1000000,'capacity spectrum ULS'!K853)</f>
        <v>1000000</v>
      </c>
      <c r="G853" s="50" t="str">
        <f>IF('capacity spectrum ULS'!J853="","",'capacity spectrum ULS'!J853)</f>
        <v/>
      </c>
      <c r="H853" s="50"/>
      <c r="J853" s="19">
        <f>IF(B853="","",B853*'N2'!$S$1)</f>
        <v>500000</v>
      </c>
      <c r="K853" s="19" t="str">
        <f>IF(C853="","",C853*'N2'!$S$1)</f>
        <v/>
      </c>
    </row>
    <row r="854" spans="2:11" x14ac:dyDescent="0.25">
      <c r="B854" s="19">
        <f>IF('demand spectrum ULS'!K854="",1000000,'demand spectrum ULS'!K854)</f>
        <v>1000000</v>
      </c>
      <c r="C854" s="19" t="str">
        <f>IF('demand spectrum ULS'!J854="","",'demand spectrum ULS'!J854)</f>
        <v/>
      </c>
      <c r="F854" s="50">
        <f>IF('capacity spectrum ULS'!K854="",1000000,'capacity spectrum ULS'!K854)</f>
        <v>1000000</v>
      </c>
      <c r="G854" s="50" t="str">
        <f>IF('capacity spectrum ULS'!J854="","",'capacity spectrum ULS'!J854)</f>
        <v/>
      </c>
      <c r="H854" s="50"/>
      <c r="J854" s="19">
        <f>IF(B854="","",B854*'N2'!$S$1)</f>
        <v>500000</v>
      </c>
      <c r="K854" s="19" t="str">
        <f>IF(C854="","",C854*'N2'!$S$1)</f>
        <v/>
      </c>
    </row>
    <row r="855" spans="2:11" x14ac:dyDescent="0.25">
      <c r="B855" s="19">
        <f>IF('demand spectrum ULS'!K855="",1000000,'demand spectrum ULS'!K855)</f>
        <v>1000000</v>
      </c>
      <c r="C855" s="19" t="str">
        <f>IF('demand spectrum ULS'!J855="","",'demand spectrum ULS'!J855)</f>
        <v/>
      </c>
      <c r="F855" s="50">
        <f>IF('capacity spectrum ULS'!K855="",1000000,'capacity spectrum ULS'!K855)</f>
        <v>1000000</v>
      </c>
      <c r="G855" s="50" t="str">
        <f>IF('capacity spectrum ULS'!J855="","",'capacity spectrum ULS'!J855)</f>
        <v/>
      </c>
      <c r="H855" s="50"/>
      <c r="J855" s="19">
        <f>IF(B855="","",B855*'N2'!$S$1)</f>
        <v>500000</v>
      </c>
      <c r="K855" s="19" t="str">
        <f>IF(C855="","",C855*'N2'!$S$1)</f>
        <v/>
      </c>
    </row>
    <row r="856" spans="2:11" x14ac:dyDescent="0.25">
      <c r="B856" s="19">
        <f>IF('demand spectrum ULS'!K856="",1000000,'demand spectrum ULS'!K856)</f>
        <v>1000000</v>
      </c>
      <c r="C856" s="19" t="str">
        <f>IF('demand spectrum ULS'!J856="","",'demand spectrum ULS'!J856)</f>
        <v/>
      </c>
      <c r="F856" s="50">
        <f>IF('capacity spectrum ULS'!K856="",1000000,'capacity spectrum ULS'!K856)</f>
        <v>1000000</v>
      </c>
      <c r="G856" s="50" t="str">
        <f>IF('capacity spectrum ULS'!J856="","",'capacity spectrum ULS'!J856)</f>
        <v/>
      </c>
      <c r="H856" s="50"/>
      <c r="J856" s="19">
        <f>IF(B856="","",B856*'N2'!$S$1)</f>
        <v>500000</v>
      </c>
      <c r="K856" s="19" t="str">
        <f>IF(C856="","",C856*'N2'!$S$1)</f>
        <v/>
      </c>
    </row>
    <row r="857" spans="2:11" x14ac:dyDescent="0.25">
      <c r="B857" s="19">
        <f>IF('demand spectrum ULS'!K857="",1000000,'demand spectrum ULS'!K857)</f>
        <v>1000000</v>
      </c>
      <c r="C857" s="19" t="str">
        <f>IF('demand spectrum ULS'!J857="","",'demand spectrum ULS'!J857)</f>
        <v/>
      </c>
      <c r="F857" s="50">
        <f>IF('capacity spectrum ULS'!K857="",1000000,'capacity spectrum ULS'!K857)</f>
        <v>1000000</v>
      </c>
      <c r="G857" s="50" t="str">
        <f>IF('capacity spectrum ULS'!J857="","",'capacity spectrum ULS'!J857)</f>
        <v/>
      </c>
      <c r="H857" s="50"/>
      <c r="J857" s="19">
        <f>IF(B857="","",B857*'N2'!$S$1)</f>
        <v>500000</v>
      </c>
      <c r="K857" s="19" t="str">
        <f>IF(C857="","",C857*'N2'!$S$1)</f>
        <v/>
      </c>
    </row>
    <row r="858" spans="2:11" x14ac:dyDescent="0.25">
      <c r="B858" s="19">
        <f>IF('demand spectrum ULS'!K858="",1000000,'demand spectrum ULS'!K858)</f>
        <v>1000000</v>
      </c>
      <c r="C858" s="19" t="str">
        <f>IF('demand spectrum ULS'!J858="","",'demand spectrum ULS'!J858)</f>
        <v/>
      </c>
      <c r="F858" s="50">
        <f>IF('capacity spectrum ULS'!K858="",1000000,'capacity spectrum ULS'!K858)</f>
        <v>1000000</v>
      </c>
      <c r="G858" s="50" t="str">
        <f>IF('capacity spectrum ULS'!J858="","",'capacity spectrum ULS'!J858)</f>
        <v/>
      </c>
      <c r="H858" s="50"/>
      <c r="J858" s="19">
        <f>IF(B858="","",B858*'N2'!$S$1)</f>
        <v>500000</v>
      </c>
      <c r="K858" s="19" t="str">
        <f>IF(C858="","",C858*'N2'!$S$1)</f>
        <v/>
      </c>
    </row>
    <row r="859" spans="2:11" x14ac:dyDescent="0.25">
      <c r="B859" s="19">
        <f>IF('demand spectrum ULS'!K859="",1000000,'demand spectrum ULS'!K859)</f>
        <v>1000000</v>
      </c>
      <c r="C859" s="19" t="str">
        <f>IF('demand spectrum ULS'!J859="","",'demand spectrum ULS'!J859)</f>
        <v/>
      </c>
      <c r="F859" s="50">
        <f>IF('capacity spectrum ULS'!K859="",1000000,'capacity spectrum ULS'!K859)</f>
        <v>1000000</v>
      </c>
      <c r="G859" s="50" t="str">
        <f>IF('capacity spectrum ULS'!J859="","",'capacity spectrum ULS'!J859)</f>
        <v/>
      </c>
      <c r="H859" s="50"/>
      <c r="J859" s="19">
        <f>IF(B859="","",B859*'N2'!$S$1)</f>
        <v>500000</v>
      </c>
      <c r="K859" s="19" t="str">
        <f>IF(C859="","",C859*'N2'!$S$1)</f>
        <v/>
      </c>
    </row>
    <row r="860" spans="2:11" x14ac:dyDescent="0.25">
      <c r="B860" s="19">
        <f>IF('demand spectrum ULS'!K860="",1000000,'demand spectrum ULS'!K860)</f>
        <v>1000000</v>
      </c>
      <c r="C860" s="19" t="str">
        <f>IF('demand spectrum ULS'!J860="","",'demand spectrum ULS'!J860)</f>
        <v/>
      </c>
      <c r="F860" s="50">
        <f>IF('capacity spectrum ULS'!K860="",1000000,'capacity spectrum ULS'!K860)</f>
        <v>1000000</v>
      </c>
      <c r="G860" s="50" t="str">
        <f>IF('capacity spectrum ULS'!J860="","",'capacity spectrum ULS'!J860)</f>
        <v/>
      </c>
      <c r="H860" s="50"/>
      <c r="J860" s="19">
        <f>IF(B860="","",B860*'N2'!$S$1)</f>
        <v>500000</v>
      </c>
      <c r="K860" s="19" t="str">
        <f>IF(C860="","",C860*'N2'!$S$1)</f>
        <v/>
      </c>
    </row>
    <row r="861" spans="2:11" x14ac:dyDescent="0.25">
      <c r="B861" s="19">
        <f>IF('demand spectrum ULS'!K861="",1000000,'demand spectrum ULS'!K861)</f>
        <v>1000000</v>
      </c>
      <c r="C861" s="19" t="str">
        <f>IF('demand spectrum ULS'!J861="","",'demand spectrum ULS'!J861)</f>
        <v/>
      </c>
      <c r="F861" s="50">
        <f>IF('capacity spectrum ULS'!K861="",1000000,'capacity spectrum ULS'!K861)</f>
        <v>1000000</v>
      </c>
      <c r="G861" s="50" t="str">
        <f>IF('capacity spectrum ULS'!J861="","",'capacity spectrum ULS'!J861)</f>
        <v/>
      </c>
      <c r="H861" s="50"/>
      <c r="J861" s="19">
        <f>IF(B861="","",B861*'N2'!$S$1)</f>
        <v>500000</v>
      </c>
      <c r="K861" s="19" t="str">
        <f>IF(C861="","",C861*'N2'!$S$1)</f>
        <v/>
      </c>
    </row>
    <row r="862" spans="2:11" x14ac:dyDescent="0.25">
      <c r="B862" s="19">
        <f>IF('demand spectrum ULS'!K862="",1000000,'demand spectrum ULS'!K862)</f>
        <v>1000000</v>
      </c>
      <c r="C862" s="19" t="str">
        <f>IF('demand spectrum ULS'!J862="","",'demand spectrum ULS'!J862)</f>
        <v/>
      </c>
      <c r="F862" s="50">
        <f>IF('capacity spectrum ULS'!K862="",1000000,'capacity spectrum ULS'!K862)</f>
        <v>1000000</v>
      </c>
      <c r="G862" s="50" t="str">
        <f>IF('capacity spectrum ULS'!J862="","",'capacity spectrum ULS'!J862)</f>
        <v/>
      </c>
      <c r="H862" s="50"/>
      <c r="J862" s="19">
        <f>IF(B862="","",B862*'N2'!$S$1)</f>
        <v>500000</v>
      </c>
      <c r="K862" s="19" t="str">
        <f>IF(C862="","",C862*'N2'!$S$1)</f>
        <v/>
      </c>
    </row>
    <row r="863" spans="2:11" x14ac:dyDescent="0.25">
      <c r="B863" s="19">
        <f>IF('demand spectrum ULS'!K863="",1000000,'demand spectrum ULS'!K863)</f>
        <v>1000000</v>
      </c>
      <c r="C863" s="19" t="str">
        <f>IF('demand spectrum ULS'!J863="","",'demand spectrum ULS'!J863)</f>
        <v/>
      </c>
      <c r="F863" s="50">
        <f>IF('capacity spectrum ULS'!K863="",1000000,'capacity spectrum ULS'!K863)</f>
        <v>1000000</v>
      </c>
      <c r="G863" s="50" t="str">
        <f>IF('capacity spectrum ULS'!J863="","",'capacity spectrum ULS'!J863)</f>
        <v/>
      </c>
      <c r="H863" s="50"/>
      <c r="J863" s="19">
        <f>IF(B863="","",B863*'N2'!$S$1)</f>
        <v>500000</v>
      </c>
      <c r="K863" s="19" t="str">
        <f>IF(C863="","",C863*'N2'!$S$1)</f>
        <v/>
      </c>
    </row>
    <row r="864" spans="2:11" x14ac:dyDescent="0.25">
      <c r="B864" s="19">
        <f>IF('demand spectrum ULS'!K864="",1000000,'demand spectrum ULS'!K864)</f>
        <v>1000000</v>
      </c>
      <c r="C864" s="19" t="str">
        <f>IF('demand spectrum ULS'!J864="","",'demand spectrum ULS'!J864)</f>
        <v/>
      </c>
      <c r="F864" s="50">
        <f>IF('capacity spectrum ULS'!K864="",1000000,'capacity spectrum ULS'!K864)</f>
        <v>1000000</v>
      </c>
      <c r="G864" s="50" t="str">
        <f>IF('capacity spectrum ULS'!J864="","",'capacity spectrum ULS'!J864)</f>
        <v/>
      </c>
      <c r="H864" s="50"/>
      <c r="J864" s="19">
        <f>IF(B864="","",B864*'N2'!$S$1)</f>
        <v>500000</v>
      </c>
      <c r="K864" s="19" t="str">
        <f>IF(C864="","",C864*'N2'!$S$1)</f>
        <v/>
      </c>
    </row>
    <row r="865" spans="2:11" x14ac:dyDescent="0.25">
      <c r="B865" s="19">
        <f>IF('demand spectrum ULS'!K865="",1000000,'demand spectrum ULS'!K865)</f>
        <v>1000000</v>
      </c>
      <c r="C865" s="19" t="str">
        <f>IF('demand spectrum ULS'!J865="","",'demand spectrum ULS'!J865)</f>
        <v/>
      </c>
      <c r="F865" s="50">
        <f>IF('capacity spectrum ULS'!K865="",1000000,'capacity spectrum ULS'!K865)</f>
        <v>1000000</v>
      </c>
      <c r="G865" s="50" t="str">
        <f>IF('capacity spectrum ULS'!J865="","",'capacity spectrum ULS'!J865)</f>
        <v/>
      </c>
      <c r="H865" s="50"/>
      <c r="J865" s="19">
        <f>IF(B865="","",B865*'N2'!$S$1)</f>
        <v>500000</v>
      </c>
      <c r="K865" s="19" t="str">
        <f>IF(C865="","",C865*'N2'!$S$1)</f>
        <v/>
      </c>
    </row>
    <row r="866" spans="2:11" x14ac:dyDescent="0.25">
      <c r="B866" s="19">
        <f>IF('demand spectrum ULS'!K866="",1000000,'demand spectrum ULS'!K866)</f>
        <v>1000000</v>
      </c>
      <c r="C866" s="19" t="str">
        <f>IF('demand spectrum ULS'!J866="","",'demand spectrum ULS'!J866)</f>
        <v/>
      </c>
      <c r="F866" s="50">
        <f>IF('capacity spectrum ULS'!K866="",1000000,'capacity spectrum ULS'!K866)</f>
        <v>1000000</v>
      </c>
      <c r="G866" s="50" t="str">
        <f>IF('capacity spectrum ULS'!J866="","",'capacity spectrum ULS'!J866)</f>
        <v/>
      </c>
      <c r="H866" s="50"/>
      <c r="J866" s="19">
        <f>IF(B866="","",B866*'N2'!$S$1)</f>
        <v>500000</v>
      </c>
      <c r="K866" s="19" t="str">
        <f>IF(C866="","",C866*'N2'!$S$1)</f>
        <v/>
      </c>
    </row>
    <row r="867" spans="2:11" x14ac:dyDescent="0.25">
      <c r="B867" s="19">
        <f>IF('demand spectrum ULS'!K867="",1000000,'demand spectrum ULS'!K867)</f>
        <v>1000000</v>
      </c>
      <c r="C867" s="19" t="str">
        <f>IF('demand spectrum ULS'!J867="","",'demand spectrum ULS'!J867)</f>
        <v/>
      </c>
      <c r="F867" s="50">
        <f>IF('capacity spectrum ULS'!K867="",1000000,'capacity spectrum ULS'!K867)</f>
        <v>1000000</v>
      </c>
      <c r="G867" s="50" t="str">
        <f>IF('capacity spectrum ULS'!J867="","",'capacity spectrum ULS'!J867)</f>
        <v/>
      </c>
      <c r="H867" s="50"/>
      <c r="J867" s="19">
        <f>IF(B867="","",B867*'N2'!$S$1)</f>
        <v>500000</v>
      </c>
      <c r="K867" s="19" t="str">
        <f>IF(C867="","",C867*'N2'!$S$1)</f>
        <v/>
      </c>
    </row>
    <row r="868" spans="2:11" x14ac:dyDescent="0.25">
      <c r="B868" s="19">
        <f>IF('demand spectrum ULS'!K868="",1000000,'demand spectrum ULS'!K868)</f>
        <v>1000000</v>
      </c>
      <c r="C868" s="19" t="str">
        <f>IF('demand spectrum ULS'!J868="","",'demand spectrum ULS'!J868)</f>
        <v/>
      </c>
      <c r="F868" s="50">
        <f>IF('capacity spectrum ULS'!K868="",1000000,'capacity spectrum ULS'!K868)</f>
        <v>1000000</v>
      </c>
      <c r="G868" s="50" t="str">
        <f>IF('capacity spectrum ULS'!J868="","",'capacity spectrum ULS'!J868)</f>
        <v/>
      </c>
      <c r="H868" s="50"/>
      <c r="J868" s="19">
        <f>IF(B868="","",B868*'N2'!$S$1)</f>
        <v>500000</v>
      </c>
      <c r="K868" s="19" t="str">
        <f>IF(C868="","",C868*'N2'!$S$1)</f>
        <v/>
      </c>
    </row>
    <row r="869" spans="2:11" x14ac:dyDescent="0.25">
      <c r="B869" s="19">
        <f>IF('demand spectrum ULS'!K869="",1000000,'demand spectrum ULS'!K869)</f>
        <v>1000000</v>
      </c>
      <c r="C869" s="19" t="str">
        <f>IF('demand spectrum ULS'!J869="","",'demand spectrum ULS'!J869)</f>
        <v/>
      </c>
      <c r="F869" s="50">
        <f>IF('capacity spectrum ULS'!K869="",1000000,'capacity spectrum ULS'!K869)</f>
        <v>1000000</v>
      </c>
      <c r="G869" s="50" t="str">
        <f>IF('capacity spectrum ULS'!J869="","",'capacity spectrum ULS'!J869)</f>
        <v/>
      </c>
      <c r="H869" s="50"/>
      <c r="J869" s="19">
        <f>IF(B869="","",B869*'N2'!$S$1)</f>
        <v>500000</v>
      </c>
      <c r="K869" s="19" t="str">
        <f>IF(C869="","",C869*'N2'!$S$1)</f>
        <v/>
      </c>
    </row>
    <row r="870" spans="2:11" x14ac:dyDescent="0.25">
      <c r="B870" s="19">
        <f>IF('demand spectrum ULS'!K870="",1000000,'demand spectrum ULS'!K870)</f>
        <v>1000000</v>
      </c>
      <c r="C870" s="19" t="str">
        <f>IF('demand spectrum ULS'!J870="","",'demand spectrum ULS'!J870)</f>
        <v/>
      </c>
      <c r="F870" s="50">
        <f>IF('capacity spectrum ULS'!K870="",1000000,'capacity spectrum ULS'!K870)</f>
        <v>1000000</v>
      </c>
      <c r="G870" s="50" t="str">
        <f>IF('capacity spectrum ULS'!J870="","",'capacity spectrum ULS'!J870)</f>
        <v/>
      </c>
      <c r="H870" s="50"/>
      <c r="J870" s="19">
        <f>IF(B870="","",B870*'N2'!$S$1)</f>
        <v>500000</v>
      </c>
      <c r="K870" s="19" t="str">
        <f>IF(C870="","",C870*'N2'!$S$1)</f>
        <v/>
      </c>
    </row>
    <row r="871" spans="2:11" x14ac:dyDescent="0.25">
      <c r="B871" s="19">
        <f>IF('demand spectrum ULS'!K871="",1000000,'demand spectrum ULS'!K871)</f>
        <v>1000000</v>
      </c>
      <c r="C871" s="19" t="str">
        <f>IF('demand spectrum ULS'!J871="","",'demand spectrum ULS'!J871)</f>
        <v/>
      </c>
      <c r="F871" s="50">
        <f>IF('capacity spectrum ULS'!K871="",1000000,'capacity spectrum ULS'!K871)</f>
        <v>1000000</v>
      </c>
      <c r="G871" s="50" t="str">
        <f>IF('capacity spectrum ULS'!J871="","",'capacity spectrum ULS'!J871)</f>
        <v/>
      </c>
      <c r="H871" s="50"/>
      <c r="J871" s="19">
        <f>IF(B871="","",B871*'N2'!$S$1)</f>
        <v>500000</v>
      </c>
      <c r="K871" s="19" t="str">
        <f>IF(C871="","",C871*'N2'!$S$1)</f>
        <v/>
      </c>
    </row>
    <row r="872" spans="2:11" x14ac:dyDescent="0.25">
      <c r="B872" s="19">
        <f>IF('demand spectrum ULS'!K872="",1000000,'demand spectrum ULS'!K872)</f>
        <v>1000000</v>
      </c>
      <c r="C872" s="19" t="str">
        <f>IF('demand spectrum ULS'!J872="","",'demand spectrum ULS'!J872)</f>
        <v/>
      </c>
      <c r="F872" s="50">
        <f>IF('capacity spectrum ULS'!K872="",1000000,'capacity spectrum ULS'!K872)</f>
        <v>1000000</v>
      </c>
      <c r="G872" s="50" t="str">
        <f>IF('capacity spectrum ULS'!J872="","",'capacity spectrum ULS'!J872)</f>
        <v/>
      </c>
      <c r="H872" s="50"/>
      <c r="J872" s="19">
        <f>IF(B872="","",B872*'N2'!$S$1)</f>
        <v>500000</v>
      </c>
      <c r="K872" s="19" t="str">
        <f>IF(C872="","",C872*'N2'!$S$1)</f>
        <v/>
      </c>
    </row>
    <row r="873" spans="2:11" x14ac:dyDescent="0.25">
      <c r="B873" s="19">
        <f>IF('demand spectrum ULS'!K873="",1000000,'demand spectrum ULS'!K873)</f>
        <v>1000000</v>
      </c>
      <c r="C873" s="19" t="str">
        <f>IF('demand spectrum ULS'!J873="","",'demand spectrum ULS'!J873)</f>
        <v/>
      </c>
      <c r="F873" s="50">
        <f>IF('capacity spectrum ULS'!K873="",1000000,'capacity spectrum ULS'!K873)</f>
        <v>1000000</v>
      </c>
      <c r="G873" s="50" t="str">
        <f>IF('capacity spectrum ULS'!J873="","",'capacity spectrum ULS'!J873)</f>
        <v/>
      </c>
      <c r="H873" s="50"/>
      <c r="J873" s="19">
        <f>IF(B873="","",B873*'N2'!$S$1)</f>
        <v>500000</v>
      </c>
      <c r="K873" s="19" t="str">
        <f>IF(C873="","",C873*'N2'!$S$1)</f>
        <v/>
      </c>
    </row>
    <row r="874" spans="2:11" x14ac:dyDescent="0.25">
      <c r="B874" s="19">
        <f>IF('demand spectrum ULS'!K874="",1000000,'demand spectrum ULS'!K874)</f>
        <v>1000000</v>
      </c>
      <c r="C874" s="19" t="str">
        <f>IF('demand spectrum ULS'!J874="","",'demand spectrum ULS'!J874)</f>
        <v/>
      </c>
      <c r="F874" s="50">
        <f>IF('capacity spectrum ULS'!K874="",1000000,'capacity spectrum ULS'!K874)</f>
        <v>1000000</v>
      </c>
      <c r="G874" s="50" t="str">
        <f>IF('capacity spectrum ULS'!J874="","",'capacity spectrum ULS'!J874)</f>
        <v/>
      </c>
      <c r="H874" s="50"/>
      <c r="J874" s="19">
        <f>IF(B874="","",B874*'N2'!$S$1)</f>
        <v>500000</v>
      </c>
      <c r="K874" s="19" t="str">
        <f>IF(C874="","",C874*'N2'!$S$1)</f>
        <v/>
      </c>
    </row>
    <row r="875" spans="2:11" x14ac:dyDescent="0.25">
      <c r="B875" s="19">
        <f>IF('demand spectrum ULS'!K875="",1000000,'demand spectrum ULS'!K875)</f>
        <v>1000000</v>
      </c>
      <c r="C875" s="19" t="str">
        <f>IF('demand spectrum ULS'!J875="","",'demand spectrum ULS'!J875)</f>
        <v/>
      </c>
      <c r="F875" s="50">
        <f>IF('capacity spectrum ULS'!K875="",1000000,'capacity spectrum ULS'!K875)</f>
        <v>1000000</v>
      </c>
      <c r="G875" s="50" t="str">
        <f>IF('capacity spectrum ULS'!J875="","",'capacity spectrum ULS'!J875)</f>
        <v/>
      </c>
      <c r="H875" s="50"/>
      <c r="J875" s="19">
        <f>IF(B875="","",B875*'N2'!$S$1)</f>
        <v>500000</v>
      </c>
      <c r="K875" s="19" t="str">
        <f>IF(C875="","",C875*'N2'!$S$1)</f>
        <v/>
      </c>
    </row>
    <row r="876" spans="2:11" x14ac:dyDescent="0.25">
      <c r="B876" s="19">
        <f>IF('demand spectrum ULS'!K876="",1000000,'demand spectrum ULS'!K876)</f>
        <v>1000000</v>
      </c>
      <c r="C876" s="19" t="str">
        <f>IF('demand spectrum ULS'!J876="","",'demand spectrum ULS'!J876)</f>
        <v/>
      </c>
      <c r="F876" s="50">
        <f>IF('capacity spectrum ULS'!K876="",1000000,'capacity spectrum ULS'!K876)</f>
        <v>1000000</v>
      </c>
      <c r="G876" s="50" t="str">
        <f>IF('capacity spectrum ULS'!J876="","",'capacity spectrum ULS'!J876)</f>
        <v/>
      </c>
      <c r="H876" s="50"/>
      <c r="J876" s="19">
        <f>IF(B876="","",B876*'N2'!$S$1)</f>
        <v>500000</v>
      </c>
      <c r="K876" s="19" t="str">
        <f>IF(C876="","",C876*'N2'!$S$1)</f>
        <v/>
      </c>
    </row>
    <row r="877" spans="2:11" x14ac:dyDescent="0.25">
      <c r="B877" s="19">
        <f>IF('demand spectrum ULS'!K877="",1000000,'demand spectrum ULS'!K877)</f>
        <v>1000000</v>
      </c>
      <c r="C877" s="19" t="str">
        <f>IF('demand spectrum ULS'!J877="","",'demand spectrum ULS'!J877)</f>
        <v/>
      </c>
      <c r="F877" s="50">
        <f>IF('capacity spectrum ULS'!K877="",1000000,'capacity spectrum ULS'!K877)</f>
        <v>1000000</v>
      </c>
      <c r="G877" s="50" t="str">
        <f>IF('capacity spectrum ULS'!J877="","",'capacity spectrum ULS'!J877)</f>
        <v/>
      </c>
      <c r="H877" s="50"/>
      <c r="J877" s="19">
        <f>IF(B877="","",B877*'N2'!$S$1)</f>
        <v>500000</v>
      </c>
      <c r="K877" s="19" t="str">
        <f>IF(C877="","",C877*'N2'!$S$1)</f>
        <v/>
      </c>
    </row>
    <row r="878" spans="2:11" x14ac:dyDescent="0.25">
      <c r="B878" s="19">
        <f>IF('demand spectrum ULS'!K878="",1000000,'demand spectrum ULS'!K878)</f>
        <v>1000000</v>
      </c>
      <c r="C878" s="19" t="str">
        <f>IF('demand spectrum ULS'!J878="","",'demand spectrum ULS'!J878)</f>
        <v/>
      </c>
      <c r="F878" s="50">
        <f>IF('capacity spectrum ULS'!K878="",1000000,'capacity spectrum ULS'!K878)</f>
        <v>1000000</v>
      </c>
      <c r="G878" s="50" t="str">
        <f>IF('capacity spectrum ULS'!J878="","",'capacity spectrum ULS'!J878)</f>
        <v/>
      </c>
      <c r="H878" s="50"/>
      <c r="J878" s="19">
        <f>IF(B878="","",B878*'N2'!$S$1)</f>
        <v>500000</v>
      </c>
      <c r="K878" s="19" t="str">
        <f>IF(C878="","",C878*'N2'!$S$1)</f>
        <v/>
      </c>
    </row>
    <row r="879" spans="2:11" x14ac:dyDescent="0.25">
      <c r="B879" s="19">
        <f>IF('demand spectrum ULS'!K879="",1000000,'demand spectrum ULS'!K879)</f>
        <v>1000000</v>
      </c>
      <c r="C879" s="19" t="str">
        <f>IF('demand spectrum ULS'!J879="","",'demand spectrum ULS'!J879)</f>
        <v/>
      </c>
      <c r="F879" s="50">
        <f>IF('capacity spectrum ULS'!K879="",1000000,'capacity spectrum ULS'!K879)</f>
        <v>1000000</v>
      </c>
      <c r="G879" s="50" t="str">
        <f>IF('capacity spectrum ULS'!J879="","",'capacity spectrum ULS'!J879)</f>
        <v/>
      </c>
      <c r="H879" s="50"/>
      <c r="J879" s="19">
        <f>IF(B879="","",B879*'N2'!$S$1)</f>
        <v>500000</v>
      </c>
      <c r="K879" s="19" t="str">
        <f>IF(C879="","",C879*'N2'!$S$1)</f>
        <v/>
      </c>
    </row>
    <row r="880" spans="2:11" x14ac:dyDescent="0.25">
      <c r="B880" s="19">
        <f>IF('demand spectrum ULS'!K880="",1000000,'demand spectrum ULS'!K880)</f>
        <v>1000000</v>
      </c>
      <c r="C880" s="19" t="str">
        <f>IF('demand spectrum ULS'!J880="","",'demand spectrum ULS'!J880)</f>
        <v/>
      </c>
      <c r="F880" s="50">
        <f>IF('capacity spectrum ULS'!K880="",1000000,'capacity spectrum ULS'!K880)</f>
        <v>1000000</v>
      </c>
      <c r="G880" s="50" t="str">
        <f>IF('capacity spectrum ULS'!J880="","",'capacity spectrum ULS'!J880)</f>
        <v/>
      </c>
      <c r="H880" s="50"/>
      <c r="J880" s="19">
        <f>IF(B880="","",B880*'N2'!$S$1)</f>
        <v>500000</v>
      </c>
      <c r="K880" s="19" t="str">
        <f>IF(C880="","",C880*'N2'!$S$1)</f>
        <v/>
      </c>
    </row>
    <row r="881" spans="2:11" x14ac:dyDescent="0.25">
      <c r="B881" s="19">
        <f>IF('demand spectrum ULS'!K881="",1000000,'demand spectrum ULS'!K881)</f>
        <v>1000000</v>
      </c>
      <c r="C881" s="19" t="str">
        <f>IF('demand spectrum ULS'!J881="","",'demand spectrum ULS'!J881)</f>
        <v/>
      </c>
      <c r="F881" s="50">
        <f>IF('capacity spectrum ULS'!K881="",1000000,'capacity spectrum ULS'!K881)</f>
        <v>1000000</v>
      </c>
      <c r="G881" s="50" t="str">
        <f>IF('capacity spectrum ULS'!J881="","",'capacity spectrum ULS'!J881)</f>
        <v/>
      </c>
      <c r="H881" s="50"/>
      <c r="J881" s="19">
        <f>IF(B881="","",B881*'N2'!$S$1)</f>
        <v>500000</v>
      </c>
      <c r="K881" s="19" t="str">
        <f>IF(C881="","",C881*'N2'!$S$1)</f>
        <v/>
      </c>
    </row>
    <row r="882" spans="2:11" x14ac:dyDescent="0.25">
      <c r="B882" s="19">
        <f>IF('demand spectrum ULS'!K882="",1000000,'demand spectrum ULS'!K882)</f>
        <v>1000000</v>
      </c>
      <c r="C882" s="19" t="str">
        <f>IF('demand spectrum ULS'!J882="","",'demand spectrum ULS'!J882)</f>
        <v/>
      </c>
      <c r="F882" s="50">
        <f>IF('capacity spectrum ULS'!K882="",1000000,'capacity spectrum ULS'!K882)</f>
        <v>1000000</v>
      </c>
      <c r="G882" s="50" t="str">
        <f>IF('capacity spectrum ULS'!J882="","",'capacity spectrum ULS'!J882)</f>
        <v/>
      </c>
      <c r="H882" s="50"/>
      <c r="J882" s="19">
        <f>IF(B882="","",B882*'N2'!$S$1)</f>
        <v>500000</v>
      </c>
      <c r="K882" s="19" t="str">
        <f>IF(C882="","",C882*'N2'!$S$1)</f>
        <v/>
      </c>
    </row>
    <row r="883" spans="2:11" x14ac:dyDescent="0.25">
      <c r="B883" s="19">
        <f>IF('demand spectrum ULS'!K883="",1000000,'demand spectrum ULS'!K883)</f>
        <v>1000000</v>
      </c>
      <c r="C883" s="19" t="str">
        <f>IF('demand spectrum ULS'!J883="","",'demand spectrum ULS'!J883)</f>
        <v/>
      </c>
      <c r="F883" s="50">
        <f>IF('capacity spectrum ULS'!K883="",1000000,'capacity spectrum ULS'!K883)</f>
        <v>1000000</v>
      </c>
      <c r="G883" s="50" t="str">
        <f>IF('capacity spectrum ULS'!J883="","",'capacity spectrum ULS'!J883)</f>
        <v/>
      </c>
      <c r="H883" s="50"/>
      <c r="J883" s="19">
        <f>IF(B883="","",B883*'N2'!$S$1)</f>
        <v>500000</v>
      </c>
      <c r="K883" s="19" t="str">
        <f>IF(C883="","",C883*'N2'!$S$1)</f>
        <v/>
      </c>
    </row>
    <row r="884" spans="2:11" x14ac:dyDescent="0.25">
      <c r="B884" s="19">
        <f>IF('demand spectrum ULS'!K884="",1000000,'demand spectrum ULS'!K884)</f>
        <v>1000000</v>
      </c>
      <c r="C884" s="19" t="str">
        <f>IF('demand spectrum ULS'!J884="","",'demand spectrum ULS'!J884)</f>
        <v/>
      </c>
      <c r="F884" s="50">
        <f>IF('capacity spectrum ULS'!K884="",1000000,'capacity spectrum ULS'!K884)</f>
        <v>1000000</v>
      </c>
      <c r="G884" s="50" t="str">
        <f>IF('capacity spectrum ULS'!J884="","",'capacity spectrum ULS'!J884)</f>
        <v/>
      </c>
      <c r="H884" s="50"/>
      <c r="J884" s="19">
        <f>IF(B884="","",B884*'N2'!$S$1)</f>
        <v>500000</v>
      </c>
      <c r="K884" s="19" t="str">
        <f>IF(C884="","",C884*'N2'!$S$1)</f>
        <v/>
      </c>
    </row>
    <row r="885" spans="2:11" x14ac:dyDescent="0.25">
      <c r="B885" s="19">
        <f>IF('demand spectrum ULS'!K885="",1000000,'demand spectrum ULS'!K885)</f>
        <v>1000000</v>
      </c>
      <c r="C885" s="19" t="str">
        <f>IF('demand spectrum ULS'!J885="","",'demand spectrum ULS'!J885)</f>
        <v/>
      </c>
      <c r="F885" s="50">
        <f>IF('capacity spectrum ULS'!K885="",1000000,'capacity spectrum ULS'!K885)</f>
        <v>1000000</v>
      </c>
      <c r="G885" s="50" t="str">
        <f>IF('capacity spectrum ULS'!J885="","",'capacity spectrum ULS'!J885)</f>
        <v/>
      </c>
      <c r="H885" s="50"/>
      <c r="J885" s="19">
        <f>IF(B885="","",B885*'N2'!$S$1)</f>
        <v>500000</v>
      </c>
      <c r="K885" s="19" t="str">
        <f>IF(C885="","",C885*'N2'!$S$1)</f>
        <v/>
      </c>
    </row>
    <row r="886" spans="2:11" x14ac:dyDescent="0.25">
      <c r="B886" s="19">
        <f>IF('demand spectrum ULS'!K886="",1000000,'demand spectrum ULS'!K886)</f>
        <v>1000000</v>
      </c>
      <c r="C886" s="19" t="str">
        <f>IF('demand spectrum ULS'!J886="","",'demand spectrum ULS'!J886)</f>
        <v/>
      </c>
      <c r="F886" s="50">
        <f>IF('capacity spectrum ULS'!K886="",1000000,'capacity spectrum ULS'!K886)</f>
        <v>1000000</v>
      </c>
      <c r="G886" s="50" t="str">
        <f>IF('capacity spectrum ULS'!J886="","",'capacity spectrum ULS'!J886)</f>
        <v/>
      </c>
      <c r="H886" s="50"/>
      <c r="J886" s="19">
        <f>IF(B886="","",B886*'N2'!$S$1)</f>
        <v>500000</v>
      </c>
      <c r="K886" s="19" t="str">
        <f>IF(C886="","",C886*'N2'!$S$1)</f>
        <v/>
      </c>
    </row>
    <row r="887" spans="2:11" x14ac:dyDescent="0.25">
      <c r="B887" s="19">
        <f>IF('demand spectrum ULS'!K887="",1000000,'demand spectrum ULS'!K887)</f>
        <v>1000000</v>
      </c>
      <c r="C887" s="19" t="str">
        <f>IF('demand spectrum ULS'!J887="","",'demand spectrum ULS'!J887)</f>
        <v/>
      </c>
      <c r="F887" s="50">
        <f>IF('capacity spectrum ULS'!K887="",1000000,'capacity spectrum ULS'!K887)</f>
        <v>1000000</v>
      </c>
      <c r="G887" s="50" t="str">
        <f>IF('capacity spectrum ULS'!J887="","",'capacity spectrum ULS'!J887)</f>
        <v/>
      </c>
      <c r="H887" s="50"/>
      <c r="J887" s="19">
        <f>IF(B887="","",B887*'N2'!$S$1)</f>
        <v>500000</v>
      </c>
      <c r="K887" s="19" t="str">
        <f>IF(C887="","",C887*'N2'!$S$1)</f>
        <v/>
      </c>
    </row>
    <row r="888" spans="2:11" x14ac:dyDescent="0.25">
      <c r="B888" s="19">
        <f>IF('demand spectrum ULS'!K888="",1000000,'demand spectrum ULS'!K888)</f>
        <v>1000000</v>
      </c>
      <c r="C888" s="19" t="str">
        <f>IF('demand spectrum ULS'!J888="","",'demand spectrum ULS'!J888)</f>
        <v/>
      </c>
      <c r="F888" s="50">
        <f>IF('capacity spectrum ULS'!K888="",1000000,'capacity spectrum ULS'!K888)</f>
        <v>1000000</v>
      </c>
      <c r="G888" s="50" t="str">
        <f>IF('capacity spectrum ULS'!J888="","",'capacity spectrum ULS'!J888)</f>
        <v/>
      </c>
      <c r="H888" s="50"/>
      <c r="J888" s="19">
        <f>IF(B888="","",B888*'N2'!$S$1)</f>
        <v>500000</v>
      </c>
      <c r="K888" s="19" t="str">
        <f>IF(C888="","",C888*'N2'!$S$1)</f>
        <v/>
      </c>
    </row>
    <row r="889" spans="2:11" x14ac:dyDescent="0.25">
      <c r="B889" s="19">
        <f>IF('demand spectrum ULS'!K889="",1000000,'demand spectrum ULS'!K889)</f>
        <v>1000000</v>
      </c>
      <c r="C889" s="19" t="str">
        <f>IF('demand spectrum ULS'!J889="","",'demand spectrum ULS'!J889)</f>
        <v/>
      </c>
      <c r="F889" s="50">
        <f>IF('capacity spectrum ULS'!K889="",1000000,'capacity spectrum ULS'!K889)</f>
        <v>1000000</v>
      </c>
      <c r="G889" s="50" t="str">
        <f>IF('capacity spectrum ULS'!J889="","",'capacity spectrum ULS'!J889)</f>
        <v/>
      </c>
      <c r="H889" s="50"/>
      <c r="J889" s="19">
        <f>IF(B889="","",B889*'N2'!$S$1)</f>
        <v>500000</v>
      </c>
      <c r="K889" s="19" t="str">
        <f>IF(C889="","",C889*'N2'!$S$1)</f>
        <v/>
      </c>
    </row>
    <row r="890" spans="2:11" x14ac:dyDescent="0.25">
      <c r="B890" s="19">
        <f>IF('demand spectrum ULS'!K890="",1000000,'demand spectrum ULS'!K890)</f>
        <v>1000000</v>
      </c>
      <c r="C890" s="19" t="str">
        <f>IF('demand spectrum ULS'!J890="","",'demand spectrum ULS'!J890)</f>
        <v/>
      </c>
      <c r="F890" s="50">
        <f>IF('capacity spectrum ULS'!K890="",1000000,'capacity spectrum ULS'!K890)</f>
        <v>1000000</v>
      </c>
      <c r="G890" s="50" t="str">
        <f>IF('capacity spectrum ULS'!J890="","",'capacity spectrum ULS'!J890)</f>
        <v/>
      </c>
      <c r="H890" s="50"/>
      <c r="J890" s="19">
        <f>IF(B890="","",B890*'N2'!$S$1)</f>
        <v>500000</v>
      </c>
      <c r="K890" s="19" t="str">
        <f>IF(C890="","",C890*'N2'!$S$1)</f>
        <v/>
      </c>
    </row>
    <row r="891" spans="2:11" x14ac:dyDescent="0.25">
      <c r="B891" s="19">
        <f>IF('demand spectrum ULS'!K891="",1000000,'demand spectrum ULS'!K891)</f>
        <v>1000000</v>
      </c>
      <c r="C891" s="19" t="str">
        <f>IF('demand spectrum ULS'!J891="","",'demand spectrum ULS'!J891)</f>
        <v/>
      </c>
      <c r="F891" s="50">
        <f>IF('capacity spectrum ULS'!K891="",1000000,'capacity spectrum ULS'!K891)</f>
        <v>1000000</v>
      </c>
      <c r="G891" s="50" t="str">
        <f>IF('capacity spectrum ULS'!J891="","",'capacity spectrum ULS'!J891)</f>
        <v/>
      </c>
      <c r="H891" s="50"/>
      <c r="J891" s="19">
        <f>IF(B891="","",B891*'N2'!$S$1)</f>
        <v>500000</v>
      </c>
      <c r="K891" s="19" t="str">
        <f>IF(C891="","",C891*'N2'!$S$1)</f>
        <v/>
      </c>
    </row>
    <row r="892" spans="2:11" x14ac:dyDescent="0.25">
      <c r="B892" s="19">
        <f>IF('demand spectrum ULS'!K892="",1000000,'demand spectrum ULS'!K892)</f>
        <v>1000000</v>
      </c>
      <c r="C892" s="19" t="str">
        <f>IF('demand spectrum ULS'!J892="","",'demand spectrum ULS'!J892)</f>
        <v/>
      </c>
      <c r="F892" s="50">
        <f>IF('capacity spectrum ULS'!K892="",1000000,'capacity spectrum ULS'!K892)</f>
        <v>1000000</v>
      </c>
      <c r="G892" s="50" t="str">
        <f>IF('capacity spectrum ULS'!J892="","",'capacity spectrum ULS'!J892)</f>
        <v/>
      </c>
      <c r="H892" s="50"/>
      <c r="J892" s="19">
        <f>IF(B892="","",B892*'N2'!$S$1)</f>
        <v>500000</v>
      </c>
      <c r="K892" s="19" t="str">
        <f>IF(C892="","",C892*'N2'!$S$1)</f>
        <v/>
      </c>
    </row>
    <row r="893" spans="2:11" x14ac:dyDescent="0.25">
      <c r="B893" s="19">
        <f>IF('demand spectrum ULS'!K893="",1000000,'demand spectrum ULS'!K893)</f>
        <v>1000000</v>
      </c>
      <c r="C893" s="19" t="str">
        <f>IF('demand spectrum ULS'!J893="","",'demand spectrum ULS'!J893)</f>
        <v/>
      </c>
      <c r="F893" s="50">
        <f>IF('capacity spectrum ULS'!K893="",1000000,'capacity spectrum ULS'!K893)</f>
        <v>1000000</v>
      </c>
      <c r="G893" s="50" t="str">
        <f>IF('capacity spectrum ULS'!J893="","",'capacity spectrum ULS'!J893)</f>
        <v/>
      </c>
      <c r="H893" s="50"/>
      <c r="J893" s="19">
        <f>IF(B893="","",B893*'N2'!$S$1)</f>
        <v>500000</v>
      </c>
      <c r="K893" s="19" t="str">
        <f>IF(C893="","",C893*'N2'!$S$1)</f>
        <v/>
      </c>
    </row>
    <row r="894" spans="2:11" x14ac:dyDescent="0.25">
      <c r="B894" s="19">
        <f>IF('demand spectrum ULS'!K894="",1000000,'demand spectrum ULS'!K894)</f>
        <v>1000000</v>
      </c>
      <c r="C894" s="19" t="str">
        <f>IF('demand spectrum ULS'!J894="","",'demand spectrum ULS'!J894)</f>
        <v/>
      </c>
      <c r="F894" s="50">
        <f>IF('capacity spectrum ULS'!K894="",1000000,'capacity spectrum ULS'!K894)</f>
        <v>1000000</v>
      </c>
      <c r="G894" s="50" t="str">
        <f>IF('capacity spectrum ULS'!J894="","",'capacity spectrum ULS'!J894)</f>
        <v/>
      </c>
      <c r="H894" s="50"/>
      <c r="J894" s="19">
        <f>IF(B894="","",B894*'N2'!$S$1)</f>
        <v>500000</v>
      </c>
      <c r="K894" s="19" t="str">
        <f>IF(C894="","",C894*'N2'!$S$1)</f>
        <v/>
      </c>
    </row>
    <row r="895" spans="2:11" x14ac:dyDescent="0.25">
      <c r="B895" s="19">
        <f>IF('demand spectrum ULS'!K895="",1000000,'demand spectrum ULS'!K895)</f>
        <v>1000000</v>
      </c>
      <c r="C895" s="19" t="str">
        <f>IF('demand spectrum ULS'!J895="","",'demand spectrum ULS'!J895)</f>
        <v/>
      </c>
      <c r="F895" s="50">
        <f>IF('capacity spectrum ULS'!K895="",1000000,'capacity spectrum ULS'!K895)</f>
        <v>1000000</v>
      </c>
      <c r="G895" s="50" t="str">
        <f>IF('capacity spectrum ULS'!J895="","",'capacity spectrum ULS'!J895)</f>
        <v/>
      </c>
      <c r="H895" s="50"/>
      <c r="J895" s="19">
        <f>IF(B895="","",B895*'N2'!$S$1)</f>
        <v>500000</v>
      </c>
      <c r="K895" s="19" t="str">
        <f>IF(C895="","",C895*'N2'!$S$1)</f>
        <v/>
      </c>
    </row>
    <row r="896" spans="2:11" x14ac:dyDescent="0.25">
      <c r="B896" s="19">
        <f>IF('demand spectrum ULS'!K896="",1000000,'demand spectrum ULS'!K896)</f>
        <v>1000000</v>
      </c>
      <c r="C896" s="19" t="str">
        <f>IF('demand spectrum ULS'!J896="","",'demand spectrum ULS'!J896)</f>
        <v/>
      </c>
      <c r="F896" s="50">
        <f>IF('capacity spectrum ULS'!K896="",1000000,'capacity spectrum ULS'!K896)</f>
        <v>1000000</v>
      </c>
      <c r="G896" s="50" t="str">
        <f>IF('capacity spectrum ULS'!J896="","",'capacity spectrum ULS'!J896)</f>
        <v/>
      </c>
      <c r="H896" s="50"/>
      <c r="J896" s="19">
        <f>IF(B896="","",B896*'N2'!$S$1)</f>
        <v>500000</v>
      </c>
      <c r="K896" s="19" t="str">
        <f>IF(C896="","",C896*'N2'!$S$1)</f>
        <v/>
      </c>
    </row>
    <row r="897" spans="2:11" x14ac:dyDescent="0.25">
      <c r="B897" s="19">
        <f>IF('demand spectrum ULS'!K897="",1000000,'demand spectrum ULS'!K897)</f>
        <v>1000000</v>
      </c>
      <c r="C897" s="19" t="str">
        <f>IF('demand spectrum ULS'!J897="","",'demand spectrum ULS'!J897)</f>
        <v/>
      </c>
      <c r="F897" s="50">
        <f>IF('capacity spectrum ULS'!K897="",1000000,'capacity spectrum ULS'!K897)</f>
        <v>1000000</v>
      </c>
      <c r="G897" s="50" t="str">
        <f>IF('capacity spectrum ULS'!J897="","",'capacity spectrum ULS'!J897)</f>
        <v/>
      </c>
      <c r="H897" s="50"/>
      <c r="J897" s="19">
        <f>IF(B897="","",B897*'N2'!$S$1)</f>
        <v>500000</v>
      </c>
      <c r="K897" s="19" t="str">
        <f>IF(C897="","",C897*'N2'!$S$1)</f>
        <v/>
      </c>
    </row>
    <row r="898" spans="2:11" x14ac:dyDescent="0.25">
      <c r="B898" s="19">
        <f>IF('demand spectrum ULS'!K898="",1000000,'demand spectrum ULS'!K898)</f>
        <v>1000000</v>
      </c>
      <c r="C898" s="19" t="str">
        <f>IF('demand spectrum ULS'!J898="","",'demand spectrum ULS'!J898)</f>
        <v/>
      </c>
      <c r="F898" s="50">
        <f>IF('capacity spectrum ULS'!K898="",1000000,'capacity spectrum ULS'!K898)</f>
        <v>1000000</v>
      </c>
      <c r="G898" s="50" t="str">
        <f>IF('capacity spectrum ULS'!J898="","",'capacity spectrum ULS'!J898)</f>
        <v/>
      </c>
      <c r="H898" s="50"/>
      <c r="J898" s="19">
        <f>IF(B898="","",B898*'N2'!$S$1)</f>
        <v>500000</v>
      </c>
      <c r="K898" s="19" t="str">
        <f>IF(C898="","",C898*'N2'!$S$1)</f>
        <v/>
      </c>
    </row>
    <row r="899" spans="2:11" x14ac:dyDescent="0.25">
      <c r="B899" s="19">
        <f>IF('demand spectrum ULS'!K899="",1000000,'demand spectrum ULS'!K899)</f>
        <v>1000000</v>
      </c>
      <c r="C899" s="19" t="str">
        <f>IF('demand spectrum ULS'!J899="","",'demand spectrum ULS'!J899)</f>
        <v/>
      </c>
      <c r="F899" s="50">
        <f>IF('capacity spectrum ULS'!K899="",1000000,'capacity spectrum ULS'!K899)</f>
        <v>1000000</v>
      </c>
      <c r="G899" s="50" t="str">
        <f>IF('capacity spectrum ULS'!J899="","",'capacity spectrum ULS'!J899)</f>
        <v/>
      </c>
      <c r="H899" s="50"/>
      <c r="J899" s="19">
        <f>IF(B899="","",B899*'N2'!$S$1)</f>
        <v>500000</v>
      </c>
      <c r="K899" s="19" t="str">
        <f>IF(C899="","",C899*'N2'!$S$1)</f>
        <v/>
      </c>
    </row>
    <row r="900" spans="2:11" x14ac:dyDescent="0.25">
      <c r="B900" s="19">
        <f>IF('demand spectrum ULS'!K900="",1000000,'demand spectrum ULS'!K900)</f>
        <v>1000000</v>
      </c>
      <c r="C900" s="19" t="str">
        <f>IF('demand spectrum ULS'!J900="","",'demand spectrum ULS'!J900)</f>
        <v/>
      </c>
      <c r="F900" s="50">
        <f>IF('capacity spectrum ULS'!K900="",1000000,'capacity spectrum ULS'!K900)</f>
        <v>1000000</v>
      </c>
      <c r="G900" s="50" t="str">
        <f>IF('capacity spectrum ULS'!J900="","",'capacity spectrum ULS'!J900)</f>
        <v/>
      </c>
      <c r="H900" s="50"/>
      <c r="J900" s="19">
        <f>IF(B900="","",B900*'N2'!$S$1)</f>
        <v>500000</v>
      </c>
      <c r="K900" s="19" t="str">
        <f>IF(C900="","",C900*'N2'!$S$1)</f>
        <v/>
      </c>
    </row>
    <row r="901" spans="2:11" x14ac:dyDescent="0.25">
      <c r="B901" s="19">
        <f>IF('demand spectrum ULS'!K901="",1000000,'demand spectrum ULS'!K901)</f>
        <v>1000000</v>
      </c>
      <c r="C901" s="19" t="str">
        <f>IF('demand spectrum ULS'!J901="","",'demand spectrum ULS'!J901)</f>
        <v/>
      </c>
      <c r="F901" s="50">
        <f>IF('capacity spectrum ULS'!K901="",1000000,'capacity spectrum ULS'!K901)</f>
        <v>1000000</v>
      </c>
      <c r="G901" s="50" t="str">
        <f>IF('capacity spectrum ULS'!J901="","",'capacity spectrum ULS'!J901)</f>
        <v/>
      </c>
      <c r="H901" s="50"/>
      <c r="J901" s="19">
        <f>IF(B901="","",B901*'N2'!$S$1)</f>
        <v>500000</v>
      </c>
      <c r="K901" s="19" t="str">
        <f>IF(C901="","",C901*'N2'!$S$1)</f>
        <v/>
      </c>
    </row>
    <row r="902" spans="2:11" x14ac:dyDescent="0.25">
      <c r="B902" s="19">
        <f>IF('demand spectrum ULS'!K902="",1000000,'demand spectrum ULS'!K902)</f>
        <v>1000000</v>
      </c>
      <c r="C902" s="19" t="str">
        <f>IF('demand spectrum ULS'!J902="","",'demand spectrum ULS'!J902)</f>
        <v/>
      </c>
      <c r="F902" s="50">
        <f>IF('capacity spectrum ULS'!K902="",1000000,'capacity spectrum ULS'!K902)</f>
        <v>1000000</v>
      </c>
      <c r="G902" s="50" t="str">
        <f>IF('capacity spectrum ULS'!J902="","",'capacity spectrum ULS'!J902)</f>
        <v/>
      </c>
      <c r="H902" s="50"/>
      <c r="J902" s="19">
        <f>IF(B902="","",B902*'N2'!$S$1)</f>
        <v>500000</v>
      </c>
      <c r="K902" s="19" t="str">
        <f>IF(C902="","",C902*'N2'!$S$1)</f>
        <v/>
      </c>
    </row>
    <row r="903" spans="2:11" x14ac:dyDescent="0.25">
      <c r="B903" s="19">
        <f>IF('demand spectrum ULS'!K903="",1000000,'demand spectrum ULS'!K903)</f>
        <v>1000000</v>
      </c>
      <c r="C903" s="19" t="str">
        <f>IF('demand spectrum ULS'!J903="","",'demand spectrum ULS'!J903)</f>
        <v/>
      </c>
      <c r="F903" s="50">
        <f>IF('capacity spectrum ULS'!K903="",1000000,'capacity spectrum ULS'!K903)</f>
        <v>1000000</v>
      </c>
      <c r="G903" s="50" t="str">
        <f>IF('capacity spectrum ULS'!J903="","",'capacity spectrum ULS'!J903)</f>
        <v/>
      </c>
      <c r="H903" s="50"/>
      <c r="J903" s="19">
        <f>IF(B903="","",B903*'N2'!$S$1)</f>
        <v>500000</v>
      </c>
      <c r="K903" s="19" t="str">
        <f>IF(C903="","",C903*'N2'!$S$1)</f>
        <v/>
      </c>
    </row>
    <row r="904" spans="2:11" x14ac:dyDescent="0.25">
      <c r="B904" s="19">
        <f>IF('demand spectrum ULS'!K904="",1000000,'demand spectrum ULS'!K904)</f>
        <v>1000000</v>
      </c>
      <c r="C904" s="19" t="str">
        <f>IF('demand spectrum ULS'!J904="","",'demand spectrum ULS'!J904)</f>
        <v/>
      </c>
      <c r="F904" s="50">
        <f>IF('capacity spectrum ULS'!K904="",1000000,'capacity spectrum ULS'!K904)</f>
        <v>1000000</v>
      </c>
      <c r="G904" s="50" t="str">
        <f>IF('capacity spectrum ULS'!J904="","",'capacity spectrum ULS'!J904)</f>
        <v/>
      </c>
      <c r="H904" s="50"/>
      <c r="J904" s="19">
        <f>IF(B904="","",B904*'N2'!$S$1)</f>
        <v>500000</v>
      </c>
      <c r="K904" s="19" t="str">
        <f>IF(C904="","",C904*'N2'!$S$1)</f>
        <v/>
      </c>
    </row>
    <row r="905" spans="2:11" x14ac:dyDescent="0.25">
      <c r="B905" s="19">
        <f>IF('demand spectrum ULS'!K905="",1000000,'demand spectrum ULS'!K905)</f>
        <v>1000000</v>
      </c>
      <c r="C905" s="19" t="str">
        <f>IF('demand spectrum ULS'!J905="","",'demand spectrum ULS'!J905)</f>
        <v/>
      </c>
      <c r="F905" s="50">
        <f>IF('capacity spectrum ULS'!K905="",1000000,'capacity spectrum ULS'!K905)</f>
        <v>1000000</v>
      </c>
      <c r="G905" s="50" t="str">
        <f>IF('capacity spectrum ULS'!J905="","",'capacity spectrum ULS'!J905)</f>
        <v/>
      </c>
      <c r="H905" s="50"/>
      <c r="J905" s="19">
        <f>IF(B905="","",B905*'N2'!$S$1)</f>
        <v>500000</v>
      </c>
      <c r="K905" s="19" t="str">
        <f>IF(C905="","",C905*'N2'!$S$1)</f>
        <v/>
      </c>
    </row>
    <row r="906" spans="2:11" x14ac:dyDescent="0.25">
      <c r="B906" s="19">
        <f>IF('demand spectrum ULS'!K906="",1000000,'demand spectrum ULS'!K906)</f>
        <v>1000000</v>
      </c>
      <c r="C906" s="19" t="str">
        <f>IF('demand spectrum ULS'!J906="","",'demand spectrum ULS'!J906)</f>
        <v/>
      </c>
      <c r="F906" s="50">
        <f>IF('capacity spectrum ULS'!K906="",1000000,'capacity spectrum ULS'!K906)</f>
        <v>1000000</v>
      </c>
      <c r="G906" s="50" t="str">
        <f>IF('capacity spectrum ULS'!J906="","",'capacity spectrum ULS'!J906)</f>
        <v/>
      </c>
      <c r="H906" s="50"/>
      <c r="J906" s="19">
        <f>IF(B906="","",B906*'N2'!$S$1)</f>
        <v>500000</v>
      </c>
      <c r="K906" s="19" t="str">
        <f>IF(C906="","",C906*'N2'!$S$1)</f>
        <v/>
      </c>
    </row>
    <row r="907" spans="2:11" x14ac:dyDescent="0.25">
      <c r="B907" s="19">
        <f>IF('demand spectrum ULS'!K907="",1000000,'demand spectrum ULS'!K907)</f>
        <v>1000000</v>
      </c>
      <c r="C907" s="19" t="str">
        <f>IF('demand spectrum ULS'!J907="","",'demand spectrum ULS'!J907)</f>
        <v/>
      </c>
      <c r="F907" s="50">
        <f>IF('capacity spectrum ULS'!K907="",1000000,'capacity spectrum ULS'!K907)</f>
        <v>1000000</v>
      </c>
      <c r="G907" s="50" t="str">
        <f>IF('capacity spectrum ULS'!J907="","",'capacity spectrum ULS'!J907)</f>
        <v/>
      </c>
      <c r="H907" s="50"/>
      <c r="J907" s="19">
        <f>IF(B907="","",B907*'N2'!$S$1)</f>
        <v>500000</v>
      </c>
      <c r="K907" s="19" t="str">
        <f>IF(C907="","",C907*'N2'!$S$1)</f>
        <v/>
      </c>
    </row>
    <row r="908" spans="2:11" x14ac:dyDescent="0.25">
      <c r="B908" s="19">
        <f>IF('demand spectrum ULS'!K908="",1000000,'demand spectrum ULS'!K908)</f>
        <v>1000000</v>
      </c>
      <c r="C908" s="19" t="str">
        <f>IF('demand spectrum ULS'!J908="","",'demand spectrum ULS'!J908)</f>
        <v/>
      </c>
      <c r="F908" s="50">
        <f>IF('capacity spectrum ULS'!K908="",1000000,'capacity spectrum ULS'!K908)</f>
        <v>1000000</v>
      </c>
      <c r="G908" s="50" t="str">
        <f>IF('capacity spectrum ULS'!J908="","",'capacity spectrum ULS'!J908)</f>
        <v/>
      </c>
      <c r="H908" s="50"/>
      <c r="J908" s="19">
        <f>IF(B908="","",B908*'N2'!$S$1)</f>
        <v>500000</v>
      </c>
      <c r="K908" s="19" t="str">
        <f>IF(C908="","",C908*'N2'!$S$1)</f>
        <v/>
      </c>
    </row>
    <row r="909" spans="2:11" x14ac:dyDescent="0.25">
      <c r="B909" s="19">
        <f>IF('demand spectrum ULS'!K909="",1000000,'demand spectrum ULS'!K909)</f>
        <v>1000000</v>
      </c>
      <c r="C909" s="19" t="str">
        <f>IF('demand spectrum ULS'!J909="","",'demand spectrum ULS'!J909)</f>
        <v/>
      </c>
      <c r="F909" s="50">
        <f>IF('capacity spectrum ULS'!K909="",1000000,'capacity spectrum ULS'!K909)</f>
        <v>1000000</v>
      </c>
      <c r="G909" s="50" t="str">
        <f>IF('capacity spectrum ULS'!J909="","",'capacity spectrum ULS'!J909)</f>
        <v/>
      </c>
      <c r="H909" s="50"/>
      <c r="J909" s="19">
        <f>IF(B909="","",B909*'N2'!$S$1)</f>
        <v>500000</v>
      </c>
      <c r="K909" s="19" t="str">
        <f>IF(C909="","",C909*'N2'!$S$1)</f>
        <v/>
      </c>
    </row>
    <row r="910" spans="2:11" x14ac:dyDescent="0.25">
      <c r="B910" s="19">
        <f>IF('demand spectrum ULS'!K910="",1000000,'demand spectrum ULS'!K910)</f>
        <v>1000000</v>
      </c>
      <c r="C910" s="19" t="str">
        <f>IF('demand spectrum ULS'!J910="","",'demand spectrum ULS'!J910)</f>
        <v/>
      </c>
      <c r="F910" s="50">
        <f>IF('capacity spectrum ULS'!K910="",1000000,'capacity spectrum ULS'!K910)</f>
        <v>1000000</v>
      </c>
      <c r="G910" s="50" t="str">
        <f>IF('capacity spectrum ULS'!J910="","",'capacity spectrum ULS'!J910)</f>
        <v/>
      </c>
      <c r="H910" s="50"/>
      <c r="J910" s="19">
        <f>IF(B910="","",B910*'N2'!$S$1)</f>
        <v>500000</v>
      </c>
      <c r="K910" s="19" t="str">
        <f>IF(C910="","",C910*'N2'!$S$1)</f>
        <v/>
      </c>
    </row>
    <row r="911" spans="2:11" x14ac:dyDescent="0.25">
      <c r="B911" s="19">
        <f>IF('demand spectrum ULS'!K911="",1000000,'demand spectrum ULS'!K911)</f>
        <v>1000000</v>
      </c>
      <c r="C911" s="19" t="str">
        <f>IF('demand spectrum ULS'!J911="","",'demand spectrum ULS'!J911)</f>
        <v/>
      </c>
      <c r="F911" s="50">
        <f>IF('capacity spectrum ULS'!K911="",1000000,'capacity spectrum ULS'!K911)</f>
        <v>1000000</v>
      </c>
      <c r="G911" s="50" t="str">
        <f>IF('capacity spectrum ULS'!J911="","",'capacity spectrum ULS'!J911)</f>
        <v/>
      </c>
      <c r="H911" s="50"/>
      <c r="J911" s="19">
        <f>IF(B911="","",B911*'N2'!$S$1)</f>
        <v>500000</v>
      </c>
      <c r="K911" s="19" t="str">
        <f>IF(C911="","",C911*'N2'!$S$1)</f>
        <v/>
      </c>
    </row>
    <row r="912" spans="2:11" x14ac:dyDescent="0.25">
      <c r="B912" s="19">
        <f>IF('demand spectrum ULS'!K912="",1000000,'demand spectrum ULS'!K912)</f>
        <v>1000000</v>
      </c>
      <c r="C912" s="19" t="str">
        <f>IF('demand spectrum ULS'!J912="","",'demand spectrum ULS'!J912)</f>
        <v/>
      </c>
      <c r="F912" s="50">
        <f>IF('capacity spectrum ULS'!K912="",1000000,'capacity spectrum ULS'!K912)</f>
        <v>1000000</v>
      </c>
      <c r="G912" s="50" t="str">
        <f>IF('capacity spectrum ULS'!J912="","",'capacity spectrum ULS'!J912)</f>
        <v/>
      </c>
      <c r="H912" s="50"/>
      <c r="J912" s="19">
        <f>IF(B912="","",B912*'N2'!$S$1)</f>
        <v>500000</v>
      </c>
      <c r="K912" s="19" t="str">
        <f>IF(C912="","",C912*'N2'!$S$1)</f>
        <v/>
      </c>
    </row>
    <row r="913" spans="2:11" x14ac:dyDescent="0.25">
      <c r="B913" s="19">
        <f>IF('demand spectrum ULS'!K913="",1000000,'demand spectrum ULS'!K913)</f>
        <v>1000000</v>
      </c>
      <c r="C913" s="19" t="str">
        <f>IF('demand spectrum ULS'!J913="","",'demand spectrum ULS'!J913)</f>
        <v/>
      </c>
      <c r="F913" s="50">
        <f>IF('capacity spectrum ULS'!K913="",1000000,'capacity spectrum ULS'!K913)</f>
        <v>1000000</v>
      </c>
      <c r="G913" s="50" t="str">
        <f>IF('capacity spectrum ULS'!J913="","",'capacity spectrum ULS'!J913)</f>
        <v/>
      </c>
      <c r="H913" s="50"/>
      <c r="J913" s="19">
        <f>IF(B913="","",B913*'N2'!$S$1)</f>
        <v>500000</v>
      </c>
      <c r="K913" s="19" t="str">
        <f>IF(C913="","",C913*'N2'!$S$1)</f>
        <v/>
      </c>
    </row>
    <row r="914" spans="2:11" x14ac:dyDescent="0.25">
      <c r="B914" s="19">
        <f>IF('demand spectrum ULS'!K914="",1000000,'demand spectrum ULS'!K914)</f>
        <v>1000000</v>
      </c>
      <c r="C914" s="19" t="str">
        <f>IF('demand spectrum ULS'!J914="","",'demand spectrum ULS'!J914)</f>
        <v/>
      </c>
      <c r="F914" s="50">
        <f>IF('capacity spectrum ULS'!K914="",1000000,'capacity spectrum ULS'!K914)</f>
        <v>1000000</v>
      </c>
      <c r="G914" s="50" t="str">
        <f>IF('capacity spectrum ULS'!J914="","",'capacity spectrum ULS'!J914)</f>
        <v/>
      </c>
      <c r="H914" s="50"/>
      <c r="J914" s="19">
        <f>IF(B914="","",B914*'N2'!$S$1)</f>
        <v>500000</v>
      </c>
      <c r="K914" s="19" t="str">
        <f>IF(C914="","",C914*'N2'!$S$1)</f>
        <v/>
      </c>
    </row>
    <row r="915" spans="2:11" x14ac:dyDescent="0.25">
      <c r="B915" s="19">
        <f>IF('demand spectrum ULS'!K915="",1000000,'demand spectrum ULS'!K915)</f>
        <v>1000000</v>
      </c>
      <c r="C915" s="19" t="str">
        <f>IF('demand spectrum ULS'!J915="","",'demand spectrum ULS'!J915)</f>
        <v/>
      </c>
      <c r="F915" s="50">
        <f>IF('capacity spectrum ULS'!K915="",1000000,'capacity spectrum ULS'!K915)</f>
        <v>1000000</v>
      </c>
      <c r="G915" s="50" t="str">
        <f>IF('capacity spectrum ULS'!J915="","",'capacity spectrum ULS'!J915)</f>
        <v/>
      </c>
      <c r="H915" s="50"/>
      <c r="J915" s="19">
        <f>IF(B915="","",B915*'N2'!$S$1)</f>
        <v>500000</v>
      </c>
      <c r="K915" s="19" t="str">
        <f>IF(C915="","",C915*'N2'!$S$1)</f>
        <v/>
      </c>
    </row>
    <row r="916" spans="2:11" x14ac:dyDescent="0.25">
      <c r="B916" s="19">
        <f>IF('demand spectrum ULS'!K916="",1000000,'demand spectrum ULS'!K916)</f>
        <v>1000000</v>
      </c>
      <c r="C916" s="19" t="str">
        <f>IF('demand spectrum ULS'!J916="","",'demand spectrum ULS'!J916)</f>
        <v/>
      </c>
      <c r="F916" s="50">
        <f>IF('capacity spectrum ULS'!K916="",1000000,'capacity spectrum ULS'!K916)</f>
        <v>1000000</v>
      </c>
      <c r="G916" s="50" t="str">
        <f>IF('capacity spectrum ULS'!J916="","",'capacity spectrum ULS'!J916)</f>
        <v/>
      </c>
      <c r="H916" s="50"/>
      <c r="J916" s="19">
        <f>IF(B916="","",B916*'N2'!$S$1)</f>
        <v>500000</v>
      </c>
      <c r="K916" s="19" t="str">
        <f>IF(C916="","",C916*'N2'!$S$1)</f>
        <v/>
      </c>
    </row>
    <row r="917" spans="2:11" x14ac:dyDescent="0.25">
      <c r="B917" s="19">
        <f>IF('demand spectrum ULS'!K917="",1000000,'demand spectrum ULS'!K917)</f>
        <v>1000000</v>
      </c>
      <c r="C917" s="19" t="str">
        <f>IF('demand spectrum ULS'!J917="","",'demand spectrum ULS'!J917)</f>
        <v/>
      </c>
      <c r="F917" s="50">
        <f>IF('capacity spectrum ULS'!K917="",1000000,'capacity spectrum ULS'!K917)</f>
        <v>1000000</v>
      </c>
      <c r="G917" s="50" t="str">
        <f>IF('capacity spectrum ULS'!J917="","",'capacity spectrum ULS'!J917)</f>
        <v/>
      </c>
      <c r="H917" s="50"/>
      <c r="J917" s="19">
        <f>IF(B917="","",B917*'N2'!$S$1)</f>
        <v>500000</v>
      </c>
      <c r="K917" s="19" t="str">
        <f>IF(C917="","",C917*'N2'!$S$1)</f>
        <v/>
      </c>
    </row>
    <row r="918" spans="2:11" x14ac:dyDescent="0.25">
      <c r="B918" s="19">
        <f>IF('demand spectrum ULS'!K918="",1000000,'demand spectrum ULS'!K918)</f>
        <v>1000000</v>
      </c>
      <c r="C918" s="19" t="str">
        <f>IF('demand spectrum ULS'!J918="","",'demand spectrum ULS'!J918)</f>
        <v/>
      </c>
      <c r="F918" s="50">
        <f>IF('capacity spectrum ULS'!K918="",1000000,'capacity spectrum ULS'!K918)</f>
        <v>1000000</v>
      </c>
      <c r="G918" s="50" t="str">
        <f>IF('capacity spectrum ULS'!J918="","",'capacity spectrum ULS'!J918)</f>
        <v/>
      </c>
      <c r="H918" s="50"/>
      <c r="J918" s="19">
        <f>IF(B918="","",B918*'N2'!$S$1)</f>
        <v>500000</v>
      </c>
      <c r="K918" s="19" t="str">
        <f>IF(C918="","",C918*'N2'!$S$1)</f>
        <v/>
      </c>
    </row>
    <row r="919" spans="2:11" x14ac:dyDescent="0.25">
      <c r="B919" s="19">
        <f>IF('demand spectrum ULS'!K919="",1000000,'demand spectrum ULS'!K919)</f>
        <v>1000000</v>
      </c>
      <c r="C919" s="19" t="str">
        <f>IF('demand spectrum ULS'!J919="","",'demand spectrum ULS'!J919)</f>
        <v/>
      </c>
      <c r="F919" s="50">
        <f>IF('capacity spectrum ULS'!K919="",1000000,'capacity spectrum ULS'!K919)</f>
        <v>1000000</v>
      </c>
      <c r="G919" s="50" t="str">
        <f>IF('capacity spectrum ULS'!J919="","",'capacity spectrum ULS'!J919)</f>
        <v/>
      </c>
      <c r="H919" s="50"/>
      <c r="J919" s="19">
        <f>IF(B919="","",B919*'N2'!$S$1)</f>
        <v>500000</v>
      </c>
      <c r="K919" s="19" t="str">
        <f>IF(C919="","",C919*'N2'!$S$1)</f>
        <v/>
      </c>
    </row>
    <row r="920" spans="2:11" x14ac:dyDescent="0.25">
      <c r="B920" s="19">
        <f>IF('demand spectrum ULS'!K920="",1000000,'demand spectrum ULS'!K920)</f>
        <v>1000000</v>
      </c>
      <c r="C920" s="19" t="str">
        <f>IF('demand spectrum ULS'!J920="","",'demand spectrum ULS'!J920)</f>
        <v/>
      </c>
      <c r="F920" s="50">
        <f>IF('capacity spectrum ULS'!K920="",1000000,'capacity spectrum ULS'!K920)</f>
        <v>1000000</v>
      </c>
      <c r="G920" s="50" t="str">
        <f>IF('capacity spectrum ULS'!J920="","",'capacity spectrum ULS'!J920)</f>
        <v/>
      </c>
      <c r="H920" s="50"/>
      <c r="J920" s="19">
        <f>IF(B920="","",B920*'N2'!$S$1)</f>
        <v>500000</v>
      </c>
      <c r="K920" s="19" t="str">
        <f>IF(C920="","",C920*'N2'!$S$1)</f>
        <v/>
      </c>
    </row>
    <row r="921" spans="2:11" x14ac:dyDescent="0.25">
      <c r="B921" s="19">
        <f>IF('demand spectrum ULS'!K921="",1000000,'demand spectrum ULS'!K921)</f>
        <v>1000000</v>
      </c>
      <c r="C921" s="19" t="str">
        <f>IF('demand spectrum ULS'!J921="","",'demand spectrum ULS'!J921)</f>
        <v/>
      </c>
      <c r="F921" s="50">
        <f>IF('capacity spectrum ULS'!K921="",1000000,'capacity spectrum ULS'!K921)</f>
        <v>1000000</v>
      </c>
      <c r="G921" s="50" t="str">
        <f>IF('capacity spectrum ULS'!J921="","",'capacity spectrum ULS'!J921)</f>
        <v/>
      </c>
      <c r="H921" s="50"/>
      <c r="J921" s="19">
        <f>IF(B921="","",B921*'N2'!$S$1)</f>
        <v>500000</v>
      </c>
      <c r="K921" s="19" t="str">
        <f>IF(C921="","",C921*'N2'!$S$1)</f>
        <v/>
      </c>
    </row>
    <row r="922" spans="2:11" x14ac:dyDescent="0.25">
      <c r="B922" s="19">
        <f>IF('demand spectrum ULS'!K922="",1000000,'demand spectrum ULS'!K922)</f>
        <v>1000000</v>
      </c>
      <c r="C922" s="19" t="str">
        <f>IF('demand spectrum ULS'!J922="","",'demand spectrum ULS'!J922)</f>
        <v/>
      </c>
      <c r="F922" s="50">
        <f>IF('capacity spectrum ULS'!K922="",1000000,'capacity spectrum ULS'!K922)</f>
        <v>1000000</v>
      </c>
      <c r="G922" s="50" t="str">
        <f>IF('capacity spectrum ULS'!J922="","",'capacity spectrum ULS'!J922)</f>
        <v/>
      </c>
      <c r="H922" s="50"/>
      <c r="J922" s="19">
        <f>IF(B922="","",B922*'N2'!$S$1)</f>
        <v>500000</v>
      </c>
      <c r="K922" s="19" t="str">
        <f>IF(C922="","",C922*'N2'!$S$1)</f>
        <v/>
      </c>
    </row>
    <row r="923" spans="2:11" x14ac:dyDescent="0.25">
      <c r="B923" s="19">
        <f>IF('demand spectrum ULS'!K923="",1000000,'demand spectrum ULS'!K923)</f>
        <v>1000000</v>
      </c>
      <c r="C923" s="19" t="str">
        <f>IF('demand spectrum ULS'!J923="","",'demand spectrum ULS'!J923)</f>
        <v/>
      </c>
      <c r="F923" s="50">
        <f>IF('capacity spectrum ULS'!K923="",1000000,'capacity spectrum ULS'!K923)</f>
        <v>1000000</v>
      </c>
      <c r="G923" s="50" t="str">
        <f>IF('capacity spectrum ULS'!J923="","",'capacity spectrum ULS'!J923)</f>
        <v/>
      </c>
      <c r="H923" s="50"/>
      <c r="J923" s="19">
        <f>IF(B923="","",B923*'N2'!$S$1)</f>
        <v>500000</v>
      </c>
      <c r="K923" s="19" t="str">
        <f>IF(C923="","",C923*'N2'!$S$1)</f>
        <v/>
      </c>
    </row>
    <row r="924" spans="2:11" x14ac:dyDescent="0.25">
      <c r="B924" s="19">
        <f>IF('demand spectrum ULS'!K924="",1000000,'demand spectrum ULS'!K924)</f>
        <v>1000000</v>
      </c>
      <c r="C924" s="19" t="str">
        <f>IF('demand spectrum ULS'!J924="","",'demand spectrum ULS'!J924)</f>
        <v/>
      </c>
      <c r="F924" s="50">
        <f>IF('capacity spectrum ULS'!K924="",1000000,'capacity spectrum ULS'!K924)</f>
        <v>1000000</v>
      </c>
      <c r="G924" s="50" t="str">
        <f>IF('capacity spectrum ULS'!J924="","",'capacity spectrum ULS'!J924)</f>
        <v/>
      </c>
      <c r="H924" s="50"/>
      <c r="J924" s="19">
        <f>IF(B924="","",B924*'N2'!$S$1)</f>
        <v>500000</v>
      </c>
      <c r="K924" s="19" t="str">
        <f>IF(C924="","",C924*'N2'!$S$1)</f>
        <v/>
      </c>
    </row>
    <row r="925" spans="2:11" x14ac:dyDescent="0.25">
      <c r="B925" s="19">
        <f>IF('demand spectrum ULS'!K925="",1000000,'demand spectrum ULS'!K925)</f>
        <v>1000000</v>
      </c>
      <c r="C925" s="19" t="str">
        <f>IF('demand spectrum ULS'!J925="","",'demand spectrum ULS'!J925)</f>
        <v/>
      </c>
      <c r="F925" s="50">
        <f>IF('capacity spectrum ULS'!K925="",1000000,'capacity spectrum ULS'!K925)</f>
        <v>1000000</v>
      </c>
      <c r="G925" s="50" t="str">
        <f>IF('capacity spectrum ULS'!J925="","",'capacity spectrum ULS'!J925)</f>
        <v/>
      </c>
      <c r="H925" s="50"/>
      <c r="J925" s="19">
        <f>IF(B925="","",B925*'N2'!$S$1)</f>
        <v>500000</v>
      </c>
      <c r="K925" s="19" t="str">
        <f>IF(C925="","",C925*'N2'!$S$1)</f>
        <v/>
      </c>
    </row>
    <row r="926" spans="2:11" x14ac:dyDescent="0.25">
      <c r="B926" s="19">
        <f>IF('demand spectrum ULS'!K926="",1000000,'demand spectrum ULS'!K926)</f>
        <v>1000000</v>
      </c>
      <c r="C926" s="19" t="str">
        <f>IF('demand spectrum ULS'!J926="","",'demand spectrum ULS'!J926)</f>
        <v/>
      </c>
      <c r="F926" s="50">
        <f>IF('capacity spectrum ULS'!K926="",1000000,'capacity spectrum ULS'!K926)</f>
        <v>1000000</v>
      </c>
      <c r="G926" s="50" t="str">
        <f>IF('capacity spectrum ULS'!J926="","",'capacity spectrum ULS'!J926)</f>
        <v/>
      </c>
      <c r="H926" s="50"/>
      <c r="J926" s="19">
        <f>IF(B926="","",B926*'N2'!$S$1)</f>
        <v>500000</v>
      </c>
      <c r="K926" s="19" t="str">
        <f>IF(C926="","",C926*'N2'!$S$1)</f>
        <v/>
      </c>
    </row>
    <row r="927" spans="2:11" x14ac:dyDescent="0.25">
      <c r="B927" s="19">
        <f>IF('demand spectrum ULS'!K927="",1000000,'demand spectrum ULS'!K927)</f>
        <v>1000000</v>
      </c>
      <c r="C927" s="19" t="str">
        <f>IF('demand spectrum ULS'!J927="","",'demand spectrum ULS'!J927)</f>
        <v/>
      </c>
      <c r="F927" s="50">
        <f>IF('capacity spectrum ULS'!K927="",1000000,'capacity spectrum ULS'!K927)</f>
        <v>1000000</v>
      </c>
      <c r="G927" s="50" t="str">
        <f>IF('capacity spectrum ULS'!J927="","",'capacity spectrum ULS'!J927)</f>
        <v/>
      </c>
      <c r="H927" s="50"/>
      <c r="J927" s="19">
        <f>IF(B927="","",B927*'N2'!$S$1)</f>
        <v>500000</v>
      </c>
      <c r="K927" s="19" t="str">
        <f>IF(C927="","",C927*'N2'!$S$1)</f>
        <v/>
      </c>
    </row>
    <row r="928" spans="2:11" x14ac:dyDescent="0.25">
      <c r="B928" s="19">
        <f>IF('demand spectrum ULS'!K928="",1000000,'demand spectrum ULS'!K928)</f>
        <v>1000000</v>
      </c>
      <c r="C928" s="19" t="str">
        <f>IF('demand spectrum ULS'!J928="","",'demand spectrum ULS'!J928)</f>
        <v/>
      </c>
      <c r="F928" s="50">
        <f>IF('capacity spectrum ULS'!K928="",1000000,'capacity spectrum ULS'!K928)</f>
        <v>1000000</v>
      </c>
      <c r="G928" s="50" t="str">
        <f>IF('capacity spectrum ULS'!J928="","",'capacity spectrum ULS'!J928)</f>
        <v/>
      </c>
      <c r="H928" s="50"/>
      <c r="J928" s="19">
        <f>IF(B928="","",B928*'N2'!$S$1)</f>
        <v>500000</v>
      </c>
      <c r="K928" s="19" t="str">
        <f>IF(C928="","",C928*'N2'!$S$1)</f>
        <v/>
      </c>
    </row>
    <row r="929" spans="2:11" x14ac:dyDescent="0.25">
      <c r="B929" s="19">
        <f>IF('demand spectrum ULS'!K929="",1000000,'demand spectrum ULS'!K929)</f>
        <v>1000000</v>
      </c>
      <c r="C929" s="19" t="str">
        <f>IF('demand spectrum ULS'!J929="","",'demand spectrum ULS'!J929)</f>
        <v/>
      </c>
      <c r="F929" s="50">
        <f>IF('capacity spectrum ULS'!K929="",1000000,'capacity spectrum ULS'!K929)</f>
        <v>1000000</v>
      </c>
      <c r="G929" s="50" t="str">
        <f>IF('capacity spectrum ULS'!J929="","",'capacity spectrum ULS'!J929)</f>
        <v/>
      </c>
      <c r="H929" s="50"/>
      <c r="J929" s="19">
        <f>IF(B929="","",B929*'N2'!$S$1)</f>
        <v>500000</v>
      </c>
      <c r="K929" s="19" t="str">
        <f>IF(C929="","",C929*'N2'!$S$1)</f>
        <v/>
      </c>
    </row>
    <row r="930" spans="2:11" x14ac:dyDescent="0.25">
      <c r="B930" s="19">
        <f>IF('demand spectrum ULS'!K930="",1000000,'demand spectrum ULS'!K930)</f>
        <v>1000000</v>
      </c>
      <c r="C930" s="19" t="str">
        <f>IF('demand spectrum ULS'!J930="","",'demand spectrum ULS'!J930)</f>
        <v/>
      </c>
      <c r="F930" s="50">
        <f>IF('capacity spectrum ULS'!K930="",1000000,'capacity spectrum ULS'!K930)</f>
        <v>1000000</v>
      </c>
      <c r="G930" s="50" t="str">
        <f>IF('capacity spectrum ULS'!J930="","",'capacity spectrum ULS'!J930)</f>
        <v/>
      </c>
      <c r="H930" s="50"/>
      <c r="J930" s="19">
        <f>IF(B930="","",B930*'N2'!$S$1)</f>
        <v>500000</v>
      </c>
      <c r="K930" s="19" t="str">
        <f>IF(C930="","",C930*'N2'!$S$1)</f>
        <v/>
      </c>
    </row>
    <row r="931" spans="2:11" x14ac:dyDescent="0.25">
      <c r="B931" s="19">
        <f>IF('demand spectrum ULS'!K931="",1000000,'demand spectrum ULS'!K931)</f>
        <v>1000000</v>
      </c>
      <c r="C931" s="19" t="str">
        <f>IF('demand spectrum ULS'!J931="","",'demand spectrum ULS'!J931)</f>
        <v/>
      </c>
      <c r="F931" s="50">
        <f>IF('capacity spectrum ULS'!K931="",1000000,'capacity spectrum ULS'!K931)</f>
        <v>1000000</v>
      </c>
      <c r="G931" s="50" t="str">
        <f>IF('capacity spectrum ULS'!J931="","",'capacity spectrum ULS'!J931)</f>
        <v/>
      </c>
      <c r="H931" s="50"/>
      <c r="J931" s="19">
        <f>IF(B931="","",B931*'N2'!$S$1)</f>
        <v>500000</v>
      </c>
      <c r="K931" s="19" t="str">
        <f>IF(C931="","",C931*'N2'!$S$1)</f>
        <v/>
      </c>
    </row>
    <row r="932" spans="2:11" x14ac:dyDescent="0.25">
      <c r="B932" s="19">
        <f>IF('demand spectrum ULS'!K932="",1000000,'demand spectrum ULS'!K932)</f>
        <v>1000000</v>
      </c>
      <c r="C932" s="19" t="str">
        <f>IF('demand spectrum ULS'!J932="","",'demand spectrum ULS'!J932)</f>
        <v/>
      </c>
      <c r="F932" s="50">
        <f>IF('capacity spectrum ULS'!K932="",1000000,'capacity spectrum ULS'!K932)</f>
        <v>1000000</v>
      </c>
      <c r="G932" s="50" t="str">
        <f>IF('capacity spectrum ULS'!J932="","",'capacity spectrum ULS'!J932)</f>
        <v/>
      </c>
      <c r="H932" s="50"/>
      <c r="J932" s="19">
        <f>IF(B932="","",B932*'N2'!$S$1)</f>
        <v>500000</v>
      </c>
      <c r="K932" s="19" t="str">
        <f>IF(C932="","",C932*'N2'!$S$1)</f>
        <v/>
      </c>
    </row>
    <row r="933" spans="2:11" x14ac:dyDescent="0.25">
      <c r="B933" s="19">
        <f>IF('demand spectrum ULS'!K933="",1000000,'demand spectrum ULS'!K933)</f>
        <v>1000000</v>
      </c>
      <c r="C933" s="19" t="str">
        <f>IF('demand spectrum ULS'!J933="","",'demand spectrum ULS'!J933)</f>
        <v/>
      </c>
      <c r="F933" s="50">
        <f>IF('capacity spectrum ULS'!K933="",1000000,'capacity spectrum ULS'!K933)</f>
        <v>1000000</v>
      </c>
      <c r="G933" s="50" t="str">
        <f>IF('capacity spectrum ULS'!J933="","",'capacity spectrum ULS'!J933)</f>
        <v/>
      </c>
      <c r="H933" s="50"/>
      <c r="J933" s="19">
        <f>IF(B933="","",B933*'N2'!$S$1)</f>
        <v>500000</v>
      </c>
      <c r="K933" s="19" t="str">
        <f>IF(C933="","",C933*'N2'!$S$1)</f>
        <v/>
      </c>
    </row>
    <row r="934" spans="2:11" x14ac:dyDescent="0.25">
      <c r="B934" s="19">
        <f>IF('demand spectrum ULS'!K934="",1000000,'demand spectrum ULS'!K934)</f>
        <v>1000000</v>
      </c>
      <c r="C934" s="19" t="str">
        <f>IF('demand spectrum ULS'!J934="","",'demand spectrum ULS'!J934)</f>
        <v/>
      </c>
      <c r="F934" s="50">
        <f>IF('capacity spectrum ULS'!K934="",1000000,'capacity spectrum ULS'!K934)</f>
        <v>1000000</v>
      </c>
      <c r="G934" s="50" t="str">
        <f>IF('capacity spectrum ULS'!J934="","",'capacity spectrum ULS'!J934)</f>
        <v/>
      </c>
      <c r="H934" s="50"/>
      <c r="J934" s="19">
        <f>IF(B934="","",B934*'N2'!$S$1)</f>
        <v>500000</v>
      </c>
      <c r="K934" s="19" t="str">
        <f>IF(C934="","",C934*'N2'!$S$1)</f>
        <v/>
      </c>
    </row>
    <row r="935" spans="2:11" x14ac:dyDescent="0.25">
      <c r="B935" s="19">
        <f>IF('demand spectrum ULS'!K935="",1000000,'demand spectrum ULS'!K935)</f>
        <v>1000000</v>
      </c>
      <c r="C935" s="19" t="str">
        <f>IF('demand spectrum ULS'!J935="","",'demand spectrum ULS'!J935)</f>
        <v/>
      </c>
      <c r="F935" s="50">
        <f>IF('capacity spectrum ULS'!K935="",1000000,'capacity spectrum ULS'!K935)</f>
        <v>1000000</v>
      </c>
      <c r="G935" s="50" t="str">
        <f>IF('capacity spectrum ULS'!J935="","",'capacity spectrum ULS'!J935)</f>
        <v/>
      </c>
      <c r="H935" s="50"/>
      <c r="J935" s="19">
        <f>IF(B935="","",B935*'N2'!$S$1)</f>
        <v>500000</v>
      </c>
      <c r="K935" s="19" t="str">
        <f>IF(C935="","",C935*'N2'!$S$1)</f>
        <v/>
      </c>
    </row>
    <row r="936" spans="2:11" x14ac:dyDescent="0.25">
      <c r="B936" s="19">
        <f>IF('demand spectrum ULS'!K936="",1000000,'demand spectrum ULS'!K936)</f>
        <v>1000000</v>
      </c>
      <c r="C936" s="19" t="str">
        <f>IF('demand spectrum ULS'!J936="","",'demand spectrum ULS'!J936)</f>
        <v/>
      </c>
      <c r="F936" s="50">
        <f>IF('capacity spectrum ULS'!K936="",1000000,'capacity spectrum ULS'!K936)</f>
        <v>1000000</v>
      </c>
      <c r="G936" s="50" t="str">
        <f>IF('capacity spectrum ULS'!J936="","",'capacity spectrum ULS'!J936)</f>
        <v/>
      </c>
      <c r="H936" s="50"/>
      <c r="J936" s="19">
        <f>IF(B936="","",B936*'N2'!$S$1)</f>
        <v>500000</v>
      </c>
      <c r="K936" s="19" t="str">
        <f>IF(C936="","",C936*'N2'!$S$1)</f>
        <v/>
      </c>
    </row>
    <row r="937" spans="2:11" x14ac:dyDescent="0.25">
      <c r="B937" s="19">
        <f>IF('demand spectrum ULS'!K937="",1000000,'demand spectrum ULS'!K937)</f>
        <v>1000000</v>
      </c>
      <c r="C937" s="19" t="str">
        <f>IF('demand spectrum ULS'!J937="","",'demand spectrum ULS'!J937)</f>
        <v/>
      </c>
      <c r="F937" s="50">
        <f>IF('capacity spectrum ULS'!K937="",1000000,'capacity spectrum ULS'!K937)</f>
        <v>1000000</v>
      </c>
      <c r="G937" s="50" t="str">
        <f>IF('capacity spectrum ULS'!J937="","",'capacity spectrum ULS'!J937)</f>
        <v/>
      </c>
      <c r="H937" s="50"/>
      <c r="J937" s="19">
        <f>IF(B937="","",B937*'N2'!$S$1)</f>
        <v>500000</v>
      </c>
      <c r="K937" s="19" t="str">
        <f>IF(C937="","",C937*'N2'!$S$1)</f>
        <v/>
      </c>
    </row>
    <row r="938" spans="2:11" x14ac:dyDescent="0.25">
      <c r="B938" s="19">
        <f>IF('demand spectrum ULS'!K938="",1000000,'demand spectrum ULS'!K938)</f>
        <v>1000000</v>
      </c>
      <c r="C938" s="19" t="str">
        <f>IF('demand spectrum ULS'!J938="","",'demand spectrum ULS'!J938)</f>
        <v/>
      </c>
      <c r="F938" s="50">
        <f>IF('capacity spectrum ULS'!K938="",1000000,'capacity spectrum ULS'!K938)</f>
        <v>1000000</v>
      </c>
      <c r="G938" s="50" t="str">
        <f>IF('capacity spectrum ULS'!J938="","",'capacity spectrum ULS'!J938)</f>
        <v/>
      </c>
      <c r="H938" s="50"/>
      <c r="J938" s="19">
        <f>IF(B938="","",B938*'N2'!$S$1)</f>
        <v>500000</v>
      </c>
      <c r="K938" s="19" t="str">
        <f>IF(C938="","",C938*'N2'!$S$1)</f>
        <v/>
      </c>
    </row>
    <row r="939" spans="2:11" x14ac:dyDescent="0.25">
      <c r="B939" s="19">
        <f>IF('demand spectrum ULS'!K939="",1000000,'demand spectrum ULS'!K939)</f>
        <v>1000000</v>
      </c>
      <c r="C939" s="19" t="str">
        <f>IF('demand spectrum ULS'!J939="","",'demand spectrum ULS'!J939)</f>
        <v/>
      </c>
      <c r="F939" s="50">
        <f>IF('capacity spectrum ULS'!K939="",1000000,'capacity spectrum ULS'!K939)</f>
        <v>1000000</v>
      </c>
      <c r="G939" s="50" t="str">
        <f>IF('capacity spectrum ULS'!J939="","",'capacity spectrum ULS'!J939)</f>
        <v/>
      </c>
      <c r="H939" s="50"/>
      <c r="J939" s="19">
        <f>IF(B939="","",B939*'N2'!$S$1)</f>
        <v>500000</v>
      </c>
      <c r="K939" s="19" t="str">
        <f>IF(C939="","",C939*'N2'!$S$1)</f>
        <v/>
      </c>
    </row>
    <row r="940" spans="2:11" x14ac:dyDescent="0.25">
      <c r="B940" s="19">
        <f>IF('demand spectrum ULS'!K940="",1000000,'demand spectrum ULS'!K940)</f>
        <v>1000000</v>
      </c>
      <c r="C940" s="19" t="str">
        <f>IF('demand spectrum ULS'!J940="","",'demand spectrum ULS'!J940)</f>
        <v/>
      </c>
      <c r="F940" s="50">
        <f>IF('capacity spectrum ULS'!K940="",1000000,'capacity spectrum ULS'!K940)</f>
        <v>1000000</v>
      </c>
      <c r="G940" s="50" t="str">
        <f>IF('capacity spectrum ULS'!J940="","",'capacity spectrum ULS'!J940)</f>
        <v/>
      </c>
      <c r="H940" s="50"/>
      <c r="J940" s="19">
        <f>IF(B940="","",B940*'N2'!$S$1)</f>
        <v>500000</v>
      </c>
      <c r="K940" s="19" t="str">
        <f>IF(C940="","",C940*'N2'!$S$1)</f>
        <v/>
      </c>
    </row>
    <row r="941" spans="2:11" x14ac:dyDescent="0.25">
      <c r="B941" s="19">
        <f>IF('demand spectrum ULS'!K941="",1000000,'demand spectrum ULS'!K941)</f>
        <v>1000000</v>
      </c>
      <c r="C941" s="19" t="str">
        <f>IF('demand spectrum ULS'!J941="","",'demand spectrum ULS'!J941)</f>
        <v/>
      </c>
      <c r="F941" s="50">
        <f>IF('capacity spectrum ULS'!K941="",1000000,'capacity spectrum ULS'!K941)</f>
        <v>1000000</v>
      </c>
      <c r="G941" s="50" t="str">
        <f>IF('capacity spectrum ULS'!J941="","",'capacity spectrum ULS'!J941)</f>
        <v/>
      </c>
      <c r="H941" s="50"/>
      <c r="J941" s="19">
        <f>IF(B941="","",B941*'N2'!$S$1)</f>
        <v>500000</v>
      </c>
      <c r="K941" s="19" t="str">
        <f>IF(C941="","",C941*'N2'!$S$1)</f>
        <v/>
      </c>
    </row>
    <row r="942" spans="2:11" x14ac:dyDescent="0.25">
      <c r="B942" s="19">
        <f>IF('demand spectrum ULS'!K942="",1000000,'demand spectrum ULS'!K942)</f>
        <v>1000000</v>
      </c>
      <c r="C942" s="19" t="str">
        <f>IF('demand spectrum ULS'!J942="","",'demand spectrum ULS'!J942)</f>
        <v/>
      </c>
      <c r="F942" s="50">
        <f>IF('capacity spectrum ULS'!K942="",1000000,'capacity spectrum ULS'!K942)</f>
        <v>1000000</v>
      </c>
      <c r="G942" s="50" t="str">
        <f>IF('capacity spectrum ULS'!J942="","",'capacity spectrum ULS'!J942)</f>
        <v/>
      </c>
      <c r="H942" s="50"/>
      <c r="J942" s="19">
        <f>IF(B942="","",B942*'N2'!$S$1)</f>
        <v>500000</v>
      </c>
      <c r="K942" s="19" t="str">
        <f>IF(C942="","",C942*'N2'!$S$1)</f>
        <v/>
      </c>
    </row>
    <row r="943" spans="2:11" x14ac:dyDescent="0.25">
      <c r="B943" s="19">
        <f>IF('demand spectrum ULS'!K943="",1000000,'demand spectrum ULS'!K943)</f>
        <v>1000000</v>
      </c>
      <c r="C943" s="19" t="str">
        <f>IF('demand spectrum ULS'!J943="","",'demand spectrum ULS'!J943)</f>
        <v/>
      </c>
      <c r="F943" s="50">
        <f>IF('capacity spectrum ULS'!K943="",1000000,'capacity spectrum ULS'!K943)</f>
        <v>1000000</v>
      </c>
      <c r="G943" s="50" t="str">
        <f>IF('capacity spectrum ULS'!J943="","",'capacity spectrum ULS'!J943)</f>
        <v/>
      </c>
      <c r="H943" s="50"/>
      <c r="J943" s="19">
        <f>IF(B943="","",B943*'N2'!$S$1)</f>
        <v>500000</v>
      </c>
      <c r="K943" s="19" t="str">
        <f>IF(C943="","",C943*'N2'!$S$1)</f>
        <v/>
      </c>
    </row>
    <row r="944" spans="2:11" x14ac:dyDescent="0.25">
      <c r="B944" s="19">
        <f>IF('demand spectrum ULS'!K944="",1000000,'demand spectrum ULS'!K944)</f>
        <v>1000000</v>
      </c>
      <c r="C944" s="19" t="str">
        <f>IF('demand spectrum ULS'!J944="","",'demand spectrum ULS'!J944)</f>
        <v/>
      </c>
      <c r="F944" s="50">
        <f>IF('capacity spectrum ULS'!K944="",1000000,'capacity spectrum ULS'!K944)</f>
        <v>1000000</v>
      </c>
      <c r="G944" s="50" t="str">
        <f>IF('capacity spectrum ULS'!J944="","",'capacity spectrum ULS'!J944)</f>
        <v/>
      </c>
      <c r="H944" s="50"/>
      <c r="J944" s="19">
        <f>IF(B944="","",B944*'N2'!$S$1)</f>
        <v>500000</v>
      </c>
      <c r="K944" s="19" t="str">
        <f>IF(C944="","",C944*'N2'!$S$1)</f>
        <v/>
      </c>
    </row>
    <row r="945" spans="2:11" x14ac:dyDescent="0.25">
      <c r="B945" s="19">
        <f>IF('demand spectrum ULS'!K945="",1000000,'demand spectrum ULS'!K945)</f>
        <v>1000000</v>
      </c>
      <c r="C945" s="19" t="str">
        <f>IF('demand spectrum ULS'!J945="","",'demand spectrum ULS'!J945)</f>
        <v/>
      </c>
      <c r="F945" s="50">
        <f>IF('capacity spectrum ULS'!K945="",1000000,'capacity spectrum ULS'!K945)</f>
        <v>1000000</v>
      </c>
      <c r="G945" s="50" t="str">
        <f>IF('capacity spectrum ULS'!J945="","",'capacity spectrum ULS'!J945)</f>
        <v/>
      </c>
      <c r="H945" s="50"/>
      <c r="J945" s="19">
        <f>IF(B945="","",B945*'N2'!$S$1)</f>
        <v>500000</v>
      </c>
      <c r="K945" s="19" t="str">
        <f>IF(C945="","",C945*'N2'!$S$1)</f>
        <v/>
      </c>
    </row>
    <row r="946" spans="2:11" x14ac:dyDescent="0.25">
      <c r="B946" s="19">
        <f>IF('demand spectrum ULS'!K946="",1000000,'demand spectrum ULS'!K946)</f>
        <v>1000000</v>
      </c>
      <c r="C946" s="19" t="str">
        <f>IF('demand spectrum ULS'!J946="","",'demand spectrum ULS'!J946)</f>
        <v/>
      </c>
      <c r="F946" s="50">
        <f>IF('capacity spectrum ULS'!K946="",1000000,'capacity spectrum ULS'!K946)</f>
        <v>1000000</v>
      </c>
      <c r="G946" s="50" t="str">
        <f>IF('capacity spectrum ULS'!J946="","",'capacity spectrum ULS'!J946)</f>
        <v/>
      </c>
      <c r="H946" s="50"/>
      <c r="J946" s="19">
        <f>IF(B946="","",B946*'N2'!$S$1)</f>
        <v>500000</v>
      </c>
      <c r="K946" s="19" t="str">
        <f>IF(C946="","",C946*'N2'!$S$1)</f>
        <v/>
      </c>
    </row>
    <row r="947" spans="2:11" x14ac:dyDescent="0.25">
      <c r="B947" s="19">
        <f>IF('demand spectrum ULS'!K947="",1000000,'demand spectrum ULS'!K947)</f>
        <v>1000000</v>
      </c>
      <c r="C947" s="19" t="str">
        <f>IF('demand spectrum ULS'!J947="","",'demand spectrum ULS'!J947)</f>
        <v/>
      </c>
      <c r="F947" s="50">
        <f>IF('capacity spectrum ULS'!K947="",1000000,'capacity spectrum ULS'!K947)</f>
        <v>1000000</v>
      </c>
      <c r="G947" s="50" t="str">
        <f>IF('capacity spectrum ULS'!J947="","",'capacity spectrum ULS'!J947)</f>
        <v/>
      </c>
      <c r="H947" s="50"/>
      <c r="J947" s="19">
        <f>IF(B947="","",B947*'N2'!$S$1)</f>
        <v>500000</v>
      </c>
      <c r="K947" s="19" t="str">
        <f>IF(C947="","",C947*'N2'!$S$1)</f>
        <v/>
      </c>
    </row>
    <row r="948" spans="2:11" x14ac:dyDescent="0.25">
      <c r="B948" s="19">
        <f>IF('demand spectrum ULS'!K948="",1000000,'demand spectrum ULS'!K948)</f>
        <v>1000000</v>
      </c>
      <c r="C948" s="19" t="str">
        <f>IF('demand spectrum ULS'!J948="","",'demand spectrum ULS'!J948)</f>
        <v/>
      </c>
      <c r="F948" s="50">
        <f>IF('capacity spectrum ULS'!K948="",1000000,'capacity spectrum ULS'!K948)</f>
        <v>1000000</v>
      </c>
      <c r="G948" s="50" t="str">
        <f>IF('capacity spectrum ULS'!J948="","",'capacity spectrum ULS'!J948)</f>
        <v/>
      </c>
      <c r="H948" s="50"/>
      <c r="J948" s="19">
        <f>IF(B948="","",B948*'N2'!$S$1)</f>
        <v>500000</v>
      </c>
      <c r="K948" s="19" t="str">
        <f>IF(C948="","",C948*'N2'!$S$1)</f>
        <v/>
      </c>
    </row>
    <row r="949" spans="2:11" x14ac:dyDescent="0.25">
      <c r="B949" s="19">
        <f>IF('demand spectrum ULS'!K949="",1000000,'demand spectrum ULS'!K949)</f>
        <v>1000000</v>
      </c>
      <c r="C949" s="19" t="str">
        <f>IF('demand spectrum ULS'!J949="","",'demand spectrum ULS'!J949)</f>
        <v/>
      </c>
      <c r="F949" s="50">
        <f>IF('capacity spectrum ULS'!K949="",1000000,'capacity spectrum ULS'!K949)</f>
        <v>1000000</v>
      </c>
      <c r="G949" s="50" t="str">
        <f>IF('capacity spectrum ULS'!J949="","",'capacity spectrum ULS'!J949)</f>
        <v/>
      </c>
      <c r="H949" s="50"/>
      <c r="J949" s="19">
        <f>IF(B949="","",B949*'N2'!$S$1)</f>
        <v>500000</v>
      </c>
      <c r="K949" s="19" t="str">
        <f>IF(C949="","",C949*'N2'!$S$1)</f>
        <v/>
      </c>
    </row>
    <row r="950" spans="2:11" x14ac:dyDescent="0.25">
      <c r="B950" s="19">
        <f>IF('demand spectrum ULS'!K950="",1000000,'demand spectrum ULS'!K950)</f>
        <v>1000000</v>
      </c>
      <c r="C950" s="19" t="str">
        <f>IF('demand spectrum ULS'!J950="","",'demand spectrum ULS'!J950)</f>
        <v/>
      </c>
      <c r="F950" s="50">
        <f>IF('capacity spectrum ULS'!K950="",1000000,'capacity spectrum ULS'!K950)</f>
        <v>1000000</v>
      </c>
      <c r="G950" s="50" t="str">
        <f>IF('capacity spectrum ULS'!J950="","",'capacity spectrum ULS'!J950)</f>
        <v/>
      </c>
      <c r="H950" s="50"/>
      <c r="J950" s="19">
        <f>IF(B950="","",B950*'N2'!$S$1)</f>
        <v>500000</v>
      </c>
      <c r="K950" s="19" t="str">
        <f>IF(C950="","",C950*'N2'!$S$1)</f>
        <v/>
      </c>
    </row>
    <row r="951" spans="2:11" x14ac:dyDescent="0.25">
      <c r="B951" s="19">
        <f>IF('demand spectrum ULS'!K951="",1000000,'demand spectrum ULS'!K951)</f>
        <v>1000000</v>
      </c>
      <c r="C951" s="19" t="str">
        <f>IF('demand spectrum ULS'!J951="","",'demand spectrum ULS'!J951)</f>
        <v/>
      </c>
      <c r="F951" s="50">
        <f>IF('capacity spectrum ULS'!K951="",1000000,'capacity spectrum ULS'!K951)</f>
        <v>1000000</v>
      </c>
      <c r="G951" s="50" t="str">
        <f>IF('capacity spectrum ULS'!J951="","",'capacity spectrum ULS'!J951)</f>
        <v/>
      </c>
      <c r="H951" s="50"/>
      <c r="J951" s="19">
        <f>IF(B951="","",B951*'N2'!$S$1)</f>
        <v>500000</v>
      </c>
      <c r="K951" s="19" t="str">
        <f>IF(C951="","",C951*'N2'!$S$1)</f>
        <v/>
      </c>
    </row>
    <row r="952" spans="2:11" x14ac:dyDescent="0.25">
      <c r="B952" s="19">
        <f>IF('demand spectrum ULS'!K952="",1000000,'demand spectrum ULS'!K952)</f>
        <v>1000000</v>
      </c>
      <c r="C952" s="19" t="str">
        <f>IF('demand spectrum ULS'!J952="","",'demand spectrum ULS'!J952)</f>
        <v/>
      </c>
      <c r="F952" s="50">
        <f>IF('capacity spectrum ULS'!K952="",1000000,'capacity spectrum ULS'!K952)</f>
        <v>1000000</v>
      </c>
      <c r="G952" s="50" t="str">
        <f>IF('capacity spectrum ULS'!J952="","",'capacity spectrum ULS'!J952)</f>
        <v/>
      </c>
      <c r="H952" s="50"/>
      <c r="J952" s="19">
        <f>IF(B952="","",B952*'N2'!$S$1)</f>
        <v>500000</v>
      </c>
      <c r="K952" s="19" t="str">
        <f>IF(C952="","",C952*'N2'!$S$1)</f>
        <v/>
      </c>
    </row>
    <row r="953" spans="2:11" x14ac:dyDescent="0.25">
      <c r="B953" s="19">
        <f>IF('demand spectrum ULS'!K953="",1000000,'demand spectrum ULS'!K953)</f>
        <v>1000000</v>
      </c>
      <c r="C953" s="19" t="str">
        <f>IF('demand spectrum ULS'!J953="","",'demand spectrum ULS'!J953)</f>
        <v/>
      </c>
      <c r="F953" s="50">
        <f>IF('capacity spectrum ULS'!K953="",1000000,'capacity spectrum ULS'!K953)</f>
        <v>1000000</v>
      </c>
      <c r="G953" s="50" t="str">
        <f>IF('capacity spectrum ULS'!J953="","",'capacity spectrum ULS'!J953)</f>
        <v/>
      </c>
      <c r="H953" s="50"/>
      <c r="J953" s="19">
        <f>IF(B953="","",B953*'N2'!$S$1)</f>
        <v>500000</v>
      </c>
      <c r="K953" s="19" t="str">
        <f>IF(C953="","",C953*'N2'!$S$1)</f>
        <v/>
      </c>
    </row>
    <row r="954" spans="2:11" x14ac:dyDescent="0.25">
      <c r="B954" s="19">
        <f>IF('demand spectrum ULS'!K954="",1000000,'demand spectrum ULS'!K954)</f>
        <v>1000000</v>
      </c>
      <c r="C954" s="19" t="str">
        <f>IF('demand spectrum ULS'!J954="","",'demand spectrum ULS'!J954)</f>
        <v/>
      </c>
      <c r="F954" s="50">
        <f>IF('capacity spectrum ULS'!K954="",1000000,'capacity spectrum ULS'!K954)</f>
        <v>1000000</v>
      </c>
      <c r="G954" s="50" t="str">
        <f>IF('capacity spectrum ULS'!J954="","",'capacity spectrum ULS'!J954)</f>
        <v/>
      </c>
      <c r="H954" s="50"/>
      <c r="J954" s="19">
        <f>IF(B954="","",B954*'N2'!$S$1)</f>
        <v>500000</v>
      </c>
      <c r="K954" s="19" t="str">
        <f>IF(C954="","",C954*'N2'!$S$1)</f>
        <v/>
      </c>
    </row>
    <row r="955" spans="2:11" x14ac:dyDescent="0.25">
      <c r="B955" s="19">
        <f>IF('demand spectrum ULS'!K955="",1000000,'demand spectrum ULS'!K955)</f>
        <v>1000000</v>
      </c>
      <c r="C955" s="19" t="str">
        <f>IF('demand spectrum ULS'!J955="","",'demand spectrum ULS'!J955)</f>
        <v/>
      </c>
      <c r="F955" s="50">
        <f>IF('capacity spectrum ULS'!K955="",1000000,'capacity spectrum ULS'!K955)</f>
        <v>1000000</v>
      </c>
      <c r="G955" s="50" t="str">
        <f>IF('capacity spectrum ULS'!J955="","",'capacity spectrum ULS'!J955)</f>
        <v/>
      </c>
      <c r="H955" s="50"/>
      <c r="J955" s="19">
        <f>IF(B955="","",B955*'N2'!$S$1)</f>
        <v>500000</v>
      </c>
      <c r="K955" s="19" t="str">
        <f>IF(C955="","",C955*'N2'!$S$1)</f>
        <v/>
      </c>
    </row>
    <row r="956" spans="2:11" x14ac:dyDescent="0.25">
      <c r="B956" s="19">
        <f>IF('demand spectrum ULS'!K956="",1000000,'demand spectrum ULS'!K956)</f>
        <v>1000000</v>
      </c>
      <c r="C956" s="19" t="str">
        <f>IF('demand spectrum ULS'!J956="","",'demand spectrum ULS'!J956)</f>
        <v/>
      </c>
      <c r="F956" s="50">
        <f>IF('capacity spectrum ULS'!K956="",1000000,'capacity spectrum ULS'!K956)</f>
        <v>1000000</v>
      </c>
      <c r="G956" s="50" t="str">
        <f>IF('capacity spectrum ULS'!J956="","",'capacity spectrum ULS'!J956)</f>
        <v/>
      </c>
      <c r="H956" s="50"/>
      <c r="J956" s="19">
        <f>IF(B956="","",B956*'N2'!$S$1)</f>
        <v>500000</v>
      </c>
      <c r="K956" s="19" t="str">
        <f>IF(C956="","",C956*'N2'!$S$1)</f>
        <v/>
      </c>
    </row>
    <row r="957" spans="2:11" x14ac:dyDescent="0.25">
      <c r="B957" s="19">
        <f>IF('demand spectrum ULS'!K957="",1000000,'demand spectrum ULS'!K957)</f>
        <v>1000000</v>
      </c>
      <c r="C957" s="19" t="str">
        <f>IF('demand spectrum ULS'!J957="","",'demand spectrum ULS'!J957)</f>
        <v/>
      </c>
      <c r="F957" s="50">
        <f>IF('capacity spectrum ULS'!K957="",1000000,'capacity spectrum ULS'!K957)</f>
        <v>1000000</v>
      </c>
      <c r="G957" s="50" t="str">
        <f>IF('capacity spectrum ULS'!J957="","",'capacity spectrum ULS'!J957)</f>
        <v/>
      </c>
      <c r="H957" s="50"/>
      <c r="J957" s="19">
        <f>IF(B957="","",B957*'N2'!$S$1)</f>
        <v>500000</v>
      </c>
      <c r="K957" s="19" t="str">
        <f>IF(C957="","",C957*'N2'!$S$1)</f>
        <v/>
      </c>
    </row>
    <row r="958" spans="2:11" x14ac:dyDescent="0.25">
      <c r="B958" s="19">
        <f>IF('demand spectrum ULS'!K958="",1000000,'demand spectrum ULS'!K958)</f>
        <v>1000000</v>
      </c>
      <c r="C958" s="19" t="str">
        <f>IF('demand spectrum ULS'!J958="","",'demand spectrum ULS'!J958)</f>
        <v/>
      </c>
      <c r="F958" s="50">
        <f>IF('capacity spectrum ULS'!K958="",1000000,'capacity spectrum ULS'!K958)</f>
        <v>1000000</v>
      </c>
      <c r="G958" s="50" t="str">
        <f>IF('capacity spectrum ULS'!J958="","",'capacity spectrum ULS'!J958)</f>
        <v/>
      </c>
      <c r="H958" s="50"/>
      <c r="J958" s="19">
        <f>IF(B958="","",B958*'N2'!$S$1)</f>
        <v>500000</v>
      </c>
      <c r="K958" s="19" t="str">
        <f>IF(C958="","",C958*'N2'!$S$1)</f>
        <v/>
      </c>
    </row>
    <row r="959" spans="2:11" x14ac:dyDescent="0.25">
      <c r="B959" s="19">
        <f>IF('demand spectrum ULS'!K959="",1000000,'demand spectrum ULS'!K959)</f>
        <v>1000000</v>
      </c>
      <c r="C959" s="19" t="str">
        <f>IF('demand spectrum ULS'!J959="","",'demand spectrum ULS'!J959)</f>
        <v/>
      </c>
      <c r="F959" s="50">
        <f>IF('capacity spectrum ULS'!K959="",1000000,'capacity spectrum ULS'!K959)</f>
        <v>1000000</v>
      </c>
      <c r="G959" s="50" t="str">
        <f>IF('capacity spectrum ULS'!J959="","",'capacity spectrum ULS'!J959)</f>
        <v/>
      </c>
      <c r="H959" s="50"/>
      <c r="J959" s="19">
        <f>IF(B959="","",B959*'N2'!$S$1)</f>
        <v>500000</v>
      </c>
      <c r="K959" s="19" t="str">
        <f>IF(C959="","",C959*'N2'!$S$1)</f>
        <v/>
      </c>
    </row>
    <row r="960" spans="2:11" x14ac:dyDescent="0.25">
      <c r="B960" s="19">
        <f>IF('demand spectrum ULS'!K960="",1000000,'demand spectrum ULS'!K960)</f>
        <v>1000000</v>
      </c>
      <c r="C960" s="19" t="str">
        <f>IF('demand spectrum ULS'!J960="","",'demand spectrum ULS'!J960)</f>
        <v/>
      </c>
      <c r="F960" s="50">
        <f>IF('capacity spectrum ULS'!K960="",1000000,'capacity spectrum ULS'!K960)</f>
        <v>1000000</v>
      </c>
      <c r="G960" s="50" t="str">
        <f>IF('capacity spectrum ULS'!J960="","",'capacity spectrum ULS'!J960)</f>
        <v/>
      </c>
      <c r="H960" s="50"/>
      <c r="J960" s="19">
        <f>IF(B960="","",B960*'N2'!$S$1)</f>
        <v>500000</v>
      </c>
      <c r="K960" s="19" t="str">
        <f>IF(C960="","",C960*'N2'!$S$1)</f>
        <v/>
      </c>
    </row>
    <row r="961" spans="2:11" x14ac:dyDescent="0.25">
      <c r="B961" s="19">
        <f>IF('demand spectrum ULS'!K961="",1000000,'demand spectrum ULS'!K961)</f>
        <v>1000000</v>
      </c>
      <c r="C961" s="19" t="str">
        <f>IF('demand spectrum ULS'!J961="","",'demand spectrum ULS'!J961)</f>
        <v/>
      </c>
      <c r="F961" s="50">
        <f>IF('capacity spectrum ULS'!K961="",1000000,'capacity spectrum ULS'!K961)</f>
        <v>1000000</v>
      </c>
      <c r="G961" s="50" t="str">
        <f>IF('capacity spectrum ULS'!J961="","",'capacity spectrum ULS'!J961)</f>
        <v/>
      </c>
      <c r="H961" s="50"/>
      <c r="J961" s="19">
        <f>IF(B961="","",B961*'N2'!$S$1)</f>
        <v>500000</v>
      </c>
      <c r="K961" s="19" t="str">
        <f>IF(C961="","",C961*'N2'!$S$1)</f>
        <v/>
      </c>
    </row>
    <row r="962" spans="2:11" x14ac:dyDescent="0.25">
      <c r="B962" s="19">
        <f>IF('demand spectrum ULS'!K962="",1000000,'demand spectrum ULS'!K962)</f>
        <v>1000000</v>
      </c>
      <c r="C962" s="19" t="str">
        <f>IF('demand spectrum ULS'!J962="","",'demand spectrum ULS'!J962)</f>
        <v/>
      </c>
      <c r="F962" s="50">
        <f>IF('capacity spectrum ULS'!K962="",1000000,'capacity spectrum ULS'!K962)</f>
        <v>1000000</v>
      </c>
      <c r="G962" s="50" t="str">
        <f>IF('capacity spectrum ULS'!J962="","",'capacity spectrum ULS'!J962)</f>
        <v/>
      </c>
      <c r="H962" s="50"/>
      <c r="J962" s="19">
        <f>IF(B962="","",B962*'N2'!$S$1)</f>
        <v>500000</v>
      </c>
      <c r="K962" s="19" t="str">
        <f>IF(C962="","",C962*'N2'!$S$1)</f>
        <v/>
      </c>
    </row>
    <row r="963" spans="2:11" x14ac:dyDescent="0.25">
      <c r="B963" s="19">
        <f>IF('demand spectrum ULS'!K963="",1000000,'demand spectrum ULS'!K963)</f>
        <v>1000000</v>
      </c>
      <c r="C963" s="19" t="str">
        <f>IF('demand spectrum ULS'!J963="","",'demand spectrum ULS'!J963)</f>
        <v/>
      </c>
      <c r="F963" s="50">
        <f>IF('capacity spectrum ULS'!K963="",1000000,'capacity spectrum ULS'!K963)</f>
        <v>1000000</v>
      </c>
      <c r="G963" s="50" t="str">
        <f>IF('capacity spectrum ULS'!J963="","",'capacity spectrum ULS'!J963)</f>
        <v/>
      </c>
      <c r="H963" s="50"/>
      <c r="J963" s="19">
        <f>IF(B963="","",B963*'N2'!$S$1)</f>
        <v>500000</v>
      </c>
      <c r="K963" s="19" t="str">
        <f>IF(C963="","",C963*'N2'!$S$1)</f>
        <v/>
      </c>
    </row>
    <row r="964" spans="2:11" x14ac:dyDescent="0.25">
      <c r="B964" s="19">
        <f>IF('demand spectrum ULS'!K964="",1000000,'demand spectrum ULS'!K964)</f>
        <v>1000000</v>
      </c>
      <c r="C964" s="19" t="str">
        <f>IF('demand spectrum ULS'!J964="","",'demand spectrum ULS'!J964)</f>
        <v/>
      </c>
      <c r="F964" s="50">
        <f>IF('capacity spectrum ULS'!K964="",1000000,'capacity spectrum ULS'!K964)</f>
        <v>1000000</v>
      </c>
      <c r="G964" s="50" t="str">
        <f>IF('capacity spectrum ULS'!J964="","",'capacity spectrum ULS'!J964)</f>
        <v/>
      </c>
      <c r="H964" s="50"/>
      <c r="J964" s="19">
        <f>IF(B964="","",B964*'N2'!$S$1)</f>
        <v>500000</v>
      </c>
      <c r="K964" s="19" t="str">
        <f>IF(C964="","",C964*'N2'!$S$1)</f>
        <v/>
      </c>
    </row>
    <row r="965" spans="2:11" x14ac:dyDescent="0.25">
      <c r="B965" s="19">
        <f>IF('demand spectrum ULS'!K965="",1000000,'demand spectrum ULS'!K965)</f>
        <v>1000000</v>
      </c>
      <c r="C965" s="19" t="str">
        <f>IF('demand spectrum ULS'!J965="","",'demand spectrum ULS'!J965)</f>
        <v/>
      </c>
      <c r="F965" s="50">
        <f>IF('capacity spectrum ULS'!K965="",1000000,'capacity spectrum ULS'!K965)</f>
        <v>1000000</v>
      </c>
      <c r="G965" s="50" t="str">
        <f>IF('capacity spectrum ULS'!J965="","",'capacity spectrum ULS'!J965)</f>
        <v/>
      </c>
      <c r="H965" s="50"/>
      <c r="J965" s="19">
        <f>IF(B965="","",B965*'N2'!$S$1)</f>
        <v>500000</v>
      </c>
      <c r="K965" s="19" t="str">
        <f>IF(C965="","",C965*'N2'!$S$1)</f>
        <v/>
      </c>
    </row>
    <row r="966" spans="2:11" x14ac:dyDescent="0.25">
      <c r="B966" s="19">
        <f>IF('demand spectrum ULS'!K966="",1000000,'demand spectrum ULS'!K966)</f>
        <v>1000000</v>
      </c>
      <c r="C966" s="19" t="str">
        <f>IF('demand spectrum ULS'!J966="","",'demand spectrum ULS'!J966)</f>
        <v/>
      </c>
      <c r="F966" s="50">
        <f>IF('capacity spectrum ULS'!K966="",1000000,'capacity spectrum ULS'!K966)</f>
        <v>1000000</v>
      </c>
      <c r="G966" s="50" t="str">
        <f>IF('capacity spectrum ULS'!J966="","",'capacity spectrum ULS'!J966)</f>
        <v/>
      </c>
      <c r="H966" s="50"/>
      <c r="J966" s="19">
        <f>IF(B966="","",B966*'N2'!$S$1)</f>
        <v>500000</v>
      </c>
      <c r="K966" s="19" t="str">
        <f>IF(C966="","",C966*'N2'!$S$1)</f>
        <v/>
      </c>
    </row>
    <row r="967" spans="2:11" x14ac:dyDescent="0.25">
      <c r="B967" s="19">
        <f>IF('demand spectrum ULS'!K967="",1000000,'demand spectrum ULS'!K967)</f>
        <v>1000000</v>
      </c>
      <c r="C967" s="19" t="str">
        <f>IF('demand spectrum ULS'!J967="","",'demand spectrum ULS'!J967)</f>
        <v/>
      </c>
      <c r="F967" s="50">
        <f>IF('capacity spectrum ULS'!K967="",1000000,'capacity spectrum ULS'!K967)</f>
        <v>1000000</v>
      </c>
      <c r="G967" s="50" t="str">
        <f>IF('capacity spectrum ULS'!J967="","",'capacity spectrum ULS'!J967)</f>
        <v/>
      </c>
      <c r="H967" s="50"/>
      <c r="J967" s="19">
        <f>IF(B967="","",B967*'N2'!$S$1)</f>
        <v>500000</v>
      </c>
      <c r="K967" s="19" t="str">
        <f>IF(C967="","",C967*'N2'!$S$1)</f>
        <v/>
      </c>
    </row>
    <row r="968" spans="2:11" x14ac:dyDescent="0.25">
      <c r="B968" s="19">
        <f>IF('demand spectrum ULS'!K968="",1000000,'demand spectrum ULS'!K968)</f>
        <v>1000000</v>
      </c>
      <c r="C968" s="19" t="str">
        <f>IF('demand spectrum ULS'!J968="","",'demand spectrum ULS'!J968)</f>
        <v/>
      </c>
      <c r="F968" s="50">
        <f>IF('capacity spectrum ULS'!K968="",1000000,'capacity spectrum ULS'!K968)</f>
        <v>1000000</v>
      </c>
      <c r="G968" s="50" t="str">
        <f>IF('capacity spectrum ULS'!J968="","",'capacity spectrum ULS'!J968)</f>
        <v/>
      </c>
      <c r="H968" s="50"/>
      <c r="J968" s="19">
        <f>IF(B968="","",B968*'N2'!$S$1)</f>
        <v>500000</v>
      </c>
      <c r="K968" s="19" t="str">
        <f>IF(C968="","",C968*'N2'!$S$1)</f>
        <v/>
      </c>
    </row>
    <row r="969" spans="2:11" x14ac:dyDescent="0.25">
      <c r="B969" s="19">
        <f>IF('demand spectrum ULS'!K969="",1000000,'demand spectrum ULS'!K969)</f>
        <v>1000000</v>
      </c>
      <c r="C969" s="19" t="str">
        <f>IF('demand spectrum ULS'!J969="","",'demand spectrum ULS'!J969)</f>
        <v/>
      </c>
      <c r="F969" s="50">
        <f>IF('capacity spectrum ULS'!K969="",1000000,'capacity spectrum ULS'!K969)</f>
        <v>1000000</v>
      </c>
      <c r="G969" s="50" t="str">
        <f>IF('capacity spectrum ULS'!J969="","",'capacity spectrum ULS'!J969)</f>
        <v/>
      </c>
      <c r="H969" s="50"/>
      <c r="J969" s="19">
        <f>IF(B969="","",B969*'N2'!$S$1)</f>
        <v>500000</v>
      </c>
      <c r="K969" s="19" t="str">
        <f>IF(C969="","",C969*'N2'!$S$1)</f>
        <v/>
      </c>
    </row>
    <row r="970" spans="2:11" x14ac:dyDescent="0.25">
      <c r="B970" s="19">
        <f>IF('demand spectrum ULS'!K970="",1000000,'demand spectrum ULS'!K970)</f>
        <v>1000000</v>
      </c>
      <c r="C970" s="19" t="str">
        <f>IF('demand spectrum ULS'!J970="","",'demand spectrum ULS'!J970)</f>
        <v/>
      </c>
      <c r="F970" s="50">
        <f>IF('capacity spectrum ULS'!K970="",1000000,'capacity spectrum ULS'!K970)</f>
        <v>1000000</v>
      </c>
      <c r="G970" s="50" t="str">
        <f>IF('capacity spectrum ULS'!J970="","",'capacity spectrum ULS'!J970)</f>
        <v/>
      </c>
      <c r="H970" s="50"/>
      <c r="J970" s="19">
        <f>IF(B970="","",B970*'N2'!$S$1)</f>
        <v>500000</v>
      </c>
      <c r="K970" s="19" t="str">
        <f>IF(C970="","",C970*'N2'!$S$1)</f>
        <v/>
      </c>
    </row>
    <row r="971" spans="2:11" x14ac:dyDescent="0.25">
      <c r="B971" s="19">
        <f>IF('demand spectrum ULS'!K971="",1000000,'demand spectrum ULS'!K971)</f>
        <v>1000000</v>
      </c>
      <c r="C971" s="19" t="str">
        <f>IF('demand spectrum ULS'!J971="","",'demand spectrum ULS'!J971)</f>
        <v/>
      </c>
      <c r="F971" s="50">
        <f>IF('capacity spectrum ULS'!K971="",1000000,'capacity spectrum ULS'!K971)</f>
        <v>1000000</v>
      </c>
      <c r="G971" s="50" t="str">
        <f>IF('capacity spectrum ULS'!J971="","",'capacity spectrum ULS'!J971)</f>
        <v/>
      </c>
      <c r="H971" s="50"/>
      <c r="J971" s="19">
        <f>IF(B971="","",B971*'N2'!$S$1)</f>
        <v>500000</v>
      </c>
      <c r="K971" s="19" t="str">
        <f>IF(C971="","",C971*'N2'!$S$1)</f>
        <v/>
      </c>
    </row>
    <row r="972" spans="2:11" x14ac:dyDescent="0.25">
      <c r="B972" s="19">
        <f>IF('demand spectrum ULS'!K972="",1000000,'demand spectrum ULS'!K972)</f>
        <v>1000000</v>
      </c>
      <c r="C972" s="19" t="str">
        <f>IF('demand spectrum ULS'!J972="","",'demand spectrum ULS'!J972)</f>
        <v/>
      </c>
      <c r="F972" s="50">
        <f>IF('capacity spectrum ULS'!K972="",1000000,'capacity spectrum ULS'!K972)</f>
        <v>1000000</v>
      </c>
      <c r="G972" s="50" t="str">
        <f>IF('capacity spectrum ULS'!J972="","",'capacity spectrum ULS'!J972)</f>
        <v/>
      </c>
      <c r="H972" s="50"/>
      <c r="J972" s="19">
        <f>IF(B972="","",B972*'N2'!$S$1)</f>
        <v>500000</v>
      </c>
      <c r="K972" s="19" t="str">
        <f>IF(C972="","",C972*'N2'!$S$1)</f>
        <v/>
      </c>
    </row>
    <row r="973" spans="2:11" x14ac:dyDescent="0.25">
      <c r="B973" s="19">
        <f>IF('demand spectrum ULS'!K973="",1000000,'demand spectrum ULS'!K973)</f>
        <v>1000000</v>
      </c>
      <c r="C973" s="19" t="str">
        <f>IF('demand spectrum ULS'!J973="","",'demand spectrum ULS'!J973)</f>
        <v/>
      </c>
      <c r="F973" s="50">
        <f>IF('capacity spectrum ULS'!K973="",1000000,'capacity spectrum ULS'!K973)</f>
        <v>1000000</v>
      </c>
      <c r="G973" s="50" t="str">
        <f>IF('capacity spectrum ULS'!J973="","",'capacity spectrum ULS'!J973)</f>
        <v/>
      </c>
      <c r="H973" s="50"/>
      <c r="J973" s="19">
        <f>IF(B973="","",B973*'N2'!$S$1)</f>
        <v>500000</v>
      </c>
      <c r="K973" s="19" t="str">
        <f>IF(C973="","",C973*'N2'!$S$1)</f>
        <v/>
      </c>
    </row>
    <row r="974" spans="2:11" x14ac:dyDescent="0.25">
      <c r="B974" s="19">
        <f>IF('demand spectrum ULS'!K974="",1000000,'demand spectrum ULS'!K974)</f>
        <v>1000000</v>
      </c>
      <c r="C974" s="19" t="str">
        <f>IF('demand spectrum ULS'!J974="","",'demand spectrum ULS'!J974)</f>
        <v/>
      </c>
      <c r="F974" s="50">
        <f>IF('capacity spectrum ULS'!K974="",1000000,'capacity spectrum ULS'!K974)</f>
        <v>1000000</v>
      </c>
      <c r="G974" s="50" t="str">
        <f>IF('capacity spectrum ULS'!J974="","",'capacity spectrum ULS'!J974)</f>
        <v/>
      </c>
      <c r="H974" s="50"/>
      <c r="J974" s="19">
        <f>IF(B974="","",B974*'N2'!$S$1)</f>
        <v>500000</v>
      </c>
      <c r="K974" s="19" t="str">
        <f>IF(C974="","",C974*'N2'!$S$1)</f>
        <v/>
      </c>
    </row>
    <row r="975" spans="2:11" x14ac:dyDescent="0.25">
      <c r="B975" s="19">
        <f>IF('demand spectrum ULS'!K975="",1000000,'demand spectrum ULS'!K975)</f>
        <v>1000000</v>
      </c>
      <c r="C975" s="19" t="str">
        <f>IF('demand spectrum ULS'!J975="","",'demand spectrum ULS'!J975)</f>
        <v/>
      </c>
      <c r="F975" s="50">
        <f>IF('capacity spectrum ULS'!K975="",1000000,'capacity spectrum ULS'!K975)</f>
        <v>1000000</v>
      </c>
      <c r="G975" s="50" t="str">
        <f>IF('capacity spectrum ULS'!J975="","",'capacity spectrum ULS'!J975)</f>
        <v/>
      </c>
      <c r="H975" s="50"/>
      <c r="J975" s="19">
        <f>IF(B975="","",B975*'N2'!$S$1)</f>
        <v>500000</v>
      </c>
      <c r="K975" s="19" t="str">
        <f>IF(C975="","",C975*'N2'!$S$1)</f>
        <v/>
      </c>
    </row>
    <row r="976" spans="2:11" x14ac:dyDescent="0.25">
      <c r="B976" s="19">
        <f>IF('demand spectrum ULS'!K976="",1000000,'demand spectrum ULS'!K976)</f>
        <v>1000000</v>
      </c>
      <c r="C976" s="19" t="str">
        <f>IF('demand spectrum ULS'!J976="","",'demand spectrum ULS'!J976)</f>
        <v/>
      </c>
      <c r="F976" s="50">
        <f>IF('capacity spectrum ULS'!K976="",1000000,'capacity spectrum ULS'!K976)</f>
        <v>1000000</v>
      </c>
      <c r="G976" s="50" t="str">
        <f>IF('capacity spectrum ULS'!J976="","",'capacity spectrum ULS'!J976)</f>
        <v/>
      </c>
      <c r="H976" s="50"/>
      <c r="J976" s="19">
        <f>IF(B976="","",B976*'N2'!$S$1)</f>
        <v>500000</v>
      </c>
      <c r="K976" s="19" t="str">
        <f>IF(C976="","",C976*'N2'!$S$1)</f>
        <v/>
      </c>
    </row>
    <row r="977" spans="2:11" x14ac:dyDescent="0.25">
      <c r="B977" s="19">
        <f>IF('demand spectrum ULS'!K977="",1000000,'demand spectrum ULS'!K977)</f>
        <v>1000000</v>
      </c>
      <c r="C977" s="19" t="str">
        <f>IF('demand spectrum ULS'!J977="","",'demand spectrum ULS'!J977)</f>
        <v/>
      </c>
      <c r="F977" s="50">
        <f>IF('capacity spectrum ULS'!K977="",1000000,'capacity spectrum ULS'!K977)</f>
        <v>1000000</v>
      </c>
      <c r="G977" s="50" t="str">
        <f>IF('capacity spectrum ULS'!J977="","",'capacity spectrum ULS'!J977)</f>
        <v/>
      </c>
      <c r="H977" s="50"/>
      <c r="J977" s="19">
        <f>IF(B977="","",B977*'N2'!$S$1)</f>
        <v>500000</v>
      </c>
      <c r="K977" s="19" t="str">
        <f>IF(C977="","",C977*'N2'!$S$1)</f>
        <v/>
      </c>
    </row>
    <row r="978" spans="2:11" x14ac:dyDescent="0.25">
      <c r="B978" s="19">
        <f>IF('demand spectrum ULS'!K978="",1000000,'demand spectrum ULS'!K978)</f>
        <v>1000000</v>
      </c>
      <c r="C978" s="19" t="str">
        <f>IF('demand spectrum ULS'!J978="","",'demand spectrum ULS'!J978)</f>
        <v/>
      </c>
      <c r="F978" s="50">
        <f>IF('capacity spectrum ULS'!K978="",1000000,'capacity spectrum ULS'!K978)</f>
        <v>1000000</v>
      </c>
      <c r="G978" s="50" t="str">
        <f>IF('capacity spectrum ULS'!J978="","",'capacity spectrum ULS'!J978)</f>
        <v/>
      </c>
      <c r="H978" s="50"/>
      <c r="J978" s="19">
        <f>IF(B978="","",B978*'N2'!$S$1)</f>
        <v>500000</v>
      </c>
      <c r="K978" s="19" t="str">
        <f>IF(C978="","",C978*'N2'!$S$1)</f>
        <v/>
      </c>
    </row>
    <row r="979" spans="2:11" x14ac:dyDescent="0.25">
      <c r="B979" s="19">
        <f>IF('demand spectrum ULS'!K979="",1000000,'demand spectrum ULS'!K979)</f>
        <v>1000000</v>
      </c>
      <c r="C979" s="19" t="str">
        <f>IF('demand spectrum ULS'!J979="","",'demand spectrum ULS'!J979)</f>
        <v/>
      </c>
      <c r="F979" s="50">
        <f>IF('capacity spectrum ULS'!K979="",1000000,'capacity spectrum ULS'!K979)</f>
        <v>1000000</v>
      </c>
      <c r="G979" s="50" t="str">
        <f>IF('capacity spectrum ULS'!J979="","",'capacity spectrum ULS'!J979)</f>
        <v/>
      </c>
      <c r="H979" s="50"/>
      <c r="J979" s="19">
        <f>IF(B979="","",B979*'N2'!$S$1)</f>
        <v>500000</v>
      </c>
      <c r="K979" s="19" t="str">
        <f>IF(C979="","",C979*'N2'!$S$1)</f>
        <v/>
      </c>
    </row>
    <row r="980" spans="2:11" x14ac:dyDescent="0.25">
      <c r="B980" s="19">
        <f>IF('demand spectrum ULS'!K980="",1000000,'demand spectrum ULS'!K980)</f>
        <v>1000000</v>
      </c>
      <c r="C980" s="19" t="str">
        <f>IF('demand spectrum ULS'!J980="","",'demand spectrum ULS'!J980)</f>
        <v/>
      </c>
      <c r="F980" s="50">
        <f>IF('capacity spectrum ULS'!K980="",1000000,'capacity spectrum ULS'!K980)</f>
        <v>1000000</v>
      </c>
      <c r="G980" s="50" t="str">
        <f>IF('capacity spectrum ULS'!J980="","",'capacity spectrum ULS'!J980)</f>
        <v/>
      </c>
      <c r="H980" s="50"/>
      <c r="J980" s="19">
        <f>IF(B980="","",B980*'N2'!$S$1)</f>
        <v>500000</v>
      </c>
      <c r="K980" s="19" t="str">
        <f>IF(C980="","",C980*'N2'!$S$1)</f>
        <v/>
      </c>
    </row>
    <row r="981" spans="2:11" x14ac:dyDescent="0.25">
      <c r="B981" s="19">
        <f>IF('demand spectrum ULS'!K981="",1000000,'demand spectrum ULS'!K981)</f>
        <v>1000000</v>
      </c>
      <c r="C981" s="19" t="str">
        <f>IF('demand spectrum ULS'!J981="","",'demand spectrum ULS'!J981)</f>
        <v/>
      </c>
      <c r="F981" s="50">
        <f>IF('capacity spectrum ULS'!K981="",1000000,'capacity spectrum ULS'!K981)</f>
        <v>1000000</v>
      </c>
      <c r="G981" s="50" t="str">
        <f>IF('capacity spectrum ULS'!J981="","",'capacity spectrum ULS'!J981)</f>
        <v/>
      </c>
      <c r="H981" s="50"/>
      <c r="J981" s="19">
        <f>IF(B981="","",B981*'N2'!$S$1)</f>
        <v>500000</v>
      </c>
      <c r="K981" s="19" t="str">
        <f>IF(C981="","",C981*'N2'!$S$1)</f>
        <v/>
      </c>
    </row>
    <row r="982" spans="2:11" x14ac:dyDescent="0.25">
      <c r="B982" s="19">
        <f>IF('demand spectrum ULS'!K982="",1000000,'demand spectrum ULS'!K982)</f>
        <v>1000000</v>
      </c>
      <c r="C982" s="19" t="str">
        <f>IF('demand spectrum ULS'!J982="","",'demand spectrum ULS'!J982)</f>
        <v/>
      </c>
      <c r="F982" s="50">
        <f>IF('capacity spectrum ULS'!K982="",1000000,'capacity spectrum ULS'!K982)</f>
        <v>1000000</v>
      </c>
      <c r="G982" s="50" t="str">
        <f>IF('capacity spectrum ULS'!J982="","",'capacity spectrum ULS'!J982)</f>
        <v/>
      </c>
      <c r="H982" s="50"/>
      <c r="J982" s="19">
        <f>IF(B982="","",B982*'N2'!$S$1)</f>
        <v>500000</v>
      </c>
      <c r="K982" s="19" t="str">
        <f>IF(C982="","",C982*'N2'!$S$1)</f>
        <v/>
      </c>
    </row>
    <row r="983" spans="2:11" x14ac:dyDescent="0.25">
      <c r="B983" s="19">
        <f>IF('demand spectrum ULS'!K983="",1000000,'demand spectrum ULS'!K983)</f>
        <v>1000000</v>
      </c>
      <c r="C983" s="19" t="str">
        <f>IF('demand spectrum ULS'!J983="","",'demand spectrum ULS'!J983)</f>
        <v/>
      </c>
      <c r="F983" s="50">
        <f>IF('capacity spectrum ULS'!K983="",1000000,'capacity spectrum ULS'!K983)</f>
        <v>1000000</v>
      </c>
      <c r="G983" s="50" t="str">
        <f>IF('capacity spectrum ULS'!J983="","",'capacity spectrum ULS'!J983)</f>
        <v/>
      </c>
      <c r="H983" s="50"/>
      <c r="J983" s="19">
        <f>IF(B983="","",B983*'N2'!$S$1)</f>
        <v>500000</v>
      </c>
      <c r="K983" s="19" t="str">
        <f>IF(C983="","",C983*'N2'!$S$1)</f>
        <v/>
      </c>
    </row>
    <row r="984" spans="2:11" x14ac:dyDescent="0.25">
      <c r="B984" s="19">
        <f>IF('demand spectrum ULS'!K984="",1000000,'demand spectrum ULS'!K984)</f>
        <v>1000000</v>
      </c>
      <c r="C984" s="19" t="str">
        <f>IF('demand spectrum ULS'!J984="","",'demand spectrum ULS'!J984)</f>
        <v/>
      </c>
      <c r="F984" s="50">
        <f>IF('capacity spectrum ULS'!K984="",1000000,'capacity spectrum ULS'!K984)</f>
        <v>1000000</v>
      </c>
      <c r="G984" s="50" t="str">
        <f>IF('capacity spectrum ULS'!J984="","",'capacity spectrum ULS'!J984)</f>
        <v/>
      </c>
      <c r="H984" s="50"/>
      <c r="J984" s="19">
        <f>IF(B984="","",B984*'N2'!$S$1)</f>
        <v>500000</v>
      </c>
      <c r="K984" s="19" t="str">
        <f>IF(C984="","",C984*'N2'!$S$1)</f>
        <v/>
      </c>
    </row>
    <row r="985" spans="2:11" x14ac:dyDescent="0.25">
      <c r="B985" s="19">
        <f>IF('demand spectrum ULS'!K985="",1000000,'demand spectrum ULS'!K985)</f>
        <v>1000000</v>
      </c>
      <c r="C985" s="19" t="str">
        <f>IF('demand spectrum ULS'!J985="","",'demand spectrum ULS'!J985)</f>
        <v/>
      </c>
      <c r="F985" s="50">
        <f>IF('capacity spectrum ULS'!K985="",1000000,'capacity spectrum ULS'!K985)</f>
        <v>1000000</v>
      </c>
      <c r="G985" s="50" t="str">
        <f>IF('capacity spectrum ULS'!J985="","",'capacity spectrum ULS'!J985)</f>
        <v/>
      </c>
      <c r="H985" s="50"/>
      <c r="J985" s="19">
        <f>IF(B985="","",B985*'N2'!$S$1)</f>
        <v>500000</v>
      </c>
      <c r="K985" s="19" t="str">
        <f>IF(C985="","",C985*'N2'!$S$1)</f>
        <v/>
      </c>
    </row>
    <row r="986" spans="2:11" x14ac:dyDescent="0.25">
      <c r="B986" s="19">
        <f>IF('demand spectrum ULS'!K986="",1000000,'demand spectrum ULS'!K986)</f>
        <v>1000000</v>
      </c>
      <c r="C986" s="19" t="str">
        <f>IF('demand spectrum ULS'!J986="","",'demand spectrum ULS'!J986)</f>
        <v/>
      </c>
      <c r="F986" s="50">
        <f>IF('capacity spectrum ULS'!K986="",1000000,'capacity spectrum ULS'!K986)</f>
        <v>1000000</v>
      </c>
      <c r="G986" s="50" t="str">
        <f>IF('capacity spectrum ULS'!J986="","",'capacity spectrum ULS'!J986)</f>
        <v/>
      </c>
      <c r="H986" s="50"/>
      <c r="J986" s="19">
        <f>IF(B986="","",B986*'N2'!$S$1)</f>
        <v>500000</v>
      </c>
      <c r="K986" s="19" t="str">
        <f>IF(C986="","",C986*'N2'!$S$1)</f>
        <v/>
      </c>
    </row>
    <row r="987" spans="2:11" x14ac:dyDescent="0.25">
      <c r="B987" s="19">
        <f>IF('demand spectrum ULS'!K987="",1000000,'demand spectrum ULS'!K987)</f>
        <v>1000000</v>
      </c>
      <c r="C987" s="19" t="str">
        <f>IF('demand spectrum ULS'!J987="","",'demand spectrum ULS'!J987)</f>
        <v/>
      </c>
      <c r="F987" s="50">
        <f>IF('capacity spectrum ULS'!K987="",1000000,'capacity spectrum ULS'!K987)</f>
        <v>1000000</v>
      </c>
      <c r="G987" s="50" t="str">
        <f>IF('capacity spectrum ULS'!J987="","",'capacity spectrum ULS'!J987)</f>
        <v/>
      </c>
      <c r="H987" s="50"/>
      <c r="J987" s="19">
        <f>IF(B987="","",B987*'N2'!$S$1)</f>
        <v>500000</v>
      </c>
      <c r="K987" s="19" t="str">
        <f>IF(C987="","",C987*'N2'!$S$1)</f>
        <v/>
      </c>
    </row>
    <row r="988" spans="2:11" x14ac:dyDescent="0.25">
      <c r="B988" s="19">
        <f>IF('demand spectrum ULS'!K988="",1000000,'demand spectrum ULS'!K988)</f>
        <v>1000000</v>
      </c>
      <c r="C988" s="19" t="str">
        <f>IF('demand spectrum ULS'!J988="","",'demand spectrum ULS'!J988)</f>
        <v/>
      </c>
      <c r="F988" s="50">
        <f>IF('capacity spectrum ULS'!K988="",1000000,'capacity spectrum ULS'!K988)</f>
        <v>1000000</v>
      </c>
      <c r="G988" s="50" t="str">
        <f>IF('capacity spectrum ULS'!J988="","",'capacity spectrum ULS'!J988)</f>
        <v/>
      </c>
      <c r="H988" s="50"/>
      <c r="J988" s="19">
        <f>IF(B988="","",B988*'N2'!$S$1)</f>
        <v>500000</v>
      </c>
      <c r="K988" s="19" t="str">
        <f>IF(C988="","",C988*'N2'!$S$1)</f>
        <v/>
      </c>
    </row>
    <row r="989" spans="2:11" x14ac:dyDescent="0.25">
      <c r="B989" s="19">
        <f>IF('demand spectrum ULS'!K989="",1000000,'demand spectrum ULS'!K989)</f>
        <v>1000000</v>
      </c>
      <c r="C989" s="19" t="str">
        <f>IF('demand spectrum ULS'!J989="","",'demand spectrum ULS'!J989)</f>
        <v/>
      </c>
      <c r="F989" s="50">
        <f>IF('capacity spectrum ULS'!K989="",1000000,'capacity spectrum ULS'!K989)</f>
        <v>1000000</v>
      </c>
      <c r="G989" s="50" t="str">
        <f>IF('capacity spectrum ULS'!J989="","",'capacity spectrum ULS'!J989)</f>
        <v/>
      </c>
      <c r="H989" s="50"/>
      <c r="J989" s="19">
        <f>IF(B989="","",B989*'N2'!$S$1)</f>
        <v>500000</v>
      </c>
      <c r="K989" s="19" t="str">
        <f>IF(C989="","",C989*'N2'!$S$1)</f>
        <v/>
      </c>
    </row>
    <row r="990" spans="2:11" x14ac:dyDescent="0.25">
      <c r="B990" s="19">
        <f>IF('demand spectrum ULS'!K990="",1000000,'demand spectrum ULS'!K990)</f>
        <v>1000000</v>
      </c>
      <c r="C990" s="19" t="str">
        <f>IF('demand spectrum ULS'!J990="","",'demand spectrum ULS'!J990)</f>
        <v/>
      </c>
      <c r="F990" s="50">
        <f>IF('capacity spectrum ULS'!K990="",1000000,'capacity spectrum ULS'!K990)</f>
        <v>1000000</v>
      </c>
      <c r="G990" s="50" t="str">
        <f>IF('capacity spectrum ULS'!J990="","",'capacity spectrum ULS'!J990)</f>
        <v/>
      </c>
      <c r="H990" s="50"/>
      <c r="J990" s="19">
        <f>IF(B990="","",B990*'N2'!$S$1)</f>
        <v>500000</v>
      </c>
      <c r="K990" s="19" t="str">
        <f>IF(C990="","",C990*'N2'!$S$1)</f>
        <v/>
      </c>
    </row>
    <row r="991" spans="2:11" x14ac:dyDescent="0.25">
      <c r="B991" s="19">
        <f>IF('demand spectrum ULS'!K991="",1000000,'demand spectrum ULS'!K991)</f>
        <v>1000000</v>
      </c>
      <c r="C991" s="19" t="str">
        <f>IF('demand spectrum ULS'!J991="","",'demand spectrum ULS'!J991)</f>
        <v/>
      </c>
      <c r="F991" s="50">
        <f>IF('capacity spectrum ULS'!K991="",1000000,'capacity spectrum ULS'!K991)</f>
        <v>1000000</v>
      </c>
      <c r="G991" s="50" t="str">
        <f>IF('capacity spectrum ULS'!J991="","",'capacity spectrum ULS'!J991)</f>
        <v/>
      </c>
      <c r="H991" s="50"/>
      <c r="J991" s="19">
        <f>IF(B991="","",B991*'N2'!$S$1)</f>
        <v>500000</v>
      </c>
      <c r="K991" s="19" t="str">
        <f>IF(C991="","",C991*'N2'!$S$1)</f>
        <v/>
      </c>
    </row>
    <row r="992" spans="2:11" x14ac:dyDescent="0.25">
      <c r="B992" s="19">
        <f>IF('demand spectrum ULS'!K992="",1000000,'demand spectrum ULS'!K992)</f>
        <v>1000000</v>
      </c>
      <c r="C992" s="19" t="str">
        <f>IF('demand spectrum ULS'!J992="","",'demand spectrum ULS'!J992)</f>
        <v/>
      </c>
      <c r="F992" s="50">
        <f>IF('capacity spectrum ULS'!K992="",1000000,'capacity spectrum ULS'!K992)</f>
        <v>1000000</v>
      </c>
      <c r="G992" s="50" t="str">
        <f>IF('capacity spectrum ULS'!J992="","",'capacity spectrum ULS'!J992)</f>
        <v/>
      </c>
      <c r="H992" s="50"/>
      <c r="J992" s="19">
        <f>IF(B992="","",B992*'N2'!$S$1)</f>
        <v>500000</v>
      </c>
      <c r="K992" s="19" t="str">
        <f>IF(C992="","",C992*'N2'!$S$1)</f>
        <v/>
      </c>
    </row>
    <row r="993" spans="2:11" x14ac:dyDescent="0.25">
      <c r="B993" s="19">
        <f>IF('demand spectrum ULS'!K993="",1000000,'demand spectrum ULS'!K993)</f>
        <v>1000000</v>
      </c>
      <c r="C993" s="19" t="str">
        <f>IF('demand spectrum ULS'!J993="","",'demand spectrum ULS'!J993)</f>
        <v/>
      </c>
      <c r="F993" s="50">
        <f>IF('capacity spectrum ULS'!K993="",1000000,'capacity spectrum ULS'!K993)</f>
        <v>1000000</v>
      </c>
      <c r="G993" s="50" t="str">
        <f>IF('capacity spectrum ULS'!J993="","",'capacity spectrum ULS'!J993)</f>
        <v/>
      </c>
      <c r="H993" s="50"/>
      <c r="J993" s="19">
        <f>IF(B993="","",B993*'N2'!$S$1)</f>
        <v>500000</v>
      </c>
      <c r="K993" s="19" t="str">
        <f>IF(C993="","",C993*'N2'!$S$1)</f>
        <v/>
      </c>
    </row>
    <row r="994" spans="2:11" x14ac:dyDescent="0.25">
      <c r="B994" s="19">
        <f>IF('demand spectrum ULS'!K994="",1000000,'demand spectrum ULS'!K994)</f>
        <v>1000000</v>
      </c>
      <c r="C994" s="19" t="str">
        <f>IF('demand spectrum ULS'!J994="","",'demand spectrum ULS'!J994)</f>
        <v/>
      </c>
      <c r="F994" s="50">
        <f>IF('capacity spectrum ULS'!K994="",1000000,'capacity spectrum ULS'!K994)</f>
        <v>1000000</v>
      </c>
      <c r="G994" s="50" t="str">
        <f>IF('capacity spectrum ULS'!J994="","",'capacity spectrum ULS'!J994)</f>
        <v/>
      </c>
      <c r="H994" s="50"/>
      <c r="J994" s="19">
        <f>IF(B994="","",B994*'N2'!$S$1)</f>
        <v>500000</v>
      </c>
      <c r="K994" s="19" t="str">
        <f>IF(C994="","",C994*'N2'!$S$1)</f>
        <v/>
      </c>
    </row>
    <row r="995" spans="2:11" x14ac:dyDescent="0.25">
      <c r="B995" s="19">
        <f>IF('demand spectrum ULS'!K995="",1000000,'demand spectrum ULS'!K995)</f>
        <v>1000000</v>
      </c>
      <c r="C995" s="19" t="str">
        <f>IF('demand spectrum ULS'!J995="","",'demand spectrum ULS'!J995)</f>
        <v/>
      </c>
      <c r="F995" s="50">
        <f>IF('capacity spectrum ULS'!K995="",1000000,'capacity spectrum ULS'!K995)</f>
        <v>1000000</v>
      </c>
      <c r="G995" s="50" t="str">
        <f>IF('capacity spectrum ULS'!J995="","",'capacity spectrum ULS'!J995)</f>
        <v/>
      </c>
      <c r="H995" s="50"/>
      <c r="J995" s="19">
        <f>IF(B995="","",B995*'N2'!$S$1)</f>
        <v>500000</v>
      </c>
      <c r="K995" s="19" t="str">
        <f>IF(C995="","",C995*'N2'!$S$1)</f>
        <v/>
      </c>
    </row>
    <row r="996" spans="2:11" x14ac:dyDescent="0.25">
      <c r="B996" s="19">
        <f>IF('demand spectrum ULS'!K996="",1000000,'demand spectrum ULS'!K996)</f>
        <v>1000000</v>
      </c>
      <c r="C996" s="19" t="str">
        <f>IF('demand spectrum ULS'!J996="","",'demand spectrum ULS'!J996)</f>
        <v/>
      </c>
      <c r="F996" s="50">
        <f>IF('capacity spectrum ULS'!K996="",1000000,'capacity spectrum ULS'!K996)</f>
        <v>1000000</v>
      </c>
      <c r="G996" s="50" t="str">
        <f>IF('capacity spectrum ULS'!J996="","",'capacity spectrum ULS'!J996)</f>
        <v/>
      </c>
      <c r="H996" s="50"/>
      <c r="J996" s="19">
        <f>IF(B996="","",B996*'N2'!$S$1)</f>
        <v>500000</v>
      </c>
      <c r="K996" s="19" t="str">
        <f>IF(C996="","",C996*'N2'!$S$1)</f>
        <v/>
      </c>
    </row>
    <row r="997" spans="2:11" x14ac:dyDescent="0.25">
      <c r="B997" s="19">
        <f>IF('demand spectrum ULS'!K997="",1000000,'demand spectrum ULS'!K997)</f>
        <v>1000000</v>
      </c>
      <c r="C997" s="19" t="str">
        <f>IF('demand spectrum ULS'!J997="","",'demand spectrum ULS'!J997)</f>
        <v/>
      </c>
      <c r="F997" s="50">
        <f>IF('capacity spectrum ULS'!K997="",1000000,'capacity spectrum ULS'!K997)</f>
        <v>1000000</v>
      </c>
      <c r="G997" s="50" t="str">
        <f>IF('capacity spectrum ULS'!J997="","",'capacity spectrum ULS'!J997)</f>
        <v/>
      </c>
      <c r="H997" s="50"/>
      <c r="J997" s="19">
        <f>IF(B997="","",B997*'N2'!$S$1)</f>
        <v>500000</v>
      </c>
      <c r="K997" s="19" t="str">
        <f>IF(C997="","",C997*'N2'!$S$1)</f>
        <v/>
      </c>
    </row>
    <row r="998" spans="2:11" x14ac:dyDescent="0.25">
      <c r="B998" s="19">
        <f>IF('demand spectrum ULS'!K998="",1000000,'demand spectrum ULS'!K998)</f>
        <v>1000000</v>
      </c>
      <c r="C998" s="19" t="str">
        <f>IF('demand spectrum ULS'!J998="","",'demand spectrum ULS'!J998)</f>
        <v/>
      </c>
      <c r="F998" s="50">
        <f>IF('capacity spectrum ULS'!K998="",1000000,'capacity spectrum ULS'!K998)</f>
        <v>1000000</v>
      </c>
      <c r="G998" s="50" t="str">
        <f>IF('capacity spectrum ULS'!J998="","",'capacity spectrum ULS'!J998)</f>
        <v/>
      </c>
      <c r="H998" s="50"/>
      <c r="J998" s="19">
        <f>IF(B998="","",B998*'N2'!$S$1)</f>
        <v>500000</v>
      </c>
      <c r="K998" s="19" t="str">
        <f>IF(C998="","",C998*'N2'!$S$1)</f>
        <v/>
      </c>
    </row>
    <row r="999" spans="2:11" x14ac:dyDescent="0.25">
      <c r="B999" s="19">
        <f>IF('demand spectrum ULS'!K999="",1000000,'demand spectrum ULS'!K999)</f>
        <v>1000000</v>
      </c>
      <c r="C999" s="19" t="str">
        <f>IF('demand spectrum ULS'!J999="","",'demand spectrum ULS'!J999)</f>
        <v/>
      </c>
      <c r="F999" s="50">
        <f>IF('capacity spectrum ULS'!K999="",1000000,'capacity spectrum ULS'!K999)</f>
        <v>1000000</v>
      </c>
      <c r="G999" s="50" t="str">
        <f>IF('capacity spectrum ULS'!J999="","",'capacity spectrum ULS'!J999)</f>
        <v/>
      </c>
      <c r="H999" s="50"/>
      <c r="J999" s="19">
        <f>IF(B999="","",B999*'N2'!$S$1)</f>
        <v>500000</v>
      </c>
      <c r="K999" s="19" t="str">
        <f>IF(C999="","",C999*'N2'!$S$1)</f>
        <v/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6"/>
  <sheetViews>
    <sheetView zoomScale="85" zoomScaleNormal="85" workbookViewId="0">
      <pane ySplit="3" topLeftCell="A4" activePane="bottomLeft" state="frozen"/>
      <selection pane="bottomLeft" activeCell="O8" sqref="O8"/>
    </sheetView>
  </sheetViews>
  <sheetFormatPr baseColWidth="10" defaultRowHeight="15" x14ac:dyDescent="0.25"/>
  <cols>
    <col min="1" max="1" width="9.140625" style="47" customWidth="1"/>
    <col min="2" max="2" width="13.140625" style="8" bestFit="1" customWidth="1"/>
    <col min="3" max="3" width="10" style="8" customWidth="1"/>
    <col min="4" max="11" width="9.140625" style="8" customWidth="1"/>
    <col min="12" max="12" width="9.140625" style="48" customWidth="1"/>
    <col min="13" max="16384" width="11.42578125" style="29"/>
  </cols>
  <sheetData>
    <row r="1" spans="1:12" x14ac:dyDescent="0.25">
      <c r="A1" s="1" t="s">
        <v>167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2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38</v>
      </c>
      <c r="H2" s="3" t="s">
        <v>37</v>
      </c>
      <c r="I2" s="3" t="s">
        <v>6</v>
      </c>
      <c r="J2" s="3" t="s">
        <v>7</v>
      </c>
      <c r="K2" s="3" t="s">
        <v>8</v>
      </c>
      <c r="L2" s="3" t="s">
        <v>9</v>
      </c>
    </row>
    <row r="3" spans="1:12" x14ac:dyDescent="0.25">
      <c r="A3" s="67"/>
      <c r="B3" s="67" t="s">
        <v>36</v>
      </c>
      <c r="C3" s="67" t="s">
        <v>10</v>
      </c>
      <c r="D3" s="67"/>
      <c r="E3" s="67"/>
      <c r="F3" s="67"/>
      <c r="G3" s="67"/>
      <c r="H3" s="67"/>
      <c r="I3" s="67"/>
      <c r="J3" s="67"/>
      <c r="K3" s="67"/>
      <c r="L3" s="67"/>
    </row>
    <row r="4" spans="1:12" x14ac:dyDescent="0.25">
      <c r="A4" s="42">
        <v>0</v>
      </c>
      <c r="B4" s="68">
        <v>4.4019999999999998E-19</v>
      </c>
      <c r="C4" s="69">
        <v>0</v>
      </c>
      <c r="D4" s="69">
        <v>772</v>
      </c>
      <c r="E4" s="69">
        <v>88</v>
      </c>
      <c r="F4" s="69">
        <v>0</v>
      </c>
      <c r="G4" s="69">
        <v>0</v>
      </c>
      <c r="H4" s="69">
        <v>0</v>
      </c>
      <c r="I4" s="69">
        <v>0</v>
      </c>
      <c r="J4" s="69">
        <v>0</v>
      </c>
      <c r="K4" s="69">
        <v>0</v>
      </c>
      <c r="L4" s="43">
        <v>860</v>
      </c>
    </row>
    <row r="5" spans="1:12" x14ac:dyDescent="0.25">
      <c r="A5" s="47">
        <v>1</v>
      </c>
      <c r="B5" s="8">
        <v>8.0000000000000002E-3</v>
      </c>
      <c r="C5" s="8">
        <v>539.13599999999997</v>
      </c>
      <c r="D5" s="8">
        <v>714</v>
      </c>
      <c r="E5" s="8">
        <v>146</v>
      </c>
      <c r="F5" s="8">
        <v>0</v>
      </c>
      <c r="G5" s="8">
        <v>0</v>
      </c>
      <c r="H5" s="8">
        <v>0</v>
      </c>
      <c r="I5" s="8">
        <v>0</v>
      </c>
      <c r="J5" s="8">
        <v>0</v>
      </c>
      <c r="K5" s="8">
        <v>0</v>
      </c>
      <c r="L5" s="48">
        <v>860</v>
      </c>
    </row>
    <row r="6" spans="1:12" x14ac:dyDescent="0.25">
      <c r="A6" s="47">
        <v>2</v>
      </c>
      <c r="B6" s="8">
        <v>1.6E-2</v>
      </c>
      <c r="C6" s="8">
        <v>957.255</v>
      </c>
      <c r="D6" s="8">
        <v>654</v>
      </c>
      <c r="E6" s="8">
        <v>206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48">
        <v>860</v>
      </c>
    </row>
    <row r="7" spans="1:12" x14ac:dyDescent="0.25">
      <c r="A7" s="47">
        <v>3</v>
      </c>
      <c r="B7" s="8">
        <v>0.02</v>
      </c>
      <c r="C7" s="8">
        <v>1102.3800000000001</v>
      </c>
      <c r="D7" s="8">
        <v>624</v>
      </c>
      <c r="E7" s="8">
        <v>236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48">
        <v>860</v>
      </c>
    </row>
    <row r="8" spans="1:12" x14ac:dyDescent="0.25">
      <c r="A8" s="47">
        <v>4</v>
      </c>
      <c r="B8" s="8">
        <v>2.8000000000000001E-2</v>
      </c>
      <c r="C8" s="8">
        <v>1269.22</v>
      </c>
      <c r="D8" s="8">
        <v>570</v>
      </c>
      <c r="E8" s="8">
        <v>290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48">
        <v>860</v>
      </c>
    </row>
    <row r="9" spans="1:12" x14ac:dyDescent="0.25">
      <c r="A9" s="47">
        <v>5</v>
      </c>
      <c r="B9" s="8">
        <v>3.5999999999999997E-2</v>
      </c>
      <c r="C9" s="8">
        <v>1395.0830000000001</v>
      </c>
      <c r="D9" s="8">
        <v>546</v>
      </c>
      <c r="E9" s="8">
        <v>314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48">
        <v>860</v>
      </c>
    </row>
    <row r="10" spans="1:12" x14ac:dyDescent="0.25">
      <c r="A10" s="47">
        <v>6</v>
      </c>
      <c r="B10" s="8">
        <v>4.3999999999999997E-2</v>
      </c>
      <c r="C10" s="8">
        <v>1511.604</v>
      </c>
      <c r="D10" s="8">
        <v>530</v>
      </c>
      <c r="E10" s="8">
        <v>330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48">
        <v>860</v>
      </c>
    </row>
    <row r="11" spans="1:12" x14ac:dyDescent="0.25">
      <c r="A11" s="47">
        <v>7</v>
      </c>
      <c r="B11" s="8">
        <v>5.1999999999999998E-2</v>
      </c>
      <c r="C11" s="8">
        <v>1620.83</v>
      </c>
      <c r="D11" s="8">
        <v>502</v>
      </c>
      <c r="E11" s="8">
        <v>358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48">
        <v>860</v>
      </c>
    </row>
    <row r="12" spans="1:12" x14ac:dyDescent="0.25">
      <c r="A12" s="47">
        <v>8</v>
      </c>
      <c r="B12" s="8">
        <v>0.06</v>
      </c>
      <c r="C12" s="8">
        <v>1724.989</v>
      </c>
      <c r="D12" s="8">
        <v>486</v>
      </c>
      <c r="E12" s="8">
        <v>374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48">
        <v>860</v>
      </c>
    </row>
    <row r="13" spans="1:12" x14ac:dyDescent="0.25">
      <c r="A13" s="47">
        <v>9</v>
      </c>
      <c r="B13" s="8">
        <v>6.8000000000000005E-2</v>
      </c>
      <c r="C13" s="8">
        <v>1825.9970000000001</v>
      </c>
      <c r="D13" s="8">
        <v>480</v>
      </c>
      <c r="E13" s="8">
        <v>380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48">
        <v>860</v>
      </c>
    </row>
    <row r="14" spans="1:12" x14ac:dyDescent="0.25">
      <c r="A14" s="47">
        <v>10</v>
      </c>
      <c r="B14" s="8">
        <v>7.5999999999999998E-2</v>
      </c>
      <c r="C14" s="8">
        <v>1923.24</v>
      </c>
      <c r="D14" s="8">
        <v>472</v>
      </c>
      <c r="E14" s="8">
        <v>388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48">
        <v>860</v>
      </c>
    </row>
    <row r="15" spans="1:12" x14ac:dyDescent="0.25">
      <c r="A15" s="47">
        <v>11</v>
      </c>
      <c r="B15" s="8">
        <v>8.4000000000000005E-2</v>
      </c>
      <c r="C15" s="8">
        <v>2020.0250000000001</v>
      </c>
      <c r="D15" s="8">
        <v>468</v>
      </c>
      <c r="E15" s="8">
        <v>392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48">
        <v>860</v>
      </c>
    </row>
    <row r="16" spans="1:12" x14ac:dyDescent="0.25">
      <c r="A16" s="47">
        <v>12</v>
      </c>
      <c r="B16" s="8">
        <v>9.1999999999999998E-2</v>
      </c>
      <c r="C16" s="8">
        <v>2116.4389999999999</v>
      </c>
      <c r="D16" s="8">
        <v>460</v>
      </c>
      <c r="E16" s="8">
        <v>400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48">
        <v>860</v>
      </c>
    </row>
    <row r="17" spans="1:12" x14ac:dyDescent="0.25">
      <c r="A17" s="47">
        <v>13</v>
      </c>
      <c r="B17" s="8">
        <v>0.1</v>
      </c>
      <c r="C17" s="8">
        <v>2212.056</v>
      </c>
      <c r="D17" s="8">
        <v>454</v>
      </c>
      <c r="E17" s="8">
        <v>406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48">
        <v>860</v>
      </c>
    </row>
    <row r="18" spans="1:12" x14ac:dyDescent="0.25">
      <c r="A18" s="47">
        <v>14</v>
      </c>
      <c r="B18" s="8">
        <v>0.108</v>
      </c>
      <c r="C18" s="8">
        <v>2307.3919999999998</v>
      </c>
      <c r="D18" s="8">
        <v>452</v>
      </c>
      <c r="E18" s="8">
        <v>408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48">
        <v>860</v>
      </c>
    </row>
    <row r="19" spans="1:12" x14ac:dyDescent="0.25">
      <c r="A19" s="47">
        <v>15</v>
      </c>
      <c r="B19" s="8">
        <v>0.11600000000000001</v>
      </c>
      <c r="C19" s="8">
        <v>2402.3679999999999</v>
      </c>
      <c r="D19" s="8">
        <v>448</v>
      </c>
      <c r="E19" s="8">
        <v>412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48">
        <v>860</v>
      </c>
    </row>
    <row r="20" spans="1:12" x14ac:dyDescent="0.25">
      <c r="A20" s="47">
        <v>16</v>
      </c>
      <c r="B20" s="8">
        <v>0.124</v>
      </c>
      <c r="C20" s="8">
        <v>2496.6439999999998</v>
      </c>
      <c r="D20" s="8">
        <v>446</v>
      </c>
      <c r="E20" s="8">
        <v>414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48">
        <v>860</v>
      </c>
    </row>
    <row r="21" spans="1:12" x14ac:dyDescent="0.25">
      <c r="A21" s="47">
        <v>17</v>
      </c>
      <c r="B21" s="8">
        <v>0.13200000000000001</v>
      </c>
      <c r="C21" s="8">
        <v>2591.0349999999999</v>
      </c>
      <c r="D21" s="8">
        <v>444</v>
      </c>
      <c r="E21" s="8">
        <v>416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48">
        <v>860</v>
      </c>
    </row>
    <row r="22" spans="1:12" x14ac:dyDescent="0.25">
      <c r="A22" s="47">
        <v>18</v>
      </c>
      <c r="B22" s="8">
        <v>0.14000000000000001</v>
      </c>
      <c r="C22" s="8">
        <v>2684.8150000000001</v>
      </c>
      <c r="D22" s="8">
        <v>438</v>
      </c>
      <c r="E22" s="8">
        <v>422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48">
        <v>860</v>
      </c>
    </row>
    <row r="23" spans="1:12" x14ac:dyDescent="0.25">
      <c r="A23" s="47">
        <v>19</v>
      </c>
      <c r="B23" s="8">
        <v>0.14799999999999999</v>
      </c>
      <c r="C23" s="8">
        <v>2777.8330000000001</v>
      </c>
      <c r="D23" s="8">
        <v>438</v>
      </c>
      <c r="E23" s="8">
        <v>420</v>
      </c>
      <c r="F23" s="8">
        <v>0</v>
      </c>
      <c r="G23" s="8">
        <v>0</v>
      </c>
      <c r="H23" s="8">
        <v>0</v>
      </c>
      <c r="I23" s="8">
        <v>2</v>
      </c>
      <c r="J23" s="8">
        <v>0</v>
      </c>
      <c r="K23" s="8">
        <v>0</v>
      </c>
      <c r="L23" s="48">
        <v>860</v>
      </c>
    </row>
    <row r="24" spans="1:12" x14ac:dyDescent="0.25">
      <c r="A24" s="47">
        <v>20</v>
      </c>
      <c r="B24" s="8">
        <v>0.156</v>
      </c>
      <c r="C24" s="8">
        <v>2868.694</v>
      </c>
      <c r="D24" s="8">
        <v>438</v>
      </c>
      <c r="E24" s="8">
        <v>413</v>
      </c>
      <c r="F24" s="8">
        <v>0</v>
      </c>
      <c r="G24" s="8">
        <v>0</v>
      </c>
      <c r="H24" s="8">
        <v>0</v>
      </c>
      <c r="I24" s="8">
        <v>9</v>
      </c>
      <c r="J24" s="8">
        <v>0</v>
      </c>
      <c r="K24" s="8">
        <v>0</v>
      </c>
      <c r="L24" s="48">
        <v>860</v>
      </c>
    </row>
    <row r="25" spans="1:12" x14ac:dyDescent="0.25">
      <c r="A25" s="47">
        <v>21</v>
      </c>
      <c r="B25" s="8">
        <v>0.16400000000000001</v>
      </c>
      <c r="C25" s="8">
        <v>2955.4870000000001</v>
      </c>
      <c r="D25" s="8">
        <v>438</v>
      </c>
      <c r="E25" s="8">
        <v>404</v>
      </c>
      <c r="F25" s="8">
        <v>0</v>
      </c>
      <c r="G25" s="8">
        <v>0</v>
      </c>
      <c r="H25" s="8">
        <v>0</v>
      </c>
      <c r="I25" s="8">
        <v>18</v>
      </c>
      <c r="J25" s="8">
        <v>0</v>
      </c>
      <c r="K25" s="8">
        <v>0</v>
      </c>
      <c r="L25" s="48">
        <v>860</v>
      </c>
    </row>
    <row r="26" spans="1:12" x14ac:dyDescent="0.25">
      <c r="A26" s="47">
        <v>22</v>
      </c>
      <c r="B26" s="8">
        <v>0.17199999999999999</v>
      </c>
      <c r="C26" s="8">
        <v>3036.2840000000001</v>
      </c>
      <c r="D26" s="8">
        <v>438</v>
      </c>
      <c r="E26" s="8">
        <v>392</v>
      </c>
      <c r="F26" s="8">
        <v>0</v>
      </c>
      <c r="G26" s="8">
        <v>0</v>
      </c>
      <c r="H26" s="8">
        <v>0</v>
      </c>
      <c r="I26" s="8">
        <v>30</v>
      </c>
      <c r="J26" s="8">
        <v>0</v>
      </c>
      <c r="K26" s="8">
        <v>0</v>
      </c>
      <c r="L26" s="48">
        <v>860</v>
      </c>
    </row>
    <row r="27" spans="1:12" x14ac:dyDescent="0.25">
      <c r="A27" s="47">
        <v>23</v>
      </c>
      <c r="B27" s="8">
        <v>0.18</v>
      </c>
      <c r="C27" s="8">
        <v>3110.06</v>
      </c>
      <c r="D27" s="8">
        <v>438</v>
      </c>
      <c r="E27" s="8">
        <v>386</v>
      </c>
      <c r="F27" s="8">
        <v>0</v>
      </c>
      <c r="G27" s="8">
        <v>0</v>
      </c>
      <c r="H27" s="8">
        <v>0</v>
      </c>
      <c r="I27" s="8">
        <v>36</v>
      </c>
      <c r="J27" s="8">
        <v>0</v>
      </c>
      <c r="K27" s="8">
        <v>0</v>
      </c>
      <c r="L27" s="48">
        <v>860</v>
      </c>
    </row>
    <row r="28" spans="1:12" x14ac:dyDescent="0.25">
      <c r="A28" s="47">
        <v>24</v>
      </c>
      <c r="B28" s="8">
        <v>0.188</v>
      </c>
      <c r="C28" s="8">
        <v>3179.3890000000001</v>
      </c>
      <c r="D28" s="8">
        <v>438</v>
      </c>
      <c r="E28" s="8">
        <v>370</v>
      </c>
      <c r="F28" s="8">
        <v>0</v>
      </c>
      <c r="G28" s="8">
        <v>0</v>
      </c>
      <c r="H28" s="8">
        <v>0</v>
      </c>
      <c r="I28" s="8">
        <v>52</v>
      </c>
      <c r="J28" s="8">
        <v>0</v>
      </c>
      <c r="K28" s="8">
        <v>0</v>
      </c>
      <c r="L28" s="48">
        <v>860</v>
      </c>
    </row>
    <row r="29" spans="1:12" x14ac:dyDescent="0.25">
      <c r="A29" s="47">
        <v>25</v>
      </c>
      <c r="B29" s="8">
        <v>0.19600000000000001</v>
      </c>
      <c r="C29" s="8">
        <v>3241.9760000000001</v>
      </c>
      <c r="D29" s="8">
        <v>438</v>
      </c>
      <c r="E29" s="8">
        <v>364</v>
      </c>
      <c r="F29" s="8">
        <v>0</v>
      </c>
      <c r="G29" s="8">
        <v>0</v>
      </c>
      <c r="H29" s="8">
        <v>0</v>
      </c>
      <c r="I29" s="8">
        <v>58</v>
      </c>
      <c r="J29" s="8">
        <v>0</v>
      </c>
      <c r="K29" s="8">
        <v>0</v>
      </c>
      <c r="L29" s="48">
        <v>860</v>
      </c>
    </row>
    <row r="30" spans="1:12" x14ac:dyDescent="0.25">
      <c r="A30" s="47">
        <v>26</v>
      </c>
      <c r="B30" s="8">
        <v>0.20399999999999999</v>
      </c>
      <c r="C30" s="8">
        <v>3297.4630000000002</v>
      </c>
      <c r="D30" s="8">
        <v>438</v>
      </c>
      <c r="E30" s="8">
        <v>350</v>
      </c>
      <c r="F30" s="8">
        <v>0</v>
      </c>
      <c r="G30" s="8">
        <v>0</v>
      </c>
      <c r="H30" s="8">
        <v>0</v>
      </c>
      <c r="I30" s="8">
        <v>72</v>
      </c>
      <c r="J30" s="8">
        <v>0</v>
      </c>
      <c r="K30" s="8">
        <v>0</v>
      </c>
      <c r="L30" s="48">
        <v>860</v>
      </c>
    </row>
    <row r="31" spans="1:12" x14ac:dyDescent="0.25">
      <c r="A31" s="47">
        <v>27</v>
      </c>
      <c r="B31" s="8">
        <v>0.21199999999999999</v>
      </c>
      <c r="C31" s="8">
        <v>3336.518</v>
      </c>
      <c r="D31" s="8">
        <v>436</v>
      </c>
      <c r="E31" s="8">
        <v>332</v>
      </c>
      <c r="F31" s="8">
        <v>0</v>
      </c>
      <c r="G31" s="8">
        <v>0</v>
      </c>
      <c r="H31" s="8">
        <v>0</v>
      </c>
      <c r="I31" s="8">
        <v>92</v>
      </c>
      <c r="J31" s="8">
        <v>0</v>
      </c>
      <c r="K31" s="8">
        <v>0</v>
      </c>
      <c r="L31" s="48">
        <v>860</v>
      </c>
    </row>
    <row r="32" spans="1:12" x14ac:dyDescent="0.25">
      <c r="A32" s="47">
        <v>28</v>
      </c>
      <c r="B32" s="8">
        <v>0.22</v>
      </c>
      <c r="C32" s="8">
        <v>3366.9369999999999</v>
      </c>
      <c r="D32" s="8">
        <v>436</v>
      </c>
      <c r="E32" s="8">
        <v>318</v>
      </c>
      <c r="F32" s="8">
        <v>0</v>
      </c>
      <c r="G32" s="8">
        <v>0</v>
      </c>
      <c r="H32" s="8">
        <v>0</v>
      </c>
      <c r="I32" s="8">
        <v>106</v>
      </c>
      <c r="J32" s="8">
        <v>0</v>
      </c>
      <c r="K32" s="8">
        <v>0</v>
      </c>
      <c r="L32" s="48">
        <v>860</v>
      </c>
    </row>
    <row r="33" spans="1:12" x14ac:dyDescent="0.25">
      <c r="A33" s="47">
        <v>29</v>
      </c>
      <c r="B33" s="8">
        <v>0.22800000000000001</v>
      </c>
      <c r="C33" s="8">
        <v>3391.453</v>
      </c>
      <c r="D33" s="8">
        <v>436</v>
      </c>
      <c r="E33" s="8">
        <v>314</v>
      </c>
      <c r="F33" s="8">
        <v>0</v>
      </c>
      <c r="G33" s="8">
        <v>0</v>
      </c>
      <c r="H33" s="8">
        <v>0</v>
      </c>
      <c r="I33" s="8">
        <v>110</v>
      </c>
      <c r="J33" s="8">
        <v>0</v>
      </c>
      <c r="K33" s="8">
        <v>0</v>
      </c>
      <c r="L33" s="48">
        <v>860</v>
      </c>
    </row>
    <row r="34" spans="1:12" x14ac:dyDescent="0.25">
      <c r="A34" s="47">
        <v>30</v>
      </c>
      <c r="B34" s="8">
        <v>0.23599999999999999</v>
      </c>
      <c r="C34" s="8">
        <v>3414.2820000000002</v>
      </c>
      <c r="D34" s="8">
        <v>436</v>
      </c>
      <c r="E34" s="8">
        <v>306</v>
      </c>
      <c r="F34" s="8">
        <v>0</v>
      </c>
      <c r="G34" s="8">
        <v>0</v>
      </c>
      <c r="H34" s="8">
        <v>0</v>
      </c>
      <c r="I34" s="8">
        <v>118</v>
      </c>
      <c r="J34" s="8">
        <v>0</v>
      </c>
      <c r="K34" s="8">
        <v>0</v>
      </c>
      <c r="L34" s="48">
        <v>860</v>
      </c>
    </row>
    <row r="35" spans="1:12" x14ac:dyDescent="0.25">
      <c r="A35" s="47">
        <v>31</v>
      </c>
      <c r="B35" s="8">
        <v>0.24399999999999999</v>
      </c>
      <c r="C35" s="8">
        <v>3435.6750000000002</v>
      </c>
      <c r="D35" s="8">
        <v>436</v>
      </c>
      <c r="E35" s="8">
        <v>306</v>
      </c>
      <c r="F35" s="8">
        <v>0</v>
      </c>
      <c r="G35" s="8">
        <v>0</v>
      </c>
      <c r="H35" s="8">
        <v>0</v>
      </c>
      <c r="I35" s="8">
        <v>118</v>
      </c>
      <c r="J35" s="8">
        <v>0</v>
      </c>
      <c r="K35" s="8">
        <v>0</v>
      </c>
      <c r="L35" s="48">
        <v>860</v>
      </c>
    </row>
    <row r="36" spans="1:12" x14ac:dyDescent="0.25">
      <c r="A36" s="47">
        <v>32</v>
      </c>
      <c r="B36" s="8">
        <v>0.252</v>
      </c>
      <c r="C36" s="8">
        <v>3456.134</v>
      </c>
      <c r="D36" s="8">
        <v>436</v>
      </c>
      <c r="E36" s="8">
        <v>300</v>
      </c>
      <c r="F36" s="8">
        <v>0</v>
      </c>
      <c r="G36" s="8">
        <v>0</v>
      </c>
      <c r="H36" s="8">
        <v>0</v>
      </c>
      <c r="I36" s="8">
        <v>124</v>
      </c>
      <c r="J36" s="8">
        <v>0</v>
      </c>
      <c r="K36" s="8">
        <v>0</v>
      </c>
      <c r="L36" s="48">
        <v>860</v>
      </c>
    </row>
    <row r="37" spans="1:12" x14ac:dyDescent="0.25">
      <c r="A37" s="47">
        <v>33</v>
      </c>
      <c r="B37" s="8">
        <v>0.26</v>
      </c>
      <c r="C37" s="8">
        <v>3476.2849999999999</v>
      </c>
      <c r="D37" s="8">
        <v>436</v>
      </c>
      <c r="E37" s="8">
        <v>298</v>
      </c>
      <c r="F37" s="8">
        <v>0</v>
      </c>
      <c r="G37" s="8">
        <v>0</v>
      </c>
      <c r="H37" s="8">
        <v>0</v>
      </c>
      <c r="I37" s="8">
        <v>126</v>
      </c>
      <c r="J37" s="8">
        <v>0</v>
      </c>
      <c r="K37" s="8">
        <v>0</v>
      </c>
      <c r="L37" s="48">
        <v>860</v>
      </c>
    </row>
    <row r="38" spans="1:12" x14ac:dyDescent="0.25">
      <c r="A38" s="47">
        <v>34</v>
      </c>
      <c r="B38" s="8">
        <v>0.26800000000000002</v>
      </c>
      <c r="C38" s="8">
        <v>3494.5439999999999</v>
      </c>
      <c r="D38" s="8">
        <v>436</v>
      </c>
      <c r="E38" s="8">
        <v>292</v>
      </c>
      <c r="F38" s="8">
        <v>0</v>
      </c>
      <c r="G38" s="8">
        <v>0</v>
      </c>
      <c r="H38" s="8">
        <v>0</v>
      </c>
      <c r="I38" s="8">
        <v>132</v>
      </c>
      <c r="J38" s="8">
        <v>0</v>
      </c>
      <c r="K38" s="8">
        <v>0</v>
      </c>
      <c r="L38" s="48">
        <v>860</v>
      </c>
    </row>
    <row r="39" spans="1:12" x14ac:dyDescent="0.25">
      <c r="A39" s="47">
        <v>35</v>
      </c>
      <c r="B39" s="8">
        <v>0.27600000000000002</v>
      </c>
      <c r="C39" s="8">
        <v>3512.5010000000002</v>
      </c>
      <c r="D39" s="8">
        <v>436</v>
      </c>
      <c r="E39" s="8">
        <v>290</v>
      </c>
      <c r="F39" s="8">
        <v>0</v>
      </c>
      <c r="G39" s="8">
        <v>0</v>
      </c>
      <c r="H39" s="8">
        <v>0</v>
      </c>
      <c r="I39" s="8">
        <v>134</v>
      </c>
      <c r="J39" s="8">
        <v>0</v>
      </c>
      <c r="K39" s="8">
        <v>0</v>
      </c>
      <c r="L39" s="48">
        <v>860</v>
      </c>
    </row>
    <row r="40" spans="1:12" x14ac:dyDescent="0.25">
      <c r="A40" s="47">
        <v>36</v>
      </c>
      <c r="B40" s="8">
        <v>0.28000000000000003</v>
      </c>
      <c r="C40" s="8">
        <v>3521.1869999999999</v>
      </c>
      <c r="D40" s="8">
        <v>436</v>
      </c>
      <c r="E40" s="8">
        <v>280</v>
      </c>
      <c r="F40" s="8">
        <v>0</v>
      </c>
      <c r="G40" s="8">
        <v>0</v>
      </c>
      <c r="H40" s="8">
        <v>0</v>
      </c>
      <c r="I40" s="8">
        <v>144</v>
      </c>
      <c r="J40" s="8">
        <v>0</v>
      </c>
      <c r="K40" s="8">
        <v>0</v>
      </c>
      <c r="L40" s="48">
        <v>860</v>
      </c>
    </row>
    <row r="41" spans="1:12" x14ac:dyDescent="0.25">
      <c r="A41" s="47">
        <v>37</v>
      </c>
      <c r="B41" s="8">
        <v>0.28199999999999997</v>
      </c>
      <c r="C41" s="8">
        <v>3523.373</v>
      </c>
      <c r="D41" s="8">
        <v>436</v>
      </c>
      <c r="E41" s="8">
        <v>274</v>
      </c>
      <c r="F41" s="8">
        <v>0</v>
      </c>
      <c r="G41" s="8">
        <v>0</v>
      </c>
      <c r="H41" s="8">
        <v>0</v>
      </c>
      <c r="I41" s="8">
        <v>150</v>
      </c>
      <c r="J41" s="8">
        <v>0</v>
      </c>
      <c r="K41" s="8">
        <v>0</v>
      </c>
      <c r="L41" s="48">
        <v>860</v>
      </c>
    </row>
    <row r="42" spans="1:12" x14ac:dyDescent="0.25">
      <c r="A42" s="47">
        <v>38</v>
      </c>
      <c r="B42" s="8">
        <v>0.28999999999999998</v>
      </c>
      <c r="C42" s="8">
        <v>3528.77</v>
      </c>
      <c r="D42" s="8">
        <v>436</v>
      </c>
      <c r="E42" s="8">
        <v>270</v>
      </c>
      <c r="F42" s="8">
        <v>0</v>
      </c>
      <c r="G42" s="8">
        <v>0</v>
      </c>
      <c r="H42" s="8">
        <v>0</v>
      </c>
      <c r="I42" s="8">
        <v>154</v>
      </c>
      <c r="J42" s="8">
        <v>0</v>
      </c>
      <c r="K42" s="8">
        <v>0</v>
      </c>
      <c r="L42" s="48">
        <v>860</v>
      </c>
    </row>
    <row r="43" spans="1:12" x14ac:dyDescent="0.25">
      <c r="A43" s="47">
        <v>39</v>
      </c>
      <c r="B43" s="8">
        <v>0.29799999999999999</v>
      </c>
      <c r="C43" s="8">
        <v>3532.6729999999998</v>
      </c>
      <c r="D43" s="8">
        <v>436</v>
      </c>
      <c r="E43" s="8">
        <v>266</v>
      </c>
      <c r="F43" s="8">
        <v>0</v>
      </c>
      <c r="G43" s="8">
        <v>0</v>
      </c>
      <c r="H43" s="8">
        <v>0</v>
      </c>
      <c r="I43" s="8">
        <v>158</v>
      </c>
      <c r="J43" s="8">
        <v>0</v>
      </c>
      <c r="K43" s="8">
        <v>0</v>
      </c>
      <c r="L43" s="48">
        <v>860</v>
      </c>
    </row>
    <row r="44" spans="1:12" x14ac:dyDescent="0.25">
      <c r="A44" s="47">
        <v>40</v>
      </c>
      <c r="B44" s="8">
        <v>0.30599999999999999</v>
      </c>
      <c r="C44" s="8">
        <v>3537.4780000000001</v>
      </c>
      <c r="D44" s="8">
        <v>434</v>
      </c>
      <c r="E44" s="8">
        <v>262</v>
      </c>
      <c r="F44" s="8">
        <v>0</v>
      </c>
      <c r="G44" s="8">
        <v>0</v>
      </c>
      <c r="H44" s="8">
        <v>0</v>
      </c>
      <c r="I44" s="8">
        <v>164</v>
      </c>
      <c r="J44" s="8">
        <v>0</v>
      </c>
      <c r="K44" s="8">
        <v>0</v>
      </c>
      <c r="L44" s="48">
        <v>860</v>
      </c>
    </row>
    <row r="45" spans="1:12" x14ac:dyDescent="0.25">
      <c r="A45" s="47">
        <v>41</v>
      </c>
      <c r="B45" s="8">
        <v>0.314</v>
      </c>
      <c r="C45" s="8">
        <v>3541.6619999999998</v>
      </c>
      <c r="D45" s="8">
        <v>434</v>
      </c>
      <c r="E45" s="8">
        <v>262</v>
      </c>
      <c r="F45" s="8">
        <v>0</v>
      </c>
      <c r="G45" s="8">
        <v>0</v>
      </c>
      <c r="H45" s="8">
        <v>0</v>
      </c>
      <c r="I45" s="8">
        <v>164</v>
      </c>
      <c r="J45" s="8">
        <v>0</v>
      </c>
      <c r="K45" s="8">
        <v>0</v>
      </c>
      <c r="L45" s="48">
        <v>860</v>
      </c>
    </row>
    <row r="46" spans="1:12" x14ac:dyDescent="0.25">
      <c r="A46" s="47">
        <v>42</v>
      </c>
      <c r="B46" s="8">
        <v>0.32200000000000001</v>
      </c>
      <c r="C46" s="8">
        <v>3545.8449999999998</v>
      </c>
      <c r="D46" s="8">
        <v>434</v>
      </c>
      <c r="E46" s="8">
        <v>262</v>
      </c>
      <c r="F46" s="8">
        <v>0</v>
      </c>
      <c r="G46" s="8">
        <v>0</v>
      </c>
      <c r="H46" s="8">
        <v>0</v>
      </c>
      <c r="I46" s="8">
        <v>164</v>
      </c>
      <c r="J46" s="8">
        <v>0</v>
      </c>
      <c r="K46" s="8">
        <v>0</v>
      </c>
      <c r="L46" s="48">
        <v>860</v>
      </c>
    </row>
    <row r="47" spans="1:12" x14ac:dyDescent="0.25">
      <c r="A47" s="47">
        <v>43</v>
      </c>
      <c r="B47" s="8">
        <v>0.33</v>
      </c>
      <c r="C47" s="8">
        <v>3549.5349999999999</v>
      </c>
      <c r="D47" s="8">
        <v>434</v>
      </c>
      <c r="E47" s="8">
        <v>258</v>
      </c>
      <c r="F47" s="8">
        <v>0</v>
      </c>
      <c r="G47" s="8">
        <v>0</v>
      </c>
      <c r="H47" s="8">
        <v>0</v>
      </c>
      <c r="I47" s="8">
        <v>168</v>
      </c>
      <c r="J47" s="8">
        <v>0</v>
      </c>
      <c r="K47" s="8">
        <v>0</v>
      </c>
      <c r="L47" s="48">
        <v>860</v>
      </c>
    </row>
    <row r="48" spans="1:12" x14ac:dyDescent="0.25">
      <c r="A48" s="47">
        <v>44</v>
      </c>
      <c r="B48" s="8">
        <v>0.33800000000000002</v>
      </c>
      <c r="C48" s="8">
        <v>3553.1129999999998</v>
      </c>
      <c r="D48" s="8">
        <v>434</v>
      </c>
      <c r="E48" s="8">
        <v>258</v>
      </c>
      <c r="F48" s="8">
        <v>0</v>
      </c>
      <c r="G48" s="8">
        <v>0</v>
      </c>
      <c r="H48" s="8">
        <v>0</v>
      </c>
      <c r="I48" s="8">
        <v>168</v>
      </c>
      <c r="J48" s="8">
        <v>0</v>
      </c>
      <c r="K48" s="8">
        <v>0</v>
      </c>
      <c r="L48" s="48">
        <v>860</v>
      </c>
    </row>
    <row r="49" spans="1:12" x14ac:dyDescent="0.25">
      <c r="A49" s="47">
        <v>45</v>
      </c>
      <c r="B49" s="8">
        <v>0.34599999999999997</v>
      </c>
      <c r="C49" s="8">
        <v>3556.692</v>
      </c>
      <c r="D49" s="8">
        <v>434</v>
      </c>
      <c r="E49" s="8">
        <v>258</v>
      </c>
      <c r="F49" s="8">
        <v>0</v>
      </c>
      <c r="G49" s="8">
        <v>0</v>
      </c>
      <c r="H49" s="8">
        <v>0</v>
      </c>
      <c r="I49" s="8">
        <v>168</v>
      </c>
      <c r="J49" s="8">
        <v>0</v>
      </c>
      <c r="K49" s="8">
        <v>0</v>
      </c>
      <c r="L49" s="48">
        <v>860</v>
      </c>
    </row>
    <row r="50" spans="1:12" x14ac:dyDescent="0.25">
      <c r="A50" s="47">
        <v>46</v>
      </c>
      <c r="B50" s="8">
        <v>0.35399999999999998</v>
      </c>
      <c r="C50" s="8">
        <v>3560.2710000000002</v>
      </c>
      <c r="D50" s="8">
        <v>434</v>
      </c>
      <c r="E50" s="8">
        <v>256</v>
      </c>
      <c r="F50" s="8">
        <v>0</v>
      </c>
      <c r="G50" s="8">
        <v>0</v>
      </c>
      <c r="H50" s="8">
        <v>0</v>
      </c>
      <c r="I50" s="8">
        <v>170</v>
      </c>
      <c r="J50" s="8">
        <v>0</v>
      </c>
      <c r="K50" s="8">
        <v>0</v>
      </c>
      <c r="L50" s="48">
        <v>860</v>
      </c>
    </row>
    <row r="51" spans="1:12" x14ac:dyDescent="0.25">
      <c r="A51" s="47">
        <v>47</v>
      </c>
      <c r="B51" s="8">
        <v>0.36199999999999999</v>
      </c>
      <c r="C51" s="8">
        <v>3563.5010000000002</v>
      </c>
      <c r="D51" s="8">
        <v>434</v>
      </c>
      <c r="E51" s="8">
        <v>254</v>
      </c>
      <c r="F51" s="8">
        <v>0</v>
      </c>
      <c r="G51" s="8">
        <v>0</v>
      </c>
      <c r="H51" s="8">
        <v>0</v>
      </c>
      <c r="I51" s="8">
        <v>172</v>
      </c>
      <c r="J51" s="8">
        <v>0</v>
      </c>
      <c r="K51" s="8">
        <v>0</v>
      </c>
      <c r="L51" s="48">
        <v>860</v>
      </c>
    </row>
    <row r="52" spans="1:12" x14ac:dyDescent="0.25">
      <c r="A52" s="47">
        <v>48</v>
      </c>
      <c r="B52" s="8">
        <v>0.37</v>
      </c>
      <c r="C52" s="8">
        <v>3566.3429999999998</v>
      </c>
      <c r="D52" s="8">
        <v>432</v>
      </c>
      <c r="E52" s="8">
        <v>254</v>
      </c>
      <c r="F52" s="8">
        <v>0</v>
      </c>
      <c r="G52" s="8">
        <v>0</v>
      </c>
      <c r="H52" s="8">
        <v>0</v>
      </c>
      <c r="I52" s="8">
        <v>174</v>
      </c>
      <c r="J52" s="8">
        <v>0</v>
      </c>
      <c r="K52" s="8">
        <v>0</v>
      </c>
      <c r="L52" s="48">
        <v>860</v>
      </c>
    </row>
    <row r="53" spans="1:12" x14ac:dyDescent="0.25">
      <c r="A53" s="47">
        <v>49</v>
      </c>
      <c r="B53" s="8">
        <v>0.378</v>
      </c>
      <c r="C53" s="8">
        <v>3568.0839999999998</v>
      </c>
      <c r="D53" s="8">
        <v>432</v>
      </c>
      <c r="E53" s="8">
        <v>252</v>
      </c>
      <c r="F53" s="8">
        <v>0</v>
      </c>
      <c r="G53" s="8">
        <v>0</v>
      </c>
      <c r="H53" s="8">
        <v>0</v>
      </c>
      <c r="I53" s="8">
        <v>176</v>
      </c>
      <c r="J53" s="8">
        <v>0</v>
      </c>
      <c r="K53" s="8">
        <v>0</v>
      </c>
      <c r="L53" s="48">
        <v>860</v>
      </c>
    </row>
    <row r="54" spans="1:12" x14ac:dyDescent="0.25">
      <c r="A54" s="47">
        <v>50</v>
      </c>
      <c r="B54" s="8">
        <v>0.38600000000000001</v>
      </c>
      <c r="C54" s="8">
        <v>3570.0160000000001</v>
      </c>
      <c r="D54" s="8">
        <v>432</v>
      </c>
      <c r="E54" s="8">
        <v>252</v>
      </c>
      <c r="F54" s="8">
        <v>0</v>
      </c>
      <c r="G54" s="8">
        <v>0</v>
      </c>
      <c r="H54" s="8">
        <v>0</v>
      </c>
      <c r="I54" s="8">
        <v>176</v>
      </c>
      <c r="J54" s="8">
        <v>0</v>
      </c>
      <c r="K54" s="8">
        <v>0</v>
      </c>
      <c r="L54" s="48">
        <v>860</v>
      </c>
    </row>
    <row r="55" spans="1:12" x14ac:dyDescent="0.25">
      <c r="A55" s="47">
        <v>51</v>
      </c>
      <c r="B55" s="8">
        <v>0.39400000000000002</v>
      </c>
      <c r="C55" s="8">
        <v>3571.9409999999998</v>
      </c>
      <c r="D55" s="8">
        <v>432</v>
      </c>
      <c r="E55" s="8">
        <v>250</v>
      </c>
      <c r="F55" s="8">
        <v>0</v>
      </c>
      <c r="G55" s="8">
        <v>0</v>
      </c>
      <c r="H55" s="8">
        <v>0</v>
      </c>
      <c r="I55" s="8">
        <v>178</v>
      </c>
      <c r="J55" s="8">
        <v>0</v>
      </c>
      <c r="K55" s="8">
        <v>0</v>
      </c>
      <c r="L55" s="48">
        <v>860</v>
      </c>
    </row>
    <row r="56" spans="1:12" x14ac:dyDescent="0.25">
      <c r="A56" s="47">
        <v>52</v>
      </c>
      <c r="B56" s="8">
        <v>0.40200000000000002</v>
      </c>
      <c r="C56" s="8">
        <v>3573.8229999999999</v>
      </c>
      <c r="D56" s="8">
        <v>432</v>
      </c>
      <c r="E56" s="8">
        <v>250</v>
      </c>
      <c r="F56" s="8">
        <v>0</v>
      </c>
      <c r="G56" s="8">
        <v>0</v>
      </c>
      <c r="H56" s="8">
        <v>0</v>
      </c>
      <c r="I56" s="8">
        <v>178</v>
      </c>
      <c r="J56" s="8">
        <v>0</v>
      </c>
      <c r="K56" s="8">
        <v>0</v>
      </c>
      <c r="L56" s="48">
        <v>860</v>
      </c>
    </row>
    <row r="57" spans="1:12" x14ac:dyDescent="0.25">
      <c r="A57" s="47">
        <v>53</v>
      </c>
      <c r="B57" s="8">
        <v>0.41</v>
      </c>
      <c r="C57" s="8">
        <v>3575.7049999999999</v>
      </c>
      <c r="D57" s="8">
        <v>432</v>
      </c>
      <c r="E57" s="8">
        <v>248</v>
      </c>
      <c r="F57" s="8">
        <v>0</v>
      </c>
      <c r="G57" s="8">
        <v>0</v>
      </c>
      <c r="H57" s="8">
        <v>0</v>
      </c>
      <c r="I57" s="8">
        <v>180</v>
      </c>
      <c r="J57" s="8">
        <v>0</v>
      </c>
      <c r="K57" s="8">
        <v>0</v>
      </c>
      <c r="L57" s="48">
        <v>860</v>
      </c>
    </row>
    <row r="58" spans="1:12" x14ac:dyDescent="0.25">
      <c r="A58" s="47">
        <v>54</v>
      </c>
      <c r="B58" s="8">
        <v>0.41799999999999998</v>
      </c>
      <c r="C58" s="8">
        <v>3577.5320000000002</v>
      </c>
      <c r="D58" s="8">
        <v>432</v>
      </c>
      <c r="E58" s="8">
        <v>246</v>
      </c>
      <c r="F58" s="8">
        <v>0</v>
      </c>
      <c r="G58" s="8">
        <v>0</v>
      </c>
      <c r="H58" s="8">
        <v>0</v>
      </c>
      <c r="I58" s="8">
        <v>182</v>
      </c>
      <c r="J58" s="8">
        <v>0</v>
      </c>
      <c r="K58" s="8">
        <v>0</v>
      </c>
      <c r="L58" s="48">
        <v>860</v>
      </c>
    </row>
    <row r="59" spans="1:12" x14ac:dyDescent="0.25">
      <c r="A59" s="47">
        <v>55</v>
      </c>
      <c r="B59" s="8">
        <v>0.42599999999999999</v>
      </c>
      <c r="C59" s="8">
        <v>3579.2890000000002</v>
      </c>
      <c r="D59" s="8">
        <v>432</v>
      </c>
      <c r="E59" s="8">
        <v>244</v>
      </c>
      <c r="F59" s="8">
        <v>0</v>
      </c>
      <c r="G59" s="8">
        <v>0</v>
      </c>
      <c r="H59" s="8">
        <v>0</v>
      </c>
      <c r="I59" s="8">
        <v>184</v>
      </c>
      <c r="J59" s="8">
        <v>0</v>
      </c>
      <c r="K59" s="8">
        <v>0</v>
      </c>
      <c r="L59" s="48">
        <v>860</v>
      </c>
    </row>
    <row r="60" spans="1:12" x14ac:dyDescent="0.25">
      <c r="A60" s="47">
        <v>56</v>
      </c>
      <c r="B60" s="8">
        <v>0.434</v>
      </c>
      <c r="C60" s="8">
        <v>3580.953</v>
      </c>
      <c r="D60" s="8">
        <v>430</v>
      </c>
      <c r="E60" s="8">
        <v>246</v>
      </c>
      <c r="F60" s="8">
        <v>0</v>
      </c>
      <c r="G60" s="8">
        <v>0</v>
      </c>
      <c r="H60" s="8">
        <v>0</v>
      </c>
      <c r="I60" s="8">
        <v>184</v>
      </c>
      <c r="J60" s="8">
        <v>0</v>
      </c>
      <c r="K60" s="8">
        <v>0</v>
      </c>
      <c r="L60" s="48">
        <v>860</v>
      </c>
    </row>
    <row r="61" spans="1:12" x14ac:dyDescent="0.25">
      <c r="A61" s="47">
        <v>57</v>
      </c>
      <c r="B61" s="8">
        <v>0.442</v>
      </c>
      <c r="C61" s="8">
        <v>3582.614</v>
      </c>
      <c r="D61" s="8">
        <v>430</v>
      </c>
      <c r="E61" s="8">
        <v>246</v>
      </c>
      <c r="F61" s="8">
        <v>0</v>
      </c>
      <c r="G61" s="8">
        <v>0</v>
      </c>
      <c r="H61" s="8">
        <v>0</v>
      </c>
      <c r="I61" s="8">
        <v>184</v>
      </c>
      <c r="J61" s="8">
        <v>0</v>
      </c>
      <c r="K61" s="8">
        <v>0</v>
      </c>
      <c r="L61" s="48">
        <v>860</v>
      </c>
    </row>
    <row r="62" spans="1:12" x14ac:dyDescent="0.25">
      <c r="A62" s="47">
        <v>58</v>
      </c>
      <c r="B62" s="8">
        <v>0.45</v>
      </c>
      <c r="C62" s="8">
        <v>3583.7710000000002</v>
      </c>
      <c r="D62" s="8">
        <v>430</v>
      </c>
      <c r="E62" s="8">
        <v>244</v>
      </c>
      <c r="F62" s="8">
        <v>0</v>
      </c>
      <c r="G62" s="8">
        <v>0</v>
      </c>
      <c r="H62" s="8">
        <v>0</v>
      </c>
      <c r="I62" s="8">
        <v>186</v>
      </c>
      <c r="J62" s="8">
        <v>0</v>
      </c>
      <c r="K62" s="8">
        <v>0</v>
      </c>
      <c r="L62" s="48">
        <v>860</v>
      </c>
    </row>
    <row r="63" spans="1:12" x14ac:dyDescent="0.25">
      <c r="A63" s="47">
        <v>59</v>
      </c>
      <c r="B63" s="8">
        <v>0.45800000000000002</v>
      </c>
      <c r="C63" s="8">
        <v>3585.1179999999999</v>
      </c>
      <c r="D63" s="8">
        <v>430</v>
      </c>
      <c r="E63" s="8">
        <v>244</v>
      </c>
      <c r="F63" s="8">
        <v>0</v>
      </c>
      <c r="G63" s="8">
        <v>0</v>
      </c>
      <c r="H63" s="8">
        <v>0</v>
      </c>
      <c r="I63" s="8">
        <v>184</v>
      </c>
      <c r="J63" s="8">
        <v>2</v>
      </c>
      <c r="K63" s="8">
        <v>0</v>
      </c>
      <c r="L63" s="48">
        <v>860</v>
      </c>
    </row>
    <row r="64" spans="1:12" x14ac:dyDescent="0.25">
      <c r="A64" s="47">
        <v>60</v>
      </c>
      <c r="B64" s="8">
        <v>0.46600000000000003</v>
      </c>
      <c r="C64" s="8">
        <v>3586.4650000000001</v>
      </c>
      <c r="D64" s="8">
        <v>430</v>
      </c>
      <c r="E64" s="8">
        <v>242</v>
      </c>
      <c r="F64" s="8">
        <v>0</v>
      </c>
      <c r="G64" s="8">
        <v>0</v>
      </c>
      <c r="H64" s="8">
        <v>0</v>
      </c>
      <c r="I64" s="8">
        <v>184</v>
      </c>
      <c r="J64" s="8">
        <v>4</v>
      </c>
      <c r="K64" s="8">
        <v>0</v>
      </c>
      <c r="L64" s="48">
        <v>860</v>
      </c>
    </row>
    <row r="65" spans="1:12" x14ac:dyDescent="0.25">
      <c r="A65" s="47">
        <v>61</v>
      </c>
      <c r="B65" s="8">
        <v>0.47399999999999998</v>
      </c>
      <c r="C65" s="8">
        <v>3587.567</v>
      </c>
      <c r="D65" s="8">
        <v>430</v>
      </c>
      <c r="E65" s="8">
        <v>242</v>
      </c>
      <c r="F65" s="8">
        <v>0</v>
      </c>
      <c r="G65" s="8">
        <v>0</v>
      </c>
      <c r="H65" s="8">
        <v>0</v>
      </c>
      <c r="I65" s="8">
        <v>182</v>
      </c>
      <c r="J65" s="8">
        <v>6</v>
      </c>
      <c r="K65" s="8">
        <v>0</v>
      </c>
      <c r="L65" s="48">
        <v>860</v>
      </c>
    </row>
    <row r="66" spans="1:12" x14ac:dyDescent="0.25">
      <c r="A66" s="47">
        <v>62</v>
      </c>
      <c r="B66" s="8">
        <v>0.48199999999999998</v>
      </c>
      <c r="C66" s="8">
        <v>3588.2359999999999</v>
      </c>
      <c r="D66" s="8">
        <v>430</v>
      </c>
      <c r="E66" s="8">
        <v>242</v>
      </c>
      <c r="F66" s="8">
        <v>0</v>
      </c>
      <c r="G66" s="8">
        <v>0</v>
      </c>
      <c r="H66" s="8">
        <v>0</v>
      </c>
      <c r="I66" s="8">
        <v>182</v>
      </c>
      <c r="J66" s="8">
        <v>6</v>
      </c>
      <c r="K66" s="8">
        <v>0</v>
      </c>
      <c r="L66" s="48">
        <v>860</v>
      </c>
    </row>
    <row r="67" spans="1:12" x14ac:dyDescent="0.25">
      <c r="A67" s="47">
        <v>63</v>
      </c>
      <c r="B67" s="8">
        <v>0.49</v>
      </c>
      <c r="C67" s="8">
        <v>3588.8330000000001</v>
      </c>
      <c r="D67" s="8">
        <v>430</v>
      </c>
      <c r="E67" s="8">
        <v>242</v>
      </c>
      <c r="F67" s="8">
        <v>0</v>
      </c>
      <c r="G67" s="8">
        <v>0</v>
      </c>
      <c r="H67" s="8">
        <v>0</v>
      </c>
      <c r="I67" s="8">
        <v>180</v>
      </c>
      <c r="J67" s="8">
        <v>8</v>
      </c>
      <c r="K67" s="8">
        <v>0</v>
      </c>
      <c r="L67" s="48">
        <v>860</v>
      </c>
    </row>
    <row r="68" spans="1:12" x14ac:dyDescent="0.25">
      <c r="A68" s="47">
        <v>64</v>
      </c>
      <c r="B68" s="8">
        <v>0.498</v>
      </c>
      <c r="C68" s="8">
        <v>3589.741</v>
      </c>
      <c r="D68" s="8">
        <v>430</v>
      </c>
      <c r="E68" s="8">
        <v>242</v>
      </c>
      <c r="F68" s="8">
        <v>0</v>
      </c>
      <c r="G68" s="8">
        <v>0</v>
      </c>
      <c r="H68" s="8">
        <v>0</v>
      </c>
      <c r="I68" s="8">
        <v>178</v>
      </c>
      <c r="J68" s="8">
        <v>10</v>
      </c>
      <c r="K68" s="8">
        <v>0</v>
      </c>
      <c r="L68" s="48">
        <v>860</v>
      </c>
    </row>
    <row r="69" spans="1:12" x14ac:dyDescent="0.25">
      <c r="A69" s="47">
        <v>65</v>
      </c>
      <c r="B69" s="8">
        <v>0.50600000000000001</v>
      </c>
      <c r="C69" s="8">
        <v>3590.4769999999999</v>
      </c>
      <c r="D69" s="8">
        <v>430</v>
      </c>
      <c r="E69" s="8">
        <v>238</v>
      </c>
      <c r="F69" s="8">
        <v>0</v>
      </c>
      <c r="G69" s="8">
        <v>0</v>
      </c>
      <c r="H69" s="8">
        <v>0</v>
      </c>
      <c r="I69" s="8">
        <v>180</v>
      </c>
      <c r="J69" s="8">
        <v>12</v>
      </c>
      <c r="K69" s="8">
        <v>0</v>
      </c>
      <c r="L69" s="48">
        <v>860</v>
      </c>
    </row>
    <row r="70" spans="1:12" x14ac:dyDescent="0.25">
      <c r="A70" s="47">
        <v>66</v>
      </c>
      <c r="B70" s="8">
        <v>0.51400000000000001</v>
      </c>
      <c r="C70" s="8">
        <v>3591.1280000000002</v>
      </c>
      <c r="D70" s="8">
        <v>430</v>
      </c>
      <c r="E70" s="8">
        <v>238</v>
      </c>
      <c r="F70" s="8">
        <v>0</v>
      </c>
      <c r="G70" s="8">
        <v>0</v>
      </c>
      <c r="H70" s="8">
        <v>0</v>
      </c>
      <c r="I70" s="8">
        <v>172</v>
      </c>
      <c r="J70" s="8">
        <v>20</v>
      </c>
      <c r="K70" s="8">
        <v>0</v>
      </c>
      <c r="L70" s="48">
        <v>860</v>
      </c>
    </row>
    <row r="71" spans="1:12" x14ac:dyDescent="0.25">
      <c r="A71" s="47">
        <v>67</v>
      </c>
      <c r="B71" s="8">
        <v>0.52200000000000002</v>
      </c>
      <c r="C71" s="8">
        <v>3591.777</v>
      </c>
      <c r="D71" s="8">
        <v>430</v>
      </c>
      <c r="E71" s="8">
        <v>238</v>
      </c>
      <c r="F71" s="8">
        <v>0</v>
      </c>
      <c r="G71" s="8">
        <v>0</v>
      </c>
      <c r="H71" s="8">
        <v>0</v>
      </c>
      <c r="I71" s="8">
        <v>172</v>
      </c>
      <c r="J71" s="8">
        <v>20</v>
      </c>
      <c r="K71" s="8">
        <v>0</v>
      </c>
      <c r="L71" s="48">
        <v>860</v>
      </c>
    </row>
    <row r="72" spans="1:12" x14ac:dyDescent="0.25">
      <c r="A72" s="47">
        <v>68</v>
      </c>
      <c r="B72" s="8">
        <v>0.53</v>
      </c>
      <c r="C72" s="8">
        <v>3592.4259999999999</v>
      </c>
      <c r="D72" s="8">
        <v>430</v>
      </c>
      <c r="E72" s="8">
        <v>238</v>
      </c>
      <c r="F72" s="8">
        <v>0</v>
      </c>
      <c r="G72" s="8">
        <v>0</v>
      </c>
      <c r="H72" s="8">
        <v>0</v>
      </c>
      <c r="I72" s="8">
        <v>168</v>
      </c>
      <c r="J72" s="8">
        <v>24</v>
      </c>
      <c r="K72" s="8">
        <v>0</v>
      </c>
      <c r="L72" s="48">
        <v>860</v>
      </c>
    </row>
    <row r="73" spans="1:12" x14ac:dyDescent="0.25">
      <c r="A73" s="47">
        <v>69</v>
      </c>
      <c r="B73" s="8">
        <v>0.53800000000000003</v>
      </c>
      <c r="C73" s="8">
        <v>3593.076</v>
      </c>
      <c r="D73" s="8">
        <v>430</v>
      </c>
      <c r="E73" s="8">
        <v>238</v>
      </c>
      <c r="F73" s="8">
        <v>0</v>
      </c>
      <c r="G73" s="8">
        <v>0</v>
      </c>
      <c r="H73" s="8">
        <v>0</v>
      </c>
      <c r="I73" s="8">
        <v>160</v>
      </c>
      <c r="J73" s="8">
        <v>32</v>
      </c>
      <c r="K73" s="8">
        <v>0</v>
      </c>
      <c r="L73" s="48">
        <v>860</v>
      </c>
    </row>
    <row r="74" spans="1:12" x14ac:dyDescent="0.25">
      <c r="A74" s="47">
        <v>70</v>
      </c>
      <c r="B74" s="8">
        <v>0.54600000000000004</v>
      </c>
      <c r="C74" s="8">
        <v>3593.7249999999999</v>
      </c>
      <c r="D74" s="8">
        <v>430</v>
      </c>
      <c r="E74" s="8">
        <v>238</v>
      </c>
      <c r="F74" s="8">
        <v>0</v>
      </c>
      <c r="G74" s="8">
        <v>0</v>
      </c>
      <c r="H74" s="8">
        <v>0</v>
      </c>
      <c r="I74" s="8">
        <v>158</v>
      </c>
      <c r="J74" s="8">
        <v>34</v>
      </c>
      <c r="K74" s="8">
        <v>0</v>
      </c>
      <c r="L74" s="48">
        <v>860</v>
      </c>
    </row>
    <row r="75" spans="1:12" x14ac:dyDescent="0.25">
      <c r="A75" s="47">
        <v>71</v>
      </c>
      <c r="B75" s="8">
        <v>0.55400000000000005</v>
      </c>
      <c r="C75" s="8">
        <v>3594.3739999999998</v>
      </c>
      <c r="D75" s="8">
        <v>430</v>
      </c>
      <c r="E75" s="8">
        <v>238</v>
      </c>
      <c r="F75" s="8">
        <v>0</v>
      </c>
      <c r="G75" s="8">
        <v>0</v>
      </c>
      <c r="H75" s="8">
        <v>0</v>
      </c>
      <c r="I75" s="8">
        <v>156</v>
      </c>
      <c r="J75" s="8">
        <v>36</v>
      </c>
      <c r="K75" s="8">
        <v>0</v>
      </c>
      <c r="L75" s="48">
        <v>860</v>
      </c>
    </row>
    <row r="76" spans="1:12" x14ac:dyDescent="0.25">
      <c r="A76" s="47">
        <v>72</v>
      </c>
      <c r="B76" s="8">
        <v>0.56200000000000006</v>
      </c>
      <c r="C76" s="8">
        <v>3595.0230000000001</v>
      </c>
      <c r="D76" s="8">
        <v>430</v>
      </c>
      <c r="E76" s="8">
        <v>238</v>
      </c>
      <c r="F76" s="8">
        <v>0</v>
      </c>
      <c r="G76" s="8">
        <v>0</v>
      </c>
      <c r="H76" s="8">
        <v>0</v>
      </c>
      <c r="I76" s="8">
        <v>152</v>
      </c>
      <c r="J76" s="8">
        <v>40</v>
      </c>
      <c r="K76" s="8">
        <v>0</v>
      </c>
      <c r="L76" s="48">
        <v>860</v>
      </c>
    </row>
    <row r="77" spans="1:12" x14ac:dyDescent="0.25">
      <c r="A77" s="47">
        <v>73</v>
      </c>
      <c r="B77" s="8">
        <v>0.56999999999999995</v>
      </c>
      <c r="C77" s="8">
        <v>3595.6729999999998</v>
      </c>
      <c r="D77" s="8">
        <v>430</v>
      </c>
      <c r="E77" s="8">
        <v>238</v>
      </c>
      <c r="F77" s="8">
        <v>0</v>
      </c>
      <c r="G77" s="8">
        <v>0</v>
      </c>
      <c r="H77" s="8">
        <v>0</v>
      </c>
      <c r="I77" s="8">
        <v>148</v>
      </c>
      <c r="J77" s="8">
        <v>44</v>
      </c>
      <c r="K77" s="8">
        <v>0</v>
      </c>
      <c r="L77" s="48">
        <v>860</v>
      </c>
    </row>
    <row r="78" spans="1:12" x14ac:dyDescent="0.25">
      <c r="A78" s="47">
        <v>74</v>
      </c>
      <c r="B78" s="8">
        <v>0.57799999999999996</v>
      </c>
      <c r="C78" s="8">
        <v>3596.3220000000001</v>
      </c>
      <c r="D78" s="8">
        <v>430</v>
      </c>
      <c r="E78" s="8">
        <v>238</v>
      </c>
      <c r="F78" s="8">
        <v>0</v>
      </c>
      <c r="G78" s="8">
        <v>0</v>
      </c>
      <c r="H78" s="8">
        <v>0</v>
      </c>
      <c r="I78" s="8">
        <v>144</v>
      </c>
      <c r="J78" s="8">
        <v>48</v>
      </c>
      <c r="K78" s="8">
        <v>0</v>
      </c>
      <c r="L78" s="48">
        <v>860</v>
      </c>
    </row>
    <row r="79" spans="1:12" x14ac:dyDescent="0.25">
      <c r="A79" s="47">
        <v>75</v>
      </c>
      <c r="B79" s="8">
        <v>0.58599999999999997</v>
      </c>
      <c r="C79" s="8">
        <v>3596.971</v>
      </c>
      <c r="D79" s="8">
        <v>428</v>
      </c>
      <c r="E79" s="8">
        <v>240</v>
      </c>
      <c r="F79" s="8">
        <v>0</v>
      </c>
      <c r="G79" s="8">
        <v>0</v>
      </c>
      <c r="H79" s="8">
        <v>0</v>
      </c>
      <c r="I79" s="8">
        <v>142</v>
      </c>
      <c r="J79" s="8">
        <v>50</v>
      </c>
      <c r="K79" s="8">
        <v>0</v>
      </c>
      <c r="L79" s="48">
        <v>860</v>
      </c>
    </row>
    <row r="80" spans="1:12" x14ac:dyDescent="0.25">
      <c r="A80" s="47">
        <v>76</v>
      </c>
      <c r="B80" s="8">
        <v>0.59399999999999997</v>
      </c>
      <c r="C80" s="8">
        <v>3597.6060000000002</v>
      </c>
      <c r="D80" s="8">
        <v>428</v>
      </c>
      <c r="E80" s="8">
        <v>240</v>
      </c>
      <c r="F80" s="8">
        <v>0</v>
      </c>
      <c r="G80" s="8">
        <v>0</v>
      </c>
      <c r="H80" s="8">
        <v>0</v>
      </c>
      <c r="I80" s="8">
        <v>142</v>
      </c>
      <c r="J80" s="8">
        <v>50</v>
      </c>
      <c r="K80" s="8">
        <v>0</v>
      </c>
      <c r="L80" s="48">
        <v>860</v>
      </c>
    </row>
    <row r="81" spans="1:12" x14ac:dyDescent="0.25">
      <c r="A81" s="47">
        <v>77</v>
      </c>
      <c r="B81" s="8">
        <v>0.60199999999999998</v>
      </c>
      <c r="C81" s="8">
        <v>3598.24</v>
      </c>
      <c r="D81" s="8">
        <v>426</v>
      </c>
      <c r="E81" s="8">
        <v>242</v>
      </c>
      <c r="F81" s="8">
        <v>0</v>
      </c>
      <c r="G81" s="8">
        <v>0</v>
      </c>
      <c r="H81" s="8">
        <v>0</v>
      </c>
      <c r="I81" s="8">
        <v>142</v>
      </c>
      <c r="J81" s="8">
        <v>50</v>
      </c>
      <c r="K81" s="8">
        <v>0</v>
      </c>
      <c r="L81" s="48">
        <v>860</v>
      </c>
    </row>
    <row r="82" spans="1:12" x14ac:dyDescent="0.25">
      <c r="A82" s="47">
        <v>78</v>
      </c>
      <c r="B82" s="8">
        <v>0.61</v>
      </c>
      <c r="C82" s="8">
        <v>3598.8739999999998</v>
      </c>
      <c r="D82" s="8">
        <v>426</v>
      </c>
      <c r="E82" s="8">
        <v>242</v>
      </c>
      <c r="F82" s="8">
        <v>0</v>
      </c>
      <c r="G82" s="8">
        <v>0</v>
      </c>
      <c r="H82" s="8">
        <v>0</v>
      </c>
      <c r="I82" s="8">
        <v>136</v>
      </c>
      <c r="J82" s="8">
        <v>56</v>
      </c>
      <c r="K82" s="8">
        <v>0</v>
      </c>
      <c r="L82" s="48">
        <v>860</v>
      </c>
    </row>
    <row r="83" spans="1:12" x14ac:dyDescent="0.25">
      <c r="A83" s="47">
        <v>79</v>
      </c>
      <c r="B83" s="8">
        <v>0.61799999999999999</v>
      </c>
      <c r="C83" s="8">
        <v>3599.5079999999998</v>
      </c>
      <c r="D83" s="8">
        <v>426</v>
      </c>
      <c r="E83" s="8">
        <v>242</v>
      </c>
      <c r="F83" s="8">
        <v>0</v>
      </c>
      <c r="G83" s="8">
        <v>0</v>
      </c>
      <c r="H83" s="8">
        <v>0</v>
      </c>
      <c r="I83" s="8">
        <v>132</v>
      </c>
      <c r="J83" s="8">
        <v>60</v>
      </c>
      <c r="K83" s="8">
        <v>0</v>
      </c>
      <c r="L83" s="48">
        <v>860</v>
      </c>
    </row>
    <row r="84" spans="1:12" x14ac:dyDescent="0.25">
      <c r="A84" s="47">
        <v>80</v>
      </c>
      <c r="B84" s="8">
        <v>0.626</v>
      </c>
      <c r="C84" s="8">
        <v>3600.1419999999998</v>
      </c>
      <c r="D84" s="8">
        <v>426</v>
      </c>
      <c r="E84" s="8">
        <v>242</v>
      </c>
      <c r="F84" s="8">
        <v>0</v>
      </c>
      <c r="G84" s="8">
        <v>0</v>
      </c>
      <c r="H84" s="8">
        <v>0</v>
      </c>
      <c r="I84" s="8">
        <v>130</v>
      </c>
      <c r="J84" s="8">
        <v>62</v>
      </c>
      <c r="K84" s="8">
        <v>0</v>
      </c>
      <c r="L84" s="48">
        <v>860</v>
      </c>
    </row>
    <row r="85" spans="1:12" x14ac:dyDescent="0.25">
      <c r="A85" s="47">
        <v>81</v>
      </c>
      <c r="B85" s="8">
        <v>0.63400000000000001</v>
      </c>
      <c r="C85" s="8">
        <v>3600.7759999999998</v>
      </c>
      <c r="D85" s="8">
        <v>426</v>
      </c>
      <c r="E85" s="8">
        <v>242</v>
      </c>
      <c r="F85" s="8">
        <v>0</v>
      </c>
      <c r="G85" s="8">
        <v>0</v>
      </c>
      <c r="H85" s="8">
        <v>0</v>
      </c>
      <c r="I85" s="8">
        <v>122</v>
      </c>
      <c r="J85" s="8">
        <v>70</v>
      </c>
      <c r="K85" s="8">
        <v>0</v>
      </c>
      <c r="L85" s="48">
        <v>860</v>
      </c>
    </row>
    <row r="86" spans="1:12" x14ac:dyDescent="0.25">
      <c r="A86" s="47">
        <v>82</v>
      </c>
      <c r="B86" s="8">
        <v>0.64200000000000002</v>
      </c>
      <c r="C86" s="8">
        <v>3601.4090000000001</v>
      </c>
      <c r="D86" s="8">
        <v>426</v>
      </c>
      <c r="E86" s="8">
        <v>240</v>
      </c>
      <c r="F86" s="8">
        <v>0</v>
      </c>
      <c r="G86" s="8">
        <v>0</v>
      </c>
      <c r="H86" s="8">
        <v>0</v>
      </c>
      <c r="I86" s="8">
        <v>116</v>
      </c>
      <c r="J86" s="8">
        <v>78</v>
      </c>
      <c r="K86" s="8">
        <v>0</v>
      </c>
      <c r="L86" s="48">
        <v>860</v>
      </c>
    </row>
    <row r="87" spans="1:12" x14ac:dyDescent="0.25">
      <c r="A87" s="47">
        <v>83</v>
      </c>
      <c r="B87" s="8">
        <v>0.65</v>
      </c>
      <c r="C87" s="8">
        <v>3601.866</v>
      </c>
      <c r="D87" s="8">
        <v>426</v>
      </c>
      <c r="E87" s="8">
        <v>240</v>
      </c>
      <c r="F87" s="8">
        <v>0</v>
      </c>
      <c r="G87" s="8">
        <v>0</v>
      </c>
      <c r="H87" s="8">
        <v>0</v>
      </c>
      <c r="I87" s="8">
        <v>112</v>
      </c>
      <c r="J87" s="8">
        <v>82</v>
      </c>
      <c r="K87" s="8">
        <v>0</v>
      </c>
      <c r="L87" s="48">
        <v>860</v>
      </c>
    </row>
    <row r="88" spans="1:12" x14ac:dyDescent="0.25">
      <c r="A88" s="47">
        <v>84</v>
      </c>
      <c r="B88" s="8">
        <v>0.65800000000000003</v>
      </c>
      <c r="C88" s="8">
        <v>3602.3220000000001</v>
      </c>
      <c r="D88" s="8">
        <v>424</v>
      </c>
      <c r="E88" s="8">
        <v>242</v>
      </c>
      <c r="F88" s="8">
        <v>0</v>
      </c>
      <c r="G88" s="8">
        <v>0</v>
      </c>
      <c r="H88" s="8">
        <v>0</v>
      </c>
      <c r="I88" s="8">
        <v>110</v>
      </c>
      <c r="J88" s="8">
        <v>84</v>
      </c>
      <c r="K88" s="8">
        <v>0</v>
      </c>
      <c r="L88" s="48">
        <v>860</v>
      </c>
    </row>
    <row r="89" spans="1:12" x14ac:dyDescent="0.25">
      <c r="A89" s="47">
        <v>85</v>
      </c>
      <c r="B89" s="8">
        <v>0.66600000000000004</v>
      </c>
      <c r="C89" s="8">
        <v>3602.7779999999998</v>
      </c>
      <c r="D89" s="8">
        <v>424</v>
      </c>
      <c r="E89" s="8">
        <v>242</v>
      </c>
      <c r="F89" s="8">
        <v>0</v>
      </c>
      <c r="G89" s="8">
        <v>0</v>
      </c>
      <c r="H89" s="8">
        <v>0</v>
      </c>
      <c r="I89" s="8">
        <v>108</v>
      </c>
      <c r="J89" s="8">
        <v>86</v>
      </c>
      <c r="K89" s="8">
        <v>0</v>
      </c>
      <c r="L89" s="48">
        <v>860</v>
      </c>
    </row>
    <row r="90" spans="1:12" x14ac:dyDescent="0.25">
      <c r="A90" s="47">
        <v>86</v>
      </c>
      <c r="B90" s="8">
        <v>0.67400000000000004</v>
      </c>
      <c r="C90" s="8">
        <v>3603.2350000000001</v>
      </c>
      <c r="D90" s="8">
        <v>424</v>
      </c>
      <c r="E90" s="8">
        <v>240</v>
      </c>
      <c r="F90" s="8">
        <v>0</v>
      </c>
      <c r="G90" s="8">
        <v>0</v>
      </c>
      <c r="H90" s="8">
        <v>0</v>
      </c>
      <c r="I90" s="8">
        <v>108</v>
      </c>
      <c r="J90" s="8">
        <v>88</v>
      </c>
      <c r="K90" s="8">
        <v>0</v>
      </c>
      <c r="L90" s="48">
        <v>860</v>
      </c>
    </row>
    <row r="91" spans="1:12" x14ac:dyDescent="0.25">
      <c r="A91" s="47">
        <v>87</v>
      </c>
      <c r="B91" s="8">
        <v>0.68200000000000005</v>
      </c>
      <c r="C91" s="8">
        <v>3603.652</v>
      </c>
      <c r="D91" s="8">
        <v>424</v>
      </c>
      <c r="E91" s="8">
        <v>240</v>
      </c>
      <c r="F91" s="8">
        <v>0</v>
      </c>
      <c r="G91" s="8">
        <v>0</v>
      </c>
      <c r="H91" s="8">
        <v>0</v>
      </c>
      <c r="I91" s="8">
        <v>108</v>
      </c>
      <c r="J91" s="8">
        <v>88</v>
      </c>
      <c r="K91" s="8">
        <v>0</v>
      </c>
      <c r="L91" s="48">
        <v>860</v>
      </c>
    </row>
    <row r="92" spans="1:12" x14ac:dyDescent="0.25">
      <c r="A92" s="47">
        <v>88</v>
      </c>
      <c r="B92" s="8">
        <v>0.69</v>
      </c>
      <c r="C92" s="8">
        <v>3604.069</v>
      </c>
      <c r="D92" s="8">
        <v>424</v>
      </c>
      <c r="E92" s="8">
        <v>238</v>
      </c>
      <c r="F92" s="8">
        <v>0</v>
      </c>
      <c r="G92" s="8">
        <v>0</v>
      </c>
      <c r="H92" s="8">
        <v>0</v>
      </c>
      <c r="I92" s="8">
        <v>100</v>
      </c>
      <c r="J92" s="8">
        <v>98</v>
      </c>
      <c r="K92" s="8">
        <v>0</v>
      </c>
      <c r="L92" s="48">
        <v>860</v>
      </c>
    </row>
    <row r="93" spans="1:12" x14ac:dyDescent="0.25">
      <c r="A93" s="47">
        <v>89</v>
      </c>
      <c r="B93" s="8">
        <v>0.69799999999999995</v>
      </c>
      <c r="C93" s="8">
        <v>3604.069</v>
      </c>
      <c r="D93" s="8">
        <v>424</v>
      </c>
      <c r="E93" s="8">
        <v>238</v>
      </c>
      <c r="F93" s="8">
        <v>0</v>
      </c>
      <c r="G93" s="8">
        <v>0</v>
      </c>
      <c r="H93" s="8">
        <v>0</v>
      </c>
      <c r="I93" s="8">
        <v>88</v>
      </c>
      <c r="J93" s="8">
        <v>110</v>
      </c>
      <c r="K93" s="8">
        <v>0</v>
      </c>
      <c r="L93" s="48">
        <v>860</v>
      </c>
    </row>
    <row r="94" spans="1:12" x14ac:dyDescent="0.25">
      <c r="A94" s="47">
        <v>90</v>
      </c>
      <c r="B94" s="8">
        <v>0.70599999999999996</v>
      </c>
      <c r="C94" s="8">
        <v>3604.069</v>
      </c>
      <c r="D94" s="8">
        <v>424</v>
      </c>
      <c r="E94" s="8">
        <v>238</v>
      </c>
      <c r="F94" s="8">
        <v>0</v>
      </c>
      <c r="G94" s="8">
        <v>0</v>
      </c>
      <c r="H94" s="8">
        <v>0</v>
      </c>
      <c r="I94" s="8">
        <v>84</v>
      </c>
      <c r="J94" s="8">
        <v>114</v>
      </c>
      <c r="K94" s="8">
        <v>0</v>
      </c>
      <c r="L94" s="48">
        <v>860</v>
      </c>
    </row>
    <row r="95" spans="1:12" x14ac:dyDescent="0.25">
      <c r="A95" s="47">
        <v>91</v>
      </c>
      <c r="B95" s="8">
        <v>0.71399999999999997</v>
      </c>
      <c r="C95" s="8">
        <v>3604.069</v>
      </c>
      <c r="D95" s="8">
        <v>424</v>
      </c>
      <c r="E95" s="8">
        <v>238</v>
      </c>
      <c r="F95" s="8">
        <v>0</v>
      </c>
      <c r="G95" s="8">
        <v>0</v>
      </c>
      <c r="H95" s="8">
        <v>0</v>
      </c>
      <c r="I95" s="8">
        <v>84</v>
      </c>
      <c r="J95" s="8">
        <v>114</v>
      </c>
      <c r="K95" s="8">
        <v>0</v>
      </c>
      <c r="L95" s="48">
        <v>860</v>
      </c>
    </row>
    <row r="96" spans="1:12" x14ac:dyDescent="0.25">
      <c r="A96" s="47">
        <v>92</v>
      </c>
      <c r="B96" s="8">
        <v>0.72199999999999998</v>
      </c>
      <c r="C96" s="8">
        <v>3604.07</v>
      </c>
      <c r="D96" s="8">
        <v>424</v>
      </c>
      <c r="E96" s="8">
        <v>238</v>
      </c>
      <c r="F96" s="8">
        <v>0</v>
      </c>
      <c r="G96" s="8">
        <v>0</v>
      </c>
      <c r="H96" s="8">
        <v>0</v>
      </c>
      <c r="I96" s="8">
        <v>78</v>
      </c>
      <c r="J96" s="8">
        <v>120</v>
      </c>
      <c r="K96" s="8">
        <v>0</v>
      </c>
      <c r="L96" s="48">
        <v>860</v>
      </c>
    </row>
    <row r="97" spans="1:12" x14ac:dyDescent="0.25">
      <c r="A97" s="47">
        <v>93</v>
      </c>
      <c r="B97" s="8">
        <v>0.73</v>
      </c>
      <c r="C97" s="8">
        <v>3604.07</v>
      </c>
      <c r="D97" s="8">
        <v>424</v>
      </c>
      <c r="E97" s="8">
        <v>238</v>
      </c>
      <c r="F97" s="8">
        <v>0</v>
      </c>
      <c r="G97" s="8">
        <v>0</v>
      </c>
      <c r="H97" s="8">
        <v>0</v>
      </c>
      <c r="I97" s="8">
        <v>72</v>
      </c>
      <c r="J97" s="8">
        <v>126</v>
      </c>
      <c r="K97" s="8">
        <v>0</v>
      </c>
      <c r="L97" s="48">
        <v>860</v>
      </c>
    </row>
    <row r="98" spans="1:12" x14ac:dyDescent="0.25">
      <c r="A98" s="47">
        <v>94</v>
      </c>
      <c r="B98" s="8">
        <v>0.73799999999999999</v>
      </c>
      <c r="C98" s="8">
        <v>3604.07</v>
      </c>
      <c r="D98" s="8">
        <v>424</v>
      </c>
      <c r="E98" s="8">
        <v>238</v>
      </c>
      <c r="F98" s="8">
        <v>0</v>
      </c>
      <c r="G98" s="8">
        <v>0</v>
      </c>
      <c r="H98" s="8">
        <v>0</v>
      </c>
      <c r="I98" s="8">
        <v>68</v>
      </c>
      <c r="J98" s="8">
        <v>130</v>
      </c>
      <c r="K98" s="8">
        <v>0</v>
      </c>
      <c r="L98" s="48">
        <v>860</v>
      </c>
    </row>
    <row r="99" spans="1:12" x14ac:dyDescent="0.25">
      <c r="A99" s="47">
        <v>95</v>
      </c>
      <c r="B99" s="8">
        <v>0.746</v>
      </c>
      <c r="C99" s="8">
        <v>3604.0709999999999</v>
      </c>
      <c r="D99" s="8">
        <v>424</v>
      </c>
      <c r="E99" s="8">
        <v>238</v>
      </c>
      <c r="F99" s="8">
        <v>0</v>
      </c>
      <c r="G99" s="8">
        <v>0</v>
      </c>
      <c r="H99" s="8">
        <v>0</v>
      </c>
      <c r="I99" s="8">
        <v>66</v>
      </c>
      <c r="J99" s="8">
        <v>132</v>
      </c>
      <c r="K99" s="8">
        <v>0</v>
      </c>
      <c r="L99" s="48">
        <v>860</v>
      </c>
    </row>
    <row r="100" spans="1:12" x14ac:dyDescent="0.25">
      <c r="A100" s="47">
        <v>96</v>
      </c>
      <c r="B100" s="8">
        <v>0.754</v>
      </c>
      <c r="C100" s="8">
        <v>3604.0709999999999</v>
      </c>
      <c r="D100" s="8">
        <v>424</v>
      </c>
      <c r="E100" s="8">
        <v>238</v>
      </c>
      <c r="F100" s="8">
        <v>0</v>
      </c>
      <c r="G100" s="8">
        <v>0</v>
      </c>
      <c r="H100" s="8">
        <v>0</v>
      </c>
      <c r="I100" s="8">
        <v>66</v>
      </c>
      <c r="J100" s="8">
        <v>132</v>
      </c>
      <c r="K100" s="8">
        <v>0</v>
      </c>
      <c r="L100" s="48">
        <v>860</v>
      </c>
    </row>
    <row r="101" spans="1:12" x14ac:dyDescent="0.25">
      <c r="A101" s="47">
        <v>97</v>
      </c>
      <c r="B101" s="8">
        <v>0.76200000000000001</v>
      </c>
      <c r="C101" s="8">
        <v>3604.0709999999999</v>
      </c>
      <c r="D101" s="8">
        <v>424</v>
      </c>
      <c r="E101" s="8">
        <v>238</v>
      </c>
      <c r="F101" s="8">
        <v>0</v>
      </c>
      <c r="G101" s="8">
        <v>0</v>
      </c>
      <c r="H101" s="8">
        <v>0</v>
      </c>
      <c r="I101" s="8">
        <v>66</v>
      </c>
      <c r="J101" s="8">
        <v>132</v>
      </c>
      <c r="K101" s="8">
        <v>0</v>
      </c>
      <c r="L101" s="48">
        <v>860</v>
      </c>
    </row>
    <row r="102" spans="1:12" x14ac:dyDescent="0.25">
      <c r="A102" s="47">
        <v>98</v>
      </c>
      <c r="B102" s="8">
        <v>0.77</v>
      </c>
      <c r="C102" s="8">
        <v>3604.0720000000001</v>
      </c>
      <c r="D102" s="8">
        <v>424</v>
      </c>
      <c r="E102" s="8">
        <v>238</v>
      </c>
      <c r="F102" s="8">
        <v>0</v>
      </c>
      <c r="G102" s="8">
        <v>0</v>
      </c>
      <c r="H102" s="8">
        <v>0</v>
      </c>
      <c r="I102" s="8">
        <v>66</v>
      </c>
      <c r="J102" s="8">
        <v>132</v>
      </c>
      <c r="K102" s="8">
        <v>0</v>
      </c>
      <c r="L102" s="48">
        <v>860</v>
      </c>
    </row>
    <row r="103" spans="1:12" x14ac:dyDescent="0.25">
      <c r="A103" s="47">
        <v>99</v>
      </c>
      <c r="B103" s="8">
        <v>0.77800000000000002</v>
      </c>
      <c r="C103" s="8">
        <v>3604.0720000000001</v>
      </c>
      <c r="D103" s="8">
        <v>424</v>
      </c>
      <c r="E103" s="8">
        <v>238</v>
      </c>
      <c r="F103" s="8">
        <v>0</v>
      </c>
      <c r="G103" s="8">
        <v>0</v>
      </c>
      <c r="H103" s="8">
        <v>0</v>
      </c>
      <c r="I103" s="8">
        <v>66</v>
      </c>
      <c r="J103" s="8">
        <v>132</v>
      </c>
      <c r="K103" s="8">
        <v>0</v>
      </c>
      <c r="L103" s="48">
        <v>860</v>
      </c>
    </row>
    <row r="104" spans="1:12" x14ac:dyDescent="0.25">
      <c r="A104" s="47">
        <v>100</v>
      </c>
      <c r="B104" s="8">
        <v>0.78600000000000003</v>
      </c>
      <c r="C104" s="8">
        <v>3604.0720000000001</v>
      </c>
      <c r="D104" s="8">
        <v>424</v>
      </c>
      <c r="E104" s="8">
        <v>238</v>
      </c>
      <c r="F104" s="8">
        <v>0</v>
      </c>
      <c r="G104" s="8">
        <v>0</v>
      </c>
      <c r="H104" s="8">
        <v>0</v>
      </c>
      <c r="I104" s="8">
        <v>64</v>
      </c>
      <c r="J104" s="8">
        <v>134</v>
      </c>
      <c r="K104" s="8">
        <v>0</v>
      </c>
      <c r="L104" s="48">
        <v>860</v>
      </c>
    </row>
    <row r="105" spans="1:12" x14ac:dyDescent="0.25">
      <c r="A105" s="47">
        <v>101</v>
      </c>
      <c r="B105" s="8">
        <v>0.79400000000000004</v>
      </c>
      <c r="C105" s="8">
        <v>3604.0720000000001</v>
      </c>
      <c r="D105" s="8">
        <v>424</v>
      </c>
      <c r="E105" s="8">
        <v>238</v>
      </c>
      <c r="F105" s="8">
        <v>0</v>
      </c>
      <c r="G105" s="8">
        <v>0</v>
      </c>
      <c r="H105" s="8">
        <v>0</v>
      </c>
      <c r="I105" s="8">
        <v>58</v>
      </c>
      <c r="J105" s="8">
        <v>140</v>
      </c>
      <c r="K105" s="8">
        <v>0</v>
      </c>
      <c r="L105" s="48">
        <v>860</v>
      </c>
    </row>
    <row r="106" spans="1:12" x14ac:dyDescent="0.25">
      <c r="A106" s="47">
        <v>102</v>
      </c>
      <c r="B106" s="8">
        <v>0.8</v>
      </c>
      <c r="C106" s="8">
        <v>3604.0729999999999</v>
      </c>
      <c r="D106" s="8">
        <v>424</v>
      </c>
      <c r="E106" s="8">
        <v>238</v>
      </c>
      <c r="F106" s="8">
        <v>0</v>
      </c>
      <c r="G106" s="8">
        <v>0</v>
      </c>
      <c r="H106" s="8">
        <v>0</v>
      </c>
      <c r="I106" s="8">
        <v>58</v>
      </c>
      <c r="J106" s="8">
        <v>140</v>
      </c>
      <c r="K106" s="8">
        <v>0</v>
      </c>
      <c r="L106" s="48">
        <v>860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1001"/>
  <sheetViews>
    <sheetView zoomScale="85" zoomScaleNormal="85" workbookViewId="0">
      <pane ySplit="5" topLeftCell="A6" activePane="bottomLeft" state="frozen"/>
      <selection pane="bottomLeft" activeCell="M13" sqref="M13"/>
    </sheetView>
  </sheetViews>
  <sheetFormatPr baseColWidth="10" defaultRowHeight="15" x14ac:dyDescent="0.25"/>
  <cols>
    <col min="1" max="1" width="9.42578125" style="47" customWidth="1"/>
    <col min="2" max="2" width="13.7109375" style="8" bestFit="1" customWidth="1"/>
    <col min="3" max="3" width="9.5703125" style="8" customWidth="1"/>
    <col min="4" max="5" width="9.28515625" style="8" customWidth="1"/>
    <col min="6" max="7" width="10.7109375" style="8" customWidth="1"/>
    <col min="8" max="8" width="11.7109375" style="8" bestFit="1" customWidth="1"/>
    <col min="9" max="10" width="9.140625" style="8" customWidth="1"/>
    <col min="11" max="11" width="12.7109375" style="48" bestFit="1" customWidth="1"/>
    <col min="12" max="12" width="5.140625" style="9" customWidth="1"/>
    <col min="13" max="19" width="12.7109375" style="9" customWidth="1"/>
    <col min="20" max="23" width="11.42578125" style="9"/>
    <col min="24" max="24" width="11.42578125" style="8"/>
    <col min="25" max="16384" width="11.42578125" style="60"/>
  </cols>
  <sheetData>
    <row r="1" spans="1:23" x14ac:dyDescent="0.25">
      <c r="A1" s="8"/>
      <c r="K1" s="8"/>
      <c r="M1" s="4" t="s">
        <v>163</v>
      </c>
      <c r="N1" s="45"/>
      <c r="O1" s="149"/>
      <c r="P1" s="149"/>
      <c r="Q1" s="149"/>
      <c r="R1" s="149"/>
      <c r="S1" s="149" t="s">
        <v>134</v>
      </c>
      <c r="T1" s="149">
        <v>146</v>
      </c>
      <c r="U1" s="149">
        <v>147</v>
      </c>
      <c r="V1" s="149">
        <v>148</v>
      </c>
      <c r="W1" s="46">
        <v>149</v>
      </c>
    </row>
    <row r="2" spans="1:23" x14ac:dyDescent="0.25">
      <c r="A2" s="8"/>
      <c r="K2" s="8"/>
      <c r="M2" s="4" t="s">
        <v>165</v>
      </c>
      <c r="N2" s="9" t="str">
        <f>IF(N1="","",TEXT(N1,"####"))</f>
        <v/>
      </c>
      <c r="O2" s="9" t="str">
        <f t="shared" ref="O2:W2" si="0">IF(O1="","",TEXT(O1,"####"))</f>
        <v/>
      </c>
      <c r="P2" s="9" t="str">
        <f t="shared" si="0"/>
        <v/>
      </c>
      <c r="Q2" s="9" t="str">
        <f t="shared" si="0"/>
        <v/>
      </c>
      <c r="R2" s="9" t="str">
        <f t="shared" si="0"/>
        <v/>
      </c>
      <c r="S2" s="9" t="str">
        <f t="shared" si="0"/>
        <v>MASTER</v>
      </c>
      <c r="T2" s="9" t="str">
        <f t="shared" si="0"/>
        <v>146</v>
      </c>
      <c r="U2" s="9" t="str">
        <f t="shared" si="0"/>
        <v>147</v>
      </c>
      <c r="V2" s="9" t="str">
        <f t="shared" si="0"/>
        <v>148</v>
      </c>
      <c r="W2" s="9" t="str">
        <f t="shared" si="0"/>
        <v>149</v>
      </c>
    </row>
    <row r="3" spans="1:23" x14ac:dyDescent="0.25">
      <c r="A3" s="1" t="s">
        <v>113</v>
      </c>
      <c r="B3" s="2"/>
      <c r="C3" s="2"/>
      <c r="D3" s="143" t="s">
        <v>159</v>
      </c>
      <c r="E3" s="144">
        <f>MAX(E6:E1001)+1</f>
        <v>103</v>
      </c>
      <c r="F3" s="144" t="s">
        <v>160</v>
      </c>
      <c r="G3" s="144" t="str">
        <f>IF(ABS(MIN(F6:F1001))&lt;ABS(MAX(F6:F1001)),aux!$A$2,aux!$A$3)</f>
        <v>+</v>
      </c>
      <c r="H3" s="6" t="s">
        <v>161</v>
      </c>
      <c r="I3" s="146">
        <v>5</v>
      </c>
      <c r="J3" s="4">
        <v>5</v>
      </c>
      <c r="K3" s="4" t="s">
        <v>164</v>
      </c>
      <c r="L3" s="4"/>
      <c r="M3" s="60" t="s">
        <v>166</v>
      </c>
      <c r="N3" s="150"/>
      <c r="O3" s="151"/>
      <c r="P3" s="151"/>
      <c r="Q3" s="151"/>
      <c r="R3" s="151"/>
      <c r="S3" s="151">
        <v>3</v>
      </c>
      <c r="T3" s="151">
        <v>3</v>
      </c>
      <c r="U3" s="151">
        <v>3</v>
      </c>
      <c r="V3" s="151">
        <v>3</v>
      </c>
      <c r="W3" s="152">
        <v>4</v>
      </c>
    </row>
    <row r="4" spans="1:23" x14ac:dyDescent="0.25">
      <c r="A4" s="61" t="s">
        <v>114</v>
      </c>
      <c r="B4" s="61" t="s">
        <v>115</v>
      </c>
      <c r="C4" s="61" t="s">
        <v>116</v>
      </c>
      <c r="D4" s="61" t="s">
        <v>117</v>
      </c>
      <c r="E4" s="61" t="s">
        <v>118</v>
      </c>
      <c r="F4" s="61" t="s">
        <v>119</v>
      </c>
      <c r="G4" s="61" t="s">
        <v>120</v>
      </c>
      <c r="H4" s="61" t="s">
        <v>121</v>
      </c>
      <c r="I4" s="145" t="s">
        <v>122</v>
      </c>
      <c r="J4" s="61" t="s">
        <v>123</v>
      </c>
      <c r="K4" s="71" t="s">
        <v>124</v>
      </c>
      <c r="L4" s="70"/>
      <c r="M4" s="147" t="s">
        <v>162</v>
      </c>
      <c r="N4" s="9" t="str">
        <f t="shared" ref="N4:V4" si="1">IF(N1="","",INDEX($E$6:$E$1001,1+MATCH($I$3,N6:N1001,1)))</f>
        <v/>
      </c>
      <c r="O4" s="9" t="str">
        <f t="shared" si="1"/>
        <v/>
      </c>
      <c r="P4" s="9" t="str">
        <f t="shared" si="1"/>
        <v/>
      </c>
      <c r="Q4" s="9" t="str">
        <f t="shared" si="1"/>
        <v/>
      </c>
      <c r="R4" s="9" t="str">
        <f t="shared" si="1"/>
        <v/>
      </c>
      <c r="S4" s="9">
        <f t="shared" si="1"/>
        <v>14</v>
      </c>
      <c r="T4" s="9">
        <f t="shared" si="1"/>
        <v>11</v>
      </c>
      <c r="U4" s="9">
        <f t="shared" si="1"/>
        <v>10</v>
      </c>
      <c r="V4" s="9">
        <f t="shared" si="1"/>
        <v>10</v>
      </c>
      <c r="W4" s="9">
        <f>IF(W1="","",INDEX($E$6:$E$1001,1+MATCH($I$3,W6:W1001,1)))</f>
        <v>12</v>
      </c>
    </row>
    <row r="5" spans="1:23" x14ac:dyDescent="0.25">
      <c r="A5" s="75" t="s">
        <v>125</v>
      </c>
      <c r="B5" s="75" t="s">
        <v>125</v>
      </c>
      <c r="C5" s="75" t="s">
        <v>125</v>
      </c>
      <c r="D5" s="75" t="s">
        <v>125</v>
      </c>
      <c r="E5" s="75" t="s">
        <v>126</v>
      </c>
      <c r="F5" s="75" t="s">
        <v>36</v>
      </c>
      <c r="G5" s="75" t="s">
        <v>36</v>
      </c>
      <c r="H5" s="75" t="s">
        <v>36</v>
      </c>
      <c r="I5" s="75" t="s">
        <v>127</v>
      </c>
      <c r="J5" s="75" t="s">
        <v>127</v>
      </c>
      <c r="K5" s="76" t="s">
        <v>127</v>
      </c>
      <c r="L5" s="72"/>
      <c r="M5" s="147" t="s">
        <v>172</v>
      </c>
      <c r="N5" s="148" t="str">
        <f t="shared" ref="N5:V5" si="2">IF(N1="","",O5+1)</f>
        <v/>
      </c>
      <c r="O5" s="148" t="str">
        <f t="shared" si="2"/>
        <v/>
      </c>
      <c r="P5" s="148" t="str">
        <f t="shared" si="2"/>
        <v/>
      </c>
      <c r="Q5" s="148" t="str">
        <f t="shared" si="2"/>
        <v/>
      </c>
      <c r="R5" s="148" t="str">
        <f t="shared" si="2"/>
        <v/>
      </c>
      <c r="S5" s="148">
        <f t="shared" si="2"/>
        <v>5</v>
      </c>
      <c r="T5" s="148">
        <f t="shared" si="2"/>
        <v>4</v>
      </c>
      <c r="U5" s="148">
        <f t="shared" si="2"/>
        <v>3</v>
      </c>
      <c r="V5" s="148">
        <f t="shared" si="2"/>
        <v>2</v>
      </c>
      <c r="W5" s="148">
        <f>IF(W1="","",X5+1)</f>
        <v>1</v>
      </c>
    </row>
    <row r="6" spans="1:23" x14ac:dyDescent="0.25">
      <c r="A6" s="47" t="s">
        <v>134</v>
      </c>
      <c r="B6" s="8" t="s">
        <v>129</v>
      </c>
      <c r="C6" s="8" t="s">
        <v>130</v>
      </c>
      <c r="D6" s="8" t="s">
        <v>0</v>
      </c>
      <c r="E6" s="8">
        <v>0</v>
      </c>
      <c r="F6" s="8">
        <v>4.4019999999999998E-19</v>
      </c>
      <c r="G6" s="8">
        <v>8.2259999999999996E-19</v>
      </c>
      <c r="H6" s="8">
        <v>0</v>
      </c>
      <c r="I6" s="8">
        <v>0</v>
      </c>
      <c r="J6" s="8">
        <v>0</v>
      </c>
      <c r="K6" s="48">
        <v>0</v>
      </c>
      <c r="L6" s="73"/>
      <c r="N6" s="73" t="str">
        <f>IF($A6="","",IF($A6=N$2,IF($G$3=aux!$A$2,1,-1)*($F6-INDEX($F$1:$F$1001,ROW($F6)+$E$3))/N$3*1000,""))</f>
        <v/>
      </c>
      <c r="O6" s="73" t="str">
        <f>IF($A6="","",IF($A6=O$2,IF($G$3=aux!$A$2,1,-1)*($F6-INDEX($F$1:$F$1001,ROW($F6)+$E$3))/O$3*1000,""))</f>
        <v/>
      </c>
      <c r="P6" s="73" t="str">
        <f>IF($A6="","",IF($A6=P$2,IF($G$3=aux!$A$2,1,-1)*($F6-INDEX($F$1:$F$1001,ROW($F6)+$E$3))/P$3*1000,""))</f>
        <v/>
      </c>
      <c r="Q6" s="73" t="str">
        <f>IF($A6="","",IF($A6=Q$2,IF($G$3=aux!$A$2,1,-1)*($F6-INDEX($F$1:$F$1001,ROW($F6)+$E$3))/Q$3*1000,""))</f>
        <v/>
      </c>
      <c r="R6" s="73" t="str">
        <f>IF($A6="","",IF($A6=R$2,IF($G$3=aux!$A$2,1,-1)*($F6-INDEX($F$1:$F$1001,ROW($F6)+$E$3))/R$3*1000,""))</f>
        <v/>
      </c>
      <c r="S6" s="73">
        <f>IF($A6="","",IF($A6=S$2,IF($G$3=aux!$A$2,1,-1)*($F6-INDEX($F$1:$F$1001,ROW($F6)+$E$3))/S$3*1000,""))</f>
        <v>7.327333333333332E-16</v>
      </c>
      <c r="T6" s="73" t="str">
        <f>IF($A6="","",IF($A6=T$2,IF($G$3=aux!$A$2,1,-1)*($F6-INDEX($F$1:$F$1001,ROW($F6)+$E$3))/T$3*1000,""))</f>
        <v/>
      </c>
      <c r="U6" s="73" t="str">
        <f>IF($A6="","",IF($A6=U$2,IF($G$3=aux!$A$2,1,-1)*($F6-INDEX($F$1:$F$1001,ROW($F6)+$E$3))/U$3*1000,""))</f>
        <v/>
      </c>
      <c r="V6" s="73" t="str">
        <f>IF($A6="","",IF($A6=V$2,IF($G$3=aux!$A$2,1,-1)*($F6-INDEX($F$1:$F$1001,ROW($F6)+$E$3))/V$3*1000,""))</f>
        <v/>
      </c>
      <c r="W6" s="73" t="str">
        <f>IF($A6="","",IF($A6=W$2,IF($G$3=aux!$A$2,1,-1)*($F6-INDEX($F$1:$F$1001,ROW($F6)+$E$3))/W$3*1000,""))</f>
        <v/>
      </c>
    </row>
    <row r="7" spans="1:23" x14ac:dyDescent="0.25">
      <c r="A7" s="47" t="s">
        <v>134</v>
      </c>
      <c r="B7" s="8" t="s">
        <v>129</v>
      </c>
      <c r="C7" s="8" t="s">
        <v>130</v>
      </c>
      <c r="D7" s="8" t="s">
        <v>0</v>
      </c>
      <c r="E7" s="8">
        <v>1</v>
      </c>
      <c r="F7" s="8">
        <v>8.0000000000000002E-3</v>
      </c>
      <c r="G7" s="8">
        <v>2.1179999999999998E-18</v>
      </c>
      <c r="H7" s="8">
        <v>0</v>
      </c>
      <c r="I7" s="8">
        <v>0</v>
      </c>
      <c r="J7" s="8">
        <v>0</v>
      </c>
      <c r="K7" s="48">
        <v>-5.986E-17</v>
      </c>
      <c r="L7" s="73"/>
      <c r="N7" s="73" t="str">
        <f>IF($A7="","",IF($A7=N$2,IF($G$3=aux!$A$2,1,-1)*($F7-INDEX($F$1:$F$1001,ROW($F7)+$E$3))/N$3*1000,""))</f>
        <v/>
      </c>
      <c r="O7" s="73" t="str">
        <f>IF($A7="","",IF($A7=O$2,IF($G$3=aux!$A$2,1,-1)*($F7-INDEX($F$1:$F$1001,ROW($F7)+$E$3))/O$3*1000,""))</f>
        <v/>
      </c>
      <c r="P7" s="73" t="str">
        <f>IF($A7="","",IF($A7=P$2,IF($G$3=aux!$A$2,1,-1)*($F7-INDEX($F$1:$F$1001,ROW($F7)+$E$3))/P$3*1000,""))</f>
        <v/>
      </c>
      <c r="Q7" s="73" t="str">
        <f>IF($A7="","",IF($A7=Q$2,IF($G$3=aux!$A$2,1,-1)*($F7-INDEX($F$1:$F$1001,ROW($F7)+$E$3))/Q$3*1000,""))</f>
        <v/>
      </c>
      <c r="R7" s="73" t="str">
        <f>IF($A7="","",IF($A7=R$2,IF($G$3=aux!$A$2,1,-1)*($F7-INDEX($F$1:$F$1001,ROW($F7)+$E$3))/R$3*1000,""))</f>
        <v/>
      </c>
      <c r="S7" s="73">
        <f>IF($A7="","",IF($A7=S$2,IF($G$3=aux!$A$2,1,-1)*($F7-INDEX($F$1:$F$1001,ROW($F7)+$E$3))/S$3*1000,""))</f>
        <v>0.44599999999999995</v>
      </c>
      <c r="T7" s="73" t="str">
        <f>IF($A7="","",IF($A7=T$2,IF($G$3=aux!$A$2,1,-1)*($F7-INDEX($F$1:$F$1001,ROW($F7)+$E$3))/T$3*1000,""))</f>
        <v/>
      </c>
      <c r="U7" s="73" t="str">
        <f>IF($A7="","",IF($A7=U$2,IF($G$3=aux!$A$2,1,-1)*($F7-INDEX($F$1:$F$1001,ROW($F7)+$E$3))/U$3*1000,""))</f>
        <v/>
      </c>
      <c r="V7" s="73" t="str">
        <f>IF($A7="","",IF($A7=V$2,IF($G$3=aux!$A$2,1,-1)*($F7-INDEX($F$1:$F$1001,ROW($F7)+$E$3))/V$3*1000,""))</f>
        <v/>
      </c>
      <c r="W7" s="73" t="str">
        <f>IF($A7="","",IF($A7=W$2,IF($G$3=aux!$A$2,1,-1)*($F7-INDEX($F$1:$F$1001,ROW($F7)+$E$3))/W$3*1000,""))</f>
        <v/>
      </c>
    </row>
    <row r="8" spans="1:23" x14ac:dyDescent="0.25">
      <c r="A8" s="47" t="s">
        <v>134</v>
      </c>
      <c r="B8" s="8" t="s">
        <v>129</v>
      </c>
      <c r="C8" s="8" t="s">
        <v>130</v>
      </c>
      <c r="D8" s="8" t="s">
        <v>0</v>
      </c>
      <c r="E8" s="8">
        <v>2</v>
      </c>
      <c r="F8" s="8">
        <v>1.6E-2</v>
      </c>
      <c r="G8" s="8">
        <v>3.0300000000000001E-18</v>
      </c>
      <c r="H8" s="8">
        <v>0</v>
      </c>
      <c r="I8" s="8">
        <v>0</v>
      </c>
      <c r="J8" s="8">
        <v>0</v>
      </c>
      <c r="K8" s="48">
        <v>-2.4E-16</v>
      </c>
      <c r="L8" s="73"/>
      <c r="N8" s="73" t="str">
        <f>IF($A8="","",IF($A8=N$2,IF($G$3=aux!$A$2,1,-1)*($F8-INDEX($F$1:$F$1001,ROW($F8)+$E$3))/N$3*1000,""))</f>
        <v/>
      </c>
      <c r="O8" s="73" t="str">
        <f>IF($A8="","",IF($A8=O$2,IF($G$3=aux!$A$2,1,-1)*($F8-INDEX($F$1:$F$1001,ROW($F8)+$E$3))/O$3*1000,""))</f>
        <v/>
      </c>
      <c r="P8" s="73" t="str">
        <f>IF($A8="","",IF($A8=P$2,IF($G$3=aux!$A$2,1,-1)*($F8-INDEX($F$1:$F$1001,ROW($F8)+$E$3))/P$3*1000,""))</f>
        <v/>
      </c>
      <c r="Q8" s="73" t="str">
        <f>IF($A8="","",IF($A8=Q$2,IF($G$3=aux!$A$2,1,-1)*($F8-INDEX($F$1:$F$1001,ROW($F8)+$E$3))/Q$3*1000,""))</f>
        <v/>
      </c>
      <c r="R8" s="73" t="str">
        <f>IF($A8="","",IF($A8=R$2,IF($G$3=aux!$A$2,1,-1)*($F8-INDEX($F$1:$F$1001,ROW($F8)+$E$3))/R$3*1000,""))</f>
        <v/>
      </c>
      <c r="S8" s="73">
        <f>IF($A8="","",IF($A8=S$2,IF($G$3=aux!$A$2,1,-1)*($F8-INDEX($F$1:$F$1001,ROW($F8)+$E$3))/S$3*1000,""))</f>
        <v>0.87833333333333341</v>
      </c>
      <c r="T8" s="73" t="str">
        <f>IF($A8="","",IF($A8=T$2,IF($G$3=aux!$A$2,1,-1)*($F8-INDEX($F$1:$F$1001,ROW($F8)+$E$3))/T$3*1000,""))</f>
        <v/>
      </c>
      <c r="U8" s="73" t="str">
        <f>IF($A8="","",IF($A8=U$2,IF($G$3=aux!$A$2,1,-1)*($F8-INDEX($F$1:$F$1001,ROW($F8)+$E$3))/U$3*1000,""))</f>
        <v/>
      </c>
      <c r="V8" s="73" t="str">
        <f>IF($A8="","",IF($A8=V$2,IF($G$3=aux!$A$2,1,-1)*($F8-INDEX($F$1:$F$1001,ROW($F8)+$E$3))/V$3*1000,""))</f>
        <v/>
      </c>
      <c r="W8" s="73" t="str">
        <f>IF($A8="","",IF($A8=W$2,IF($G$3=aux!$A$2,1,-1)*($F8-INDEX($F$1:$F$1001,ROW($F8)+$E$3))/W$3*1000,""))</f>
        <v/>
      </c>
    </row>
    <row r="9" spans="1:23" x14ac:dyDescent="0.25">
      <c r="A9" s="47" t="s">
        <v>134</v>
      </c>
      <c r="B9" s="8" t="s">
        <v>129</v>
      </c>
      <c r="C9" s="8" t="s">
        <v>130</v>
      </c>
      <c r="D9" s="8" t="s">
        <v>0</v>
      </c>
      <c r="E9" s="8">
        <v>3</v>
      </c>
      <c r="F9" s="8">
        <v>0.02</v>
      </c>
      <c r="G9" s="8">
        <v>3.3120000000000002E-18</v>
      </c>
      <c r="H9" s="8">
        <v>0</v>
      </c>
      <c r="I9" s="8">
        <v>0</v>
      </c>
      <c r="J9" s="8">
        <v>0</v>
      </c>
      <c r="K9" s="48">
        <v>-2.8900000000000001E-16</v>
      </c>
      <c r="L9" s="73"/>
      <c r="N9" s="73" t="str">
        <f>IF($A9="","",IF($A9=N$2,IF($G$3=aux!$A$2,1,-1)*($F9-INDEX($F$1:$F$1001,ROW($F9)+$E$3))/N$3*1000,""))</f>
        <v/>
      </c>
      <c r="O9" s="73" t="str">
        <f>IF($A9="","",IF($A9=O$2,IF($G$3=aux!$A$2,1,-1)*($F9-INDEX($F$1:$F$1001,ROW($F9)+$E$3))/O$3*1000,""))</f>
        <v/>
      </c>
      <c r="P9" s="73" t="str">
        <f>IF($A9="","",IF($A9=P$2,IF($G$3=aux!$A$2,1,-1)*($F9-INDEX($F$1:$F$1001,ROW($F9)+$E$3))/P$3*1000,""))</f>
        <v/>
      </c>
      <c r="Q9" s="73" t="str">
        <f>IF($A9="","",IF($A9=Q$2,IF($G$3=aux!$A$2,1,-1)*($F9-INDEX($F$1:$F$1001,ROW($F9)+$E$3))/Q$3*1000,""))</f>
        <v/>
      </c>
      <c r="R9" s="73" t="str">
        <f>IF($A9="","",IF($A9=R$2,IF($G$3=aux!$A$2,1,-1)*($F9-INDEX($F$1:$F$1001,ROW($F9)+$E$3))/R$3*1000,""))</f>
        <v/>
      </c>
      <c r="S9" s="73">
        <f>IF($A9="","",IF($A9=S$2,IF($G$3=aux!$A$2,1,-1)*($F9-INDEX($F$1:$F$1001,ROW($F9)+$E$3))/S$3*1000,""))</f>
        <v>1.0700000000000005</v>
      </c>
      <c r="T9" s="73" t="str">
        <f>IF($A9="","",IF($A9=T$2,IF($G$3=aux!$A$2,1,-1)*($F9-INDEX($F$1:$F$1001,ROW($F9)+$E$3))/T$3*1000,""))</f>
        <v/>
      </c>
      <c r="U9" s="73" t="str">
        <f>IF($A9="","",IF($A9=U$2,IF($G$3=aux!$A$2,1,-1)*($F9-INDEX($F$1:$F$1001,ROW($F9)+$E$3))/U$3*1000,""))</f>
        <v/>
      </c>
      <c r="V9" s="73" t="str">
        <f>IF($A9="","",IF($A9=V$2,IF($G$3=aux!$A$2,1,-1)*($F9-INDEX($F$1:$F$1001,ROW($F9)+$E$3))/V$3*1000,""))</f>
        <v/>
      </c>
      <c r="W9" s="73" t="str">
        <f>IF($A9="","",IF($A9=W$2,IF($G$3=aux!$A$2,1,-1)*($F9-INDEX($F$1:$F$1001,ROW($F9)+$E$3))/W$3*1000,""))</f>
        <v/>
      </c>
    </row>
    <row r="10" spans="1:23" x14ac:dyDescent="0.25">
      <c r="A10" s="47" t="s">
        <v>134</v>
      </c>
      <c r="B10" s="8" t="s">
        <v>129</v>
      </c>
      <c r="C10" s="8" t="s">
        <v>130</v>
      </c>
      <c r="D10" s="8" t="s">
        <v>0</v>
      </c>
      <c r="E10" s="8">
        <v>4</v>
      </c>
      <c r="F10" s="8">
        <v>2.8000000000000001E-2</v>
      </c>
      <c r="G10" s="8">
        <v>3.5520000000000001E-18</v>
      </c>
      <c r="H10" s="8">
        <v>0</v>
      </c>
      <c r="I10" s="8">
        <v>0</v>
      </c>
      <c r="J10" s="8">
        <v>0</v>
      </c>
      <c r="K10" s="48">
        <v>-3.304E-16</v>
      </c>
      <c r="L10" s="73"/>
      <c r="N10" s="73" t="str">
        <f>IF($A10="","",IF($A10=N$2,IF($G$3=aux!$A$2,1,-1)*($F10-INDEX($F$1:$F$1001,ROW($F10)+$E$3))/N$3*1000,""))</f>
        <v/>
      </c>
      <c r="O10" s="73" t="str">
        <f>IF($A10="","",IF($A10=O$2,IF($G$3=aux!$A$2,1,-1)*($F10-INDEX($F$1:$F$1001,ROW($F10)+$E$3))/O$3*1000,""))</f>
        <v/>
      </c>
      <c r="P10" s="73" t="str">
        <f>IF($A10="","",IF($A10=P$2,IF($G$3=aux!$A$2,1,-1)*($F10-INDEX($F$1:$F$1001,ROW($F10)+$E$3))/P$3*1000,""))</f>
        <v/>
      </c>
      <c r="Q10" s="73" t="str">
        <f>IF($A10="","",IF($A10=Q$2,IF($G$3=aux!$A$2,1,-1)*($F10-INDEX($F$1:$F$1001,ROW($F10)+$E$3))/Q$3*1000,""))</f>
        <v/>
      </c>
      <c r="R10" s="73" t="str">
        <f>IF($A10="","",IF($A10=R$2,IF($G$3=aux!$A$2,1,-1)*($F10-INDEX($F$1:$F$1001,ROW($F10)+$E$3))/R$3*1000,""))</f>
        <v/>
      </c>
      <c r="S10" s="73">
        <f>IF($A10="","",IF($A10=S$2,IF($G$3=aux!$A$2,1,-1)*($F10-INDEX($F$1:$F$1001,ROW($F10)+$E$3))/S$3*1000,""))</f>
        <v>1.3740000000000001</v>
      </c>
      <c r="T10" s="73" t="str">
        <f>IF($A10="","",IF($A10=T$2,IF($G$3=aux!$A$2,1,-1)*($F10-INDEX($F$1:$F$1001,ROW($F10)+$E$3))/T$3*1000,""))</f>
        <v/>
      </c>
      <c r="U10" s="73" t="str">
        <f>IF($A10="","",IF($A10=U$2,IF($G$3=aux!$A$2,1,-1)*($F10-INDEX($F$1:$F$1001,ROW($F10)+$E$3))/U$3*1000,""))</f>
        <v/>
      </c>
      <c r="V10" s="73" t="str">
        <f>IF($A10="","",IF($A10=V$2,IF($G$3=aux!$A$2,1,-1)*($F10-INDEX($F$1:$F$1001,ROW($F10)+$E$3))/V$3*1000,""))</f>
        <v/>
      </c>
      <c r="W10" s="73" t="str">
        <f>IF($A10="","",IF($A10=W$2,IF($G$3=aux!$A$2,1,-1)*($F10-INDEX($F$1:$F$1001,ROW($F10)+$E$3))/W$3*1000,""))</f>
        <v/>
      </c>
    </row>
    <row r="11" spans="1:23" x14ac:dyDescent="0.25">
      <c r="A11" s="47" t="s">
        <v>134</v>
      </c>
      <c r="B11" s="8" t="s">
        <v>129</v>
      </c>
      <c r="C11" s="8" t="s">
        <v>130</v>
      </c>
      <c r="D11" s="8" t="s">
        <v>0</v>
      </c>
      <c r="E11" s="8">
        <v>5</v>
      </c>
      <c r="F11" s="8">
        <v>3.5999999999999997E-2</v>
      </c>
      <c r="G11" s="8">
        <v>3.695E-18</v>
      </c>
      <c r="H11" s="8">
        <v>0</v>
      </c>
      <c r="I11" s="8">
        <v>0</v>
      </c>
      <c r="J11" s="8">
        <v>0</v>
      </c>
      <c r="K11" s="48">
        <v>-3.694E-16</v>
      </c>
      <c r="L11" s="73"/>
      <c r="N11" s="73" t="str">
        <f>IF($A11="","",IF($A11=N$2,IF($G$3=aux!$A$2,1,-1)*($F11-INDEX($F$1:$F$1001,ROW($F11)+$E$3))/N$3*1000,""))</f>
        <v/>
      </c>
      <c r="O11" s="73" t="str">
        <f>IF($A11="","",IF($A11=O$2,IF($G$3=aux!$A$2,1,-1)*($F11-INDEX($F$1:$F$1001,ROW($F11)+$E$3))/O$3*1000,""))</f>
        <v/>
      </c>
      <c r="P11" s="73" t="str">
        <f>IF($A11="","",IF($A11=P$2,IF($G$3=aux!$A$2,1,-1)*($F11-INDEX($F$1:$F$1001,ROW($F11)+$E$3))/P$3*1000,""))</f>
        <v/>
      </c>
      <c r="Q11" s="73" t="str">
        <f>IF($A11="","",IF($A11=Q$2,IF($G$3=aux!$A$2,1,-1)*($F11-INDEX($F$1:$F$1001,ROW($F11)+$E$3))/Q$3*1000,""))</f>
        <v/>
      </c>
      <c r="R11" s="73" t="str">
        <f>IF($A11="","",IF($A11=R$2,IF($G$3=aux!$A$2,1,-1)*($F11-INDEX($F$1:$F$1001,ROW($F11)+$E$3))/R$3*1000,""))</f>
        <v/>
      </c>
      <c r="S11" s="73">
        <f>IF($A11="","",IF($A11=S$2,IF($G$3=aux!$A$2,1,-1)*($F11-INDEX($F$1:$F$1001,ROW($F11)+$E$3))/S$3*1000,""))</f>
        <v>1.7086666666666663</v>
      </c>
      <c r="T11" s="73" t="str">
        <f>IF($A11="","",IF($A11=T$2,IF($G$3=aux!$A$2,1,-1)*($F11-INDEX($F$1:$F$1001,ROW($F11)+$E$3))/T$3*1000,""))</f>
        <v/>
      </c>
      <c r="U11" s="73" t="str">
        <f>IF($A11="","",IF($A11=U$2,IF($G$3=aux!$A$2,1,-1)*($F11-INDEX($F$1:$F$1001,ROW($F11)+$E$3))/U$3*1000,""))</f>
        <v/>
      </c>
      <c r="V11" s="73" t="str">
        <f>IF($A11="","",IF($A11=V$2,IF($G$3=aux!$A$2,1,-1)*($F11-INDEX($F$1:$F$1001,ROW($F11)+$E$3))/V$3*1000,""))</f>
        <v/>
      </c>
      <c r="W11" s="73" t="str">
        <f>IF($A11="","",IF($A11=W$2,IF($G$3=aux!$A$2,1,-1)*($F11-INDEX($F$1:$F$1001,ROW($F11)+$E$3))/W$3*1000,""))</f>
        <v/>
      </c>
    </row>
    <row r="12" spans="1:23" x14ac:dyDescent="0.25">
      <c r="A12" s="47" t="s">
        <v>134</v>
      </c>
      <c r="B12" s="8" t="s">
        <v>129</v>
      </c>
      <c r="C12" s="8" t="s">
        <v>130</v>
      </c>
      <c r="D12" s="8" t="s">
        <v>0</v>
      </c>
      <c r="E12" s="8">
        <v>6</v>
      </c>
      <c r="F12" s="8">
        <v>4.3999999999999997E-2</v>
      </c>
      <c r="G12" s="8">
        <v>3.77E-18</v>
      </c>
      <c r="H12" s="8">
        <v>0</v>
      </c>
      <c r="I12" s="8">
        <v>0</v>
      </c>
      <c r="J12" s="8">
        <v>0</v>
      </c>
      <c r="K12" s="48">
        <v>-3.6810000000000001E-16</v>
      </c>
      <c r="L12" s="73"/>
      <c r="N12" s="73" t="str">
        <f>IF($A12="","",IF($A12=N$2,IF($G$3=aux!$A$2,1,-1)*($F12-INDEX($F$1:$F$1001,ROW($F12)+$E$3))/N$3*1000,""))</f>
        <v/>
      </c>
      <c r="O12" s="73" t="str">
        <f>IF($A12="","",IF($A12=O$2,IF($G$3=aux!$A$2,1,-1)*($F12-INDEX($F$1:$F$1001,ROW($F12)+$E$3))/O$3*1000,""))</f>
        <v/>
      </c>
      <c r="P12" s="73" t="str">
        <f>IF($A12="","",IF($A12=P$2,IF($G$3=aux!$A$2,1,-1)*($F12-INDEX($F$1:$F$1001,ROW($F12)+$E$3))/P$3*1000,""))</f>
        <v/>
      </c>
      <c r="Q12" s="73" t="str">
        <f>IF($A12="","",IF($A12=Q$2,IF($G$3=aux!$A$2,1,-1)*($F12-INDEX($F$1:$F$1001,ROW($F12)+$E$3))/Q$3*1000,""))</f>
        <v/>
      </c>
      <c r="R12" s="73" t="str">
        <f>IF($A12="","",IF($A12=R$2,IF($G$3=aux!$A$2,1,-1)*($F12-INDEX($F$1:$F$1001,ROW($F12)+$E$3))/R$3*1000,""))</f>
        <v/>
      </c>
      <c r="S12" s="73">
        <f>IF($A12="","",IF($A12=S$2,IF($G$3=aux!$A$2,1,-1)*($F12-INDEX($F$1:$F$1001,ROW($F12)+$E$3))/S$3*1000,""))</f>
        <v>2.0859999999999999</v>
      </c>
      <c r="T12" s="73" t="str">
        <f>IF($A12="","",IF($A12=T$2,IF($G$3=aux!$A$2,1,-1)*($F12-INDEX($F$1:$F$1001,ROW($F12)+$E$3))/T$3*1000,""))</f>
        <v/>
      </c>
      <c r="U12" s="73" t="str">
        <f>IF($A12="","",IF($A12=U$2,IF($G$3=aux!$A$2,1,-1)*($F12-INDEX($F$1:$F$1001,ROW($F12)+$E$3))/U$3*1000,""))</f>
        <v/>
      </c>
      <c r="V12" s="73" t="str">
        <f>IF($A12="","",IF($A12=V$2,IF($G$3=aux!$A$2,1,-1)*($F12-INDEX($F$1:$F$1001,ROW($F12)+$E$3))/V$3*1000,""))</f>
        <v/>
      </c>
      <c r="W12" s="73" t="str">
        <f>IF($A12="","",IF($A12=W$2,IF($G$3=aux!$A$2,1,-1)*($F12-INDEX($F$1:$F$1001,ROW($F12)+$E$3))/W$3*1000,""))</f>
        <v/>
      </c>
    </row>
    <row r="13" spans="1:23" x14ac:dyDescent="0.25">
      <c r="A13" s="47" t="s">
        <v>134</v>
      </c>
      <c r="B13" s="8" t="s">
        <v>129</v>
      </c>
      <c r="C13" s="8" t="s">
        <v>130</v>
      </c>
      <c r="D13" s="8" t="s">
        <v>0</v>
      </c>
      <c r="E13" s="8">
        <v>7</v>
      </c>
      <c r="F13" s="8">
        <v>5.1999999999999998E-2</v>
      </c>
      <c r="G13" s="8">
        <v>3.8369999999999997E-18</v>
      </c>
      <c r="H13" s="8">
        <v>0</v>
      </c>
      <c r="I13" s="8">
        <v>0</v>
      </c>
      <c r="J13" s="8">
        <v>0</v>
      </c>
      <c r="K13" s="48">
        <v>-4.3009999999999998E-16</v>
      </c>
      <c r="L13" s="73"/>
      <c r="N13" s="73" t="str">
        <f>IF($A13="","",IF($A13=N$2,IF($G$3=aux!$A$2,1,-1)*($F13-INDEX($F$1:$F$1001,ROW($F13)+$E$3))/N$3*1000,""))</f>
        <v/>
      </c>
      <c r="O13" s="73" t="str">
        <f>IF($A13="","",IF($A13=O$2,IF($G$3=aux!$A$2,1,-1)*($F13-INDEX($F$1:$F$1001,ROW($F13)+$E$3))/O$3*1000,""))</f>
        <v/>
      </c>
      <c r="P13" s="73" t="str">
        <f>IF($A13="","",IF($A13=P$2,IF($G$3=aux!$A$2,1,-1)*($F13-INDEX($F$1:$F$1001,ROW($F13)+$E$3))/P$3*1000,""))</f>
        <v/>
      </c>
      <c r="Q13" s="73" t="str">
        <f>IF($A13="","",IF($A13=Q$2,IF($G$3=aux!$A$2,1,-1)*($F13-INDEX($F$1:$F$1001,ROW($F13)+$E$3))/Q$3*1000,""))</f>
        <v/>
      </c>
      <c r="R13" s="73" t="str">
        <f>IF($A13="","",IF($A13=R$2,IF($G$3=aux!$A$2,1,-1)*($F13-INDEX($F$1:$F$1001,ROW($F13)+$E$3))/R$3*1000,""))</f>
        <v/>
      </c>
      <c r="S13" s="73">
        <f>IF($A13="","",IF($A13=S$2,IF($G$3=aux!$A$2,1,-1)*($F13-INDEX($F$1:$F$1001,ROW($F13)+$E$3))/S$3*1000,""))</f>
        <v>2.4939999999999984</v>
      </c>
      <c r="T13" s="73" t="str">
        <f>IF($A13="","",IF($A13=T$2,IF($G$3=aux!$A$2,1,-1)*($F13-INDEX($F$1:$F$1001,ROW($F13)+$E$3))/T$3*1000,""))</f>
        <v/>
      </c>
      <c r="U13" s="73" t="str">
        <f>IF($A13="","",IF($A13=U$2,IF($G$3=aux!$A$2,1,-1)*($F13-INDEX($F$1:$F$1001,ROW($F13)+$E$3))/U$3*1000,""))</f>
        <v/>
      </c>
      <c r="V13" s="73" t="str">
        <f>IF($A13="","",IF($A13=V$2,IF($G$3=aux!$A$2,1,-1)*($F13-INDEX($F$1:$F$1001,ROW($F13)+$E$3))/V$3*1000,""))</f>
        <v/>
      </c>
      <c r="W13" s="73" t="str">
        <f>IF($A13="","",IF($A13=W$2,IF($G$3=aux!$A$2,1,-1)*($F13-INDEX($F$1:$F$1001,ROW($F13)+$E$3))/W$3*1000,""))</f>
        <v/>
      </c>
    </row>
    <row r="14" spans="1:23" x14ac:dyDescent="0.25">
      <c r="A14" s="47" t="s">
        <v>134</v>
      </c>
      <c r="B14" s="8" t="s">
        <v>129</v>
      </c>
      <c r="C14" s="8" t="s">
        <v>130</v>
      </c>
      <c r="D14" s="8" t="s">
        <v>0</v>
      </c>
      <c r="E14" s="8">
        <v>8</v>
      </c>
      <c r="F14" s="8">
        <v>0.06</v>
      </c>
      <c r="G14" s="8">
        <v>3.9480000000000001E-18</v>
      </c>
      <c r="H14" s="8">
        <v>0</v>
      </c>
      <c r="I14" s="8">
        <v>0</v>
      </c>
      <c r="J14" s="8">
        <v>0</v>
      </c>
      <c r="K14" s="48">
        <v>-3.7820000000000001E-16</v>
      </c>
      <c r="L14" s="73"/>
      <c r="N14" s="73" t="str">
        <f>IF($A14="","",IF($A14=N$2,IF($G$3=aux!$A$2,1,-1)*($F14-INDEX($F$1:$F$1001,ROW($F14)+$E$3))/N$3*1000,""))</f>
        <v/>
      </c>
      <c r="O14" s="73" t="str">
        <f>IF($A14="","",IF($A14=O$2,IF($G$3=aux!$A$2,1,-1)*($F14-INDEX($F$1:$F$1001,ROW($F14)+$E$3))/O$3*1000,""))</f>
        <v/>
      </c>
      <c r="P14" s="73" t="str">
        <f>IF($A14="","",IF($A14=P$2,IF($G$3=aux!$A$2,1,-1)*($F14-INDEX($F$1:$F$1001,ROW($F14)+$E$3))/P$3*1000,""))</f>
        <v/>
      </c>
      <c r="Q14" s="73" t="str">
        <f>IF($A14="","",IF($A14=Q$2,IF($G$3=aux!$A$2,1,-1)*($F14-INDEX($F$1:$F$1001,ROW($F14)+$E$3))/Q$3*1000,""))</f>
        <v/>
      </c>
      <c r="R14" s="73" t="str">
        <f>IF($A14="","",IF($A14=R$2,IF($G$3=aux!$A$2,1,-1)*($F14-INDEX($F$1:$F$1001,ROW($F14)+$E$3))/R$3*1000,""))</f>
        <v/>
      </c>
      <c r="S14" s="73">
        <f>IF($A14="","",IF($A14=S$2,IF($G$3=aux!$A$2,1,-1)*($F14-INDEX($F$1:$F$1001,ROW($F14)+$E$3))/S$3*1000,""))</f>
        <v>2.8890000000000007</v>
      </c>
      <c r="T14" s="73" t="str">
        <f>IF($A14="","",IF($A14=T$2,IF($G$3=aux!$A$2,1,-1)*($F14-INDEX($F$1:$F$1001,ROW($F14)+$E$3))/T$3*1000,""))</f>
        <v/>
      </c>
      <c r="U14" s="73" t="str">
        <f>IF($A14="","",IF($A14=U$2,IF($G$3=aux!$A$2,1,-1)*($F14-INDEX($F$1:$F$1001,ROW($F14)+$E$3))/U$3*1000,""))</f>
        <v/>
      </c>
      <c r="V14" s="73" t="str">
        <f>IF($A14="","",IF($A14=V$2,IF($G$3=aux!$A$2,1,-1)*($F14-INDEX($F$1:$F$1001,ROW($F14)+$E$3))/V$3*1000,""))</f>
        <v/>
      </c>
      <c r="W14" s="73" t="str">
        <f>IF($A14="","",IF($A14=W$2,IF($G$3=aux!$A$2,1,-1)*($F14-INDEX($F$1:$F$1001,ROW($F14)+$E$3))/W$3*1000,""))</f>
        <v/>
      </c>
    </row>
    <row r="15" spans="1:23" x14ac:dyDescent="0.25">
      <c r="A15" s="47" t="s">
        <v>134</v>
      </c>
      <c r="B15" s="8" t="s">
        <v>129</v>
      </c>
      <c r="C15" s="8" t="s">
        <v>130</v>
      </c>
      <c r="D15" s="8" t="s">
        <v>0</v>
      </c>
      <c r="E15" s="8">
        <v>9</v>
      </c>
      <c r="F15" s="8">
        <v>6.8000000000000005E-2</v>
      </c>
      <c r="G15" s="8">
        <v>4.0060000000000001E-18</v>
      </c>
      <c r="H15" s="8">
        <v>0</v>
      </c>
      <c r="I15" s="8">
        <v>0</v>
      </c>
      <c r="J15" s="8">
        <v>0</v>
      </c>
      <c r="K15" s="48">
        <v>-3.0359999999999999E-16</v>
      </c>
      <c r="N15" s="73" t="str">
        <f>IF($A15="","",IF($A15=N$2,IF($G$3=aux!$A$2,1,-1)*($F15-INDEX($F$1:$F$1001,ROW($F15)+$E$3))/N$3*1000,""))</f>
        <v/>
      </c>
      <c r="O15" s="73" t="str">
        <f>IF($A15="","",IF($A15=O$2,IF($G$3=aux!$A$2,1,-1)*($F15-INDEX($F$1:$F$1001,ROW($F15)+$E$3))/O$3*1000,""))</f>
        <v/>
      </c>
      <c r="P15" s="73" t="str">
        <f>IF($A15="","",IF($A15=P$2,IF($G$3=aux!$A$2,1,-1)*($F15-INDEX($F$1:$F$1001,ROW($F15)+$E$3))/P$3*1000,""))</f>
        <v/>
      </c>
      <c r="Q15" s="73" t="str">
        <f>IF($A15="","",IF($A15=Q$2,IF($G$3=aux!$A$2,1,-1)*($F15-INDEX($F$1:$F$1001,ROW($F15)+$E$3))/Q$3*1000,""))</f>
        <v/>
      </c>
      <c r="R15" s="73" t="str">
        <f>IF($A15="","",IF($A15=R$2,IF($G$3=aux!$A$2,1,-1)*($F15-INDEX($F$1:$F$1001,ROW($F15)+$E$3))/R$3*1000,""))</f>
        <v/>
      </c>
      <c r="S15" s="73">
        <f>IF($A15="","",IF($A15=S$2,IF($G$3=aux!$A$2,1,-1)*($F15-INDEX($F$1:$F$1001,ROW($F15)+$E$3))/S$3*1000,""))</f>
        <v>3.2826666666666675</v>
      </c>
      <c r="T15" s="73" t="str">
        <f>IF($A15="","",IF($A15=T$2,IF($G$3=aux!$A$2,1,-1)*($F15-INDEX($F$1:$F$1001,ROW($F15)+$E$3))/T$3*1000,""))</f>
        <v/>
      </c>
      <c r="U15" s="73" t="str">
        <f>IF($A15="","",IF($A15=U$2,IF($G$3=aux!$A$2,1,-1)*($F15-INDEX($F$1:$F$1001,ROW($F15)+$E$3))/U$3*1000,""))</f>
        <v/>
      </c>
      <c r="V15" s="73" t="str">
        <f>IF($A15="","",IF($A15=V$2,IF($G$3=aux!$A$2,1,-1)*($F15-INDEX($F$1:$F$1001,ROW($F15)+$E$3))/V$3*1000,""))</f>
        <v/>
      </c>
      <c r="W15" s="73" t="str">
        <f>IF($A15="","",IF($A15=W$2,IF($G$3=aux!$A$2,1,-1)*($F15-INDEX($F$1:$F$1001,ROW($F15)+$E$3))/W$3*1000,""))</f>
        <v/>
      </c>
    </row>
    <row r="16" spans="1:23" x14ac:dyDescent="0.25">
      <c r="A16" s="47" t="s">
        <v>134</v>
      </c>
      <c r="B16" s="8" t="s">
        <v>129</v>
      </c>
      <c r="C16" s="8" t="s">
        <v>130</v>
      </c>
      <c r="D16" s="8" t="s">
        <v>0</v>
      </c>
      <c r="E16" s="8">
        <v>10</v>
      </c>
      <c r="F16" s="8">
        <v>7.5999999999999998E-2</v>
      </c>
      <c r="G16" s="8">
        <v>4.0470000000000001E-18</v>
      </c>
      <c r="H16" s="8">
        <v>0</v>
      </c>
      <c r="I16" s="8">
        <v>0</v>
      </c>
      <c r="J16" s="8">
        <v>0</v>
      </c>
      <c r="K16" s="48">
        <v>-2.7630000000000002E-16</v>
      </c>
      <c r="N16" s="73" t="str">
        <f>IF($A16="","",IF($A16=N$2,IF($G$3=aux!$A$2,1,-1)*($F16-INDEX($F$1:$F$1001,ROW($F16)+$E$3))/N$3*1000,""))</f>
        <v/>
      </c>
      <c r="O16" s="73" t="str">
        <f>IF($A16="","",IF($A16=O$2,IF($G$3=aux!$A$2,1,-1)*($F16-INDEX($F$1:$F$1001,ROW($F16)+$E$3))/O$3*1000,""))</f>
        <v/>
      </c>
      <c r="P16" s="73" t="str">
        <f>IF($A16="","",IF($A16=P$2,IF($G$3=aux!$A$2,1,-1)*($F16-INDEX($F$1:$F$1001,ROW($F16)+$E$3))/P$3*1000,""))</f>
        <v/>
      </c>
      <c r="Q16" s="73" t="str">
        <f>IF($A16="","",IF($A16=Q$2,IF($G$3=aux!$A$2,1,-1)*($F16-INDEX($F$1:$F$1001,ROW($F16)+$E$3))/Q$3*1000,""))</f>
        <v/>
      </c>
      <c r="R16" s="73" t="str">
        <f>IF($A16="","",IF($A16=R$2,IF($G$3=aux!$A$2,1,-1)*($F16-INDEX($F$1:$F$1001,ROW($F16)+$E$3))/R$3*1000,""))</f>
        <v/>
      </c>
      <c r="S16" s="73">
        <f>IF($A16="","",IF($A16=S$2,IF($G$3=aux!$A$2,1,-1)*($F16-INDEX($F$1:$F$1001,ROW($F16)+$E$3))/S$3*1000,""))</f>
        <v>3.6866666666666665</v>
      </c>
      <c r="T16" s="73" t="str">
        <f>IF($A16="","",IF($A16=T$2,IF($G$3=aux!$A$2,1,-1)*($F16-INDEX($F$1:$F$1001,ROW($F16)+$E$3))/T$3*1000,""))</f>
        <v/>
      </c>
      <c r="U16" s="73" t="str">
        <f>IF($A16="","",IF($A16=U$2,IF($G$3=aux!$A$2,1,-1)*($F16-INDEX($F$1:$F$1001,ROW($F16)+$E$3))/U$3*1000,""))</f>
        <v/>
      </c>
      <c r="V16" s="73" t="str">
        <f>IF($A16="","",IF($A16=V$2,IF($G$3=aux!$A$2,1,-1)*($F16-INDEX($F$1:$F$1001,ROW($F16)+$E$3))/V$3*1000,""))</f>
        <v/>
      </c>
      <c r="W16" s="73" t="str">
        <f>IF($A16="","",IF($A16=W$2,IF($G$3=aux!$A$2,1,-1)*($F16-INDEX($F$1:$F$1001,ROW($F16)+$E$3))/W$3*1000,""))</f>
        <v/>
      </c>
    </row>
    <row r="17" spans="1:23" x14ac:dyDescent="0.25">
      <c r="A17" s="47" t="s">
        <v>134</v>
      </c>
      <c r="B17" s="8" t="s">
        <v>129</v>
      </c>
      <c r="C17" s="8" t="s">
        <v>130</v>
      </c>
      <c r="D17" s="8" t="s">
        <v>0</v>
      </c>
      <c r="E17" s="8">
        <v>11</v>
      </c>
      <c r="F17" s="8">
        <v>8.4000000000000005E-2</v>
      </c>
      <c r="G17" s="8">
        <v>4.0729999999999998E-18</v>
      </c>
      <c r="H17" s="8">
        <v>0</v>
      </c>
      <c r="I17" s="8">
        <v>0</v>
      </c>
      <c r="J17" s="8">
        <v>0</v>
      </c>
      <c r="K17" s="48">
        <v>-2.2459999999999999E-16</v>
      </c>
      <c r="N17" s="73" t="str">
        <f>IF($A17="","",IF($A17=N$2,IF($G$3=aux!$A$2,1,-1)*($F17-INDEX($F$1:$F$1001,ROW($F17)+$E$3))/N$3*1000,""))</f>
        <v/>
      </c>
      <c r="O17" s="73" t="str">
        <f>IF($A17="","",IF($A17=O$2,IF($G$3=aux!$A$2,1,-1)*($F17-INDEX($F$1:$F$1001,ROW($F17)+$E$3))/O$3*1000,""))</f>
        <v/>
      </c>
      <c r="P17" s="73" t="str">
        <f>IF($A17="","",IF($A17=P$2,IF($G$3=aux!$A$2,1,-1)*($F17-INDEX($F$1:$F$1001,ROW($F17)+$E$3))/P$3*1000,""))</f>
        <v/>
      </c>
      <c r="Q17" s="73" t="str">
        <f>IF($A17="","",IF($A17=Q$2,IF($G$3=aux!$A$2,1,-1)*($F17-INDEX($F$1:$F$1001,ROW($F17)+$E$3))/Q$3*1000,""))</f>
        <v/>
      </c>
      <c r="R17" s="73" t="str">
        <f>IF($A17="","",IF($A17=R$2,IF($G$3=aux!$A$2,1,-1)*($F17-INDEX($F$1:$F$1001,ROW($F17)+$E$3))/R$3*1000,""))</f>
        <v/>
      </c>
      <c r="S17" s="73">
        <f>IF($A17="","",IF($A17=S$2,IF($G$3=aux!$A$2,1,-1)*($F17-INDEX($F$1:$F$1001,ROW($F17)+$E$3))/S$3*1000,""))</f>
        <v>4.0893333333333342</v>
      </c>
      <c r="T17" s="73" t="str">
        <f>IF($A17="","",IF($A17=T$2,IF($G$3=aux!$A$2,1,-1)*($F17-INDEX($F$1:$F$1001,ROW($F17)+$E$3))/T$3*1000,""))</f>
        <v/>
      </c>
      <c r="U17" s="73" t="str">
        <f>IF($A17="","",IF($A17=U$2,IF($G$3=aux!$A$2,1,-1)*($F17-INDEX($F$1:$F$1001,ROW($F17)+$E$3))/U$3*1000,""))</f>
        <v/>
      </c>
      <c r="V17" s="73" t="str">
        <f>IF($A17="","",IF($A17=V$2,IF($G$3=aux!$A$2,1,-1)*($F17-INDEX($F$1:$F$1001,ROW($F17)+$E$3))/V$3*1000,""))</f>
        <v/>
      </c>
      <c r="W17" s="73" t="str">
        <f>IF($A17="","",IF($A17=W$2,IF($G$3=aux!$A$2,1,-1)*($F17-INDEX($F$1:$F$1001,ROW($F17)+$E$3))/W$3*1000,""))</f>
        <v/>
      </c>
    </row>
    <row r="18" spans="1:23" x14ac:dyDescent="0.25">
      <c r="A18" s="47" t="s">
        <v>134</v>
      </c>
      <c r="B18" s="8" t="s">
        <v>129</v>
      </c>
      <c r="C18" s="8" t="s">
        <v>130</v>
      </c>
      <c r="D18" s="8" t="s">
        <v>0</v>
      </c>
      <c r="E18" s="8">
        <v>12</v>
      </c>
      <c r="F18" s="8">
        <v>9.1999999999999998E-2</v>
      </c>
      <c r="G18" s="8">
        <v>4.0780000000000002E-18</v>
      </c>
      <c r="H18" s="8">
        <v>0</v>
      </c>
      <c r="I18" s="8">
        <v>0</v>
      </c>
      <c r="J18" s="8">
        <v>0</v>
      </c>
      <c r="K18" s="48">
        <v>2.7310000000000002E-10</v>
      </c>
      <c r="N18" s="73" t="str">
        <f>IF($A18="","",IF($A18=N$2,IF($G$3=aux!$A$2,1,-1)*($F18-INDEX($F$1:$F$1001,ROW($F18)+$E$3))/N$3*1000,""))</f>
        <v/>
      </c>
      <c r="O18" s="73" t="str">
        <f>IF($A18="","",IF($A18=O$2,IF($G$3=aux!$A$2,1,-1)*($F18-INDEX($F$1:$F$1001,ROW($F18)+$E$3))/O$3*1000,""))</f>
        <v/>
      </c>
      <c r="P18" s="73" t="str">
        <f>IF($A18="","",IF($A18=P$2,IF($G$3=aux!$A$2,1,-1)*($F18-INDEX($F$1:$F$1001,ROW($F18)+$E$3))/P$3*1000,""))</f>
        <v/>
      </c>
      <c r="Q18" s="73" t="str">
        <f>IF($A18="","",IF($A18=Q$2,IF($G$3=aux!$A$2,1,-1)*($F18-INDEX($F$1:$F$1001,ROW($F18)+$E$3))/Q$3*1000,""))</f>
        <v/>
      </c>
      <c r="R18" s="73" t="str">
        <f>IF($A18="","",IF($A18=R$2,IF($G$3=aux!$A$2,1,-1)*($F18-INDEX($F$1:$F$1001,ROW($F18)+$E$3))/R$3*1000,""))</f>
        <v/>
      </c>
      <c r="S18" s="73">
        <f>IF($A18="","",IF($A18=S$2,IF($G$3=aux!$A$2,1,-1)*($F18-INDEX($F$1:$F$1001,ROW($F18)+$E$3))/S$3*1000,""))</f>
        <v>4.4839999999999973</v>
      </c>
      <c r="T18" s="73" t="str">
        <f>IF($A18="","",IF($A18=T$2,IF($G$3=aux!$A$2,1,-1)*($F18-INDEX($F$1:$F$1001,ROW($F18)+$E$3))/T$3*1000,""))</f>
        <v/>
      </c>
      <c r="U18" s="73" t="str">
        <f>IF($A18="","",IF($A18=U$2,IF($G$3=aux!$A$2,1,-1)*($F18-INDEX($F$1:$F$1001,ROW($F18)+$E$3))/U$3*1000,""))</f>
        <v/>
      </c>
      <c r="V18" s="73" t="str">
        <f>IF($A18="","",IF($A18=V$2,IF($G$3=aux!$A$2,1,-1)*($F18-INDEX($F$1:$F$1001,ROW($F18)+$E$3))/V$3*1000,""))</f>
        <v/>
      </c>
      <c r="W18" s="73" t="str">
        <f>IF($A18="","",IF($A18=W$2,IF($G$3=aux!$A$2,1,-1)*($F18-INDEX($F$1:$F$1001,ROW($F18)+$E$3))/W$3*1000,""))</f>
        <v/>
      </c>
    </row>
    <row r="19" spans="1:23" x14ac:dyDescent="0.25">
      <c r="A19" s="47" t="s">
        <v>134</v>
      </c>
      <c r="B19" s="8" t="s">
        <v>129</v>
      </c>
      <c r="C19" s="8" t="s">
        <v>130</v>
      </c>
      <c r="D19" s="8" t="s">
        <v>0</v>
      </c>
      <c r="E19" s="8">
        <v>13</v>
      </c>
      <c r="F19" s="8">
        <v>0.1</v>
      </c>
      <c r="G19" s="8">
        <v>4.1029999999999997E-18</v>
      </c>
      <c r="H19" s="8">
        <v>0</v>
      </c>
      <c r="I19" s="8">
        <v>0</v>
      </c>
      <c r="J19" s="8">
        <v>0</v>
      </c>
      <c r="K19" s="48">
        <v>7.6820000000000006E-9</v>
      </c>
      <c r="N19" s="73" t="str">
        <f>IF($A19="","",IF($A19=N$2,IF($G$3=aux!$A$2,1,-1)*($F19-INDEX($F$1:$F$1001,ROW($F19)+$E$3))/N$3*1000,""))</f>
        <v/>
      </c>
      <c r="O19" s="73" t="str">
        <f>IF($A19="","",IF($A19=O$2,IF($G$3=aux!$A$2,1,-1)*($F19-INDEX($F$1:$F$1001,ROW($F19)+$E$3))/O$3*1000,""))</f>
        <v/>
      </c>
      <c r="P19" s="73" t="str">
        <f>IF($A19="","",IF($A19=P$2,IF($G$3=aux!$A$2,1,-1)*($F19-INDEX($F$1:$F$1001,ROW($F19)+$E$3))/P$3*1000,""))</f>
        <v/>
      </c>
      <c r="Q19" s="73" t="str">
        <f>IF($A19="","",IF($A19=Q$2,IF($G$3=aux!$A$2,1,-1)*($F19-INDEX($F$1:$F$1001,ROW($F19)+$E$3))/Q$3*1000,""))</f>
        <v/>
      </c>
      <c r="R19" s="73" t="str">
        <f>IF($A19="","",IF($A19=R$2,IF($G$3=aux!$A$2,1,-1)*($F19-INDEX($F$1:$F$1001,ROW($F19)+$E$3))/R$3*1000,""))</f>
        <v/>
      </c>
      <c r="S19" s="73">
        <f>IF($A19="","",IF($A19=S$2,IF($G$3=aux!$A$2,1,-1)*($F19-INDEX($F$1:$F$1001,ROW($F19)+$E$3))/S$3*1000,""))</f>
        <v>4.8753333333333329</v>
      </c>
      <c r="T19" s="73" t="str">
        <f>IF($A19="","",IF($A19=T$2,IF($G$3=aux!$A$2,1,-1)*($F19-INDEX($F$1:$F$1001,ROW($F19)+$E$3))/T$3*1000,""))</f>
        <v/>
      </c>
      <c r="U19" s="73" t="str">
        <f>IF($A19="","",IF($A19=U$2,IF($G$3=aux!$A$2,1,-1)*($F19-INDEX($F$1:$F$1001,ROW($F19)+$E$3))/U$3*1000,""))</f>
        <v/>
      </c>
      <c r="V19" s="73" t="str">
        <f>IF($A19="","",IF($A19=V$2,IF($G$3=aux!$A$2,1,-1)*($F19-INDEX($F$1:$F$1001,ROW($F19)+$E$3))/V$3*1000,""))</f>
        <v/>
      </c>
      <c r="W19" s="73" t="str">
        <f>IF($A19="","",IF($A19=W$2,IF($G$3=aux!$A$2,1,-1)*($F19-INDEX($F$1:$F$1001,ROW($F19)+$E$3))/W$3*1000,""))</f>
        <v/>
      </c>
    </row>
    <row r="20" spans="1:23" x14ac:dyDescent="0.25">
      <c r="A20" s="47" t="s">
        <v>134</v>
      </c>
      <c r="B20" s="8" t="s">
        <v>129</v>
      </c>
      <c r="C20" s="8" t="s">
        <v>130</v>
      </c>
      <c r="D20" s="8" t="s">
        <v>0</v>
      </c>
      <c r="E20" s="8">
        <v>14</v>
      </c>
      <c r="F20" s="8">
        <v>0.108</v>
      </c>
      <c r="G20" s="8">
        <v>4.1130000000000004E-18</v>
      </c>
      <c r="H20" s="8">
        <v>0</v>
      </c>
      <c r="I20" s="8">
        <v>0</v>
      </c>
      <c r="J20" s="8">
        <v>0</v>
      </c>
      <c r="K20" s="48">
        <v>1.356E-8</v>
      </c>
      <c r="N20" s="73" t="str">
        <f>IF($A20="","",IF($A20=N$2,IF($G$3=aux!$A$2,1,-1)*($F20-INDEX($F$1:$F$1001,ROW($F20)+$E$3))/N$3*1000,""))</f>
        <v/>
      </c>
      <c r="O20" s="73" t="str">
        <f>IF($A20="","",IF($A20=O$2,IF($G$3=aux!$A$2,1,-1)*($F20-INDEX($F$1:$F$1001,ROW($F20)+$E$3))/O$3*1000,""))</f>
        <v/>
      </c>
      <c r="P20" s="73" t="str">
        <f>IF($A20="","",IF($A20=P$2,IF($G$3=aux!$A$2,1,-1)*($F20-INDEX($F$1:$F$1001,ROW($F20)+$E$3))/P$3*1000,""))</f>
        <v/>
      </c>
      <c r="Q20" s="73" t="str">
        <f>IF($A20="","",IF($A20=Q$2,IF($G$3=aux!$A$2,1,-1)*($F20-INDEX($F$1:$F$1001,ROW($F20)+$E$3))/Q$3*1000,""))</f>
        <v/>
      </c>
      <c r="R20" s="73" t="str">
        <f>IF($A20="","",IF($A20=R$2,IF($G$3=aux!$A$2,1,-1)*($F20-INDEX($F$1:$F$1001,ROW($F20)+$E$3))/R$3*1000,""))</f>
        <v/>
      </c>
      <c r="S20" s="73">
        <f>IF($A20="","",IF($A20=S$2,IF($G$3=aux!$A$2,1,-1)*($F20-INDEX($F$1:$F$1001,ROW($F20)+$E$3))/S$3*1000,""))</f>
        <v>5.2729999999999997</v>
      </c>
      <c r="T20" s="73" t="str">
        <f>IF($A20="","",IF($A20=T$2,IF($G$3=aux!$A$2,1,-1)*($F20-INDEX($F$1:$F$1001,ROW($F20)+$E$3))/T$3*1000,""))</f>
        <v/>
      </c>
      <c r="U20" s="73" t="str">
        <f>IF($A20="","",IF($A20=U$2,IF($G$3=aux!$A$2,1,-1)*($F20-INDEX($F$1:$F$1001,ROW($F20)+$E$3))/U$3*1000,""))</f>
        <v/>
      </c>
      <c r="V20" s="73" t="str">
        <f>IF($A20="","",IF($A20=V$2,IF($G$3=aux!$A$2,1,-1)*($F20-INDEX($F$1:$F$1001,ROW($F20)+$E$3))/V$3*1000,""))</f>
        <v/>
      </c>
      <c r="W20" s="73" t="str">
        <f>IF($A20="","",IF($A20=W$2,IF($G$3=aux!$A$2,1,-1)*($F20-INDEX($F$1:$F$1001,ROW($F20)+$E$3))/W$3*1000,""))</f>
        <v/>
      </c>
    </row>
    <row r="21" spans="1:23" x14ac:dyDescent="0.25">
      <c r="A21" s="47" t="s">
        <v>134</v>
      </c>
      <c r="B21" s="8" t="s">
        <v>129</v>
      </c>
      <c r="C21" s="8" t="s">
        <v>130</v>
      </c>
      <c r="D21" s="8" t="s">
        <v>0</v>
      </c>
      <c r="E21" s="8">
        <v>15</v>
      </c>
      <c r="F21" s="8">
        <v>0.11600000000000001</v>
      </c>
      <c r="G21" s="8">
        <v>4.1279999999999999E-18</v>
      </c>
      <c r="H21" s="8">
        <v>0</v>
      </c>
      <c r="I21" s="8">
        <v>0</v>
      </c>
      <c r="J21" s="8">
        <v>0</v>
      </c>
      <c r="K21" s="48">
        <v>1.9420000000000001E-8</v>
      </c>
      <c r="N21" s="73" t="str">
        <f>IF($A21="","",IF($A21=N$2,IF($G$3=aux!$A$2,1,-1)*($F21-INDEX($F$1:$F$1001,ROW($F21)+$E$3))/N$3*1000,""))</f>
        <v/>
      </c>
      <c r="O21" s="73" t="str">
        <f>IF($A21="","",IF($A21=O$2,IF($G$3=aux!$A$2,1,-1)*($F21-INDEX($F$1:$F$1001,ROW($F21)+$E$3))/O$3*1000,""))</f>
        <v/>
      </c>
      <c r="P21" s="73" t="str">
        <f>IF($A21="","",IF($A21=P$2,IF($G$3=aux!$A$2,1,-1)*($F21-INDEX($F$1:$F$1001,ROW($F21)+$E$3))/P$3*1000,""))</f>
        <v/>
      </c>
      <c r="Q21" s="73" t="str">
        <f>IF($A21="","",IF($A21=Q$2,IF($G$3=aux!$A$2,1,-1)*($F21-INDEX($F$1:$F$1001,ROW($F21)+$E$3))/Q$3*1000,""))</f>
        <v/>
      </c>
      <c r="R21" s="73" t="str">
        <f>IF($A21="","",IF($A21=R$2,IF($G$3=aux!$A$2,1,-1)*($F21-INDEX($F$1:$F$1001,ROW($F21)+$E$3))/R$3*1000,""))</f>
        <v/>
      </c>
      <c r="S21" s="73">
        <f>IF($A21="","",IF($A21=S$2,IF($G$3=aux!$A$2,1,-1)*($F21-INDEX($F$1:$F$1001,ROW($F21)+$E$3))/S$3*1000,""))</f>
        <v>5.6783333333333363</v>
      </c>
      <c r="T21" s="73" t="str">
        <f>IF($A21="","",IF($A21=T$2,IF($G$3=aux!$A$2,1,-1)*($F21-INDEX($F$1:$F$1001,ROW($F21)+$E$3))/T$3*1000,""))</f>
        <v/>
      </c>
      <c r="U21" s="73" t="str">
        <f>IF($A21="","",IF($A21=U$2,IF($G$3=aux!$A$2,1,-1)*($F21-INDEX($F$1:$F$1001,ROW($F21)+$E$3))/U$3*1000,""))</f>
        <v/>
      </c>
      <c r="V21" s="73" t="str">
        <f>IF($A21="","",IF($A21=V$2,IF($G$3=aux!$A$2,1,-1)*($F21-INDEX($F$1:$F$1001,ROW($F21)+$E$3))/V$3*1000,""))</f>
        <v/>
      </c>
      <c r="W21" s="73" t="str">
        <f>IF($A21="","",IF($A21=W$2,IF($G$3=aux!$A$2,1,-1)*($F21-INDEX($F$1:$F$1001,ROW($F21)+$E$3))/W$3*1000,""))</f>
        <v/>
      </c>
    </row>
    <row r="22" spans="1:23" x14ac:dyDescent="0.25">
      <c r="A22" s="47" t="s">
        <v>134</v>
      </c>
      <c r="B22" s="8" t="s">
        <v>129</v>
      </c>
      <c r="C22" s="8" t="s">
        <v>130</v>
      </c>
      <c r="D22" s="8" t="s">
        <v>0</v>
      </c>
      <c r="E22" s="8">
        <v>16</v>
      </c>
      <c r="F22" s="8">
        <v>0.124</v>
      </c>
      <c r="G22" s="8">
        <v>4.0570000000000001E-18</v>
      </c>
      <c r="H22" s="8">
        <v>0</v>
      </c>
      <c r="I22" s="8">
        <v>0</v>
      </c>
      <c r="J22" s="8">
        <v>0</v>
      </c>
      <c r="K22" s="48">
        <v>2.442E-8</v>
      </c>
      <c r="N22" s="73" t="str">
        <f>IF($A22="","",IF($A22=N$2,IF($G$3=aux!$A$2,1,-1)*($F22-INDEX($F$1:$F$1001,ROW($F22)+$E$3))/N$3*1000,""))</f>
        <v/>
      </c>
      <c r="O22" s="73" t="str">
        <f>IF($A22="","",IF($A22=O$2,IF($G$3=aux!$A$2,1,-1)*($F22-INDEX($F$1:$F$1001,ROW($F22)+$E$3))/O$3*1000,""))</f>
        <v/>
      </c>
      <c r="P22" s="73" t="str">
        <f>IF($A22="","",IF($A22=P$2,IF($G$3=aux!$A$2,1,-1)*($F22-INDEX($F$1:$F$1001,ROW($F22)+$E$3))/P$3*1000,""))</f>
        <v/>
      </c>
      <c r="Q22" s="73" t="str">
        <f>IF($A22="","",IF($A22=Q$2,IF($G$3=aux!$A$2,1,-1)*($F22-INDEX($F$1:$F$1001,ROW($F22)+$E$3))/Q$3*1000,""))</f>
        <v/>
      </c>
      <c r="R22" s="73" t="str">
        <f>IF($A22="","",IF($A22=R$2,IF($G$3=aux!$A$2,1,-1)*($F22-INDEX($F$1:$F$1001,ROW($F22)+$E$3))/R$3*1000,""))</f>
        <v/>
      </c>
      <c r="S22" s="73">
        <f>IF($A22="","",IF($A22=S$2,IF($G$3=aux!$A$2,1,-1)*($F22-INDEX($F$1:$F$1001,ROW($F22)+$E$3))/S$3*1000,""))</f>
        <v>6.0873333333333335</v>
      </c>
      <c r="T22" s="73" t="str">
        <f>IF($A22="","",IF($A22=T$2,IF($G$3=aux!$A$2,1,-1)*($F22-INDEX($F$1:$F$1001,ROW($F22)+$E$3))/T$3*1000,""))</f>
        <v/>
      </c>
      <c r="U22" s="73" t="str">
        <f>IF($A22="","",IF($A22=U$2,IF($G$3=aux!$A$2,1,-1)*($F22-INDEX($F$1:$F$1001,ROW($F22)+$E$3))/U$3*1000,""))</f>
        <v/>
      </c>
      <c r="V22" s="73" t="str">
        <f>IF($A22="","",IF($A22=V$2,IF($G$3=aux!$A$2,1,-1)*($F22-INDEX($F$1:$F$1001,ROW($F22)+$E$3))/V$3*1000,""))</f>
        <v/>
      </c>
      <c r="W22" s="73" t="str">
        <f>IF($A22="","",IF($A22=W$2,IF($G$3=aux!$A$2,1,-1)*($F22-INDEX($F$1:$F$1001,ROW($F22)+$E$3))/W$3*1000,""))</f>
        <v/>
      </c>
    </row>
    <row r="23" spans="1:23" x14ac:dyDescent="0.25">
      <c r="A23" s="47" t="s">
        <v>134</v>
      </c>
      <c r="B23" s="8" t="s">
        <v>129</v>
      </c>
      <c r="C23" s="8" t="s">
        <v>130</v>
      </c>
      <c r="D23" s="8" t="s">
        <v>0</v>
      </c>
      <c r="E23" s="8">
        <v>17</v>
      </c>
      <c r="F23" s="8">
        <v>0.13200000000000001</v>
      </c>
      <c r="G23" s="8">
        <v>4.0710000000000001E-18</v>
      </c>
      <c r="H23" s="8">
        <v>0</v>
      </c>
      <c r="I23" s="8">
        <v>0</v>
      </c>
      <c r="J23" s="8">
        <v>0</v>
      </c>
      <c r="K23" s="48">
        <v>2.9840000000000001E-8</v>
      </c>
      <c r="N23" s="73" t="str">
        <f>IF($A23="","",IF($A23=N$2,IF($G$3=aux!$A$2,1,-1)*($F23-INDEX($F$1:$F$1001,ROW($F23)+$E$3))/N$3*1000,""))</f>
        <v/>
      </c>
      <c r="O23" s="73" t="str">
        <f>IF($A23="","",IF($A23=O$2,IF($G$3=aux!$A$2,1,-1)*($F23-INDEX($F$1:$F$1001,ROW($F23)+$E$3))/O$3*1000,""))</f>
        <v/>
      </c>
      <c r="P23" s="73" t="str">
        <f>IF($A23="","",IF($A23=P$2,IF($G$3=aux!$A$2,1,-1)*($F23-INDEX($F$1:$F$1001,ROW($F23)+$E$3))/P$3*1000,""))</f>
        <v/>
      </c>
      <c r="Q23" s="73" t="str">
        <f>IF($A23="","",IF($A23=Q$2,IF($G$3=aux!$A$2,1,-1)*($F23-INDEX($F$1:$F$1001,ROW($F23)+$E$3))/Q$3*1000,""))</f>
        <v/>
      </c>
      <c r="R23" s="73" t="str">
        <f>IF($A23="","",IF($A23=R$2,IF($G$3=aux!$A$2,1,-1)*($F23-INDEX($F$1:$F$1001,ROW($F23)+$E$3))/R$3*1000,""))</f>
        <v/>
      </c>
      <c r="S23" s="73">
        <f>IF($A23="","",IF($A23=S$2,IF($G$3=aux!$A$2,1,-1)*($F23-INDEX($F$1:$F$1001,ROW($F23)+$E$3))/S$3*1000,""))</f>
        <v>6.4986666666666668</v>
      </c>
      <c r="T23" s="73" t="str">
        <f>IF($A23="","",IF($A23=T$2,IF($G$3=aux!$A$2,1,-1)*($F23-INDEX($F$1:$F$1001,ROW($F23)+$E$3))/T$3*1000,""))</f>
        <v/>
      </c>
      <c r="U23" s="73" t="str">
        <f>IF($A23="","",IF($A23=U$2,IF($G$3=aux!$A$2,1,-1)*($F23-INDEX($F$1:$F$1001,ROW($F23)+$E$3))/U$3*1000,""))</f>
        <v/>
      </c>
      <c r="V23" s="73" t="str">
        <f>IF($A23="","",IF($A23=V$2,IF($G$3=aux!$A$2,1,-1)*($F23-INDEX($F$1:$F$1001,ROW($F23)+$E$3))/V$3*1000,""))</f>
        <v/>
      </c>
      <c r="W23" s="73" t="str">
        <f>IF($A23="","",IF($A23=W$2,IF($G$3=aux!$A$2,1,-1)*($F23-INDEX($F$1:$F$1001,ROW($F23)+$E$3))/W$3*1000,""))</f>
        <v/>
      </c>
    </row>
    <row r="24" spans="1:23" x14ac:dyDescent="0.25">
      <c r="A24" s="47" t="s">
        <v>134</v>
      </c>
      <c r="B24" s="8" t="s">
        <v>129</v>
      </c>
      <c r="C24" s="8" t="s">
        <v>130</v>
      </c>
      <c r="D24" s="8" t="s">
        <v>0</v>
      </c>
      <c r="E24" s="8">
        <v>18</v>
      </c>
      <c r="F24" s="8">
        <v>0.14000000000000001</v>
      </c>
      <c r="G24" s="8">
        <v>4.0300000000000001E-18</v>
      </c>
      <c r="H24" s="8">
        <v>0</v>
      </c>
      <c r="I24" s="8">
        <v>0</v>
      </c>
      <c r="J24" s="8">
        <v>0</v>
      </c>
      <c r="K24" s="48">
        <v>3.5439999999999998E-8</v>
      </c>
      <c r="N24" s="73" t="str">
        <f>IF($A24="","",IF($A24=N$2,IF($G$3=aux!$A$2,1,-1)*($F24-INDEX($F$1:$F$1001,ROW($F24)+$E$3))/N$3*1000,""))</f>
        <v/>
      </c>
      <c r="O24" s="73" t="str">
        <f>IF($A24="","",IF($A24=O$2,IF($G$3=aux!$A$2,1,-1)*($F24-INDEX($F$1:$F$1001,ROW($F24)+$E$3))/O$3*1000,""))</f>
        <v/>
      </c>
      <c r="P24" s="73" t="str">
        <f>IF($A24="","",IF($A24=P$2,IF($G$3=aux!$A$2,1,-1)*($F24-INDEX($F$1:$F$1001,ROW($F24)+$E$3))/P$3*1000,""))</f>
        <v/>
      </c>
      <c r="Q24" s="73" t="str">
        <f>IF($A24="","",IF($A24=Q$2,IF($G$3=aux!$A$2,1,-1)*($F24-INDEX($F$1:$F$1001,ROW($F24)+$E$3))/Q$3*1000,""))</f>
        <v/>
      </c>
      <c r="R24" s="73" t="str">
        <f>IF($A24="","",IF($A24=R$2,IF($G$3=aux!$A$2,1,-1)*($F24-INDEX($F$1:$F$1001,ROW($F24)+$E$3))/R$3*1000,""))</f>
        <v/>
      </c>
      <c r="S24" s="73">
        <f>IF($A24="","",IF($A24=S$2,IF($G$3=aux!$A$2,1,-1)*($F24-INDEX($F$1:$F$1001,ROW($F24)+$E$3))/S$3*1000,""))</f>
        <v>6.9243333333333377</v>
      </c>
      <c r="T24" s="73" t="str">
        <f>IF($A24="","",IF($A24=T$2,IF($G$3=aux!$A$2,1,-1)*($F24-INDEX($F$1:$F$1001,ROW($F24)+$E$3))/T$3*1000,""))</f>
        <v/>
      </c>
      <c r="U24" s="73" t="str">
        <f>IF($A24="","",IF($A24=U$2,IF($G$3=aux!$A$2,1,-1)*($F24-INDEX($F$1:$F$1001,ROW($F24)+$E$3))/U$3*1000,""))</f>
        <v/>
      </c>
      <c r="V24" s="73" t="str">
        <f>IF($A24="","",IF($A24=V$2,IF($G$3=aux!$A$2,1,-1)*($F24-INDEX($F$1:$F$1001,ROW($F24)+$E$3))/V$3*1000,""))</f>
        <v/>
      </c>
      <c r="W24" s="73" t="str">
        <f>IF($A24="","",IF($A24=W$2,IF($G$3=aux!$A$2,1,-1)*($F24-INDEX($F$1:$F$1001,ROW($F24)+$E$3))/W$3*1000,""))</f>
        <v/>
      </c>
    </row>
    <row r="25" spans="1:23" x14ac:dyDescent="0.25">
      <c r="A25" s="47" t="s">
        <v>134</v>
      </c>
      <c r="B25" s="8" t="s">
        <v>129</v>
      </c>
      <c r="C25" s="8" t="s">
        <v>130</v>
      </c>
      <c r="D25" s="8" t="s">
        <v>0</v>
      </c>
      <c r="E25" s="8">
        <v>19</v>
      </c>
      <c r="F25" s="8">
        <v>0.14799999999999999</v>
      </c>
      <c r="G25" s="8">
        <v>4.0510000000000002E-18</v>
      </c>
      <c r="H25" s="8">
        <v>0</v>
      </c>
      <c r="I25" s="8">
        <v>0</v>
      </c>
      <c r="J25" s="8">
        <v>0</v>
      </c>
      <c r="K25" s="48">
        <v>3.6559999999999998E-8</v>
      </c>
      <c r="N25" s="73" t="str">
        <f>IF($A25="","",IF($A25=N$2,IF($G$3=aux!$A$2,1,-1)*($F25-INDEX($F$1:$F$1001,ROW($F25)+$E$3))/N$3*1000,""))</f>
        <v/>
      </c>
      <c r="O25" s="73" t="str">
        <f>IF($A25="","",IF($A25=O$2,IF($G$3=aux!$A$2,1,-1)*($F25-INDEX($F$1:$F$1001,ROW($F25)+$E$3))/O$3*1000,""))</f>
        <v/>
      </c>
      <c r="P25" s="73" t="str">
        <f>IF($A25="","",IF($A25=P$2,IF($G$3=aux!$A$2,1,-1)*($F25-INDEX($F$1:$F$1001,ROW($F25)+$E$3))/P$3*1000,""))</f>
        <v/>
      </c>
      <c r="Q25" s="73" t="str">
        <f>IF($A25="","",IF($A25=Q$2,IF($G$3=aux!$A$2,1,-1)*($F25-INDEX($F$1:$F$1001,ROW($F25)+$E$3))/Q$3*1000,""))</f>
        <v/>
      </c>
      <c r="R25" s="73" t="str">
        <f>IF($A25="","",IF($A25=R$2,IF($G$3=aux!$A$2,1,-1)*($F25-INDEX($F$1:$F$1001,ROW($F25)+$E$3))/R$3*1000,""))</f>
        <v/>
      </c>
      <c r="S25" s="73">
        <f>IF($A25="","",IF($A25=S$2,IF($G$3=aux!$A$2,1,-1)*($F25-INDEX($F$1:$F$1001,ROW($F25)+$E$3))/S$3*1000,""))</f>
        <v>7.3439999999999985</v>
      </c>
      <c r="T25" s="73" t="str">
        <f>IF($A25="","",IF($A25=T$2,IF($G$3=aux!$A$2,1,-1)*($F25-INDEX($F$1:$F$1001,ROW($F25)+$E$3))/T$3*1000,""))</f>
        <v/>
      </c>
      <c r="U25" s="73" t="str">
        <f>IF($A25="","",IF($A25=U$2,IF($G$3=aux!$A$2,1,-1)*($F25-INDEX($F$1:$F$1001,ROW($F25)+$E$3))/U$3*1000,""))</f>
        <v/>
      </c>
      <c r="V25" s="73" t="str">
        <f>IF($A25="","",IF($A25=V$2,IF($G$3=aux!$A$2,1,-1)*($F25-INDEX($F$1:$F$1001,ROW($F25)+$E$3))/V$3*1000,""))</f>
        <v/>
      </c>
      <c r="W25" s="73" t="str">
        <f>IF($A25="","",IF($A25=W$2,IF($G$3=aux!$A$2,1,-1)*($F25-INDEX($F$1:$F$1001,ROW($F25)+$E$3))/W$3*1000,""))</f>
        <v/>
      </c>
    </row>
    <row r="26" spans="1:23" x14ac:dyDescent="0.25">
      <c r="A26" s="47" t="s">
        <v>134</v>
      </c>
      <c r="B26" s="8" t="s">
        <v>129</v>
      </c>
      <c r="C26" s="8" t="s">
        <v>130</v>
      </c>
      <c r="D26" s="8" t="s">
        <v>0</v>
      </c>
      <c r="E26" s="8">
        <v>20</v>
      </c>
      <c r="F26" s="8">
        <v>0.156</v>
      </c>
      <c r="G26" s="8">
        <v>4.0440000000000002E-18</v>
      </c>
      <c r="H26" s="8">
        <v>0</v>
      </c>
      <c r="I26" s="8">
        <v>0</v>
      </c>
      <c r="J26" s="8">
        <v>0</v>
      </c>
      <c r="K26" s="48">
        <v>3.7179999999999999E-8</v>
      </c>
      <c r="N26" s="73" t="str">
        <f>IF($A26="","",IF($A26=N$2,IF($G$3=aux!$A$2,1,-1)*($F26-INDEX($F$1:$F$1001,ROW($F26)+$E$3))/N$3*1000,""))</f>
        <v/>
      </c>
      <c r="O26" s="73" t="str">
        <f>IF($A26="","",IF($A26=O$2,IF($G$3=aux!$A$2,1,-1)*($F26-INDEX($F$1:$F$1001,ROW($F26)+$E$3))/O$3*1000,""))</f>
        <v/>
      </c>
      <c r="P26" s="73" t="str">
        <f>IF($A26="","",IF($A26=P$2,IF($G$3=aux!$A$2,1,-1)*($F26-INDEX($F$1:$F$1001,ROW($F26)+$E$3))/P$3*1000,""))</f>
        <v/>
      </c>
      <c r="Q26" s="73" t="str">
        <f>IF($A26="","",IF($A26=Q$2,IF($G$3=aux!$A$2,1,-1)*($F26-INDEX($F$1:$F$1001,ROW($F26)+$E$3))/Q$3*1000,""))</f>
        <v/>
      </c>
      <c r="R26" s="73" t="str">
        <f>IF($A26="","",IF($A26=R$2,IF($G$3=aux!$A$2,1,-1)*($F26-INDEX($F$1:$F$1001,ROW($F26)+$E$3))/R$3*1000,""))</f>
        <v/>
      </c>
      <c r="S26" s="73">
        <f>IF($A26="","",IF($A26=S$2,IF($G$3=aux!$A$2,1,-1)*($F26-INDEX($F$1:$F$1001,ROW($F26)+$E$3))/S$3*1000,""))</f>
        <v>7.7553333333333363</v>
      </c>
      <c r="T26" s="73" t="str">
        <f>IF($A26="","",IF($A26=T$2,IF($G$3=aux!$A$2,1,-1)*($F26-INDEX($F$1:$F$1001,ROW($F26)+$E$3))/T$3*1000,""))</f>
        <v/>
      </c>
      <c r="U26" s="73" t="str">
        <f>IF($A26="","",IF($A26=U$2,IF($G$3=aux!$A$2,1,-1)*($F26-INDEX($F$1:$F$1001,ROW($F26)+$E$3))/U$3*1000,""))</f>
        <v/>
      </c>
      <c r="V26" s="73" t="str">
        <f>IF($A26="","",IF($A26=V$2,IF($G$3=aux!$A$2,1,-1)*($F26-INDEX($F$1:$F$1001,ROW($F26)+$E$3))/V$3*1000,""))</f>
        <v/>
      </c>
      <c r="W26" s="73" t="str">
        <f>IF($A26="","",IF($A26=W$2,IF($G$3=aux!$A$2,1,-1)*($F26-INDEX($F$1:$F$1001,ROW($F26)+$E$3))/W$3*1000,""))</f>
        <v/>
      </c>
    </row>
    <row r="27" spans="1:23" x14ac:dyDescent="0.25">
      <c r="A27" s="47" t="s">
        <v>134</v>
      </c>
      <c r="B27" s="8" t="s">
        <v>129</v>
      </c>
      <c r="C27" s="8" t="s">
        <v>130</v>
      </c>
      <c r="D27" s="8" t="s">
        <v>0</v>
      </c>
      <c r="E27" s="8">
        <v>21</v>
      </c>
      <c r="F27" s="8">
        <v>0.16400000000000001</v>
      </c>
      <c r="G27" s="8">
        <v>4.0489999999999998E-18</v>
      </c>
      <c r="H27" s="8">
        <v>0</v>
      </c>
      <c r="I27" s="8">
        <v>0</v>
      </c>
      <c r="J27" s="8">
        <v>0</v>
      </c>
      <c r="K27" s="48">
        <v>-4.517E-9</v>
      </c>
      <c r="N27" s="73" t="str">
        <f>IF($A27="","",IF($A27=N$2,IF($G$3=aux!$A$2,1,-1)*($F27-INDEX($F$1:$F$1001,ROW($F27)+$E$3))/N$3*1000,""))</f>
        <v/>
      </c>
      <c r="O27" s="73" t="str">
        <f>IF($A27="","",IF($A27=O$2,IF($G$3=aux!$A$2,1,-1)*($F27-INDEX($F$1:$F$1001,ROW($F27)+$E$3))/O$3*1000,""))</f>
        <v/>
      </c>
      <c r="P27" s="73" t="str">
        <f>IF($A27="","",IF($A27=P$2,IF($G$3=aux!$A$2,1,-1)*($F27-INDEX($F$1:$F$1001,ROW($F27)+$E$3))/P$3*1000,""))</f>
        <v/>
      </c>
      <c r="Q27" s="73" t="str">
        <f>IF($A27="","",IF($A27=Q$2,IF($G$3=aux!$A$2,1,-1)*($F27-INDEX($F$1:$F$1001,ROW($F27)+$E$3))/Q$3*1000,""))</f>
        <v/>
      </c>
      <c r="R27" s="73" t="str">
        <f>IF($A27="","",IF($A27=R$2,IF($G$3=aux!$A$2,1,-1)*($F27-INDEX($F$1:$F$1001,ROW($F27)+$E$3))/R$3*1000,""))</f>
        <v/>
      </c>
      <c r="S27" s="73">
        <f>IF($A27="","",IF($A27=S$2,IF($G$3=aux!$A$2,1,-1)*($F27-INDEX($F$1:$F$1001,ROW($F27)+$E$3))/S$3*1000,""))</f>
        <v>8.1506666666666678</v>
      </c>
      <c r="T27" s="73" t="str">
        <f>IF($A27="","",IF($A27=T$2,IF($G$3=aux!$A$2,1,-1)*($F27-INDEX($F$1:$F$1001,ROW($F27)+$E$3))/T$3*1000,""))</f>
        <v/>
      </c>
      <c r="U27" s="73" t="str">
        <f>IF($A27="","",IF($A27=U$2,IF($G$3=aux!$A$2,1,-1)*($F27-INDEX($F$1:$F$1001,ROW($F27)+$E$3))/U$3*1000,""))</f>
        <v/>
      </c>
      <c r="V27" s="73" t="str">
        <f>IF($A27="","",IF($A27=V$2,IF($G$3=aux!$A$2,1,-1)*($F27-INDEX($F$1:$F$1001,ROW($F27)+$E$3))/V$3*1000,""))</f>
        <v/>
      </c>
      <c r="W27" s="73" t="str">
        <f>IF($A27="","",IF($A27=W$2,IF($G$3=aux!$A$2,1,-1)*($F27-INDEX($F$1:$F$1001,ROW($F27)+$E$3))/W$3*1000,""))</f>
        <v/>
      </c>
    </row>
    <row r="28" spans="1:23" x14ac:dyDescent="0.25">
      <c r="A28" s="47" t="s">
        <v>134</v>
      </c>
      <c r="B28" s="8" t="s">
        <v>129</v>
      </c>
      <c r="C28" s="8" t="s">
        <v>130</v>
      </c>
      <c r="D28" s="8" t="s">
        <v>0</v>
      </c>
      <c r="E28" s="8">
        <v>22</v>
      </c>
      <c r="F28" s="8">
        <v>0.17199999999999999</v>
      </c>
      <c r="G28" s="8">
        <v>4.0480000000000003E-18</v>
      </c>
      <c r="H28" s="8">
        <v>0</v>
      </c>
      <c r="I28" s="8">
        <v>0</v>
      </c>
      <c r="J28" s="8">
        <v>0</v>
      </c>
      <c r="K28" s="48">
        <v>3.4079999999999998E-8</v>
      </c>
      <c r="N28" s="73" t="str">
        <f>IF($A28="","",IF($A28=N$2,IF($G$3=aux!$A$2,1,-1)*($F28-INDEX($F$1:$F$1001,ROW($F28)+$E$3))/N$3*1000,""))</f>
        <v/>
      </c>
      <c r="O28" s="73" t="str">
        <f>IF($A28="","",IF($A28=O$2,IF($G$3=aux!$A$2,1,-1)*($F28-INDEX($F$1:$F$1001,ROW($F28)+$E$3))/O$3*1000,""))</f>
        <v/>
      </c>
      <c r="P28" s="73" t="str">
        <f>IF($A28="","",IF($A28=P$2,IF($G$3=aux!$A$2,1,-1)*($F28-INDEX($F$1:$F$1001,ROW($F28)+$E$3))/P$3*1000,""))</f>
        <v/>
      </c>
      <c r="Q28" s="73" t="str">
        <f>IF($A28="","",IF($A28=Q$2,IF($G$3=aux!$A$2,1,-1)*($F28-INDEX($F$1:$F$1001,ROW($F28)+$E$3))/Q$3*1000,""))</f>
        <v/>
      </c>
      <c r="R28" s="73" t="str">
        <f>IF($A28="","",IF($A28=R$2,IF($G$3=aux!$A$2,1,-1)*($F28-INDEX($F$1:$F$1001,ROW($F28)+$E$3))/R$3*1000,""))</f>
        <v/>
      </c>
      <c r="S28" s="73">
        <f>IF($A28="","",IF($A28=S$2,IF($G$3=aux!$A$2,1,-1)*($F28-INDEX($F$1:$F$1001,ROW($F28)+$E$3))/S$3*1000,""))</f>
        <v>8.5226666666666588</v>
      </c>
      <c r="T28" s="73" t="str">
        <f>IF($A28="","",IF($A28=T$2,IF($G$3=aux!$A$2,1,-1)*($F28-INDEX($F$1:$F$1001,ROW($F28)+$E$3))/T$3*1000,""))</f>
        <v/>
      </c>
      <c r="U28" s="73" t="str">
        <f>IF($A28="","",IF($A28=U$2,IF($G$3=aux!$A$2,1,-1)*($F28-INDEX($F$1:$F$1001,ROW($F28)+$E$3))/U$3*1000,""))</f>
        <v/>
      </c>
      <c r="V28" s="73" t="str">
        <f>IF($A28="","",IF($A28=V$2,IF($G$3=aux!$A$2,1,-1)*($F28-INDEX($F$1:$F$1001,ROW($F28)+$E$3))/V$3*1000,""))</f>
        <v/>
      </c>
      <c r="W28" s="73" t="str">
        <f>IF($A28="","",IF($A28=W$2,IF($G$3=aux!$A$2,1,-1)*($F28-INDEX($F$1:$F$1001,ROW($F28)+$E$3))/W$3*1000,""))</f>
        <v/>
      </c>
    </row>
    <row r="29" spans="1:23" x14ac:dyDescent="0.25">
      <c r="A29" s="47" t="s">
        <v>134</v>
      </c>
      <c r="B29" s="8" t="s">
        <v>129</v>
      </c>
      <c r="C29" s="8" t="s">
        <v>130</v>
      </c>
      <c r="D29" s="8" t="s">
        <v>0</v>
      </c>
      <c r="E29" s="8">
        <v>23</v>
      </c>
      <c r="F29" s="8">
        <v>0.18</v>
      </c>
      <c r="G29" s="8">
        <v>3.9960000000000002E-18</v>
      </c>
      <c r="H29" s="8">
        <v>0</v>
      </c>
      <c r="I29" s="8">
        <v>0</v>
      </c>
      <c r="J29" s="8">
        <v>0</v>
      </c>
      <c r="K29" s="48">
        <v>3.777E-8</v>
      </c>
      <c r="N29" s="73" t="str">
        <f>IF($A29="","",IF($A29=N$2,IF($G$3=aux!$A$2,1,-1)*($F29-INDEX($F$1:$F$1001,ROW($F29)+$E$3))/N$3*1000,""))</f>
        <v/>
      </c>
      <c r="O29" s="73" t="str">
        <f>IF($A29="","",IF($A29=O$2,IF($G$3=aux!$A$2,1,-1)*($F29-INDEX($F$1:$F$1001,ROW($F29)+$E$3))/O$3*1000,""))</f>
        <v/>
      </c>
      <c r="P29" s="73" t="str">
        <f>IF($A29="","",IF($A29=P$2,IF($G$3=aux!$A$2,1,-1)*($F29-INDEX($F$1:$F$1001,ROW($F29)+$E$3))/P$3*1000,""))</f>
        <v/>
      </c>
      <c r="Q29" s="73" t="str">
        <f>IF($A29="","",IF($A29=Q$2,IF($G$3=aux!$A$2,1,-1)*($F29-INDEX($F$1:$F$1001,ROW($F29)+$E$3))/Q$3*1000,""))</f>
        <v/>
      </c>
      <c r="R29" s="73" t="str">
        <f>IF($A29="","",IF($A29=R$2,IF($G$3=aux!$A$2,1,-1)*($F29-INDEX($F$1:$F$1001,ROW($F29)+$E$3))/R$3*1000,""))</f>
        <v/>
      </c>
      <c r="S29" s="73">
        <f>IF($A29="","",IF($A29=S$2,IF($G$3=aux!$A$2,1,-1)*($F29-INDEX($F$1:$F$1001,ROW($F29)+$E$3))/S$3*1000,""))</f>
        <v>8.8649999999999931</v>
      </c>
      <c r="T29" s="73" t="str">
        <f>IF($A29="","",IF($A29=T$2,IF($G$3=aux!$A$2,1,-1)*($F29-INDEX($F$1:$F$1001,ROW($F29)+$E$3))/T$3*1000,""))</f>
        <v/>
      </c>
      <c r="U29" s="73" t="str">
        <f>IF($A29="","",IF($A29=U$2,IF($G$3=aux!$A$2,1,-1)*($F29-INDEX($F$1:$F$1001,ROW($F29)+$E$3))/U$3*1000,""))</f>
        <v/>
      </c>
      <c r="V29" s="73" t="str">
        <f>IF($A29="","",IF($A29=V$2,IF($G$3=aux!$A$2,1,-1)*($F29-INDEX($F$1:$F$1001,ROW($F29)+$E$3))/V$3*1000,""))</f>
        <v/>
      </c>
      <c r="W29" s="73" t="str">
        <f>IF($A29="","",IF($A29=W$2,IF($G$3=aux!$A$2,1,-1)*($F29-INDEX($F$1:$F$1001,ROW($F29)+$E$3))/W$3*1000,""))</f>
        <v/>
      </c>
    </row>
    <row r="30" spans="1:23" x14ac:dyDescent="0.25">
      <c r="A30" s="47" t="s">
        <v>134</v>
      </c>
      <c r="B30" s="8" t="s">
        <v>129</v>
      </c>
      <c r="C30" s="8" t="s">
        <v>130</v>
      </c>
      <c r="D30" s="8" t="s">
        <v>0</v>
      </c>
      <c r="E30" s="8">
        <v>24</v>
      </c>
      <c r="F30" s="8">
        <v>0.188</v>
      </c>
      <c r="G30" s="8">
        <v>3.9660000000000003E-18</v>
      </c>
      <c r="H30" s="8">
        <v>0</v>
      </c>
      <c r="I30" s="8">
        <v>0</v>
      </c>
      <c r="J30" s="8">
        <v>0</v>
      </c>
      <c r="K30" s="48">
        <v>4.0870000000000001E-8</v>
      </c>
      <c r="N30" s="73" t="str">
        <f>IF($A30="","",IF($A30=N$2,IF($G$3=aux!$A$2,1,-1)*($F30-INDEX($F$1:$F$1001,ROW($F30)+$E$3))/N$3*1000,""))</f>
        <v/>
      </c>
      <c r="O30" s="73" t="str">
        <f>IF($A30="","",IF($A30=O$2,IF($G$3=aux!$A$2,1,-1)*($F30-INDEX($F$1:$F$1001,ROW($F30)+$E$3))/O$3*1000,""))</f>
        <v/>
      </c>
      <c r="P30" s="73" t="str">
        <f>IF($A30="","",IF($A30=P$2,IF($G$3=aux!$A$2,1,-1)*($F30-INDEX($F$1:$F$1001,ROW($F30)+$E$3))/P$3*1000,""))</f>
        <v/>
      </c>
      <c r="Q30" s="73" t="str">
        <f>IF($A30="","",IF($A30=Q$2,IF($G$3=aux!$A$2,1,-1)*($F30-INDEX($F$1:$F$1001,ROW($F30)+$E$3))/Q$3*1000,""))</f>
        <v/>
      </c>
      <c r="R30" s="73" t="str">
        <f>IF($A30="","",IF($A30=R$2,IF($G$3=aux!$A$2,1,-1)*($F30-INDEX($F$1:$F$1001,ROW($F30)+$E$3))/R$3*1000,""))</f>
        <v/>
      </c>
      <c r="S30" s="73">
        <f>IF($A30="","",IF($A30=S$2,IF($G$3=aux!$A$2,1,-1)*($F30-INDEX($F$1:$F$1001,ROW($F30)+$E$3))/S$3*1000,""))</f>
        <v>9.1900000000000031</v>
      </c>
      <c r="T30" s="73" t="str">
        <f>IF($A30="","",IF($A30=T$2,IF($G$3=aux!$A$2,1,-1)*($F30-INDEX($F$1:$F$1001,ROW($F30)+$E$3))/T$3*1000,""))</f>
        <v/>
      </c>
      <c r="U30" s="73" t="str">
        <f>IF($A30="","",IF($A30=U$2,IF($G$3=aux!$A$2,1,-1)*($F30-INDEX($F$1:$F$1001,ROW($F30)+$E$3))/U$3*1000,""))</f>
        <v/>
      </c>
      <c r="V30" s="73" t="str">
        <f>IF($A30="","",IF($A30=V$2,IF($G$3=aux!$A$2,1,-1)*($F30-INDEX($F$1:$F$1001,ROW($F30)+$E$3))/V$3*1000,""))</f>
        <v/>
      </c>
      <c r="W30" s="73" t="str">
        <f>IF($A30="","",IF($A30=W$2,IF($G$3=aux!$A$2,1,-1)*($F30-INDEX($F$1:$F$1001,ROW($F30)+$E$3))/W$3*1000,""))</f>
        <v/>
      </c>
    </row>
    <row r="31" spans="1:23" x14ac:dyDescent="0.25">
      <c r="A31" s="47" t="s">
        <v>134</v>
      </c>
      <c r="B31" s="8" t="s">
        <v>129</v>
      </c>
      <c r="C31" s="8" t="s">
        <v>130</v>
      </c>
      <c r="D31" s="8" t="s">
        <v>0</v>
      </c>
      <c r="E31" s="8">
        <v>25</v>
      </c>
      <c r="F31" s="8">
        <v>0.19600000000000001</v>
      </c>
      <c r="G31" s="8">
        <v>3.9830000000000003E-18</v>
      </c>
      <c r="H31" s="8">
        <v>0</v>
      </c>
      <c r="I31" s="8">
        <v>0</v>
      </c>
      <c r="J31" s="8">
        <v>0</v>
      </c>
      <c r="K31" s="48">
        <v>4.5219999999999997E-8</v>
      </c>
      <c r="N31" s="73" t="str">
        <f>IF($A31="","",IF($A31=N$2,IF($G$3=aux!$A$2,1,-1)*($F31-INDEX($F$1:$F$1001,ROW($F31)+$E$3))/N$3*1000,""))</f>
        <v/>
      </c>
      <c r="O31" s="73" t="str">
        <f>IF($A31="","",IF($A31=O$2,IF($G$3=aux!$A$2,1,-1)*($F31-INDEX($F$1:$F$1001,ROW($F31)+$E$3))/O$3*1000,""))</f>
        <v/>
      </c>
      <c r="P31" s="73" t="str">
        <f>IF($A31="","",IF($A31=P$2,IF($G$3=aux!$A$2,1,-1)*($F31-INDEX($F$1:$F$1001,ROW($F31)+$E$3))/P$3*1000,""))</f>
        <v/>
      </c>
      <c r="Q31" s="73" t="str">
        <f>IF($A31="","",IF($A31=Q$2,IF($G$3=aux!$A$2,1,-1)*($F31-INDEX($F$1:$F$1001,ROW($F31)+$E$3))/Q$3*1000,""))</f>
        <v/>
      </c>
      <c r="R31" s="73" t="str">
        <f>IF($A31="","",IF($A31=R$2,IF($G$3=aux!$A$2,1,-1)*($F31-INDEX($F$1:$F$1001,ROW($F31)+$E$3))/R$3*1000,""))</f>
        <v/>
      </c>
      <c r="S31" s="73">
        <f>IF($A31="","",IF($A31=S$2,IF($G$3=aux!$A$2,1,-1)*($F31-INDEX($F$1:$F$1001,ROW($F31)+$E$3))/S$3*1000,""))</f>
        <v>9.4890000000000061</v>
      </c>
      <c r="T31" s="73" t="str">
        <f>IF($A31="","",IF($A31=T$2,IF($G$3=aux!$A$2,1,-1)*($F31-INDEX($F$1:$F$1001,ROW($F31)+$E$3))/T$3*1000,""))</f>
        <v/>
      </c>
      <c r="U31" s="73" t="str">
        <f>IF($A31="","",IF($A31=U$2,IF($G$3=aux!$A$2,1,-1)*($F31-INDEX($F$1:$F$1001,ROW($F31)+$E$3))/U$3*1000,""))</f>
        <v/>
      </c>
      <c r="V31" s="73" t="str">
        <f>IF($A31="","",IF($A31=V$2,IF($G$3=aux!$A$2,1,-1)*($F31-INDEX($F$1:$F$1001,ROW($F31)+$E$3))/V$3*1000,""))</f>
        <v/>
      </c>
      <c r="W31" s="73" t="str">
        <f>IF($A31="","",IF($A31=W$2,IF($G$3=aux!$A$2,1,-1)*($F31-INDEX($F$1:$F$1001,ROW($F31)+$E$3))/W$3*1000,""))</f>
        <v/>
      </c>
    </row>
    <row r="32" spans="1:23" x14ac:dyDescent="0.25">
      <c r="A32" s="47" t="s">
        <v>134</v>
      </c>
      <c r="B32" s="8" t="s">
        <v>129</v>
      </c>
      <c r="C32" s="8" t="s">
        <v>130</v>
      </c>
      <c r="D32" s="8" t="s">
        <v>0</v>
      </c>
      <c r="E32" s="8">
        <v>26</v>
      </c>
      <c r="F32" s="8">
        <v>0.20399999999999999</v>
      </c>
      <c r="G32" s="8">
        <v>3.9259999999999998E-18</v>
      </c>
      <c r="H32" s="8">
        <v>0</v>
      </c>
      <c r="I32" s="8">
        <v>0</v>
      </c>
      <c r="J32" s="8">
        <v>0</v>
      </c>
      <c r="K32" s="48">
        <v>4.6040000000000001E-8</v>
      </c>
      <c r="N32" s="73" t="str">
        <f>IF($A32="","",IF($A32=N$2,IF($G$3=aux!$A$2,1,-1)*($F32-INDEX($F$1:$F$1001,ROW($F32)+$E$3))/N$3*1000,""))</f>
        <v/>
      </c>
      <c r="O32" s="73" t="str">
        <f>IF($A32="","",IF($A32=O$2,IF($G$3=aux!$A$2,1,-1)*($F32-INDEX($F$1:$F$1001,ROW($F32)+$E$3))/O$3*1000,""))</f>
        <v/>
      </c>
      <c r="P32" s="73" t="str">
        <f>IF($A32="","",IF($A32=P$2,IF($G$3=aux!$A$2,1,-1)*($F32-INDEX($F$1:$F$1001,ROW($F32)+$E$3))/P$3*1000,""))</f>
        <v/>
      </c>
      <c r="Q32" s="73" t="str">
        <f>IF($A32="","",IF($A32=Q$2,IF($G$3=aux!$A$2,1,-1)*($F32-INDEX($F$1:$F$1001,ROW($F32)+$E$3))/Q$3*1000,""))</f>
        <v/>
      </c>
      <c r="R32" s="73" t="str">
        <f>IF($A32="","",IF($A32=R$2,IF($G$3=aux!$A$2,1,-1)*($F32-INDEX($F$1:$F$1001,ROW($F32)+$E$3))/R$3*1000,""))</f>
        <v/>
      </c>
      <c r="S32" s="73">
        <f>IF($A32="","",IF($A32=S$2,IF($G$3=aux!$A$2,1,-1)*($F32-INDEX($F$1:$F$1001,ROW($F32)+$E$3))/S$3*1000,""))</f>
        <v>9.7609999999999921</v>
      </c>
      <c r="T32" s="73" t="str">
        <f>IF($A32="","",IF($A32=T$2,IF($G$3=aux!$A$2,1,-1)*($F32-INDEX($F$1:$F$1001,ROW($F32)+$E$3))/T$3*1000,""))</f>
        <v/>
      </c>
      <c r="U32" s="73" t="str">
        <f>IF($A32="","",IF($A32=U$2,IF($G$3=aux!$A$2,1,-1)*($F32-INDEX($F$1:$F$1001,ROW($F32)+$E$3))/U$3*1000,""))</f>
        <v/>
      </c>
      <c r="V32" s="73" t="str">
        <f>IF($A32="","",IF($A32=V$2,IF($G$3=aux!$A$2,1,-1)*($F32-INDEX($F$1:$F$1001,ROW($F32)+$E$3))/V$3*1000,""))</f>
        <v/>
      </c>
      <c r="W32" s="73" t="str">
        <f>IF($A32="","",IF($A32=W$2,IF($G$3=aux!$A$2,1,-1)*($F32-INDEX($F$1:$F$1001,ROW($F32)+$E$3))/W$3*1000,""))</f>
        <v/>
      </c>
    </row>
    <row r="33" spans="1:23" x14ac:dyDescent="0.25">
      <c r="A33" s="47" t="s">
        <v>134</v>
      </c>
      <c r="B33" s="8" t="s">
        <v>129</v>
      </c>
      <c r="C33" s="8" t="s">
        <v>130</v>
      </c>
      <c r="D33" s="8" t="s">
        <v>0</v>
      </c>
      <c r="E33" s="8">
        <v>27</v>
      </c>
      <c r="F33" s="8">
        <v>0.21199999999999999</v>
      </c>
      <c r="G33" s="8">
        <v>3.777E-18</v>
      </c>
      <c r="H33" s="8">
        <v>0</v>
      </c>
      <c r="I33" s="8">
        <v>0</v>
      </c>
      <c r="J33" s="8">
        <v>0</v>
      </c>
      <c r="K33" s="48">
        <v>7.6049999999999996E-8</v>
      </c>
      <c r="N33" s="73" t="str">
        <f>IF($A33="","",IF($A33=N$2,IF($G$3=aux!$A$2,1,-1)*($F33-INDEX($F$1:$F$1001,ROW($F33)+$E$3))/N$3*1000,""))</f>
        <v/>
      </c>
      <c r="O33" s="73" t="str">
        <f>IF($A33="","",IF($A33=O$2,IF($G$3=aux!$A$2,1,-1)*($F33-INDEX($F$1:$F$1001,ROW($F33)+$E$3))/O$3*1000,""))</f>
        <v/>
      </c>
      <c r="P33" s="73" t="str">
        <f>IF($A33="","",IF($A33=P$2,IF($G$3=aux!$A$2,1,-1)*($F33-INDEX($F$1:$F$1001,ROW($F33)+$E$3))/P$3*1000,""))</f>
        <v/>
      </c>
      <c r="Q33" s="73" t="str">
        <f>IF($A33="","",IF($A33=Q$2,IF($G$3=aux!$A$2,1,-1)*($F33-INDEX($F$1:$F$1001,ROW($F33)+$E$3))/Q$3*1000,""))</f>
        <v/>
      </c>
      <c r="R33" s="73" t="str">
        <f>IF($A33="","",IF($A33=R$2,IF($G$3=aux!$A$2,1,-1)*($F33-INDEX($F$1:$F$1001,ROW($F33)+$E$3))/R$3*1000,""))</f>
        <v/>
      </c>
      <c r="S33" s="73">
        <f>IF($A33="","",IF($A33=S$2,IF($G$3=aux!$A$2,1,-1)*($F33-INDEX($F$1:$F$1001,ROW($F33)+$E$3))/S$3*1000,""))</f>
        <v>9.9636666666666667</v>
      </c>
      <c r="T33" s="73" t="str">
        <f>IF($A33="","",IF($A33=T$2,IF($G$3=aux!$A$2,1,-1)*($F33-INDEX($F$1:$F$1001,ROW($F33)+$E$3))/T$3*1000,""))</f>
        <v/>
      </c>
      <c r="U33" s="73" t="str">
        <f>IF($A33="","",IF($A33=U$2,IF($G$3=aux!$A$2,1,-1)*($F33-INDEX($F$1:$F$1001,ROW($F33)+$E$3))/U$3*1000,""))</f>
        <v/>
      </c>
      <c r="V33" s="73" t="str">
        <f>IF($A33="","",IF($A33=V$2,IF($G$3=aux!$A$2,1,-1)*($F33-INDEX($F$1:$F$1001,ROW($F33)+$E$3))/V$3*1000,""))</f>
        <v/>
      </c>
      <c r="W33" s="73" t="str">
        <f>IF($A33="","",IF($A33=W$2,IF($G$3=aux!$A$2,1,-1)*($F33-INDEX($F$1:$F$1001,ROW($F33)+$E$3))/W$3*1000,""))</f>
        <v/>
      </c>
    </row>
    <row r="34" spans="1:23" x14ac:dyDescent="0.25">
      <c r="A34" s="47" t="s">
        <v>134</v>
      </c>
      <c r="B34" s="8" t="s">
        <v>129</v>
      </c>
      <c r="C34" s="8" t="s">
        <v>130</v>
      </c>
      <c r="D34" s="8" t="s">
        <v>0</v>
      </c>
      <c r="E34" s="8">
        <v>28</v>
      </c>
      <c r="F34" s="8">
        <v>0.22</v>
      </c>
      <c r="G34" s="8">
        <v>3.6899999999999996E-18</v>
      </c>
      <c r="H34" s="8">
        <v>0</v>
      </c>
      <c r="I34" s="8">
        <v>0</v>
      </c>
      <c r="J34" s="8">
        <v>0</v>
      </c>
      <c r="K34" s="48">
        <v>7.4610000000000004E-8</v>
      </c>
      <c r="N34" s="73" t="str">
        <f>IF($A34="","",IF($A34=N$2,IF($G$3=aux!$A$2,1,-1)*($F34-INDEX($F$1:$F$1001,ROW($F34)+$E$3))/N$3*1000,""))</f>
        <v/>
      </c>
      <c r="O34" s="73" t="str">
        <f>IF($A34="","",IF($A34=O$2,IF($G$3=aux!$A$2,1,-1)*($F34-INDEX($F$1:$F$1001,ROW($F34)+$E$3))/O$3*1000,""))</f>
        <v/>
      </c>
      <c r="P34" s="73" t="str">
        <f>IF($A34="","",IF($A34=P$2,IF($G$3=aux!$A$2,1,-1)*($F34-INDEX($F$1:$F$1001,ROW($F34)+$E$3))/P$3*1000,""))</f>
        <v/>
      </c>
      <c r="Q34" s="73" t="str">
        <f>IF($A34="","",IF($A34=Q$2,IF($G$3=aux!$A$2,1,-1)*($F34-INDEX($F$1:$F$1001,ROW($F34)+$E$3))/Q$3*1000,""))</f>
        <v/>
      </c>
      <c r="R34" s="73" t="str">
        <f>IF($A34="","",IF($A34=R$2,IF($G$3=aux!$A$2,1,-1)*($F34-INDEX($F$1:$F$1001,ROW($F34)+$E$3))/R$3*1000,""))</f>
        <v/>
      </c>
      <c r="S34" s="73">
        <f>IF($A34="","",IF($A34=S$2,IF($G$3=aux!$A$2,1,-1)*($F34-INDEX($F$1:$F$1001,ROW($F34)+$E$3))/S$3*1000,""))</f>
        <v>10.131</v>
      </c>
      <c r="T34" s="73" t="str">
        <f>IF($A34="","",IF($A34=T$2,IF($G$3=aux!$A$2,1,-1)*($F34-INDEX($F$1:$F$1001,ROW($F34)+$E$3))/T$3*1000,""))</f>
        <v/>
      </c>
      <c r="U34" s="73" t="str">
        <f>IF($A34="","",IF($A34=U$2,IF($G$3=aux!$A$2,1,-1)*($F34-INDEX($F$1:$F$1001,ROW($F34)+$E$3))/U$3*1000,""))</f>
        <v/>
      </c>
      <c r="V34" s="73" t="str">
        <f>IF($A34="","",IF($A34=V$2,IF($G$3=aux!$A$2,1,-1)*($F34-INDEX($F$1:$F$1001,ROW($F34)+$E$3))/V$3*1000,""))</f>
        <v/>
      </c>
      <c r="W34" s="73" t="str">
        <f>IF($A34="","",IF($A34=W$2,IF($G$3=aux!$A$2,1,-1)*($F34-INDEX($F$1:$F$1001,ROW($F34)+$E$3))/W$3*1000,""))</f>
        <v/>
      </c>
    </row>
    <row r="35" spans="1:23" x14ac:dyDescent="0.25">
      <c r="A35" s="47" t="s">
        <v>134</v>
      </c>
      <c r="B35" s="8" t="s">
        <v>129</v>
      </c>
      <c r="C35" s="8" t="s">
        <v>130</v>
      </c>
      <c r="D35" s="8" t="s">
        <v>0</v>
      </c>
      <c r="E35" s="8">
        <v>29</v>
      </c>
      <c r="F35" s="8">
        <v>0.22800000000000001</v>
      </c>
      <c r="G35" s="8">
        <v>3.6189999999999998E-18</v>
      </c>
      <c r="H35" s="8">
        <v>0</v>
      </c>
      <c r="I35" s="8">
        <v>0</v>
      </c>
      <c r="J35" s="8">
        <v>0</v>
      </c>
      <c r="K35" s="48">
        <v>7.6700000000000005E-8</v>
      </c>
      <c r="N35" s="73" t="str">
        <f>IF($A35="","",IF($A35=N$2,IF($G$3=aux!$A$2,1,-1)*($F35-INDEX($F$1:$F$1001,ROW($F35)+$E$3))/N$3*1000,""))</f>
        <v/>
      </c>
      <c r="O35" s="73" t="str">
        <f>IF($A35="","",IF($A35=O$2,IF($G$3=aux!$A$2,1,-1)*($F35-INDEX($F$1:$F$1001,ROW($F35)+$E$3))/O$3*1000,""))</f>
        <v/>
      </c>
      <c r="P35" s="73" t="str">
        <f>IF($A35="","",IF($A35=P$2,IF($G$3=aux!$A$2,1,-1)*($F35-INDEX($F$1:$F$1001,ROW($F35)+$E$3))/P$3*1000,""))</f>
        <v/>
      </c>
      <c r="Q35" s="73" t="str">
        <f>IF($A35="","",IF($A35=Q$2,IF($G$3=aux!$A$2,1,-1)*($F35-INDEX($F$1:$F$1001,ROW($F35)+$E$3))/Q$3*1000,""))</f>
        <v/>
      </c>
      <c r="R35" s="73" t="str">
        <f>IF($A35="","",IF($A35=R$2,IF($G$3=aux!$A$2,1,-1)*($F35-INDEX($F$1:$F$1001,ROW($F35)+$E$3))/R$3*1000,""))</f>
        <v/>
      </c>
      <c r="S35" s="73">
        <f>IF($A35="","",IF($A35=S$2,IF($G$3=aux!$A$2,1,-1)*($F35-INDEX($F$1:$F$1001,ROW($F35)+$E$3))/S$3*1000,""))</f>
        <v>10.276666666666666</v>
      </c>
      <c r="T35" s="73" t="str">
        <f>IF($A35="","",IF($A35=T$2,IF($G$3=aux!$A$2,1,-1)*($F35-INDEX($F$1:$F$1001,ROW($F35)+$E$3))/T$3*1000,""))</f>
        <v/>
      </c>
      <c r="U35" s="73" t="str">
        <f>IF($A35="","",IF($A35=U$2,IF($G$3=aux!$A$2,1,-1)*($F35-INDEX($F$1:$F$1001,ROW($F35)+$E$3))/U$3*1000,""))</f>
        <v/>
      </c>
      <c r="V35" s="73" t="str">
        <f>IF($A35="","",IF($A35=V$2,IF($G$3=aux!$A$2,1,-1)*($F35-INDEX($F$1:$F$1001,ROW($F35)+$E$3))/V$3*1000,""))</f>
        <v/>
      </c>
      <c r="W35" s="73" t="str">
        <f>IF($A35="","",IF($A35=W$2,IF($G$3=aux!$A$2,1,-1)*($F35-INDEX($F$1:$F$1001,ROW($F35)+$E$3))/W$3*1000,""))</f>
        <v/>
      </c>
    </row>
    <row r="36" spans="1:23" x14ac:dyDescent="0.25">
      <c r="A36" s="47" t="s">
        <v>134</v>
      </c>
      <c r="B36" s="8" t="s">
        <v>129</v>
      </c>
      <c r="C36" s="8" t="s">
        <v>130</v>
      </c>
      <c r="D36" s="8" t="s">
        <v>0</v>
      </c>
      <c r="E36" s="8">
        <v>30</v>
      </c>
      <c r="F36" s="8">
        <v>0.23599999999999999</v>
      </c>
      <c r="G36" s="8">
        <v>3.5409999999999999E-18</v>
      </c>
      <c r="H36" s="8">
        <v>0</v>
      </c>
      <c r="I36" s="8">
        <v>0</v>
      </c>
      <c r="J36" s="8">
        <v>0</v>
      </c>
      <c r="K36" s="48">
        <v>7.9469999999999996E-8</v>
      </c>
      <c r="N36" s="73" t="str">
        <f>IF($A36="","",IF($A36=N$2,IF($G$3=aux!$A$2,1,-1)*($F36-INDEX($F$1:$F$1001,ROW($F36)+$E$3))/N$3*1000,""))</f>
        <v/>
      </c>
      <c r="O36" s="73" t="str">
        <f>IF($A36="","",IF($A36=O$2,IF($G$3=aux!$A$2,1,-1)*($F36-INDEX($F$1:$F$1001,ROW($F36)+$E$3))/O$3*1000,""))</f>
        <v/>
      </c>
      <c r="P36" s="73" t="str">
        <f>IF($A36="","",IF($A36=P$2,IF($G$3=aux!$A$2,1,-1)*($F36-INDEX($F$1:$F$1001,ROW($F36)+$E$3))/P$3*1000,""))</f>
        <v/>
      </c>
      <c r="Q36" s="73" t="str">
        <f>IF($A36="","",IF($A36=Q$2,IF($G$3=aux!$A$2,1,-1)*($F36-INDEX($F$1:$F$1001,ROW($F36)+$E$3))/Q$3*1000,""))</f>
        <v/>
      </c>
      <c r="R36" s="73" t="str">
        <f>IF($A36="","",IF($A36=R$2,IF($G$3=aux!$A$2,1,-1)*($F36-INDEX($F$1:$F$1001,ROW($F36)+$E$3))/R$3*1000,""))</f>
        <v/>
      </c>
      <c r="S36" s="73">
        <f>IF($A36="","",IF($A36=S$2,IF($G$3=aux!$A$2,1,-1)*($F36-INDEX($F$1:$F$1001,ROW($F36)+$E$3))/S$3*1000,""))</f>
        <v>10.417999999999992</v>
      </c>
      <c r="T36" s="73" t="str">
        <f>IF($A36="","",IF($A36=T$2,IF($G$3=aux!$A$2,1,-1)*($F36-INDEX($F$1:$F$1001,ROW($F36)+$E$3))/T$3*1000,""))</f>
        <v/>
      </c>
      <c r="U36" s="73" t="str">
        <f>IF($A36="","",IF($A36=U$2,IF($G$3=aux!$A$2,1,-1)*($F36-INDEX($F$1:$F$1001,ROW($F36)+$E$3))/U$3*1000,""))</f>
        <v/>
      </c>
      <c r="V36" s="73" t="str">
        <f>IF($A36="","",IF($A36=V$2,IF($G$3=aux!$A$2,1,-1)*($F36-INDEX($F$1:$F$1001,ROW($F36)+$E$3))/V$3*1000,""))</f>
        <v/>
      </c>
      <c r="W36" s="73" t="str">
        <f>IF($A36="","",IF($A36=W$2,IF($G$3=aux!$A$2,1,-1)*($F36-INDEX($F$1:$F$1001,ROW($F36)+$E$3))/W$3*1000,""))</f>
        <v/>
      </c>
    </row>
    <row r="37" spans="1:23" x14ac:dyDescent="0.25">
      <c r="A37" s="47" t="s">
        <v>134</v>
      </c>
      <c r="B37" s="8" t="s">
        <v>129</v>
      </c>
      <c r="C37" s="8" t="s">
        <v>130</v>
      </c>
      <c r="D37" s="8" t="s">
        <v>0</v>
      </c>
      <c r="E37" s="8">
        <v>31</v>
      </c>
      <c r="F37" s="8">
        <v>0.24399999999999999</v>
      </c>
      <c r="G37" s="8">
        <v>3.441E-18</v>
      </c>
      <c r="H37" s="8">
        <v>0</v>
      </c>
      <c r="I37" s="8">
        <v>0</v>
      </c>
      <c r="J37" s="8">
        <v>0</v>
      </c>
      <c r="K37" s="48">
        <v>8.2119999999999997E-8</v>
      </c>
      <c r="N37" s="73" t="str">
        <f>IF($A37="","",IF($A37=N$2,IF($G$3=aux!$A$2,1,-1)*($F37-INDEX($F$1:$F$1001,ROW($F37)+$E$3))/N$3*1000,""))</f>
        <v/>
      </c>
      <c r="O37" s="73" t="str">
        <f>IF($A37="","",IF($A37=O$2,IF($G$3=aux!$A$2,1,-1)*($F37-INDEX($F$1:$F$1001,ROW($F37)+$E$3))/O$3*1000,""))</f>
        <v/>
      </c>
      <c r="P37" s="73" t="str">
        <f>IF($A37="","",IF($A37=P$2,IF($G$3=aux!$A$2,1,-1)*($F37-INDEX($F$1:$F$1001,ROW($F37)+$E$3))/P$3*1000,""))</f>
        <v/>
      </c>
      <c r="Q37" s="73" t="str">
        <f>IF($A37="","",IF($A37=Q$2,IF($G$3=aux!$A$2,1,-1)*($F37-INDEX($F$1:$F$1001,ROW($F37)+$E$3))/Q$3*1000,""))</f>
        <v/>
      </c>
      <c r="R37" s="73" t="str">
        <f>IF($A37="","",IF($A37=R$2,IF($G$3=aux!$A$2,1,-1)*($F37-INDEX($F$1:$F$1001,ROW($F37)+$E$3))/R$3*1000,""))</f>
        <v/>
      </c>
      <c r="S37" s="73">
        <f>IF($A37="","",IF($A37=S$2,IF($G$3=aux!$A$2,1,-1)*($F37-INDEX($F$1:$F$1001,ROW($F37)+$E$3))/S$3*1000,""))</f>
        <v>10.55866666666666</v>
      </c>
      <c r="T37" s="73" t="str">
        <f>IF($A37="","",IF($A37=T$2,IF($G$3=aux!$A$2,1,-1)*($F37-INDEX($F$1:$F$1001,ROW($F37)+$E$3))/T$3*1000,""))</f>
        <v/>
      </c>
      <c r="U37" s="73" t="str">
        <f>IF($A37="","",IF($A37=U$2,IF($G$3=aux!$A$2,1,-1)*($F37-INDEX($F$1:$F$1001,ROW($F37)+$E$3))/U$3*1000,""))</f>
        <v/>
      </c>
      <c r="V37" s="73" t="str">
        <f>IF($A37="","",IF($A37=V$2,IF($G$3=aux!$A$2,1,-1)*($F37-INDEX($F$1:$F$1001,ROW($F37)+$E$3))/V$3*1000,""))</f>
        <v/>
      </c>
      <c r="W37" s="73" t="str">
        <f>IF($A37="","",IF($A37=W$2,IF($G$3=aux!$A$2,1,-1)*($F37-INDEX($F$1:$F$1001,ROW($F37)+$E$3))/W$3*1000,""))</f>
        <v/>
      </c>
    </row>
    <row r="38" spans="1:23" x14ac:dyDescent="0.25">
      <c r="A38" s="47" t="s">
        <v>134</v>
      </c>
      <c r="B38" s="8" t="s">
        <v>129</v>
      </c>
      <c r="C38" s="8" t="s">
        <v>130</v>
      </c>
      <c r="D38" s="8" t="s">
        <v>0</v>
      </c>
      <c r="E38" s="8">
        <v>32</v>
      </c>
      <c r="F38" s="8">
        <v>0.252</v>
      </c>
      <c r="G38" s="8">
        <v>3.3769999999999998E-18</v>
      </c>
      <c r="H38" s="8">
        <v>0</v>
      </c>
      <c r="I38" s="8">
        <v>0</v>
      </c>
      <c r="J38" s="8">
        <v>0</v>
      </c>
      <c r="K38" s="48">
        <v>8.5080000000000005E-8</v>
      </c>
      <c r="N38" s="73" t="str">
        <f>IF($A38="","",IF($A38=N$2,IF($G$3=aux!$A$2,1,-1)*($F38-INDEX($F$1:$F$1001,ROW($F38)+$E$3))/N$3*1000,""))</f>
        <v/>
      </c>
      <c r="O38" s="73" t="str">
        <f>IF($A38="","",IF($A38=O$2,IF($G$3=aux!$A$2,1,-1)*($F38-INDEX($F$1:$F$1001,ROW($F38)+$E$3))/O$3*1000,""))</f>
        <v/>
      </c>
      <c r="P38" s="73" t="str">
        <f>IF($A38="","",IF($A38=P$2,IF($G$3=aux!$A$2,1,-1)*($F38-INDEX($F$1:$F$1001,ROW($F38)+$E$3))/P$3*1000,""))</f>
        <v/>
      </c>
      <c r="Q38" s="73" t="str">
        <f>IF($A38="","",IF($A38=Q$2,IF($G$3=aux!$A$2,1,-1)*($F38-INDEX($F$1:$F$1001,ROW($F38)+$E$3))/Q$3*1000,""))</f>
        <v/>
      </c>
      <c r="R38" s="73" t="str">
        <f>IF($A38="","",IF($A38=R$2,IF($G$3=aux!$A$2,1,-1)*($F38-INDEX($F$1:$F$1001,ROW($F38)+$E$3))/R$3*1000,""))</f>
        <v/>
      </c>
      <c r="S38" s="73">
        <f>IF($A38="","",IF($A38=S$2,IF($G$3=aux!$A$2,1,-1)*($F38-INDEX($F$1:$F$1001,ROW($F38)+$E$3))/S$3*1000,""))</f>
        <v>10.696333333333335</v>
      </c>
      <c r="T38" s="73" t="str">
        <f>IF($A38="","",IF($A38=T$2,IF($G$3=aux!$A$2,1,-1)*($F38-INDEX($F$1:$F$1001,ROW($F38)+$E$3))/T$3*1000,""))</f>
        <v/>
      </c>
      <c r="U38" s="73" t="str">
        <f>IF($A38="","",IF($A38=U$2,IF($G$3=aux!$A$2,1,-1)*($F38-INDEX($F$1:$F$1001,ROW($F38)+$E$3))/U$3*1000,""))</f>
        <v/>
      </c>
      <c r="V38" s="73" t="str">
        <f>IF($A38="","",IF($A38=V$2,IF($G$3=aux!$A$2,1,-1)*($F38-INDEX($F$1:$F$1001,ROW($F38)+$E$3))/V$3*1000,""))</f>
        <v/>
      </c>
      <c r="W38" s="73" t="str">
        <f>IF($A38="","",IF($A38=W$2,IF($G$3=aux!$A$2,1,-1)*($F38-INDEX($F$1:$F$1001,ROW($F38)+$E$3))/W$3*1000,""))</f>
        <v/>
      </c>
    </row>
    <row r="39" spans="1:23" x14ac:dyDescent="0.25">
      <c r="A39" s="47" t="s">
        <v>134</v>
      </c>
      <c r="B39" s="8" t="s">
        <v>129</v>
      </c>
      <c r="C39" s="8" t="s">
        <v>130</v>
      </c>
      <c r="D39" s="8" t="s">
        <v>0</v>
      </c>
      <c r="E39" s="8">
        <v>33</v>
      </c>
      <c r="F39" s="8">
        <v>0.26</v>
      </c>
      <c r="G39" s="8">
        <v>3.2880000000000001E-18</v>
      </c>
      <c r="H39" s="8">
        <v>0</v>
      </c>
      <c r="I39" s="8">
        <v>0</v>
      </c>
      <c r="J39" s="8">
        <v>0</v>
      </c>
      <c r="K39" s="48">
        <v>8.7979999999999998E-8</v>
      </c>
      <c r="N39" s="73" t="str">
        <f>IF($A39="","",IF($A39=N$2,IF($G$3=aux!$A$2,1,-1)*($F39-INDEX($F$1:$F$1001,ROW($F39)+$E$3))/N$3*1000,""))</f>
        <v/>
      </c>
      <c r="O39" s="73" t="str">
        <f>IF($A39="","",IF($A39=O$2,IF($G$3=aux!$A$2,1,-1)*($F39-INDEX($F$1:$F$1001,ROW($F39)+$E$3))/O$3*1000,""))</f>
        <v/>
      </c>
      <c r="P39" s="73" t="str">
        <f>IF($A39="","",IF($A39=P$2,IF($G$3=aux!$A$2,1,-1)*($F39-INDEX($F$1:$F$1001,ROW($F39)+$E$3))/P$3*1000,""))</f>
        <v/>
      </c>
      <c r="Q39" s="73" t="str">
        <f>IF($A39="","",IF($A39=Q$2,IF($G$3=aux!$A$2,1,-1)*($F39-INDEX($F$1:$F$1001,ROW($F39)+$E$3))/Q$3*1000,""))</f>
        <v/>
      </c>
      <c r="R39" s="73" t="str">
        <f>IF($A39="","",IF($A39=R$2,IF($G$3=aux!$A$2,1,-1)*($F39-INDEX($F$1:$F$1001,ROW($F39)+$E$3))/R$3*1000,""))</f>
        <v/>
      </c>
      <c r="S39" s="73">
        <f>IF($A39="","",IF($A39=S$2,IF($G$3=aux!$A$2,1,-1)*($F39-INDEX($F$1:$F$1001,ROW($F39)+$E$3))/S$3*1000,""))</f>
        <v>10.835333333333336</v>
      </c>
      <c r="T39" s="73" t="str">
        <f>IF($A39="","",IF($A39=T$2,IF($G$3=aux!$A$2,1,-1)*($F39-INDEX($F$1:$F$1001,ROW($F39)+$E$3))/T$3*1000,""))</f>
        <v/>
      </c>
      <c r="U39" s="73" t="str">
        <f>IF($A39="","",IF($A39=U$2,IF($G$3=aux!$A$2,1,-1)*($F39-INDEX($F$1:$F$1001,ROW($F39)+$E$3))/U$3*1000,""))</f>
        <v/>
      </c>
      <c r="V39" s="73" t="str">
        <f>IF($A39="","",IF($A39=V$2,IF($G$3=aux!$A$2,1,-1)*($F39-INDEX($F$1:$F$1001,ROW($F39)+$E$3))/V$3*1000,""))</f>
        <v/>
      </c>
      <c r="W39" s="73" t="str">
        <f>IF($A39="","",IF($A39=W$2,IF($G$3=aux!$A$2,1,-1)*($F39-INDEX($F$1:$F$1001,ROW($F39)+$E$3))/W$3*1000,""))</f>
        <v/>
      </c>
    </row>
    <row r="40" spans="1:23" x14ac:dyDescent="0.25">
      <c r="A40" s="47" t="s">
        <v>134</v>
      </c>
      <c r="B40" s="8" t="s">
        <v>129</v>
      </c>
      <c r="C40" s="8" t="s">
        <v>130</v>
      </c>
      <c r="D40" s="8" t="s">
        <v>0</v>
      </c>
      <c r="E40" s="8">
        <v>34</v>
      </c>
      <c r="F40" s="8">
        <v>0.26800000000000002</v>
      </c>
      <c r="G40" s="8">
        <v>3.1360000000000001E-18</v>
      </c>
      <c r="H40" s="8">
        <v>0</v>
      </c>
      <c r="I40" s="8">
        <v>0</v>
      </c>
      <c r="J40" s="8">
        <v>0</v>
      </c>
      <c r="K40" s="48">
        <v>9.1170000000000002E-8</v>
      </c>
      <c r="N40" s="73" t="str">
        <f>IF($A40="","",IF($A40=N$2,IF($G$3=aux!$A$2,1,-1)*($F40-INDEX($F$1:$F$1001,ROW($F40)+$E$3))/N$3*1000,""))</f>
        <v/>
      </c>
      <c r="O40" s="73" t="str">
        <f>IF($A40="","",IF($A40=O$2,IF($G$3=aux!$A$2,1,-1)*($F40-INDEX($F$1:$F$1001,ROW($F40)+$E$3))/O$3*1000,""))</f>
        <v/>
      </c>
      <c r="P40" s="73" t="str">
        <f>IF($A40="","",IF($A40=P$2,IF($G$3=aux!$A$2,1,-1)*($F40-INDEX($F$1:$F$1001,ROW($F40)+$E$3))/P$3*1000,""))</f>
        <v/>
      </c>
      <c r="Q40" s="73" t="str">
        <f>IF($A40="","",IF($A40=Q$2,IF($G$3=aux!$A$2,1,-1)*($F40-INDEX($F$1:$F$1001,ROW($F40)+$E$3))/Q$3*1000,""))</f>
        <v/>
      </c>
      <c r="R40" s="73" t="str">
        <f>IF($A40="","",IF($A40=R$2,IF($G$3=aux!$A$2,1,-1)*($F40-INDEX($F$1:$F$1001,ROW($F40)+$E$3))/R$3*1000,""))</f>
        <v/>
      </c>
      <c r="S40" s="73">
        <f>IF($A40="","",IF($A40=S$2,IF($G$3=aux!$A$2,1,-1)*($F40-INDEX($F$1:$F$1001,ROW($F40)+$E$3))/S$3*1000,""))</f>
        <v>10.981666666666676</v>
      </c>
      <c r="T40" s="73" t="str">
        <f>IF($A40="","",IF($A40=T$2,IF($G$3=aux!$A$2,1,-1)*($F40-INDEX($F$1:$F$1001,ROW($F40)+$E$3))/T$3*1000,""))</f>
        <v/>
      </c>
      <c r="U40" s="73" t="str">
        <f>IF($A40="","",IF($A40=U$2,IF($G$3=aux!$A$2,1,-1)*($F40-INDEX($F$1:$F$1001,ROW($F40)+$E$3))/U$3*1000,""))</f>
        <v/>
      </c>
      <c r="V40" s="73" t="str">
        <f>IF($A40="","",IF($A40=V$2,IF($G$3=aux!$A$2,1,-1)*($F40-INDEX($F$1:$F$1001,ROW($F40)+$E$3))/V$3*1000,""))</f>
        <v/>
      </c>
      <c r="W40" s="73" t="str">
        <f>IF($A40="","",IF($A40=W$2,IF($G$3=aux!$A$2,1,-1)*($F40-INDEX($F$1:$F$1001,ROW($F40)+$E$3))/W$3*1000,""))</f>
        <v/>
      </c>
    </row>
    <row r="41" spans="1:23" x14ac:dyDescent="0.25">
      <c r="A41" s="47" t="s">
        <v>134</v>
      </c>
      <c r="B41" s="8" t="s">
        <v>129</v>
      </c>
      <c r="C41" s="8" t="s">
        <v>130</v>
      </c>
      <c r="D41" s="8" t="s">
        <v>0</v>
      </c>
      <c r="E41" s="8">
        <v>35</v>
      </c>
      <c r="F41" s="8">
        <v>0.27600000000000002</v>
      </c>
      <c r="G41" s="8">
        <v>3.0510000000000002E-18</v>
      </c>
      <c r="H41" s="8">
        <v>0</v>
      </c>
      <c r="I41" s="8">
        <v>0</v>
      </c>
      <c r="J41" s="8">
        <v>0</v>
      </c>
      <c r="K41" s="48">
        <v>9.4370000000000004E-8</v>
      </c>
      <c r="N41" s="73" t="str">
        <f>IF($A41="","",IF($A41=N$2,IF($G$3=aux!$A$2,1,-1)*($F41-INDEX($F$1:$F$1001,ROW($F41)+$E$3))/N$3*1000,""))</f>
        <v/>
      </c>
      <c r="O41" s="73" t="str">
        <f>IF($A41="","",IF($A41=O$2,IF($G$3=aux!$A$2,1,-1)*($F41-INDEX($F$1:$F$1001,ROW($F41)+$E$3))/O$3*1000,""))</f>
        <v/>
      </c>
      <c r="P41" s="73" t="str">
        <f>IF($A41="","",IF($A41=P$2,IF($G$3=aux!$A$2,1,-1)*($F41-INDEX($F$1:$F$1001,ROW($F41)+$E$3))/P$3*1000,""))</f>
        <v/>
      </c>
      <c r="Q41" s="73" t="str">
        <f>IF($A41="","",IF($A41=Q$2,IF($G$3=aux!$A$2,1,-1)*($F41-INDEX($F$1:$F$1001,ROW($F41)+$E$3))/Q$3*1000,""))</f>
        <v/>
      </c>
      <c r="R41" s="73" t="str">
        <f>IF($A41="","",IF($A41=R$2,IF($G$3=aux!$A$2,1,-1)*($F41-INDEX($F$1:$F$1001,ROW($F41)+$E$3))/R$3*1000,""))</f>
        <v/>
      </c>
      <c r="S41" s="73">
        <f>IF($A41="","",IF($A41=S$2,IF($G$3=aux!$A$2,1,-1)*($F41-INDEX($F$1:$F$1001,ROW($F41)+$E$3))/S$3*1000,""))</f>
        <v>11.130666666666677</v>
      </c>
      <c r="T41" s="73" t="str">
        <f>IF($A41="","",IF($A41=T$2,IF($G$3=aux!$A$2,1,-1)*($F41-INDEX($F$1:$F$1001,ROW($F41)+$E$3))/T$3*1000,""))</f>
        <v/>
      </c>
      <c r="U41" s="73" t="str">
        <f>IF($A41="","",IF($A41=U$2,IF($G$3=aux!$A$2,1,-1)*($F41-INDEX($F$1:$F$1001,ROW($F41)+$E$3))/U$3*1000,""))</f>
        <v/>
      </c>
      <c r="V41" s="73" t="str">
        <f>IF($A41="","",IF($A41=V$2,IF($G$3=aux!$A$2,1,-1)*($F41-INDEX($F$1:$F$1001,ROW($F41)+$E$3))/V$3*1000,""))</f>
        <v/>
      </c>
      <c r="W41" s="73" t="str">
        <f>IF($A41="","",IF($A41=W$2,IF($G$3=aux!$A$2,1,-1)*($F41-INDEX($F$1:$F$1001,ROW($F41)+$E$3))/W$3*1000,""))</f>
        <v/>
      </c>
    </row>
    <row r="42" spans="1:23" x14ac:dyDescent="0.25">
      <c r="A42" s="47" t="s">
        <v>134</v>
      </c>
      <c r="B42" s="8" t="s">
        <v>129</v>
      </c>
      <c r="C42" s="8" t="s">
        <v>130</v>
      </c>
      <c r="D42" s="8" t="s">
        <v>0</v>
      </c>
      <c r="E42" s="8">
        <v>36</v>
      </c>
      <c r="F42" s="8">
        <v>0.28000000000000003</v>
      </c>
      <c r="G42" s="8">
        <v>3.0080000000000001E-18</v>
      </c>
      <c r="H42" s="8">
        <v>0</v>
      </c>
      <c r="I42" s="8">
        <v>0</v>
      </c>
      <c r="J42" s="8">
        <v>0</v>
      </c>
      <c r="K42" s="48">
        <v>9.6009999999999997E-8</v>
      </c>
      <c r="N42" s="73" t="str">
        <f>IF($A42="","",IF($A42=N$2,IF($G$3=aux!$A$2,1,-1)*($F42-INDEX($F$1:$F$1001,ROW($F42)+$E$3))/N$3*1000,""))</f>
        <v/>
      </c>
      <c r="O42" s="73" t="str">
        <f>IF($A42="","",IF($A42=O$2,IF($G$3=aux!$A$2,1,-1)*($F42-INDEX($F$1:$F$1001,ROW($F42)+$E$3))/O$3*1000,""))</f>
        <v/>
      </c>
      <c r="P42" s="73" t="str">
        <f>IF($A42="","",IF($A42=P$2,IF($G$3=aux!$A$2,1,-1)*($F42-INDEX($F$1:$F$1001,ROW($F42)+$E$3))/P$3*1000,""))</f>
        <v/>
      </c>
      <c r="Q42" s="73" t="str">
        <f>IF($A42="","",IF($A42=Q$2,IF($G$3=aux!$A$2,1,-1)*($F42-INDEX($F$1:$F$1001,ROW($F42)+$E$3))/Q$3*1000,""))</f>
        <v/>
      </c>
      <c r="R42" s="73" t="str">
        <f>IF($A42="","",IF($A42=R$2,IF($G$3=aux!$A$2,1,-1)*($F42-INDEX($F$1:$F$1001,ROW($F42)+$E$3))/R$3*1000,""))</f>
        <v/>
      </c>
      <c r="S42" s="73">
        <f>IF($A42="","",IF($A42=S$2,IF($G$3=aux!$A$2,1,-1)*($F42-INDEX($F$1:$F$1001,ROW($F42)+$E$3))/S$3*1000,""))</f>
        <v>11.205333333333344</v>
      </c>
      <c r="T42" s="73" t="str">
        <f>IF($A42="","",IF($A42=T$2,IF($G$3=aux!$A$2,1,-1)*($F42-INDEX($F$1:$F$1001,ROW($F42)+$E$3))/T$3*1000,""))</f>
        <v/>
      </c>
      <c r="U42" s="73" t="str">
        <f>IF($A42="","",IF($A42=U$2,IF($G$3=aux!$A$2,1,-1)*($F42-INDEX($F$1:$F$1001,ROW($F42)+$E$3))/U$3*1000,""))</f>
        <v/>
      </c>
      <c r="V42" s="73" t="str">
        <f>IF($A42="","",IF($A42=V$2,IF($G$3=aux!$A$2,1,-1)*($F42-INDEX($F$1:$F$1001,ROW($F42)+$E$3))/V$3*1000,""))</f>
        <v/>
      </c>
      <c r="W42" s="73" t="str">
        <f>IF($A42="","",IF($A42=W$2,IF($G$3=aux!$A$2,1,-1)*($F42-INDEX($F$1:$F$1001,ROW($F42)+$E$3))/W$3*1000,""))</f>
        <v/>
      </c>
    </row>
    <row r="43" spans="1:23" x14ac:dyDescent="0.25">
      <c r="A43" s="47" t="s">
        <v>134</v>
      </c>
      <c r="B43" s="8" t="s">
        <v>129</v>
      </c>
      <c r="C43" s="8" t="s">
        <v>130</v>
      </c>
      <c r="D43" s="8" t="s">
        <v>0</v>
      </c>
      <c r="E43" s="8">
        <v>37</v>
      </c>
      <c r="F43" s="8">
        <v>0.28199999999999997</v>
      </c>
      <c r="G43" s="8">
        <v>3.0050000000000002E-18</v>
      </c>
      <c r="H43" s="8">
        <v>0</v>
      </c>
      <c r="I43" s="8">
        <v>0</v>
      </c>
      <c r="J43" s="8">
        <v>0</v>
      </c>
      <c r="K43" s="48">
        <v>9.6120000000000003E-8</v>
      </c>
      <c r="N43" s="73" t="str">
        <f>IF($A43="","",IF($A43=N$2,IF($G$3=aux!$A$2,1,-1)*($F43-INDEX($F$1:$F$1001,ROW($F43)+$E$3))/N$3*1000,""))</f>
        <v/>
      </c>
      <c r="O43" s="73" t="str">
        <f>IF($A43="","",IF($A43=O$2,IF($G$3=aux!$A$2,1,-1)*($F43-INDEX($F$1:$F$1001,ROW($F43)+$E$3))/O$3*1000,""))</f>
        <v/>
      </c>
      <c r="P43" s="73" t="str">
        <f>IF($A43="","",IF($A43=P$2,IF($G$3=aux!$A$2,1,-1)*($F43-INDEX($F$1:$F$1001,ROW($F43)+$E$3))/P$3*1000,""))</f>
        <v/>
      </c>
      <c r="Q43" s="73" t="str">
        <f>IF($A43="","",IF($A43=Q$2,IF($G$3=aux!$A$2,1,-1)*($F43-INDEX($F$1:$F$1001,ROW($F43)+$E$3))/Q$3*1000,""))</f>
        <v/>
      </c>
      <c r="R43" s="73" t="str">
        <f>IF($A43="","",IF($A43=R$2,IF($G$3=aux!$A$2,1,-1)*($F43-INDEX($F$1:$F$1001,ROW($F43)+$E$3))/R$3*1000,""))</f>
        <v/>
      </c>
      <c r="S43" s="73">
        <f>IF($A43="","",IF($A43=S$2,IF($G$3=aux!$A$2,1,-1)*($F43-INDEX($F$1:$F$1001,ROW($F43)+$E$3))/S$3*1000,""))</f>
        <v>11.243333333333327</v>
      </c>
      <c r="T43" s="73" t="str">
        <f>IF($A43="","",IF($A43=T$2,IF($G$3=aux!$A$2,1,-1)*($F43-INDEX($F$1:$F$1001,ROW($F43)+$E$3))/T$3*1000,""))</f>
        <v/>
      </c>
      <c r="U43" s="73" t="str">
        <f>IF($A43="","",IF($A43=U$2,IF($G$3=aux!$A$2,1,-1)*($F43-INDEX($F$1:$F$1001,ROW($F43)+$E$3))/U$3*1000,""))</f>
        <v/>
      </c>
      <c r="V43" s="73" t="str">
        <f>IF($A43="","",IF($A43=V$2,IF($G$3=aux!$A$2,1,-1)*($F43-INDEX($F$1:$F$1001,ROW($F43)+$E$3))/V$3*1000,""))</f>
        <v/>
      </c>
      <c r="W43" s="73" t="str">
        <f>IF($A43="","",IF($A43=W$2,IF($G$3=aux!$A$2,1,-1)*($F43-INDEX($F$1:$F$1001,ROW($F43)+$E$3))/W$3*1000,""))</f>
        <v/>
      </c>
    </row>
    <row r="44" spans="1:23" x14ac:dyDescent="0.25">
      <c r="A44" s="47" t="s">
        <v>134</v>
      </c>
      <c r="B44" s="8" t="s">
        <v>129</v>
      </c>
      <c r="C44" s="8" t="s">
        <v>130</v>
      </c>
      <c r="D44" s="8" t="s">
        <v>0</v>
      </c>
      <c r="E44" s="8">
        <v>38</v>
      </c>
      <c r="F44" s="8">
        <v>0.28999999999999998</v>
      </c>
      <c r="G44" s="8">
        <v>2.8759999999999999E-18</v>
      </c>
      <c r="H44" s="8">
        <v>0</v>
      </c>
      <c r="I44" s="8">
        <v>0</v>
      </c>
      <c r="J44" s="8">
        <v>0</v>
      </c>
      <c r="K44" s="48">
        <v>9.6120000000000003E-8</v>
      </c>
      <c r="N44" s="73" t="str">
        <f>IF($A44="","",IF($A44=N$2,IF($G$3=aux!$A$2,1,-1)*($F44-INDEX($F$1:$F$1001,ROW($F44)+$E$3))/N$3*1000,""))</f>
        <v/>
      </c>
      <c r="O44" s="73" t="str">
        <f>IF($A44="","",IF($A44=O$2,IF($G$3=aux!$A$2,1,-1)*($F44-INDEX($F$1:$F$1001,ROW($F44)+$E$3))/O$3*1000,""))</f>
        <v/>
      </c>
      <c r="P44" s="73" t="str">
        <f>IF($A44="","",IF($A44=P$2,IF($G$3=aux!$A$2,1,-1)*($F44-INDEX($F$1:$F$1001,ROW($F44)+$E$3))/P$3*1000,""))</f>
        <v/>
      </c>
      <c r="Q44" s="73" t="str">
        <f>IF($A44="","",IF($A44=Q$2,IF($G$3=aux!$A$2,1,-1)*($F44-INDEX($F$1:$F$1001,ROW($F44)+$E$3))/Q$3*1000,""))</f>
        <v/>
      </c>
      <c r="R44" s="73" t="str">
        <f>IF($A44="","",IF($A44=R$2,IF($G$3=aux!$A$2,1,-1)*($F44-INDEX($F$1:$F$1001,ROW($F44)+$E$3))/R$3*1000,""))</f>
        <v/>
      </c>
      <c r="S44" s="73">
        <f>IF($A44="","",IF($A44=S$2,IF($G$3=aux!$A$2,1,-1)*($F44-INDEX($F$1:$F$1001,ROW($F44)+$E$3))/S$3*1000,""))</f>
        <v>11.349999999999991</v>
      </c>
      <c r="T44" s="73" t="str">
        <f>IF($A44="","",IF($A44=T$2,IF($G$3=aux!$A$2,1,-1)*($F44-INDEX($F$1:$F$1001,ROW($F44)+$E$3))/T$3*1000,""))</f>
        <v/>
      </c>
      <c r="U44" s="73" t="str">
        <f>IF($A44="","",IF($A44=U$2,IF($G$3=aux!$A$2,1,-1)*($F44-INDEX($F$1:$F$1001,ROW($F44)+$E$3))/U$3*1000,""))</f>
        <v/>
      </c>
      <c r="V44" s="73" t="str">
        <f>IF($A44="","",IF($A44=V$2,IF($G$3=aux!$A$2,1,-1)*($F44-INDEX($F$1:$F$1001,ROW($F44)+$E$3))/V$3*1000,""))</f>
        <v/>
      </c>
      <c r="W44" s="73" t="str">
        <f>IF($A44="","",IF($A44=W$2,IF($G$3=aux!$A$2,1,-1)*($F44-INDEX($F$1:$F$1001,ROW($F44)+$E$3))/W$3*1000,""))</f>
        <v/>
      </c>
    </row>
    <row r="45" spans="1:23" x14ac:dyDescent="0.25">
      <c r="A45" s="47" t="s">
        <v>134</v>
      </c>
      <c r="B45" s="8" t="s">
        <v>129</v>
      </c>
      <c r="C45" s="8" t="s">
        <v>130</v>
      </c>
      <c r="D45" s="8" t="s">
        <v>0</v>
      </c>
      <c r="E45" s="8">
        <v>39</v>
      </c>
      <c r="F45" s="8">
        <v>0.29799999999999999</v>
      </c>
      <c r="G45" s="8">
        <v>2.786E-18</v>
      </c>
      <c r="H45" s="8">
        <v>0</v>
      </c>
      <c r="I45" s="8">
        <v>0</v>
      </c>
      <c r="J45" s="8">
        <v>0</v>
      </c>
      <c r="K45" s="48">
        <v>9.6480000000000001E-8</v>
      </c>
      <c r="N45" s="73" t="str">
        <f>IF($A45="","",IF($A45=N$2,IF($G$3=aux!$A$2,1,-1)*($F45-INDEX($F$1:$F$1001,ROW($F45)+$E$3))/N$3*1000,""))</f>
        <v/>
      </c>
      <c r="O45" s="73" t="str">
        <f>IF($A45="","",IF($A45=O$2,IF($G$3=aux!$A$2,1,-1)*($F45-INDEX($F$1:$F$1001,ROW($F45)+$E$3))/O$3*1000,""))</f>
        <v/>
      </c>
      <c r="P45" s="73" t="str">
        <f>IF($A45="","",IF($A45=P$2,IF($G$3=aux!$A$2,1,-1)*($F45-INDEX($F$1:$F$1001,ROW($F45)+$E$3))/P$3*1000,""))</f>
        <v/>
      </c>
      <c r="Q45" s="73" t="str">
        <f>IF($A45="","",IF($A45=Q$2,IF($G$3=aux!$A$2,1,-1)*($F45-INDEX($F$1:$F$1001,ROW($F45)+$E$3))/Q$3*1000,""))</f>
        <v/>
      </c>
      <c r="R45" s="73" t="str">
        <f>IF($A45="","",IF($A45=R$2,IF($G$3=aux!$A$2,1,-1)*($F45-INDEX($F$1:$F$1001,ROW($F45)+$E$3))/R$3*1000,""))</f>
        <v/>
      </c>
      <c r="S45" s="73">
        <f>IF($A45="","",IF($A45=S$2,IF($G$3=aux!$A$2,1,-1)*($F45-INDEX($F$1:$F$1001,ROW($F45)+$E$3))/S$3*1000,""))</f>
        <v>11.451333333333332</v>
      </c>
      <c r="T45" s="73" t="str">
        <f>IF($A45="","",IF($A45=T$2,IF($G$3=aux!$A$2,1,-1)*($F45-INDEX($F$1:$F$1001,ROW($F45)+$E$3))/T$3*1000,""))</f>
        <v/>
      </c>
      <c r="U45" s="73" t="str">
        <f>IF($A45="","",IF($A45=U$2,IF($G$3=aux!$A$2,1,-1)*($F45-INDEX($F$1:$F$1001,ROW($F45)+$E$3))/U$3*1000,""))</f>
        <v/>
      </c>
      <c r="V45" s="73" t="str">
        <f>IF($A45="","",IF($A45=V$2,IF($G$3=aux!$A$2,1,-1)*($F45-INDEX($F$1:$F$1001,ROW($F45)+$E$3))/V$3*1000,""))</f>
        <v/>
      </c>
      <c r="W45" s="73" t="str">
        <f>IF($A45="","",IF($A45=W$2,IF($G$3=aux!$A$2,1,-1)*($F45-INDEX($F$1:$F$1001,ROW($F45)+$E$3))/W$3*1000,""))</f>
        <v/>
      </c>
    </row>
    <row r="46" spans="1:23" x14ac:dyDescent="0.25">
      <c r="A46" s="47" t="s">
        <v>134</v>
      </c>
      <c r="B46" s="8" t="s">
        <v>129</v>
      </c>
      <c r="C46" s="8" t="s">
        <v>130</v>
      </c>
      <c r="D46" s="8" t="s">
        <v>0</v>
      </c>
      <c r="E46" s="8">
        <v>40</v>
      </c>
      <c r="F46" s="8">
        <v>0.30599999999999999</v>
      </c>
      <c r="G46" s="8">
        <v>2.656E-18</v>
      </c>
      <c r="H46" s="8">
        <v>0</v>
      </c>
      <c r="I46" s="8">
        <v>0</v>
      </c>
      <c r="J46" s="8">
        <v>0</v>
      </c>
      <c r="K46" s="48">
        <v>9.6480000000000001E-8</v>
      </c>
      <c r="N46" s="73" t="str">
        <f>IF($A46="","",IF($A46=N$2,IF($G$3=aux!$A$2,1,-1)*($F46-INDEX($F$1:$F$1001,ROW($F46)+$E$3))/N$3*1000,""))</f>
        <v/>
      </c>
      <c r="O46" s="73" t="str">
        <f>IF($A46="","",IF($A46=O$2,IF($G$3=aux!$A$2,1,-1)*($F46-INDEX($F$1:$F$1001,ROW($F46)+$E$3))/O$3*1000,""))</f>
        <v/>
      </c>
      <c r="P46" s="73" t="str">
        <f>IF($A46="","",IF($A46=P$2,IF($G$3=aux!$A$2,1,-1)*($F46-INDEX($F$1:$F$1001,ROW($F46)+$E$3))/P$3*1000,""))</f>
        <v/>
      </c>
      <c r="Q46" s="73" t="str">
        <f>IF($A46="","",IF($A46=Q$2,IF($G$3=aux!$A$2,1,-1)*($F46-INDEX($F$1:$F$1001,ROW($F46)+$E$3))/Q$3*1000,""))</f>
        <v/>
      </c>
      <c r="R46" s="73" t="str">
        <f>IF($A46="","",IF($A46=R$2,IF($G$3=aux!$A$2,1,-1)*($F46-INDEX($F$1:$F$1001,ROW($F46)+$E$3))/R$3*1000,""))</f>
        <v/>
      </c>
      <c r="S46" s="73">
        <f>IF($A46="","",IF($A46=S$2,IF($G$3=aux!$A$2,1,-1)*($F46-INDEX($F$1:$F$1001,ROW($F46)+$E$3))/S$3*1000,""))</f>
        <v>11.561999999999998</v>
      </c>
      <c r="T46" s="73" t="str">
        <f>IF($A46="","",IF($A46=T$2,IF($G$3=aux!$A$2,1,-1)*($F46-INDEX($F$1:$F$1001,ROW($F46)+$E$3))/T$3*1000,""))</f>
        <v/>
      </c>
      <c r="U46" s="73" t="str">
        <f>IF($A46="","",IF($A46=U$2,IF($G$3=aux!$A$2,1,-1)*($F46-INDEX($F$1:$F$1001,ROW($F46)+$E$3))/U$3*1000,""))</f>
        <v/>
      </c>
      <c r="V46" s="73" t="str">
        <f>IF($A46="","",IF($A46=V$2,IF($G$3=aux!$A$2,1,-1)*($F46-INDEX($F$1:$F$1001,ROW($F46)+$E$3))/V$3*1000,""))</f>
        <v/>
      </c>
      <c r="W46" s="73" t="str">
        <f>IF($A46="","",IF($A46=W$2,IF($G$3=aux!$A$2,1,-1)*($F46-INDEX($F$1:$F$1001,ROW($F46)+$E$3))/W$3*1000,""))</f>
        <v/>
      </c>
    </row>
    <row r="47" spans="1:23" x14ac:dyDescent="0.25">
      <c r="A47" s="47" t="s">
        <v>134</v>
      </c>
      <c r="B47" s="8" t="s">
        <v>129</v>
      </c>
      <c r="C47" s="8" t="s">
        <v>130</v>
      </c>
      <c r="D47" s="8" t="s">
        <v>0</v>
      </c>
      <c r="E47" s="8">
        <v>41</v>
      </c>
      <c r="F47" s="8">
        <v>0.314</v>
      </c>
      <c r="G47" s="8">
        <v>2.5220000000000001E-18</v>
      </c>
      <c r="H47" s="8">
        <v>0</v>
      </c>
      <c r="I47" s="8">
        <v>0</v>
      </c>
      <c r="J47" s="8">
        <v>0</v>
      </c>
      <c r="K47" s="48">
        <v>9.6480000000000001E-8</v>
      </c>
      <c r="N47" s="73" t="str">
        <f>IF($A47="","",IF($A47=N$2,IF($G$3=aux!$A$2,1,-1)*($F47-INDEX($F$1:$F$1001,ROW($F47)+$E$3))/N$3*1000,""))</f>
        <v/>
      </c>
      <c r="O47" s="73" t="str">
        <f>IF($A47="","",IF($A47=O$2,IF($G$3=aux!$A$2,1,-1)*($F47-INDEX($F$1:$F$1001,ROW($F47)+$E$3))/O$3*1000,""))</f>
        <v/>
      </c>
      <c r="P47" s="73" t="str">
        <f>IF($A47="","",IF($A47=P$2,IF($G$3=aux!$A$2,1,-1)*($F47-INDEX($F$1:$F$1001,ROW($F47)+$E$3))/P$3*1000,""))</f>
        <v/>
      </c>
      <c r="Q47" s="73" t="str">
        <f>IF($A47="","",IF($A47=Q$2,IF($G$3=aux!$A$2,1,-1)*($F47-INDEX($F$1:$F$1001,ROW($F47)+$E$3))/Q$3*1000,""))</f>
        <v/>
      </c>
      <c r="R47" s="73" t="str">
        <f>IF($A47="","",IF($A47=R$2,IF($G$3=aux!$A$2,1,-1)*($F47-INDEX($F$1:$F$1001,ROW($F47)+$E$3))/R$3*1000,""))</f>
        <v/>
      </c>
      <c r="S47" s="73">
        <f>IF($A47="","",IF($A47=S$2,IF($G$3=aux!$A$2,1,-1)*($F47-INDEX($F$1:$F$1001,ROW($F47)+$E$3))/S$3*1000,""))</f>
        <v>11.676666666666669</v>
      </c>
      <c r="T47" s="73" t="str">
        <f>IF($A47="","",IF($A47=T$2,IF($G$3=aux!$A$2,1,-1)*($F47-INDEX($F$1:$F$1001,ROW($F47)+$E$3))/T$3*1000,""))</f>
        <v/>
      </c>
      <c r="U47" s="73" t="str">
        <f>IF($A47="","",IF($A47=U$2,IF($G$3=aux!$A$2,1,-1)*($F47-INDEX($F$1:$F$1001,ROW($F47)+$E$3))/U$3*1000,""))</f>
        <v/>
      </c>
      <c r="V47" s="73" t="str">
        <f>IF($A47="","",IF($A47=V$2,IF($G$3=aux!$A$2,1,-1)*($F47-INDEX($F$1:$F$1001,ROW($F47)+$E$3))/V$3*1000,""))</f>
        <v/>
      </c>
      <c r="W47" s="73" t="str">
        <f>IF($A47="","",IF($A47=W$2,IF($G$3=aux!$A$2,1,-1)*($F47-INDEX($F$1:$F$1001,ROW($F47)+$E$3))/W$3*1000,""))</f>
        <v/>
      </c>
    </row>
    <row r="48" spans="1:23" x14ac:dyDescent="0.25">
      <c r="A48" s="47" t="s">
        <v>134</v>
      </c>
      <c r="B48" s="8" t="s">
        <v>129</v>
      </c>
      <c r="C48" s="8" t="s">
        <v>130</v>
      </c>
      <c r="D48" s="8" t="s">
        <v>0</v>
      </c>
      <c r="E48" s="8">
        <v>42</v>
      </c>
      <c r="F48" s="8">
        <v>0.32200000000000001</v>
      </c>
      <c r="G48" s="8">
        <v>2.3890000000000002E-18</v>
      </c>
      <c r="H48" s="8">
        <v>0</v>
      </c>
      <c r="I48" s="8">
        <v>0</v>
      </c>
      <c r="J48" s="8">
        <v>0</v>
      </c>
      <c r="K48" s="48">
        <v>9.6480000000000001E-8</v>
      </c>
      <c r="N48" s="73" t="str">
        <f>IF($A48="","",IF($A48=N$2,IF($G$3=aux!$A$2,1,-1)*($F48-INDEX($F$1:$F$1001,ROW($F48)+$E$3))/N$3*1000,""))</f>
        <v/>
      </c>
      <c r="O48" s="73" t="str">
        <f>IF($A48="","",IF($A48=O$2,IF($G$3=aux!$A$2,1,-1)*($F48-INDEX($F$1:$F$1001,ROW($F48)+$E$3))/O$3*1000,""))</f>
        <v/>
      </c>
      <c r="P48" s="73" t="str">
        <f>IF($A48="","",IF($A48=P$2,IF($G$3=aux!$A$2,1,-1)*($F48-INDEX($F$1:$F$1001,ROW($F48)+$E$3))/P$3*1000,""))</f>
        <v/>
      </c>
      <c r="Q48" s="73" t="str">
        <f>IF($A48="","",IF($A48=Q$2,IF($G$3=aux!$A$2,1,-1)*($F48-INDEX($F$1:$F$1001,ROW($F48)+$E$3))/Q$3*1000,""))</f>
        <v/>
      </c>
      <c r="R48" s="73" t="str">
        <f>IF($A48="","",IF($A48=R$2,IF($G$3=aux!$A$2,1,-1)*($F48-INDEX($F$1:$F$1001,ROW($F48)+$E$3))/R$3*1000,""))</f>
        <v/>
      </c>
      <c r="S48" s="73">
        <f>IF($A48="","",IF($A48=S$2,IF($G$3=aux!$A$2,1,-1)*($F48-INDEX($F$1:$F$1001,ROW($F48)+$E$3))/S$3*1000,""))</f>
        <v>11.791333333333339</v>
      </c>
      <c r="T48" s="73" t="str">
        <f>IF($A48="","",IF($A48=T$2,IF($G$3=aux!$A$2,1,-1)*($F48-INDEX($F$1:$F$1001,ROW($F48)+$E$3))/T$3*1000,""))</f>
        <v/>
      </c>
      <c r="U48" s="73" t="str">
        <f>IF($A48="","",IF($A48=U$2,IF($G$3=aux!$A$2,1,-1)*($F48-INDEX($F$1:$F$1001,ROW($F48)+$E$3))/U$3*1000,""))</f>
        <v/>
      </c>
      <c r="V48" s="73" t="str">
        <f>IF($A48="","",IF($A48=V$2,IF($G$3=aux!$A$2,1,-1)*($F48-INDEX($F$1:$F$1001,ROW($F48)+$E$3))/V$3*1000,""))</f>
        <v/>
      </c>
      <c r="W48" s="73" t="str">
        <f>IF($A48="","",IF($A48=W$2,IF($G$3=aux!$A$2,1,-1)*($F48-INDEX($F$1:$F$1001,ROW($F48)+$E$3))/W$3*1000,""))</f>
        <v/>
      </c>
    </row>
    <row r="49" spans="1:23" x14ac:dyDescent="0.25">
      <c r="A49" s="47" t="s">
        <v>134</v>
      </c>
      <c r="B49" s="8" t="s">
        <v>129</v>
      </c>
      <c r="C49" s="8" t="s">
        <v>130</v>
      </c>
      <c r="D49" s="8" t="s">
        <v>0</v>
      </c>
      <c r="E49" s="8">
        <v>43</v>
      </c>
      <c r="F49" s="8">
        <v>0.33</v>
      </c>
      <c r="G49" s="8">
        <v>2.1740000000000001E-18</v>
      </c>
      <c r="H49" s="8">
        <v>0</v>
      </c>
      <c r="I49" s="8">
        <v>0</v>
      </c>
      <c r="J49" s="8">
        <v>0</v>
      </c>
      <c r="K49" s="48">
        <v>9.6390000000000005E-8</v>
      </c>
      <c r="N49" s="73" t="str">
        <f>IF($A49="","",IF($A49=N$2,IF($G$3=aux!$A$2,1,-1)*($F49-INDEX($F$1:$F$1001,ROW($F49)+$E$3))/N$3*1000,""))</f>
        <v/>
      </c>
      <c r="O49" s="73" t="str">
        <f>IF($A49="","",IF($A49=O$2,IF($G$3=aux!$A$2,1,-1)*($F49-INDEX($F$1:$F$1001,ROW($F49)+$E$3))/O$3*1000,""))</f>
        <v/>
      </c>
      <c r="P49" s="73" t="str">
        <f>IF($A49="","",IF($A49=P$2,IF($G$3=aux!$A$2,1,-1)*($F49-INDEX($F$1:$F$1001,ROW($F49)+$E$3))/P$3*1000,""))</f>
        <v/>
      </c>
      <c r="Q49" s="73" t="str">
        <f>IF($A49="","",IF($A49=Q$2,IF($G$3=aux!$A$2,1,-1)*($F49-INDEX($F$1:$F$1001,ROW($F49)+$E$3))/Q$3*1000,""))</f>
        <v/>
      </c>
      <c r="R49" s="73" t="str">
        <f>IF($A49="","",IF($A49=R$2,IF($G$3=aux!$A$2,1,-1)*($F49-INDEX($F$1:$F$1001,ROW($F49)+$E$3))/R$3*1000,""))</f>
        <v/>
      </c>
      <c r="S49" s="73">
        <f>IF($A49="","",IF($A49=S$2,IF($G$3=aux!$A$2,1,-1)*($F49-INDEX($F$1:$F$1001,ROW($F49)+$E$3))/S$3*1000,""))</f>
        <v>11.911999999999997</v>
      </c>
      <c r="T49" s="73" t="str">
        <f>IF($A49="","",IF($A49=T$2,IF($G$3=aux!$A$2,1,-1)*($F49-INDEX($F$1:$F$1001,ROW($F49)+$E$3))/T$3*1000,""))</f>
        <v/>
      </c>
      <c r="U49" s="73" t="str">
        <f>IF($A49="","",IF($A49=U$2,IF($G$3=aux!$A$2,1,-1)*($F49-INDEX($F$1:$F$1001,ROW($F49)+$E$3))/U$3*1000,""))</f>
        <v/>
      </c>
      <c r="V49" s="73" t="str">
        <f>IF($A49="","",IF($A49=V$2,IF($G$3=aux!$A$2,1,-1)*($F49-INDEX($F$1:$F$1001,ROW($F49)+$E$3))/V$3*1000,""))</f>
        <v/>
      </c>
      <c r="W49" s="73" t="str">
        <f>IF($A49="","",IF($A49=W$2,IF($G$3=aux!$A$2,1,-1)*($F49-INDEX($F$1:$F$1001,ROW($F49)+$E$3))/W$3*1000,""))</f>
        <v/>
      </c>
    </row>
    <row r="50" spans="1:23" x14ac:dyDescent="0.25">
      <c r="A50" s="47" t="s">
        <v>134</v>
      </c>
      <c r="B50" s="8" t="s">
        <v>129</v>
      </c>
      <c r="C50" s="8" t="s">
        <v>130</v>
      </c>
      <c r="D50" s="8" t="s">
        <v>0</v>
      </c>
      <c r="E50" s="8">
        <v>44</v>
      </c>
      <c r="F50" s="8">
        <v>0.33800000000000002</v>
      </c>
      <c r="G50" s="8">
        <v>2.0390000000000001E-18</v>
      </c>
      <c r="H50" s="8">
        <v>0</v>
      </c>
      <c r="I50" s="8">
        <v>0</v>
      </c>
      <c r="J50" s="8">
        <v>0</v>
      </c>
      <c r="K50" s="48">
        <v>9.6390000000000005E-8</v>
      </c>
      <c r="N50" s="73" t="str">
        <f>IF($A50="","",IF($A50=N$2,IF($G$3=aux!$A$2,1,-1)*($F50-INDEX($F$1:$F$1001,ROW($F50)+$E$3))/N$3*1000,""))</f>
        <v/>
      </c>
      <c r="O50" s="73" t="str">
        <f>IF($A50="","",IF($A50=O$2,IF($G$3=aux!$A$2,1,-1)*($F50-INDEX($F$1:$F$1001,ROW($F50)+$E$3))/O$3*1000,""))</f>
        <v/>
      </c>
      <c r="P50" s="73" t="str">
        <f>IF($A50="","",IF($A50=P$2,IF($G$3=aux!$A$2,1,-1)*($F50-INDEX($F$1:$F$1001,ROW($F50)+$E$3))/P$3*1000,""))</f>
        <v/>
      </c>
      <c r="Q50" s="73" t="str">
        <f>IF($A50="","",IF($A50=Q$2,IF($G$3=aux!$A$2,1,-1)*($F50-INDEX($F$1:$F$1001,ROW($F50)+$E$3))/Q$3*1000,""))</f>
        <v/>
      </c>
      <c r="R50" s="73" t="str">
        <f>IF($A50="","",IF($A50=R$2,IF($G$3=aux!$A$2,1,-1)*($F50-INDEX($F$1:$F$1001,ROW($F50)+$E$3))/R$3*1000,""))</f>
        <v/>
      </c>
      <c r="S50" s="73">
        <f>IF($A50="","",IF($A50=S$2,IF($G$3=aux!$A$2,1,-1)*($F50-INDEX($F$1:$F$1001,ROW($F50)+$E$3))/S$3*1000,""))</f>
        <v>12.025666666666675</v>
      </c>
      <c r="T50" s="73" t="str">
        <f>IF($A50="","",IF($A50=T$2,IF($G$3=aux!$A$2,1,-1)*($F50-INDEX($F$1:$F$1001,ROW($F50)+$E$3))/T$3*1000,""))</f>
        <v/>
      </c>
      <c r="U50" s="73" t="str">
        <f>IF($A50="","",IF($A50=U$2,IF($G$3=aux!$A$2,1,-1)*($F50-INDEX($F$1:$F$1001,ROW($F50)+$E$3))/U$3*1000,""))</f>
        <v/>
      </c>
      <c r="V50" s="73" t="str">
        <f>IF($A50="","",IF($A50=V$2,IF($G$3=aux!$A$2,1,-1)*($F50-INDEX($F$1:$F$1001,ROW($F50)+$E$3))/V$3*1000,""))</f>
        <v/>
      </c>
      <c r="W50" s="73" t="str">
        <f>IF($A50="","",IF($A50=W$2,IF($G$3=aux!$A$2,1,-1)*($F50-INDEX($F$1:$F$1001,ROW($F50)+$E$3))/W$3*1000,""))</f>
        <v/>
      </c>
    </row>
    <row r="51" spans="1:23" x14ac:dyDescent="0.25">
      <c r="A51" s="47" t="s">
        <v>134</v>
      </c>
      <c r="B51" s="8" t="s">
        <v>129</v>
      </c>
      <c r="C51" s="8" t="s">
        <v>130</v>
      </c>
      <c r="D51" s="8" t="s">
        <v>0</v>
      </c>
      <c r="E51" s="8">
        <v>45</v>
      </c>
      <c r="F51" s="8">
        <v>0.34599999999999997</v>
      </c>
      <c r="G51" s="8">
        <v>1.902E-18</v>
      </c>
      <c r="H51" s="8">
        <v>0</v>
      </c>
      <c r="I51" s="8">
        <v>0</v>
      </c>
      <c r="J51" s="8">
        <v>0</v>
      </c>
      <c r="K51" s="48">
        <v>9.6390000000000005E-8</v>
      </c>
      <c r="N51" s="73" t="str">
        <f>IF($A51="","",IF($A51=N$2,IF($G$3=aux!$A$2,1,-1)*($F51-INDEX($F$1:$F$1001,ROW($F51)+$E$3))/N$3*1000,""))</f>
        <v/>
      </c>
      <c r="O51" s="73" t="str">
        <f>IF($A51="","",IF($A51=O$2,IF($G$3=aux!$A$2,1,-1)*($F51-INDEX($F$1:$F$1001,ROW($F51)+$E$3))/O$3*1000,""))</f>
        <v/>
      </c>
      <c r="P51" s="73" t="str">
        <f>IF($A51="","",IF($A51=P$2,IF($G$3=aux!$A$2,1,-1)*($F51-INDEX($F$1:$F$1001,ROW($F51)+$E$3))/P$3*1000,""))</f>
        <v/>
      </c>
      <c r="Q51" s="73" t="str">
        <f>IF($A51="","",IF($A51=Q$2,IF($G$3=aux!$A$2,1,-1)*($F51-INDEX($F$1:$F$1001,ROW($F51)+$E$3))/Q$3*1000,""))</f>
        <v/>
      </c>
      <c r="R51" s="73" t="str">
        <f>IF($A51="","",IF($A51=R$2,IF($G$3=aux!$A$2,1,-1)*($F51-INDEX($F$1:$F$1001,ROW($F51)+$E$3))/R$3*1000,""))</f>
        <v/>
      </c>
      <c r="S51" s="73">
        <f>IF($A51="","",IF($A51=S$2,IF($G$3=aux!$A$2,1,-1)*($F51-INDEX($F$1:$F$1001,ROW($F51)+$E$3))/S$3*1000,""))</f>
        <v>12.13966666666666</v>
      </c>
      <c r="T51" s="73" t="str">
        <f>IF($A51="","",IF($A51=T$2,IF($G$3=aux!$A$2,1,-1)*($F51-INDEX($F$1:$F$1001,ROW($F51)+$E$3))/T$3*1000,""))</f>
        <v/>
      </c>
      <c r="U51" s="73" t="str">
        <f>IF($A51="","",IF($A51=U$2,IF($G$3=aux!$A$2,1,-1)*($F51-INDEX($F$1:$F$1001,ROW($F51)+$E$3))/U$3*1000,""))</f>
        <v/>
      </c>
      <c r="V51" s="73" t="str">
        <f>IF($A51="","",IF($A51=V$2,IF($G$3=aux!$A$2,1,-1)*($F51-INDEX($F$1:$F$1001,ROW($F51)+$E$3))/V$3*1000,""))</f>
        <v/>
      </c>
      <c r="W51" s="73" t="str">
        <f>IF($A51="","",IF($A51=W$2,IF($G$3=aux!$A$2,1,-1)*($F51-INDEX($F$1:$F$1001,ROW($F51)+$E$3))/W$3*1000,""))</f>
        <v/>
      </c>
    </row>
    <row r="52" spans="1:23" x14ac:dyDescent="0.25">
      <c r="A52" s="47" t="s">
        <v>134</v>
      </c>
      <c r="B52" s="8" t="s">
        <v>129</v>
      </c>
      <c r="C52" s="8" t="s">
        <v>130</v>
      </c>
      <c r="D52" s="8" t="s">
        <v>0</v>
      </c>
      <c r="E52" s="8">
        <v>46</v>
      </c>
      <c r="F52" s="8">
        <v>0.35399999999999998</v>
      </c>
      <c r="G52" s="8">
        <v>1.7660000000000001E-18</v>
      </c>
      <c r="H52" s="8">
        <v>0</v>
      </c>
      <c r="I52" s="8">
        <v>0</v>
      </c>
      <c r="J52" s="8">
        <v>0</v>
      </c>
      <c r="K52" s="48">
        <v>9.6390000000000005E-8</v>
      </c>
      <c r="N52" s="73" t="str">
        <f>IF($A52="","",IF($A52=N$2,IF($G$3=aux!$A$2,1,-1)*($F52-INDEX($F$1:$F$1001,ROW($F52)+$E$3))/N$3*1000,""))</f>
        <v/>
      </c>
      <c r="O52" s="73" t="str">
        <f>IF($A52="","",IF($A52=O$2,IF($G$3=aux!$A$2,1,-1)*($F52-INDEX($F$1:$F$1001,ROW($F52)+$E$3))/O$3*1000,""))</f>
        <v/>
      </c>
      <c r="P52" s="73" t="str">
        <f>IF($A52="","",IF($A52=P$2,IF($G$3=aux!$A$2,1,-1)*($F52-INDEX($F$1:$F$1001,ROW($F52)+$E$3))/P$3*1000,""))</f>
        <v/>
      </c>
      <c r="Q52" s="73" t="str">
        <f>IF($A52="","",IF($A52=Q$2,IF($G$3=aux!$A$2,1,-1)*($F52-INDEX($F$1:$F$1001,ROW($F52)+$E$3))/Q$3*1000,""))</f>
        <v/>
      </c>
      <c r="R52" s="73" t="str">
        <f>IF($A52="","",IF($A52=R$2,IF($G$3=aux!$A$2,1,-1)*($F52-INDEX($F$1:$F$1001,ROW($F52)+$E$3))/R$3*1000,""))</f>
        <v/>
      </c>
      <c r="S52" s="73">
        <f>IF($A52="","",IF($A52=S$2,IF($G$3=aux!$A$2,1,-1)*($F52-INDEX($F$1:$F$1001,ROW($F52)+$E$3))/S$3*1000,""))</f>
        <v>12.253666666666662</v>
      </c>
      <c r="T52" s="73" t="str">
        <f>IF($A52="","",IF($A52=T$2,IF($G$3=aux!$A$2,1,-1)*($F52-INDEX($F$1:$F$1001,ROW($F52)+$E$3))/T$3*1000,""))</f>
        <v/>
      </c>
      <c r="U52" s="73" t="str">
        <f>IF($A52="","",IF($A52=U$2,IF($G$3=aux!$A$2,1,-1)*($F52-INDEX($F$1:$F$1001,ROW($F52)+$E$3))/U$3*1000,""))</f>
        <v/>
      </c>
      <c r="V52" s="73" t="str">
        <f>IF($A52="","",IF($A52=V$2,IF($G$3=aux!$A$2,1,-1)*($F52-INDEX($F$1:$F$1001,ROW($F52)+$E$3))/V$3*1000,""))</f>
        <v/>
      </c>
      <c r="W52" s="73" t="str">
        <f>IF($A52="","",IF($A52=W$2,IF($G$3=aux!$A$2,1,-1)*($F52-INDEX($F$1:$F$1001,ROW($F52)+$E$3))/W$3*1000,""))</f>
        <v/>
      </c>
    </row>
    <row r="53" spans="1:23" x14ac:dyDescent="0.25">
      <c r="A53" s="47" t="s">
        <v>134</v>
      </c>
      <c r="B53" s="8" t="s">
        <v>129</v>
      </c>
      <c r="C53" s="8" t="s">
        <v>130</v>
      </c>
      <c r="D53" s="8" t="s">
        <v>0</v>
      </c>
      <c r="E53" s="8">
        <v>47</v>
      </c>
      <c r="F53" s="8">
        <v>0.36199999999999999</v>
      </c>
      <c r="G53" s="8">
        <v>1.631E-18</v>
      </c>
      <c r="H53" s="8">
        <v>0</v>
      </c>
      <c r="I53" s="8">
        <v>0</v>
      </c>
      <c r="J53" s="8">
        <v>0</v>
      </c>
      <c r="K53" s="48">
        <v>9.6390000000000005E-8</v>
      </c>
      <c r="N53" s="73" t="str">
        <f>IF($A53="","",IF($A53=N$2,IF($G$3=aux!$A$2,1,-1)*($F53-INDEX($F$1:$F$1001,ROW($F53)+$E$3))/N$3*1000,""))</f>
        <v/>
      </c>
      <c r="O53" s="73" t="str">
        <f>IF($A53="","",IF($A53=O$2,IF($G$3=aux!$A$2,1,-1)*($F53-INDEX($F$1:$F$1001,ROW($F53)+$E$3))/O$3*1000,""))</f>
        <v/>
      </c>
      <c r="P53" s="73" t="str">
        <f>IF($A53="","",IF($A53=P$2,IF($G$3=aux!$A$2,1,-1)*($F53-INDEX($F$1:$F$1001,ROW($F53)+$E$3))/P$3*1000,""))</f>
        <v/>
      </c>
      <c r="Q53" s="73" t="str">
        <f>IF($A53="","",IF($A53=Q$2,IF($G$3=aux!$A$2,1,-1)*($F53-INDEX($F$1:$F$1001,ROW($F53)+$E$3))/Q$3*1000,""))</f>
        <v/>
      </c>
      <c r="R53" s="73" t="str">
        <f>IF($A53="","",IF($A53=R$2,IF($G$3=aux!$A$2,1,-1)*($F53-INDEX($F$1:$F$1001,ROW($F53)+$E$3))/R$3*1000,""))</f>
        <v/>
      </c>
      <c r="S53" s="73">
        <f>IF($A53="","",IF($A53=S$2,IF($G$3=aux!$A$2,1,-1)*($F53-INDEX($F$1:$F$1001,ROW($F53)+$E$3))/S$3*1000,""))</f>
        <v>12.36799999999999</v>
      </c>
      <c r="T53" s="73" t="str">
        <f>IF($A53="","",IF($A53=T$2,IF($G$3=aux!$A$2,1,-1)*($F53-INDEX($F$1:$F$1001,ROW($F53)+$E$3))/T$3*1000,""))</f>
        <v/>
      </c>
      <c r="U53" s="73" t="str">
        <f>IF($A53="","",IF($A53=U$2,IF($G$3=aux!$A$2,1,-1)*($F53-INDEX($F$1:$F$1001,ROW($F53)+$E$3))/U$3*1000,""))</f>
        <v/>
      </c>
      <c r="V53" s="73" t="str">
        <f>IF($A53="","",IF($A53=V$2,IF($G$3=aux!$A$2,1,-1)*($F53-INDEX($F$1:$F$1001,ROW($F53)+$E$3))/V$3*1000,""))</f>
        <v/>
      </c>
      <c r="W53" s="73" t="str">
        <f>IF($A53="","",IF($A53=W$2,IF($G$3=aux!$A$2,1,-1)*($F53-INDEX($F$1:$F$1001,ROW($F53)+$E$3))/W$3*1000,""))</f>
        <v/>
      </c>
    </row>
    <row r="54" spans="1:23" x14ac:dyDescent="0.25">
      <c r="A54" s="47" t="s">
        <v>134</v>
      </c>
      <c r="B54" s="8" t="s">
        <v>129</v>
      </c>
      <c r="C54" s="8" t="s">
        <v>130</v>
      </c>
      <c r="D54" s="8" t="s">
        <v>0</v>
      </c>
      <c r="E54" s="8">
        <v>48</v>
      </c>
      <c r="F54" s="8">
        <v>0.37</v>
      </c>
      <c r="G54" s="8">
        <v>1.492E-18</v>
      </c>
      <c r="H54" s="8">
        <v>0</v>
      </c>
      <c r="I54" s="8">
        <v>0</v>
      </c>
      <c r="J54" s="8">
        <v>0</v>
      </c>
      <c r="K54" s="48">
        <v>9.6390000000000005E-8</v>
      </c>
      <c r="N54" s="73" t="str">
        <f>IF($A54="","",IF($A54=N$2,IF($G$3=aux!$A$2,1,-1)*($F54-INDEX($F$1:$F$1001,ROW($F54)+$E$3))/N$3*1000,""))</f>
        <v/>
      </c>
      <c r="O54" s="73" t="str">
        <f>IF($A54="","",IF($A54=O$2,IF($G$3=aux!$A$2,1,-1)*($F54-INDEX($F$1:$F$1001,ROW($F54)+$E$3))/O$3*1000,""))</f>
        <v/>
      </c>
      <c r="P54" s="73" t="str">
        <f>IF($A54="","",IF($A54=P$2,IF($G$3=aux!$A$2,1,-1)*($F54-INDEX($F$1:$F$1001,ROW($F54)+$E$3))/P$3*1000,""))</f>
        <v/>
      </c>
      <c r="Q54" s="73" t="str">
        <f>IF($A54="","",IF($A54=Q$2,IF($G$3=aux!$A$2,1,-1)*($F54-INDEX($F$1:$F$1001,ROW($F54)+$E$3))/Q$3*1000,""))</f>
        <v/>
      </c>
      <c r="R54" s="73" t="str">
        <f>IF($A54="","",IF($A54=R$2,IF($G$3=aux!$A$2,1,-1)*($F54-INDEX($F$1:$F$1001,ROW($F54)+$E$3))/R$3*1000,""))</f>
        <v/>
      </c>
      <c r="S54" s="73">
        <f>IF($A54="","",IF($A54=S$2,IF($G$3=aux!$A$2,1,-1)*($F54-INDEX($F$1:$F$1001,ROW($F54)+$E$3))/S$3*1000,""))</f>
        <v>12.482666666666661</v>
      </c>
      <c r="T54" s="73" t="str">
        <f>IF($A54="","",IF($A54=T$2,IF($G$3=aux!$A$2,1,-1)*($F54-INDEX($F$1:$F$1001,ROW($F54)+$E$3))/T$3*1000,""))</f>
        <v/>
      </c>
      <c r="U54" s="73" t="str">
        <f>IF($A54="","",IF($A54=U$2,IF($G$3=aux!$A$2,1,-1)*($F54-INDEX($F$1:$F$1001,ROW($F54)+$E$3))/U$3*1000,""))</f>
        <v/>
      </c>
      <c r="V54" s="73" t="str">
        <f>IF($A54="","",IF($A54=V$2,IF($G$3=aux!$A$2,1,-1)*($F54-INDEX($F$1:$F$1001,ROW($F54)+$E$3))/V$3*1000,""))</f>
        <v/>
      </c>
      <c r="W54" s="73" t="str">
        <f>IF($A54="","",IF($A54=W$2,IF($G$3=aux!$A$2,1,-1)*($F54-INDEX($F$1:$F$1001,ROW($F54)+$E$3))/W$3*1000,""))</f>
        <v/>
      </c>
    </row>
    <row r="55" spans="1:23" x14ac:dyDescent="0.25">
      <c r="A55" s="47" t="s">
        <v>134</v>
      </c>
      <c r="B55" s="8" t="s">
        <v>129</v>
      </c>
      <c r="C55" s="8" t="s">
        <v>130</v>
      </c>
      <c r="D55" s="8" t="s">
        <v>0</v>
      </c>
      <c r="E55" s="8">
        <v>49</v>
      </c>
      <c r="F55" s="8">
        <v>0.378</v>
      </c>
      <c r="G55" s="8">
        <v>1.347E-18</v>
      </c>
      <c r="H55" s="8">
        <v>0</v>
      </c>
      <c r="I55" s="8">
        <v>0</v>
      </c>
      <c r="J55" s="8">
        <v>0</v>
      </c>
      <c r="K55" s="48">
        <v>9.6060000000000001E-8</v>
      </c>
      <c r="N55" s="73" t="str">
        <f>IF($A55="","",IF($A55=N$2,IF($G$3=aux!$A$2,1,-1)*($F55-INDEX($F$1:$F$1001,ROW($F55)+$E$3))/N$3*1000,""))</f>
        <v/>
      </c>
      <c r="O55" s="73" t="str">
        <f>IF($A55="","",IF($A55=O$2,IF($G$3=aux!$A$2,1,-1)*($F55-INDEX($F$1:$F$1001,ROW($F55)+$E$3))/O$3*1000,""))</f>
        <v/>
      </c>
      <c r="P55" s="73" t="str">
        <f>IF($A55="","",IF($A55=P$2,IF($G$3=aux!$A$2,1,-1)*($F55-INDEX($F$1:$F$1001,ROW($F55)+$E$3))/P$3*1000,""))</f>
        <v/>
      </c>
      <c r="Q55" s="73" t="str">
        <f>IF($A55="","",IF($A55=Q$2,IF($G$3=aux!$A$2,1,-1)*($F55-INDEX($F$1:$F$1001,ROW($F55)+$E$3))/Q$3*1000,""))</f>
        <v/>
      </c>
      <c r="R55" s="73" t="str">
        <f>IF($A55="","",IF($A55=R$2,IF($G$3=aux!$A$2,1,-1)*($F55-INDEX($F$1:$F$1001,ROW($F55)+$E$3))/R$3*1000,""))</f>
        <v/>
      </c>
      <c r="S55" s="73">
        <f>IF($A55="","",IF($A55=S$2,IF($G$3=aux!$A$2,1,-1)*($F55-INDEX($F$1:$F$1001,ROW($F55)+$E$3))/S$3*1000,""))</f>
        <v>12.596666666666664</v>
      </c>
      <c r="T55" s="73" t="str">
        <f>IF($A55="","",IF($A55=T$2,IF($G$3=aux!$A$2,1,-1)*($F55-INDEX($F$1:$F$1001,ROW($F55)+$E$3))/T$3*1000,""))</f>
        <v/>
      </c>
      <c r="U55" s="73" t="str">
        <f>IF($A55="","",IF($A55=U$2,IF($G$3=aux!$A$2,1,-1)*($F55-INDEX($F$1:$F$1001,ROW($F55)+$E$3))/U$3*1000,""))</f>
        <v/>
      </c>
      <c r="V55" s="73" t="str">
        <f>IF($A55="","",IF($A55=V$2,IF($G$3=aux!$A$2,1,-1)*($F55-INDEX($F$1:$F$1001,ROW($F55)+$E$3))/V$3*1000,""))</f>
        <v/>
      </c>
      <c r="W55" s="73" t="str">
        <f>IF($A55="","",IF($A55=W$2,IF($G$3=aux!$A$2,1,-1)*($F55-INDEX($F$1:$F$1001,ROW($F55)+$E$3))/W$3*1000,""))</f>
        <v/>
      </c>
    </row>
    <row r="56" spans="1:23" x14ac:dyDescent="0.25">
      <c r="A56" s="47" t="s">
        <v>134</v>
      </c>
      <c r="B56" s="8" t="s">
        <v>129</v>
      </c>
      <c r="C56" s="8" t="s">
        <v>130</v>
      </c>
      <c r="D56" s="8" t="s">
        <v>0</v>
      </c>
      <c r="E56" s="8">
        <v>50</v>
      </c>
      <c r="F56" s="8">
        <v>0.38600000000000001</v>
      </c>
      <c r="G56" s="8">
        <v>1.202E-18</v>
      </c>
      <c r="H56" s="8">
        <v>0</v>
      </c>
      <c r="I56" s="8">
        <v>0</v>
      </c>
      <c r="J56" s="8">
        <v>0</v>
      </c>
      <c r="K56" s="48">
        <v>9.6060000000000001E-8</v>
      </c>
      <c r="N56" s="73" t="str">
        <f>IF($A56="","",IF($A56=N$2,IF($G$3=aux!$A$2,1,-1)*($F56-INDEX($F$1:$F$1001,ROW($F56)+$E$3))/N$3*1000,""))</f>
        <v/>
      </c>
      <c r="O56" s="73" t="str">
        <f>IF($A56="","",IF($A56=O$2,IF($G$3=aux!$A$2,1,-1)*($F56-INDEX($F$1:$F$1001,ROW($F56)+$E$3))/O$3*1000,""))</f>
        <v/>
      </c>
      <c r="P56" s="73" t="str">
        <f>IF($A56="","",IF($A56=P$2,IF($G$3=aux!$A$2,1,-1)*($F56-INDEX($F$1:$F$1001,ROW($F56)+$E$3))/P$3*1000,""))</f>
        <v/>
      </c>
      <c r="Q56" s="73" t="str">
        <f>IF($A56="","",IF($A56=Q$2,IF($G$3=aux!$A$2,1,-1)*($F56-INDEX($F$1:$F$1001,ROW($F56)+$E$3))/Q$3*1000,""))</f>
        <v/>
      </c>
      <c r="R56" s="73" t="str">
        <f>IF($A56="","",IF($A56=R$2,IF($G$3=aux!$A$2,1,-1)*($F56-INDEX($F$1:$F$1001,ROW($F56)+$E$3))/R$3*1000,""))</f>
        <v/>
      </c>
      <c r="S56" s="73">
        <f>IF($A56="","",IF($A56=S$2,IF($G$3=aux!$A$2,1,-1)*($F56-INDEX($F$1:$F$1001,ROW($F56)+$E$3))/S$3*1000,""))</f>
        <v>12.709333333333332</v>
      </c>
      <c r="T56" s="73" t="str">
        <f>IF($A56="","",IF($A56=T$2,IF($G$3=aux!$A$2,1,-1)*($F56-INDEX($F$1:$F$1001,ROW($F56)+$E$3))/T$3*1000,""))</f>
        <v/>
      </c>
      <c r="U56" s="73" t="str">
        <f>IF($A56="","",IF($A56=U$2,IF($G$3=aux!$A$2,1,-1)*($F56-INDEX($F$1:$F$1001,ROW($F56)+$E$3))/U$3*1000,""))</f>
        <v/>
      </c>
      <c r="V56" s="73" t="str">
        <f>IF($A56="","",IF($A56=V$2,IF($G$3=aux!$A$2,1,-1)*($F56-INDEX($F$1:$F$1001,ROW($F56)+$E$3))/V$3*1000,""))</f>
        <v/>
      </c>
      <c r="W56" s="73" t="str">
        <f>IF($A56="","",IF($A56=W$2,IF($G$3=aux!$A$2,1,-1)*($F56-INDEX($F$1:$F$1001,ROW($F56)+$E$3))/W$3*1000,""))</f>
        <v/>
      </c>
    </row>
    <row r="57" spans="1:23" x14ac:dyDescent="0.25">
      <c r="A57" s="47" t="s">
        <v>134</v>
      </c>
      <c r="B57" s="8" t="s">
        <v>129</v>
      </c>
      <c r="C57" s="8" t="s">
        <v>130</v>
      </c>
      <c r="D57" s="8" t="s">
        <v>0</v>
      </c>
      <c r="E57" s="8">
        <v>51</v>
      </c>
      <c r="F57" s="8">
        <v>0.39400000000000002</v>
      </c>
      <c r="G57" s="8">
        <v>1.0599999999999999E-18</v>
      </c>
      <c r="H57" s="8">
        <v>0</v>
      </c>
      <c r="I57" s="8">
        <v>0</v>
      </c>
      <c r="J57" s="8">
        <v>0</v>
      </c>
      <c r="K57" s="48">
        <v>9.6060000000000001E-8</v>
      </c>
      <c r="N57" s="73" t="str">
        <f>IF($A57="","",IF($A57=N$2,IF($G$3=aux!$A$2,1,-1)*($F57-INDEX($F$1:$F$1001,ROW($F57)+$E$3))/N$3*1000,""))</f>
        <v/>
      </c>
      <c r="O57" s="73" t="str">
        <f>IF($A57="","",IF($A57=O$2,IF($G$3=aux!$A$2,1,-1)*($F57-INDEX($F$1:$F$1001,ROW($F57)+$E$3))/O$3*1000,""))</f>
        <v/>
      </c>
      <c r="P57" s="73" t="str">
        <f>IF($A57="","",IF($A57=P$2,IF($G$3=aux!$A$2,1,-1)*($F57-INDEX($F$1:$F$1001,ROW($F57)+$E$3))/P$3*1000,""))</f>
        <v/>
      </c>
      <c r="Q57" s="73" t="str">
        <f>IF($A57="","",IF($A57=Q$2,IF($G$3=aux!$A$2,1,-1)*($F57-INDEX($F$1:$F$1001,ROW($F57)+$E$3))/Q$3*1000,""))</f>
        <v/>
      </c>
      <c r="R57" s="73" t="str">
        <f>IF($A57="","",IF($A57=R$2,IF($G$3=aux!$A$2,1,-1)*($F57-INDEX($F$1:$F$1001,ROW($F57)+$E$3))/R$3*1000,""))</f>
        <v/>
      </c>
      <c r="S57" s="73">
        <f>IF($A57="","",IF($A57=S$2,IF($G$3=aux!$A$2,1,-1)*($F57-INDEX($F$1:$F$1001,ROW($F57)+$E$3))/S$3*1000,""))</f>
        <v>12.823000000000009</v>
      </c>
      <c r="T57" s="73" t="str">
        <f>IF($A57="","",IF($A57=T$2,IF($G$3=aux!$A$2,1,-1)*($F57-INDEX($F$1:$F$1001,ROW($F57)+$E$3))/T$3*1000,""))</f>
        <v/>
      </c>
      <c r="U57" s="73" t="str">
        <f>IF($A57="","",IF($A57=U$2,IF($G$3=aux!$A$2,1,-1)*($F57-INDEX($F$1:$F$1001,ROW($F57)+$E$3))/U$3*1000,""))</f>
        <v/>
      </c>
      <c r="V57" s="73" t="str">
        <f>IF($A57="","",IF($A57=V$2,IF($G$3=aux!$A$2,1,-1)*($F57-INDEX($F$1:$F$1001,ROW($F57)+$E$3))/V$3*1000,""))</f>
        <v/>
      </c>
      <c r="W57" s="73" t="str">
        <f>IF($A57="","",IF($A57=W$2,IF($G$3=aux!$A$2,1,-1)*($F57-INDEX($F$1:$F$1001,ROW($F57)+$E$3))/W$3*1000,""))</f>
        <v/>
      </c>
    </row>
    <row r="58" spans="1:23" x14ac:dyDescent="0.25">
      <c r="A58" s="47" t="s">
        <v>134</v>
      </c>
      <c r="B58" s="8" t="s">
        <v>129</v>
      </c>
      <c r="C58" s="8" t="s">
        <v>130</v>
      </c>
      <c r="D58" s="8" t="s">
        <v>0</v>
      </c>
      <c r="E58" s="8">
        <v>52</v>
      </c>
      <c r="F58" s="8">
        <v>0.40200000000000002</v>
      </c>
      <c r="G58" s="8">
        <v>9.1800000000000005E-19</v>
      </c>
      <c r="H58" s="8">
        <v>0</v>
      </c>
      <c r="I58" s="8">
        <v>0</v>
      </c>
      <c r="J58" s="8">
        <v>0</v>
      </c>
      <c r="K58" s="48">
        <v>9.6060000000000001E-8</v>
      </c>
      <c r="N58" s="73" t="str">
        <f>IF($A58="","",IF($A58=N$2,IF($G$3=aux!$A$2,1,-1)*($F58-INDEX($F$1:$F$1001,ROW($F58)+$E$3))/N$3*1000,""))</f>
        <v/>
      </c>
      <c r="O58" s="73" t="str">
        <f>IF($A58="","",IF($A58=O$2,IF($G$3=aux!$A$2,1,-1)*($F58-INDEX($F$1:$F$1001,ROW($F58)+$E$3))/O$3*1000,""))</f>
        <v/>
      </c>
      <c r="P58" s="73" t="str">
        <f>IF($A58="","",IF($A58=P$2,IF($G$3=aux!$A$2,1,-1)*($F58-INDEX($F$1:$F$1001,ROW($F58)+$E$3))/P$3*1000,""))</f>
        <v/>
      </c>
      <c r="Q58" s="73" t="str">
        <f>IF($A58="","",IF($A58=Q$2,IF($G$3=aux!$A$2,1,-1)*($F58-INDEX($F$1:$F$1001,ROW($F58)+$E$3))/Q$3*1000,""))</f>
        <v/>
      </c>
      <c r="R58" s="73" t="str">
        <f>IF($A58="","",IF($A58=R$2,IF($G$3=aux!$A$2,1,-1)*($F58-INDEX($F$1:$F$1001,ROW($F58)+$E$3))/R$3*1000,""))</f>
        <v/>
      </c>
      <c r="S58" s="73">
        <f>IF($A58="","",IF($A58=S$2,IF($G$3=aux!$A$2,1,-1)*($F58-INDEX($F$1:$F$1001,ROW($F58)+$E$3))/S$3*1000,""))</f>
        <v>12.934333333333344</v>
      </c>
      <c r="T58" s="73" t="str">
        <f>IF($A58="","",IF($A58=T$2,IF($G$3=aux!$A$2,1,-1)*($F58-INDEX($F$1:$F$1001,ROW($F58)+$E$3))/T$3*1000,""))</f>
        <v/>
      </c>
      <c r="U58" s="73" t="str">
        <f>IF($A58="","",IF($A58=U$2,IF($G$3=aux!$A$2,1,-1)*($F58-INDEX($F$1:$F$1001,ROW($F58)+$E$3))/U$3*1000,""))</f>
        <v/>
      </c>
      <c r="V58" s="73" t="str">
        <f>IF($A58="","",IF($A58=V$2,IF($G$3=aux!$A$2,1,-1)*($F58-INDEX($F$1:$F$1001,ROW($F58)+$E$3))/V$3*1000,""))</f>
        <v/>
      </c>
      <c r="W58" s="73" t="str">
        <f>IF($A58="","",IF($A58=W$2,IF($G$3=aux!$A$2,1,-1)*($F58-INDEX($F$1:$F$1001,ROW($F58)+$E$3))/W$3*1000,""))</f>
        <v/>
      </c>
    </row>
    <row r="59" spans="1:23" x14ac:dyDescent="0.25">
      <c r="A59" s="47" t="s">
        <v>134</v>
      </c>
      <c r="B59" s="8" t="s">
        <v>129</v>
      </c>
      <c r="C59" s="8" t="s">
        <v>130</v>
      </c>
      <c r="D59" s="8" t="s">
        <v>0</v>
      </c>
      <c r="E59" s="8">
        <v>53</v>
      </c>
      <c r="F59" s="8">
        <v>0.41</v>
      </c>
      <c r="G59" s="8">
        <v>7.7210000000000002E-19</v>
      </c>
      <c r="H59" s="8">
        <v>0</v>
      </c>
      <c r="I59" s="8">
        <v>0</v>
      </c>
      <c r="J59" s="8">
        <v>0</v>
      </c>
      <c r="K59" s="48">
        <v>9.6060000000000001E-8</v>
      </c>
      <c r="N59" s="73" t="str">
        <f>IF($A59="","",IF($A59=N$2,IF($G$3=aux!$A$2,1,-1)*($F59-INDEX($F$1:$F$1001,ROW($F59)+$E$3))/N$3*1000,""))</f>
        <v/>
      </c>
      <c r="O59" s="73" t="str">
        <f>IF($A59="","",IF($A59=O$2,IF($G$3=aux!$A$2,1,-1)*($F59-INDEX($F$1:$F$1001,ROW($F59)+$E$3))/O$3*1000,""))</f>
        <v/>
      </c>
      <c r="P59" s="73" t="str">
        <f>IF($A59="","",IF($A59=P$2,IF($G$3=aux!$A$2,1,-1)*($F59-INDEX($F$1:$F$1001,ROW($F59)+$E$3))/P$3*1000,""))</f>
        <v/>
      </c>
      <c r="Q59" s="73" t="str">
        <f>IF($A59="","",IF($A59=Q$2,IF($G$3=aux!$A$2,1,-1)*($F59-INDEX($F$1:$F$1001,ROW($F59)+$E$3))/Q$3*1000,""))</f>
        <v/>
      </c>
      <c r="R59" s="73" t="str">
        <f>IF($A59="","",IF($A59=R$2,IF($G$3=aux!$A$2,1,-1)*($F59-INDEX($F$1:$F$1001,ROW($F59)+$E$3))/R$3*1000,""))</f>
        <v/>
      </c>
      <c r="S59" s="73">
        <f>IF($A59="","",IF($A59=S$2,IF($G$3=aux!$A$2,1,-1)*($F59-INDEX($F$1:$F$1001,ROW($F59)+$E$3))/S$3*1000,""))</f>
        <v>13.045666666666659</v>
      </c>
      <c r="T59" s="73" t="str">
        <f>IF($A59="","",IF($A59=T$2,IF($G$3=aux!$A$2,1,-1)*($F59-INDEX($F$1:$F$1001,ROW($F59)+$E$3))/T$3*1000,""))</f>
        <v/>
      </c>
      <c r="U59" s="73" t="str">
        <f>IF($A59="","",IF($A59=U$2,IF($G$3=aux!$A$2,1,-1)*($F59-INDEX($F$1:$F$1001,ROW($F59)+$E$3))/U$3*1000,""))</f>
        <v/>
      </c>
      <c r="V59" s="73" t="str">
        <f>IF($A59="","",IF($A59=V$2,IF($G$3=aux!$A$2,1,-1)*($F59-INDEX($F$1:$F$1001,ROW($F59)+$E$3))/V$3*1000,""))</f>
        <v/>
      </c>
      <c r="W59" s="73" t="str">
        <f>IF($A59="","",IF($A59=W$2,IF($G$3=aux!$A$2,1,-1)*($F59-INDEX($F$1:$F$1001,ROW($F59)+$E$3))/W$3*1000,""))</f>
        <v/>
      </c>
    </row>
    <row r="60" spans="1:23" x14ac:dyDescent="0.25">
      <c r="A60" s="47" t="s">
        <v>134</v>
      </c>
      <c r="B60" s="8" t="s">
        <v>129</v>
      </c>
      <c r="C60" s="8" t="s">
        <v>130</v>
      </c>
      <c r="D60" s="8" t="s">
        <v>0</v>
      </c>
      <c r="E60" s="8">
        <v>54</v>
      </c>
      <c r="F60" s="8">
        <v>0.41799999999999998</v>
      </c>
      <c r="G60" s="8">
        <v>6.2899999999999998E-19</v>
      </c>
      <c r="H60" s="8">
        <v>0</v>
      </c>
      <c r="I60" s="8">
        <v>0</v>
      </c>
      <c r="J60" s="8">
        <v>0</v>
      </c>
      <c r="K60" s="48">
        <v>9.6060000000000001E-8</v>
      </c>
      <c r="N60" s="73" t="str">
        <f>IF($A60="","",IF($A60=N$2,IF($G$3=aux!$A$2,1,-1)*($F60-INDEX($F$1:$F$1001,ROW($F60)+$E$3))/N$3*1000,""))</f>
        <v/>
      </c>
      <c r="O60" s="73" t="str">
        <f>IF($A60="","",IF($A60=O$2,IF($G$3=aux!$A$2,1,-1)*($F60-INDEX($F$1:$F$1001,ROW($F60)+$E$3))/O$3*1000,""))</f>
        <v/>
      </c>
      <c r="P60" s="73" t="str">
        <f>IF($A60="","",IF($A60=P$2,IF($G$3=aux!$A$2,1,-1)*($F60-INDEX($F$1:$F$1001,ROW($F60)+$E$3))/P$3*1000,""))</f>
        <v/>
      </c>
      <c r="Q60" s="73" t="str">
        <f>IF($A60="","",IF($A60=Q$2,IF($G$3=aux!$A$2,1,-1)*($F60-INDEX($F$1:$F$1001,ROW($F60)+$E$3))/Q$3*1000,""))</f>
        <v/>
      </c>
      <c r="R60" s="73" t="str">
        <f>IF($A60="","",IF($A60=R$2,IF($G$3=aux!$A$2,1,-1)*($F60-INDEX($F$1:$F$1001,ROW($F60)+$E$3))/R$3*1000,""))</f>
        <v/>
      </c>
      <c r="S60" s="73">
        <f>IF($A60="","",IF($A60=S$2,IF($G$3=aux!$A$2,1,-1)*($F60-INDEX($F$1:$F$1001,ROW($F60)+$E$3))/S$3*1000,""))</f>
        <v>13.153666666666656</v>
      </c>
      <c r="T60" s="73" t="str">
        <f>IF($A60="","",IF($A60=T$2,IF($G$3=aux!$A$2,1,-1)*($F60-INDEX($F$1:$F$1001,ROW($F60)+$E$3))/T$3*1000,""))</f>
        <v/>
      </c>
      <c r="U60" s="73" t="str">
        <f>IF($A60="","",IF($A60=U$2,IF($G$3=aux!$A$2,1,-1)*($F60-INDEX($F$1:$F$1001,ROW($F60)+$E$3))/U$3*1000,""))</f>
        <v/>
      </c>
      <c r="V60" s="73" t="str">
        <f>IF($A60="","",IF($A60=V$2,IF($G$3=aux!$A$2,1,-1)*($F60-INDEX($F$1:$F$1001,ROW($F60)+$E$3))/V$3*1000,""))</f>
        <v/>
      </c>
      <c r="W60" s="73" t="str">
        <f>IF($A60="","",IF($A60=W$2,IF($G$3=aux!$A$2,1,-1)*($F60-INDEX($F$1:$F$1001,ROW($F60)+$E$3))/W$3*1000,""))</f>
        <v/>
      </c>
    </row>
    <row r="61" spans="1:23" x14ac:dyDescent="0.25">
      <c r="A61" s="47" t="s">
        <v>134</v>
      </c>
      <c r="B61" s="8" t="s">
        <v>129</v>
      </c>
      <c r="C61" s="8" t="s">
        <v>130</v>
      </c>
      <c r="D61" s="8" t="s">
        <v>0</v>
      </c>
      <c r="E61" s="8">
        <v>55</v>
      </c>
      <c r="F61" s="8">
        <v>0.42599999999999999</v>
      </c>
      <c r="G61" s="8">
        <v>4.8280000000000004E-19</v>
      </c>
      <c r="H61" s="8">
        <v>0</v>
      </c>
      <c r="I61" s="8">
        <v>0</v>
      </c>
      <c r="J61" s="8">
        <v>0</v>
      </c>
      <c r="K61" s="48">
        <v>9.6060000000000001E-8</v>
      </c>
      <c r="N61" s="73" t="str">
        <f>IF($A61="","",IF($A61=N$2,IF($G$3=aux!$A$2,1,-1)*($F61-INDEX($F$1:$F$1001,ROW($F61)+$E$3))/N$3*1000,""))</f>
        <v/>
      </c>
      <c r="O61" s="73" t="str">
        <f>IF($A61="","",IF($A61=O$2,IF($G$3=aux!$A$2,1,-1)*($F61-INDEX($F$1:$F$1001,ROW($F61)+$E$3))/O$3*1000,""))</f>
        <v/>
      </c>
      <c r="P61" s="73" t="str">
        <f>IF($A61="","",IF($A61=P$2,IF($G$3=aux!$A$2,1,-1)*($F61-INDEX($F$1:$F$1001,ROW($F61)+$E$3))/P$3*1000,""))</f>
        <v/>
      </c>
      <c r="Q61" s="73" t="str">
        <f>IF($A61="","",IF($A61=Q$2,IF($G$3=aux!$A$2,1,-1)*($F61-INDEX($F$1:$F$1001,ROW($F61)+$E$3))/Q$3*1000,""))</f>
        <v/>
      </c>
      <c r="R61" s="73" t="str">
        <f>IF($A61="","",IF($A61=R$2,IF($G$3=aux!$A$2,1,-1)*($F61-INDEX($F$1:$F$1001,ROW($F61)+$E$3))/R$3*1000,""))</f>
        <v/>
      </c>
      <c r="S61" s="73">
        <f>IF($A61="","",IF($A61=S$2,IF($G$3=aux!$A$2,1,-1)*($F61-INDEX($F$1:$F$1001,ROW($F61)+$E$3))/S$3*1000,""))</f>
        <v>13.257666666666667</v>
      </c>
      <c r="T61" s="73" t="str">
        <f>IF($A61="","",IF($A61=T$2,IF($G$3=aux!$A$2,1,-1)*($F61-INDEX($F$1:$F$1001,ROW($F61)+$E$3))/T$3*1000,""))</f>
        <v/>
      </c>
      <c r="U61" s="73" t="str">
        <f>IF($A61="","",IF($A61=U$2,IF($G$3=aux!$A$2,1,-1)*($F61-INDEX($F$1:$F$1001,ROW($F61)+$E$3))/U$3*1000,""))</f>
        <v/>
      </c>
      <c r="V61" s="73" t="str">
        <f>IF($A61="","",IF($A61=V$2,IF($G$3=aux!$A$2,1,-1)*($F61-INDEX($F$1:$F$1001,ROW($F61)+$E$3))/V$3*1000,""))</f>
        <v/>
      </c>
      <c r="W61" s="73" t="str">
        <f>IF($A61="","",IF($A61=W$2,IF($G$3=aux!$A$2,1,-1)*($F61-INDEX($F$1:$F$1001,ROW($F61)+$E$3))/W$3*1000,""))</f>
        <v/>
      </c>
    </row>
    <row r="62" spans="1:23" x14ac:dyDescent="0.25">
      <c r="A62" s="47" t="s">
        <v>134</v>
      </c>
      <c r="B62" s="8" t="s">
        <v>129</v>
      </c>
      <c r="C62" s="8" t="s">
        <v>130</v>
      </c>
      <c r="D62" s="8" t="s">
        <v>0</v>
      </c>
      <c r="E62" s="8">
        <v>56</v>
      </c>
      <c r="F62" s="8">
        <v>0.434</v>
      </c>
      <c r="G62" s="8">
        <v>3.3459999999999999E-19</v>
      </c>
      <c r="H62" s="8">
        <v>0</v>
      </c>
      <c r="I62" s="8">
        <v>0</v>
      </c>
      <c r="J62" s="8">
        <v>0</v>
      </c>
      <c r="K62" s="48">
        <v>9.6060000000000001E-8</v>
      </c>
      <c r="N62" s="73" t="str">
        <f>IF($A62="","",IF($A62=N$2,IF($G$3=aux!$A$2,1,-1)*($F62-INDEX($F$1:$F$1001,ROW($F62)+$E$3))/N$3*1000,""))</f>
        <v/>
      </c>
      <c r="O62" s="73" t="str">
        <f>IF($A62="","",IF($A62=O$2,IF($G$3=aux!$A$2,1,-1)*($F62-INDEX($F$1:$F$1001,ROW($F62)+$E$3))/O$3*1000,""))</f>
        <v/>
      </c>
      <c r="P62" s="73" t="str">
        <f>IF($A62="","",IF($A62=P$2,IF($G$3=aux!$A$2,1,-1)*($F62-INDEX($F$1:$F$1001,ROW($F62)+$E$3))/P$3*1000,""))</f>
        <v/>
      </c>
      <c r="Q62" s="73" t="str">
        <f>IF($A62="","",IF($A62=Q$2,IF($G$3=aux!$A$2,1,-1)*($F62-INDEX($F$1:$F$1001,ROW($F62)+$E$3))/Q$3*1000,""))</f>
        <v/>
      </c>
      <c r="R62" s="73" t="str">
        <f>IF($A62="","",IF($A62=R$2,IF($G$3=aux!$A$2,1,-1)*($F62-INDEX($F$1:$F$1001,ROW($F62)+$E$3))/R$3*1000,""))</f>
        <v/>
      </c>
      <c r="S62" s="73">
        <f>IF($A62="","",IF($A62=S$2,IF($G$3=aux!$A$2,1,-1)*($F62-INDEX($F$1:$F$1001,ROW($F62)+$E$3))/S$3*1000,""))</f>
        <v>13.355999999999998</v>
      </c>
      <c r="T62" s="73" t="str">
        <f>IF($A62="","",IF($A62=T$2,IF($G$3=aux!$A$2,1,-1)*($F62-INDEX($F$1:$F$1001,ROW($F62)+$E$3))/T$3*1000,""))</f>
        <v/>
      </c>
      <c r="U62" s="73" t="str">
        <f>IF($A62="","",IF($A62=U$2,IF($G$3=aux!$A$2,1,-1)*($F62-INDEX($F$1:$F$1001,ROW($F62)+$E$3))/U$3*1000,""))</f>
        <v/>
      </c>
      <c r="V62" s="73" t="str">
        <f>IF($A62="","",IF($A62=V$2,IF($G$3=aux!$A$2,1,-1)*($F62-INDEX($F$1:$F$1001,ROW($F62)+$E$3))/V$3*1000,""))</f>
        <v/>
      </c>
      <c r="W62" s="73" t="str">
        <f>IF($A62="","",IF($A62=W$2,IF($G$3=aux!$A$2,1,-1)*($F62-INDEX($F$1:$F$1001,ROW($F62)+$E$3))/W$3*1000,""))</f>
        <v/>
      </c>
    </row>
    <row r="63" spans="1:23" x14ac:dyDescent="0.25">
      <c r="A63" s="47" t="s">
        <v>134</v>
      </c>
      <c r="B63" s="8" t="s">
        <v>129</v>
      </c>
      <c r="C63" s="8" t="s">
        <v>130</v>
      </c>
      <c r="D63" s="8" t="s">
        <v>0</v>
      </c>
      <c r="E63" s="8">
        <v>57</v>
      </c>
      <c r="F63" s="8">
        <v>0.442</v>
      </c>
      <c r="G63" s="8">
        <v>1.8740000000000001E-19</v>
      </c>
      <c r="H63" s="8">
        <v>0</v>
      </c>
      <c r="I63" s="8">
        <v>0</v>
      </c>
      <c r="J63" s="8">
        <v>0</v>
      </c>
      <c r="K63" s="48">
        <v>9.6060000000000001E-8</v>
      </c>
      <c r="N63" s="73" t="str">
        <f>IF($A63="","",IF($A63=N$2,IF($G$3=aux!$A$2,1,-1)*($F63-INDEX($F$1:$F$1001,ROW($F63)+$E$3))/N$3*1000,""))</f>
        <v/>
      </c>
      <c r="O63" s="73" t="str">
        <f>IF($A63="","",IF($A63=O$2,IF($G$3=aux!$A$2,1,-1)*($F63-INDEX($F$1:$F$1001,ROW($F63)+$E$3))/O$3*1000,""))</f>
        <v/>
      </c>
      <c r="P63" s="73" t="str">
        <f>IF($A63="","",IF($A63=P$2,IF($G$3=aux!$A$2,1,-1)*($F63-INDEX($F$1:$F$1001,ROW($F63)+$E$3))/P$3*1000,""))</f>
        <v/>
      </c>
      <c r="Q63" s="73" t="str">
        <f>IF($A63="","",IF($A63=Q$2,IF($G$3=aux!$A$2,1,-1)*($F63-INDEX($F$1:$F$1001,ROW($F63)+$E$3))/Q$3*1000,""))</f>
        <v/>
      </c>
      <c r="R63" s="73" t="str">
        <f>IF($A63="","",IF($A63=R$2,IF($G$3=aux!$A$2,1,-1)*($F63-INDEX($F$1:$F$1001,ROW($F63)+$E$3))/R$3*1000,""))</f>
        <v/>
      </c>
      <c r="S63" s="73">
        <f>IF($A63="","",IF($A63=S$2,IF($G$3=aux!$A$2,1,-1)*($F63-INDEX($F$1:$F$1001,ROW($F63)+$E$3))/S$3*1000,""))</f>
        <v>13.45466666666667</v>
      </c>
      <c r="T63" s="73" t="str">
        <f>IF($A63="","",IF($A63=T$2,IF($G$3=aux!$A$2,1,-1)*($F63-INDEX($F$1:$F$1001,ROW($F63)+$E$3))/T$3*1000,""))</f>
        <v/>
      </c>
      <c r="U63" s="73" t="str">
        <f>IF($A63="","",IF($A63=U$2,IF($G$3=aux!$A$2,1,-1)*($F63-INDEX($F$1:$F$1001,ROW($F63)+$E$3))/U$3*1000,""))</f>
        <v/>
      </c>
      <c r="V63" s="73" t="str">
        <f>IF($A63="","",IF($A63=V$2,IF($G$3=aux!$A$2,1,-1)*($F63-INDEX($F$1:$F$1001,ROW($F63)+$E$3))/V$3*1000,""))</f>
        <v/>
      </c>
      <c r="W63" s="73" t="str">
        <f>IF($A63="","",IF($A63=W$2,IF($G$3=aux!$A$2,1,-1)*($F63-INDEX($F$1:$F$1001,ROW($F63)+$E$3))/W$3*1000,""))</f>
        <v/>
      </c>
    </row>
    <row r="64" spans="1:23" x14ac:dyDescent="0.25">
      <c r="A64" s="47" t="s">
        <v>134</v>
      </c>
      <c r="B64" s="8" t="s">
        <v>129</v>
      </c>
      <c r="C64" s="8" t="s">
        <v>130</v>
      </c>
      <c r="D64" s="8" t="s">
        <v>0</v>
      </c>
      <c r="E64" s="8">
        <v>58</v>
      </c>
      <c r="F64" s="8">
        <v>0.45</v>
      </c>
      <c r="G64" s="8">
        <v>2.045E-19</v>
      </c>
      <c r="H64" s="8">
        <v>0</v>
      </c>
      <c r="I64" s="8">
        <v>0</v>
      </c>
      <c r="J64" s="8">
        <v>0</v>
      </c>
      <c r="K64" s="48">
        <v>9.6079999999999997E-8</v>
      </c>
      <c r="N64" s="73" t="str">
        <f>IF($A64="","",IF($A64=N$2,IF($G$3=aux!$A$2,1,-1)*($F64-INDEX($F$1:$F$1001,ROW($F64)+$E$3))/N$3*1000,""))</f>
        <v/>
      </c>
      <c r="O64" s="73" t="str">
        <f>IF($A64="","",IF($A64=O$2,IF($G$3=aux!$A$2,1,-1)*($F64-INDEX($F$1:$F$1001,ROW($F64)+$E$3))/O$3*1000,""))</f>
        <v/>
      </c>
      <c r="P64" s="73" t="str">
        <f>IF($A64="","",IF($A64=P$2,IF($G$3=aux!$A$2,1,-1)*($F64-INDEX($F$1:$F$1001,ROW($F64)+$E$3))/P$3*1000,""))</f>
        <v/>
      </c>
      <c r="Q64" s="73" t="str">
        <f>IF($A64="","",IF($A64=Q$2,IF($G$3=aux!$A$2,1,-1)*($F64-INDEX($F$1:$F$1001,ROW($F64)+$E$3))/Q$3*1000,""))</f>
        <v/>
      </c>
      <c r="R64" s="73" t="str">
        <f>IF($A64="","",IF($A64=R$2,IF($G$3=aux!$A$2,1,-1)*($F64-INDEX($F$1:$F$1001,ROW($F64)+$E$3))/R$3*1000,""))</f>
        <v/>
      </c>
      <c r="S64" s="73">
        <f>IF($A64="","",IF($A64=S$2,IF($G$3=aux!$A$2,1,-1)*($F64-INDEX($F$1:$F$1001,ROW($F64)+$E$3))/S$3*1000,""))</f>
        <v>13.527666666666679</v>
      </c>
      <c r="T64" s="73" t="str">
        <f>IF($A64="","",IF($A64=T$2,IF($G$3=aux!$A$2,1,-1)*($F64-INDEX($F$1:$F$1001,ROW($F64)+$E$3))/T$3*1000,""))</f>
        <v/>
      </c>
      <c r="U64" s="73" t="str">
        <f>IF($A64="","",IF($A64=U$2,IF($G$3=aux!$A$2,1,-1)*($F64-INDEX($F$1:$F$1001,ROW($F64)+$E$3))/U$3*1000,""))</f>
        <v/>
      </c>
      <c r="V64" s="73" t="str">
        <f>IF($A64="","",IF($A64=V$2,IF($G$3=aux!$A$2,1,-1)*($F64-INDEX($F$1:$F$1001,ROW($F64)+$E$3))/V$3*1000,""))</f>
        <v/>
      </c>
      <c r="W64" s="73" t="str">
        <f>IF($A64="","",IF($A64=W$2,IF($G$3=aux!$A$2,1,-1)*($F64-INDEX($F$1:$F$1001,ROW($F64)+$E$3))/W$3*1000,""))</f>
        <v/>
      </c>
    </row>
    <row r="65" spans="1:23" x14ac:dyDescent="0.25">
      <c r="A65" s="47" t="s">
        <v>134</v>
      </c>
      <c r="B65" s="8" t="s">
        <v>129</v>
      </c>
      <c r="C65" s="8" t="s">
        <v>130</v>
      </c>
      <c r="D65" s="8" t="s">
        <v>0</v>
      </c>
      <c r="E65" s="8">
        <v>59</v>
      </c>
      <c r="F65" s="8">
        <v>0.45800000000000002</v>
      </c>
      <c r="G65" s="8">
        <v>5.7459999999999998E-20</v>
      </c>
      <c r="H65" s="8">
        <v>0</v>
      </c>
      <c r="I65" s="8">
        <v>0</v>
      </c>
      <c r="J65" s="8">
        <v>0</v>
      </c>
      <c r="K65" s="48">
        <v>9.6079999999999997E-8</v>
      </c>
      <c r="N65" s="73" t="str">
        <f>IF($A65="","",IF($A65=N$2,IF($G$3=aux!$A$2,1,-1)*($F65-INDEX($F$1:$F$1001,ROW($F65)+$E$3))/N$3*1000,""))</f>
        <v/>
      </c>
      <c r="O65" s="73" t="str">
        <f>IF($A65="","",IF($A65=O$2,IF($G$3=aux!$A$2,1,-1)*($F65-INDEX($F$1:$F$1001,ROW($F65)+$E$3))/O$3*1000,""))</f>
        <v/>
      </c>
      <c r="P65" s="73" t="str">
        <f>IF($A65="","",IF($A65=P$2,IF($G$3=aux!$A$2,1,-1)*($F65-INDEX($F$1:$F$1001,ROW($F65)+$E$3))/P$3*1000,""))</f>
        <v/>
      </c>
      <c r="Q65" s="73" t="str">
        <f>IF($A65="","",IF($A65=Q$2,IF($G$3=aux!$A$2,1,-1)*($F65-INDEX($F$1:$F$1001,ROW($F65)+$E$3))/Q$3*1000,""))</f>
        <v/>
      </c>
      <c r="R65" s="73" t="str">
        <f>IF($A65="","",IF($A65=R$2,IF($G$3=aux!$A$2,1,-1)*($F65-INDEX($F$1:$F$1001,ROW($F65)+$E$3))/R$3*1000,""))</f>
        <v/>
      </c>
      <c r="S65" s="73">
        <f>IF($A65="","",IF($A65=S$2,IF($G$3=aux!$A$2,1,-1)*($F65-INDEX($F$1:$F$1001,ROW($F65)+$E$3))/S$3*1000,""))</f>
        <v>13.607666666666665</v>
      </c>
      <c r="T65" s="73" t="str">
        <f>IF($A65="","",IF($A65=T$2,IF($G$3=aux!$A$2,1,-1)*($F65-INDEX($F$1:$F$1001,ROW($F65)+$E$3))/T$3*1000,""))</f>
        <v/>
      </c>
      <c r="U65" s="73" t="str">
        <f>IF($A65="","",IF($A65=U$2,IF($G$3=aux!$A$2,1,-1)*($F65-INDEX($F$1:$F$1001,ROW($F65)+$E$3))/U$3*1000,""))</f>
        <v/>
      </c>
      <c r="V65" s="73" t="str">
        <f>IF($A65="","",IF($A65=V$2,IF($G$3=aux!$A$2,1,-1)*($F65-INDEX($F$1:$F$1001,ROW($F65)+$E$3))/V$3*1000,""))</f>
        <v/>
      </c>
      <c r="W65" s="73" t="str">
        <f>IF($A65="","",IF($A65=W$2,IF($G$3=aux!$A$2,1,-1)*($F65-INDEX($F$1:$F$1001,ROW($F65)+$E$3))/W$3*1000,""))</f>
        <v/>
      </c>
    </row>
    <row r="66" spans="1:23" x14ac:dyDescent="0.25">
      <c r="A66" s="47" t="s">
        <v>134</v>
      </c>
      <c r="B66" s="8" t="s">
        <v>129</v>
      </c>
      <c r="C66" s="8" t="s">
        <v>130</v>
      </c>
      <c r="D66" s="8" t="s">
        <v>0</v>
      </c>
      <c r="E66" s="8">
        <v>60</v>
      </c>
      <c r="F66" s="8">
        <v>0.46600000000000003</v>
      </c>
      <c r="G66" s="8">
        <v>-9.1100000000000003E-20</v>
      </c>
      <c r="H66" s="8">
        <v>0</v>
      </c>
      <c r="I66" s="8">
        <v>0</v>
      </c>
      <c r="J66" s="8">
        <v>0</v>
      </c>
      <c r="K66" s="48">
        <v>9.6079999999999997E-8</v>
      </c>
      <c r="N66" s="73" t="str">
        <f>IF($A66="","",IF($A66=N$2,IF($G$3=aux!$A$2,1,-1)*($F66-INDEX($F$1:$F$1001,ROW($F66)+$E$3))/N$3*1000,""))</f>
        <v/>
      </c>
      <c r="O66" s="73" t="str">
        <f>IF($A66="","",IF($A66=O$2,IF($G$3=aux!$A$2,1,-1)*($F66-INDEX($F$1:$F$1001,ROW($F66)+$E$3))/O$3*1000,""))</f>
        <v/>
      </c>
      <c r="P66" s="73" t="str">
        <f>IF($A66="","",IF($A66=P$2,IF($G$3=aux!$A$2,1,-1)*($F66-INDEX($F$1:$F$1001,ROW($F66)+$E$3))/P$3*1000,""))</f>
        <v/>
      </c>
      <c r="Q66" s="73" t="str">
        <f>IF($A66="","",IF($A66=Q$2,IF($G$3=aux!$A$2,1,-1)*($F66-INDEX($F$1:$F$1001,ROW($F66)+$E$3))/Q$3*1000,""))</f>
        <v/>
      </c>
      <c r="R66" s="73" t="str">
        <f>IF($A66="","",IF($A66=R$2,IF($G$3=aux!$A$2,1,-1)*($F66-INDEX($F$1:$F$1001,ROW($F66)+$E$3))/R$3*1000,""))</f>
        <v/>
      </c>
      <c r="S66" s="73">
        <f>IF($A66="","",IF($A66=S$2,IF($G$3=aux!$A$2,1,-1)*($F66-INDEX($F$1:$F$1001,ROW($F66)+$E$3))/S$3*1000,""))</f>
        <v>13.687666666666672</v>
      </c>
      <c r="T66" s="73" t="str">
        <f>IF($A66="","",IF($A66=T$2,IF($G$3=aux!$A$2,1,-1)*($F66-INDEX($F$1:$F$1001,ROW($F66)+$E$3))/T$3*1000,""))</f>
        <v/>
      </c>
      <c r="U66" s="73" t="str">
        <f>IF($A66="","",IF($A66=U$2,IF($G$3=aux!$A$2,1,-1)*($F66-INDEX($F$1:$F$1001,ROW($F66)+$E$3))/U$3*1000,""))</f>
        <v/>
      </c>
      <c r="V66" s="73" t="str">
        <f>IF($A66="","",IF($A66=V$2,IF($G$3=aux!$A$2,1,-1)*($F66-INDEX($F$1:$F$1001,ROW($F66)+$E$3))/V$3*1000,""))</f>
        <v/>
      </c>
      <c r="W66" s="73" t="str">
        <f>IF($A66="","",IF($A66=W$2,IF($G$3=aux!$A$2,1,-1)*($F66-INDEX($F$1:$F$1001,ROW($F66)+$E$3))/W$3*1000,""))</f>
        <v/>
      </c>
    </row>
    <row r="67" spans="1:23" x14ac:dyDescent="0.25">
      <c r="A67" s="47" t="s">
        <v>134</v>
      </c>
      <c r="B67" s="8" t="s">
        <v>129</v>
      </c>
      <c r="C67" s="8" t="s">
        <v>130</v>
      </c>
      <c r="D67" s="8" t="s">
        <v>0</v>
      </c>
      <c r="E67" s="8">
        <v>61</v>
      </c>
      <c r="F67" s="8">
        <v>0.47399999999999998</v>
      </c>
      <c r="G67" s="8">
        <v>-2.3599999999999999E-19</v>
      </c>
      <c r="H67" s="8">
        <v>0</v>
      </c>
      <c r="I67" s="8">
        <v>0</v>
      </c>
      <c r="J67" s="8">
        <v>0</v>
      </c>
      <c r="K67" s="48">
        <v>9.6079999999999997E-8</v>
      </c>
      <c r="N67" s="73" t="str">
        <f>IF($A67="","",IF($A67=N$2,IF($G$3=aux!$A$2,1,-1)*($F67-INDEX($F$1:$F$1001,ROW($F67)+$E$3))/N$3*1000,""))</f>
        <v/>
      </c>
      <c r="O67" s="73" t="str">
        <f>IF($A67="","",IF($A67=O$2,IF($G$3=aux!$A$2,1,-1)*($F67-INDEX($F$1:$F$1001,ROW($F67)+$E$3))/O$3*1000,""))</f>
        <v/>
      </c>
      <c r="P67" s="73" t="str">
        <f>IF($A67="","",IF($A67=P$2,IF($G$3=aux!$A$2,1,-1)*($F67-INDEX($F$1:$F$1001,ROW($F67)+$E$3))/P$3*1000,""))</f>
        <v/>
      </c>
      <c r="Q67" s="73" t="str">
        <f>IF($A67="","",IF($A67=Q$2,IF($G$3=aux!$A$2,1,-1)*($F67-INDEX($F$1:$F$1001,ROW($F67)+$E$3))/Q$3*1000,""))</f>
        <v/>
      </c>
      <c r="R67" s="73" t="str">
        <f>IF($A67="","",IF($A67=R$2,IF($G$3=aux!$A$2,1,-1)*($F67-INDEX($F$1:$F$1001,ROW($F67)+$E$3))/R$3*1000,""))</f>
        <v/>
      </c>
      <c r="S67" s="73">
        <f>IF($A67="","",IF($A67=S$2,IF($G$3=aux!$A$2,1,-1)*($F67-INDEX($F$1:$F$1001,ROW($F67)+$E$3))/S$3*1000,""))</f>
        <v>13.752999999999997</v>
      </c>
      <c r="T67" s="73" t="str">
        <f>IF($A67="","",IF($A67=T$2,IF($G$3=aux!$A$2,1,-1)*($F67-INDEX($F$1:$F$1001,ROW($F67)+$E$3))/T$3*1000,""))</f>
        <v/>
      </c>
      <c r="U67" s="73" t="str">
        <f>IF($A67="","",IF($A67=U$2,IF($G$3=aux!$A$2,1,-1)*($F67-INDEX($F$1:$F$1001,ROW($F67)+$E$3))/U$3*1000,""))</f>
        <v/>
      </c>
      <c r="V67" s="73" t="str">
        <f>IF($A67="","",IF($A67=V$2,IF($G$3=aux!$A$2,1,-1)*($F67-INDEX($F$1:$F$1001,ROW($F67)+$E$3))/V$3*1000,""))</f>
        <v/>
      </c>
      <c r="W67" s="73" t="str">
        <f>IF($A67="","",IF($A67=W$2,IF($G$3=aux!$A$2,1,-1)*($F67-INDEX($F$1:$F$1001,ROW($F67)+$E$3))/W$3*1000,""))</f>
        <v/>
      </c>
    </row>
    <row r="68" spans="1:23" x14ac:dyDescent="0.25">
      <c r="A68" s="47" t="s">
        <v>134</v>
      </c>
      <c r="B68" s="8" t="s">
        <v>129</v>
      </c>
      <c r="C68" s="8" t="s">
        <v>130</v>
      </c>
      <c r="D68" s="8" t="s">
        <v>0</v>
      </c>
      <c r="E68" s="8">
        <v>62</v>
      </c>
      <c r="F68" s="8">
        <v>0.48199999999999998</v>
      </c>
      <c r="G68" s="8">
        <v>-3.6750000000000002E-19</v>
      </c>
      <c r="H68" s="8">
        <v>0</v>
      </c>
      <c r="I68" s="8">
        <v>0</v>
      </c>
      <c r="J68" s="8">
        <v>0</v>
      </c>
      <c r="K68" s="48">
        <v>9.6079999999999997E-8</v>
      </c>
      <c r="N68" s="73" t="str">
        <f>IF($A68="","",IF($A68=N$2,IF($G$3=aux!$A$2,1,-1)*($F68-INDEX($F$1:$F$1001,ROW($F68)+$E$3))/N$3*1000,""))</f>
        <v/>
      </c>
      <c r="O68" s="73" t="str">
        <f>IF($A68="","",IF($A68=O$2,IF($G$3=aux!$A$2,1,-1)*($F68-INDEX($F$1:$F$1001,ROW($F68)+$E$3))/O$3*1000,""))</f>
        <v/>
      </c>
      <c r="P68" s="73" t="str">
        <f>IF($A68="","",IF($A68=P$2,IF($G$3=aux!$A$2,1,-1)*($F68-INDEX($F$1:$F$1001,ROW($F68)+$E$3))/P$3*1000,""))</f>
        <v/>
      </c>
      <c r="Q68" s="73" t="str">
        <f>IF($A68="","",IF($A68=Q$2,IF($G$3=aux!$A$2,1,-1)*($F68-INDEX($F$1:$F$1001,ROW($F68)+$E$3))/Q$3*1000,""))</f>
        <v/>
      </c>
      <c r="R68" s="73" t="str">
        <f>IF($A68="","",IF($A68=R$2,IF($G$3=aux!$A$2,1,-1)*($F68-INDEX($F$1:$F$1001,ROW($F68)+$E$3))/R$3*1000,""))</f>
        <v/>
      </c>
      <c r="S68" s="73">
        <f>IF($A68="","",IF($A68=S$2,IF($G$3=aux!$A$2,1,-1)*($F68-INDEX($F$1:$F$1001,ROW($F68)+$E$3))/S$3*1000,""))</f>
        <v>13.791999999999989</v>
      </c>
      <c r="T68" s="73" t="str">
        <f>IF($A68="","",IF($A68=T$2,IF($G$3=aux!$A$2,1,-1)*($F68-INDEX($F$1:$F$1001,ROW($F68)+$E$3))/T$3*1000,""))</f>
        <v/>
      </c>
      <c r="U68" s="73" t="str">
        <f>IF($A68="","",IF($A68=U$2,IF($G$3=aux!$A$2,1,-1)*($F68-INDEX($F$1:$F$1001,ROW($F68)+$E$3))/U$3*1000,""))</f>
        <v/>
      </c>
      <c r="V68" s="73" t="str">
        <f>IF($A68="","",IF($A68=V$2,IF($G$3=aux!$A$2,1,-1)*($F68-INDEX($F$1:$F$1001,ROW($F68)+$E$3))/V$3*1000,""))</f>
        <v/>
      </c>
      <c r="W68" s="73" t="str">
        <f>IF($A68="","",IF($A68=W$2,IF($G$3=aux!$A$2,1,-1)*($F68-INDEX($F$1:$F$1001,ROW($F68)+$E$3))/W$3*1000,""))</f>
        <v/>
      </c>
    </row>
    <row r="69" spans="1:23" x14ac:dyDescent="0.25">
      <c r="A69" s="47" t="s">
        <v>134</v>
      </c>
      <c r="B69" s="8" t="s">
        <v>129</v>
      </c>
      <c r="C69" s="8" t="s">
        <v>130</v>
      </c>
      <c r="D69" s="8" t="s">
        <v>0</v>
      </c>
      <c r="E69" s="8">
        <v>63</v>
      </c>
      <c r="F69" s="8">
        <v>0.49</v>
      </c>
      <c r="G69" s="8">
        <v>-4.6760000000000002E-19</v>
      </c>
      <c r="H69" s="8">
        <v>0</v>
      </c>
      <c r="I69" s="8">
        <v>0</v>
      </c>
      <c r="J69" s="8">
        <v>0</v>
      </c>
      <c r="K69" s="48">
        <v>9.6089999999999996E-8</v>
      </c>
      <c r="N69" s="73" t="str">
        <f>IF($A69="","",IF($A69=N$2,IF($G$3=aux!$A$2,1,-1)*($F69-INDEX($F$1:$F$1001,ROW($F69)+$E$3))/N$3*1000,""))</f>
        <v/>
      </c>
      <c r="O69" s="73" t="str">
        <f>IF($A69="","",IF($A69=O$2,IF($G$3=aux!$A$2,1,-1)*($F69-INDEX($F$1:$F$1001,ROW($F69)+$E$3))/O$3*1000,""))</f>
        <v/>
      </c>
      <c r="P69" s="73" t="str">
        <f>IF($A69="","",IF($A69=P$2,IF($G$3=aux!$A$2,1,-1)*($F69-INDEX($F$1:$F$1001,ROW($F69)+$E$3))/P$3*1000,""))</f>
        <v/>
      </c>
      <c r="Q69" s="73" t="str">
        <f>IF($A69="","",IF($A69=Q$2,IF($G$3=aux!$A$2,1,-1)*($F69-INDEX($F$1:$F$1001,ROW($F69)+$E$3))/Q$3*1000,""))</f>
        <v/>
      </c>
      <c r="R69" s="73" t="str">
        <f>IF($A69="","",IF($A69=R$2,IF($G$3=aux!$A$2,1,-1)*($F69-INDEX($F$1:$F$1001,ROW($F69)+$E$3))/R$3*1000,""))</f>
        <v/>
      </c>
      <c r="S69" s="73">
        <f>IF($A69="","",IF($A69=S$2,IF($G$3=aux!$A$2,1,-1)*($F69-INDEX($F$1:$F$1001,ROW($F69)+$E$3))/S$3*1000,""))</f>
        <v>13.831999999999992</v>
      </c>
      <c r="T69" s="73" t="str">
        <f>IF($A69="","",IF($A69=T$2,IF($G$3=aux!$A$2,1,-1)*($F69-INDEX($F$1:$F$1001,ROW($F69)+$E$3))/T$3*1000,""))</f>
        <v/>
      </c>
      <c r="U69" s="73" t="str">
        <f>IF($A69="","",IF($A69=U$2,IF($G$3=aux!$A$2,1,-1)*($F69-INDEX($F$1:$F$1001,ROW($F69)+$E$3))/U$3*1000,""))</f>
        <v/>
      </c>
      <c r="V69" s="73" t="str">
        <f>IF($A69="","",IF($A69=V$2,IF($G$3=aux!$A$2,1,-1)*($F69-INDEX($F$1:$F$1001,ROW($F69)+$E$3))/V$3*1000,""))</f>
        <v/>
      </c>
      <c r="W69" s="73" t="str">
        <f>IF($A69="","",IF($A69=W$2,IF($G$3=aux!$A$2,1,-1)*($F69-INDEX($F$1:$F$1001,ROW($F69)+$E$3))/W$3*1000,""))</f>
        <v/>
      </c>
    </row>
    <row r="70" spans="1:23" x14ac:dyDescent="0.25">
      <c r="A70" s="47" t="s">
        <v>134</v>
      </c>
      <c r="B70" s="8" t="s">
        <v>129</v>
      </c>
      <c r="C70" s="8" t="s">
        <v>130</v>
      </c>
      <c r="D70" s="8" t="s">
        <v>0</v>
      </c>
      <c r="E70" s="8">
        <v>64</v>
      </c>
      <c r="F70" s="8">
        <v>0.498</v>
      </c>
      <c r="G70" s="8">
        <v>-6.1099999999999997E-19</v>
      </c>
      <c r="H70" s="8">
        <v>0</v>
      </c>
      <c r="I70" s="8">
        <v>0</v>
      </c>
      <c r="J70" s="8">
        <v>0</v>
      </c>
      <c r="K70" s="48">
        <v>9.6089999999999996E-8</v>
      </c>
      <c r="N70" s="73" t="str">
        <f>IF($A70="","",IF($A70=N$2,IF($G$3=aux!$A$2,1,-1)*($F70-INDEX($F$1:$F$1001,ROW($F70)+$E$3))/N$3*1000,""))</f>
        <v/>
      </c>
      <c r="O70" s="73" t="str">
        <f>IF($A70="","",IF($A70=O$2,IF($G$3=aux!$A$2,1,-1)*($F70-INDEX($F$1:$F$1001,ROW($F70)+$E$3))/O$3*1000,""))</f>
        <v/>
      </c>
      <c r="P70" s="73" t="str">
        <f>IF($A70="","",IF($A70=P$2,IF($G$3=aux!$A$2,1,-1)*($F70-INDEX($F$1:$F$1001,ROW($F70)+$E$3))/P$3*1000,""))</f>
        <v/>
      </c>
      <c r="Q70" s="73" t="str">
        <f>IF($A70="","",IF($A70=Q$2,IF($G$3=aux!$A$2,1,-1)*($F70-INDEX($F$1:$F$1001,ROW($F70)+$E$3))/Q$3*1000,""))</f>
        <v/>
      </c>
      <c r="R70" s="73" t="str">
        <f>IF($A70="","",IF($A70=R$2,IF($G$3=aux!$A$2,1,-1)*($F70-INDEX($F$1:$F$1001,ROW($F70)+$E$3))/R$3*1000,""))</f>
        <v/>
      </c>
      <c r="S70" s="73">
        <f>IF($A70="","",IF($A70=S$2,IF($G$3=aux!$A$2,1,-1)*($F70-INDEX($F$1:$F$1001,ROW($F70)+$E$3))/S$3*1000,""))</f>
        <v>13.884000000000007</v>
      </c>
      <c r="T70" s="73" t="str">
        <f>IF($A70="","",IF($A70=T$2,IF($G$3=aux!$A$2,1,-1)*($F70-INDEX($F$1:$F$1001,ROW($F70)+$E$3))/T$3*1000,""))</f>
        <v/>
      </c>
      <c r="U70" s="73" t="str">
        <f>IF($A70="","",IF($A70=U$2,IF($G$3=aux!$A$2,1,-1)*($F70-INDEX($F$1:$F$1001,ROW($F70)+$E$3))/U$3*1000,""))</f>
        <v/>
      </c>
      <c r="V70" s="73" t="str">
        <f>IF($A70="","",IF($A70=V$2,IF($G$3=aux!$A$2,1,-1)*($F70-INDEX($F$1:$F$1001,ROW($F70)+$E$3))/V$3*1000,""))</f>
        <v/>
      </c>
      <c r="W70" s="73" t="str">
        <f>IF($A70="","",IF($A70=W$2,IF($G$3=aux!$A$2,1,-1)*($F70-INDEX($F$1:$F$1001,ROW($F70)+$E$3))/W$3*1000,""))</f>
        <v/>
      </c>
    </row>
    <row r="71" spans="1:23" x14ac:dyDescent="0.25">
      <c r="A71" s="47" t="s">
        <v>134</v>
      </c>
      <c r="B71" s="8" t="s">
        <v>129</v>
      </c>
      <c r="C71" s="8" t="s">
        <v>130</v>
      </c>
      <c r="D71" s="8" t="s">
        <v>0</v>
      </c>
      <c r="E71" s="8">
        <v>65</v>
      </c>
      <c r="F71" s="8">
        <v>0.50600000000000001</v>
      </c>
      <c r="G71" s="8">
        <v>-7.2070000000000004E-19</v>
      </c>
      <c r="H71" s="8">
        <v>0</v>
      </c>
      <c r="I71" s="8">
        <v>0</v>
      </c>
      <c r="J71" s="8">
        <v>0</v>
      </c>
      <c r="K71" s="48">
        <v>9.6079999999999997E-8</v>
      </c>
      <c r="N71" s="73" t="str">
        <f>IF($A71="","",IF($A71=N$2,IF($G$3=aux!$A$2,1,-1)*($F71-INDEX($F$1:$F$1001,ROW($F71)+$E$3))/N$3*1000,""))</f>
        <v/>
      </c>
      <c r="O71" s="73" t="str">
        <f>IF($A71="","",IF($A71=O$2,IF($G$3=aux!$A$2,1,-1)*($F71-INDEX($F$1:$F$1001,ROW($F71)+$E$3))/O$3*1000,""))</f>
        <v/>
      </c>
      <c r="P71" s="73" t="str">
        <f>IF($A71="","",IF($A71=P$2,IF($G$3=aux!$A$2,1,-1)*($F71-INDEX($F$1:$F$1001,ROW($F71)+$E$3))/P$3*1000,""))</f>
        <v/>
      </c>
      <c r="Q71" s="73" t="str">
        <f>IF($A71="","",IF($A71=Q$2,IF($G$3=aux!$A$2,1,-1)*($F71-INDEX($F$1:$F$1001,ROW($F71)+$E$3))/Q$3*1000,""))</f>
        <v/>
      </c>
      <c r="R71" s="73" t="str">
        <f>IF($A71="","",IF($A71=R$2,IF($G$3=aux!$A$2,1,-1)*($F71-INDEX($F$1:$F$1001,ROW($F71)+$E$3))/R$3*1000,""))</f>
        <v/>
      </c>
      <c r="S71" s="73">
        <f>IF($A71="","",IF($A71=S$2,IF($G$3=aux!$A$2,1,-1)*($F71-INDEX($F$1:$F$1001,ROW($F71)+$E$3))/S$3*1000,""))</f>
        <v>13.923</v>
      </c>
      <c r="T71" s="73" t="str">
        <f>IF($A71="","",IF($A71=T$2,IF($G$3=aux!$A$2,1,-1)*($F71-INDEX($F$1:$F$1001,ROW($F71)+$E$3))/T$3*1000,""))</f>
        <v/>
      </c>
      <c r="U71" s="73" t="str">
        <f>IF($A71="","",IF($A71=U$2,IF($G$3=aux!$A$2,1,-1)*($F71-INDEX($F$1:$F$1001,ROW($F71)+$E$3))/U$3*1000,""))</f>
        <v/>
      </c>
      <c r="V71" s="73" t="str">
        <f>IF($A71="","",IF($A71=V$2,IF($G$3=aux!$A$2,1,-1)*($F71-INDEX($F$1:$F$1001,ROW($F71)+$E$3))/V$3*1000,""))</f>
        <v/>
      </c>
      <c r="W71" s="73" t="str">
        <f>IF($A71="","",IF($A71=W$2,IF($G$3=aux!$A$2,1,-1)*($F71-INDEX($F$1:$F$1001,ROW($F71)+$E$3))/W$3*1000,""))</f>
        <v/>
      </c>
    </row>
    <row r="72" spans="1:23" x14ac:dyDescent="0.25">
      <c r="A72" s="47" t="s">
        <v>134</v>
      </c>
      <c r="B72" s="8" t="s">
        <v>129</v>
      </c>
      <c r="C72" s="8" t="s">
        <v>130</v>
      </c>
      <c r="D72" s="8" t="s">
        <v>0</v>
      </c>
      <c r="E72" s="8">
        <v>66</v>
      </c>
      <c r="F72" s="8">
        <v>0.51400000000000001</v>
      </c>
      <c r="G72" s="8">
        <v>-8.6180000000000001E-19</v>
      </c>
      <c r="H72" s="8">
        <v>0</v>
      </c>
      <c r="I72" s="8">
        <v>0</v>
      </c>
      <c r="J72" s="8">
        <v>0</v>
      </c>
      <c r="K72" s="48">
        <v>9.6079999999999997E-8</v>
      </c>
      <c r="N72" s="73" t="str">
        <f>IF($A72="","",IF($A72=N$2,IF($G$3=aux!$A$2,1,-1)*($F72-INDEX($F$1:$F$1001,ROW($F72)+$E$3))/N$3*1000,""))</f>
        <v/>
      </c>
      <c r="O72" s="73" t="str">
        <f>IF($A72="","",IF($A72=O$2,IF($G$3=aux!$A$2,1,-1)*($F72-INDEX($F$1:$F$1001,ROW($F72)+$E$3))/O$3*1000,""))</f>
        <v/>
      </c>
      <c r="P72" s="73" t="str">
        <f>IF($A72="","",IF($A72=P$2,IF($G$3=aux!$A$2,1,-1)*($F72-INDEX($F$1:$F$1001,ROW($F72)+$E$3))/P$3*1000,""))</f>
        <v/>
      </c>
      <c r="Q72" s="73" t="str">
        <f>IF($A72="","",IF($A72=Q$2,IF($G$3=aux!$A$2,1,-1)*($F72-INDEX($F$1:$F$1001,ROW($F72)+$E$3))/Q$3*1000,""))</f>
        <v/>
      </c>
      <c r="R72" s="73" t="str">
        <f>IF($A72="","",IF($A72=R$2,IF($G$3=aux!$A$2,1,-1)*($F72-INDEX($F$1:$F$1001,ROW($F72)+$E$3))/R$3*1000,""))</f>
        <v/>
      </c>
      <c r="S72" s="73">
        <f>IF($A72="","",IF($A72=S$2,IF($G$3=aux!$A$2,1,-1)*($F72-INDEX($F$1:$F$1001,ROW($F72)+$E$3))/S$3*1000,""))</f>
        <v>13.960333333333333</v>
      </c>
      <c r="T72" s="73" t="str">
        <f>IF($A72="","",IF($A72=T$2,IF($G$3=aux!$A$2,1,-1)*($F72-INDEX($F$1:$F$1001,ROW($F72)+$E$3))/T$3*1000,""))</f>
        <v/>
      </c>
      <c r="U72" s="73" t="str">
        <f>IF($A72="","",IF($A72=U$2,IF($G$3=aux!$A$2,1,-1)*($F72-INDEX($F$1:$F$1001,ROW($F72)+$E$3))/U$3*1000,""))</f>
        <v/>
      </c>
      <c r="V72" s="73" t="str">
        <f>IF($A72="","",IF($A72=V$2,IF($G$3=aux!$A$2,1,-1)*($F72-INDEX($F$1:$F$1001,ROW($F72)+$E$3))/V$3*1000,""))</f>
        <v/>
      </c>
      <c r="W72" s="73" t="str">
        <f>IF($A72="","",IF($A72=W$2,IF($G$3=aux!$A$2,1,-1)*($F72-INDEX($F$1:$F$1001,ROW($F72)+$E$3))/W$3*1000,""))</f>
        <v/>
      </c>
    </row>
    <row r="73" spans="1:23" x14ac:dyDescent="0.25">
      <c r="A73" s="47" t="s">
        <v>134</v>
      </c>
      <c r="B73" s="8" t="s">
        <v>129</v>
      </c>
      <c r="C73" s="8" t="s">
        <v>130</v>
      </c>
      <c r="D73" s="8" t="s">
        <v>0</v>
      </c>
      <c r="E73" s="8">
        <v>67</v>
      </c>
      <c r="F73" s="8">
        <v>0.52200000000000002</v>
      </c>
      <c r="G73" s="8">
        <v>-1.0009999999999999E-18</v>
      </c>
      <c r="H73" s="8">
        <v>0</v>
      </c>
      <c r="I73" s="8">
        <v>0</v>
      </c>
      <c r="J73" s="8">
        <v>0</v>
      </c>
      <c r="K73" s="48">
        <v>9.6079999999999997E-8</v>
      </c>
      <c r="N73" s="73" t="str">
        <f>IF($A73="","",IF($A73=N$2,IF($G$3=aux!$A$2,1,-1)*($F73-INDEX($F$1:$F$1001,ROW($F73)+$E$3))/N$3*1000,""))</f>
        <v/>
      </c>
      <c r="O73" s="73" t="str">
        <f>IF($A73="","",IF($A73=O$2,IF($G$3=aux!$A$2,1,-1)*($F73-INDEX($F$1:$F$1001,ROW($F73)+$E$3))/O$3*1000,""))</f>
        <v/>
      </c>
      <c r="P73" s="73" t="str">
        <f>IF($A73="","",IF($A73=P$2,IF($G$3=aux!$A$2,1,-1)*($F73-INDEX($F$1:$F$1001,ROW($F73)+$E$3))/P$3*1000,""))</f>
        <v/>
      </c>
      <c r="Q73" s="73" t="str">
        <f>IF($A73="","",IF($A73=Q$2,IF($G$3=aux!$A$2,1,-1)*($F73-INDEX($F$1:$F$1001,ROW($F73)+$E$3))/Q$3*1000,""))</f>
        <v/>
      </c>
      <c r="R73" s="73" t="str">
        <f>IF($A73="","",IF($A73=R$2,IF($G$3=aux!$A$2,1,-1)*($F73-INDEX($F$1:$F$1001,ROW($F73)+$E$3))/R$3*1000,""))</f>
        <v/>
      </c>
      <c r="S73" s="73">
        <f>IF($A73="","",IF($A73=S$2,IF($G$3=aux!$A$2,1,-1)*($F73-INDEX($F$1:$F$1001,ROW($F73)+$E$3))/S$3*1000,""))</f>
        <v>13.999000000000002</v>
      </c>
      <c r="T73" s="73" t="str">
        <f>IF($A73="","",IF($A73=T$2,IF($G$3=aux!$A$2,1,-1)*($F73-INDEX($F$1:$F$1001,ROW($F73)+$E$3))/T$3*1000,""))</f>
        <v/>
      </c>
      <c r="U73" s="73" t="str">
        <f>IF($A73="","",IF($A73=U$2,IF($G$3=aux!$A$2,1,-1)*($F73-INDEX($F$1:$F$1001,ROW($F73)+$E$3))/U$3*1000,""))</f>
        <v/>
      </c>
      <c r="V73" s="73" t="str">
        <f>IF($A73="","",IF($A73=V$2,IF($G$3=aux!$A$2,1,-1)*($F73-INDEX($F$1:$F$1001,ROW($F73)+$E$3))/V$3*1000,""))</f>
        <v/>
      </c>
      <c r="W73" s="73" t="str">
        <f>IF($A73="","",IF($A73=W$2,IF($G$3=aux!$A$2,1,-1)*($F73-INDEX($F$1:$F$1001,ROW($F73)+$E$3))/W$3*1000,""))</f>
        <v/>
      </c>
    </row>
    <row r="74" spans="1:23" x14ac:dyDescent="0.25">
      <c r="A74" s="47" t="s">
        <v>134</v>
      </c>
      <c r="B74" s="8" t="s">
        <v>129</v>
      </c>
      <c r="C74" s="8" t="s">
        <v>130</v>
      </c>
      <c r="D74" s="8" t="s">
        <v>0</v>
      </c>
      <c r="E74" s="8">
        <v>68</v>
      </c>
      <c r="F74" s="8">
        <v>0.53</v>
      </c>
      <c r="G74" s="8">
        <v>-1.142E-18</v>
      </c>
      <c r="H74" s="8">
        <v>0</v>
      </c>
      <c r="I74" s="8">
        <v>0</v>
      </c>
      <c r="J74" s="8">
        <v>0</v>
      </c>
      <c r="K74" s="48">
        <v>9.6079999999999997E-8</v>
      </c>
      <c r="N74" s="73" t="str">
        <f>IF($A74="","",IF($A74=N$2,IF($G$3=aux!$A$2,1,-1)*($F74-INDEX($F$1:$F$1001,ROW($F74)+$E$3))/N$3*1000,""))</f>
        <v/>
      </c>
      <c r="O74" s="73" t="str">
        <f>IF($A74="","",IF($A74=O$2,IF($G$3=aux!$A$2,1,-1)*($F74-INDEX($F$1:$F$1001,ROW($F74)+$E$3))/O$3*1000,""))</f>
        <v/>
      </c>
      <c r="P74" s="73" t="str">
        <f>IF($A74="","",IF($A74=P$2,IF($G$3=aux!$A$2,1,-1)*($F74-INDEX($F$1:$F$1001,ROW($F74)+$E$3))/P$3*1000,""))</f>
        <v/>
      </c>
      <c r="Q74" s="73" t="str">
        <f>IF($A74="","",IF($A74=Q$2,IF($G$3=aux!$A$2,1,-1)*($F74-INDEX($F$1:$F$1001,ROW($F74)+$E$3))/Q$3*1000,""))</f>
        <v/>
      </c>
      <c r="R74" s="73" t="str">
        <f>IF($A74="","",IF($A74=R$2,IF($G$3=aux!$A$2,1,-1)*($F74-INDEX($F$1:$F$1001,ROW($F74)+$E$3))/R$3*1000,""))</f>
        <v/>
      </c>
      <c r="S74" s="73">
        <f>IF($A74="","",IF($A74=S$2,IF($G$3=aux!$A$2,1,-1)*($F74-INDEX($F$1:$F$1001,ROW($F74)+$E$3))/S$3*1000,""))</f>
        <v>14.038000000000014</v>
      </c>
      <c r="T74" s="73" t="str">
        <f>IF($A74="","",IF($A74=T$2,IF($G$3=aux!$A$2,1,-1)*($F74-INDEX($F$1:$F$1001,ROW($F74)+$E$3))/T$3*1000,""))</f>
        <v/>
      </c>
      <c r="U74" s="73" t="str">
        <f>IF($A74="","",IF($A74=U$2,IF($G$3=aux!$A$2,1,-1)*($F74-INDEX($F$1:$F$1001,ROW($F74)+$E$3))/U$3*1000,""))</f>
        <v/>
      </c>
      <c r="V74" s="73" t="str">
        <f>IF($A74="","",IF($A74=V$2,IF($G$3=aux!$A$2,1,-1)*($F74-INDEX($F$1:$F$1001,ROW($F74)+$E$3))/V$3*1000,""))</f>
        <v/>
      </c>
      <c r="W74" s="73" t="str">
        <f>IF($A74="","",IF($A74=W$2,IF($G$3=aux!$A$2,1,-1)*($F74-INDEX($F$1:$F$1001,ROW($F74)+$E$3))/W$3*1000,""))</f>
        <v/>
      </c>
    </row>
    <row r="75" spans="1:23" x14ac:dyDescent="0.25">
      <c r="A75" s="47" t="s">
        <v>134</v>
      </c>
      <c r="B75" s="8" t="s">
        <v>129</v>
      </c>
      <c r="C75" s="8" t="s">
        <v>130</v>
      </c>
      <c r="D75" s="8" t="s">
        <v>0</v>
      </c>
      <c r="E75" s="8">
        <v>69</v>
      </c>
      <c r="F75" s="8">
        <v>0.53800000000000003</v>
      </c>
      <c r="G75" s="8">
        <v>-1.2859999999999999E-18</v>
      </c>
      <c r="H75" s="8">
        <v>0</v>
      </c>
      <c r="I75" s="8">
        <v>0</v>
      </c>
      <c r="J75" s="8">
        <v>0</v>
      </c>
      <c r="K75" s="48">
        <v>9.6079999999999997E-8</v>
      </c>
      <c r="N75" s="73" t="str">
        <f>IF($A75="","",IF($A75=N$2,IF($G$3=aux!$A$2,1,-1)*($F75-INDEX($F$1:$F$1001,ROW($F75)+$E$3))/N$3*1000,""))</f>
        <v/>
      </c>
      <c r="O75" s="73" t="str">
        <f>IF($A75="","",IF($A75=O$2,IF($G$3=aux!$A$2,1,-1)*($F75-INDEX($F$1:$F$1001,ROW($F75)+$E$3))/O$3*1000,""))</f>
        <v/>
      </c>
      <c r="P75" s="73" t="str">
        <f>IF($A75="","",IF($A75=P$2,IF($G$3=aux!$A$2,1,-1)*($F75-INDEX($F$1:$F$1001,ROW($F75)+$E$3))/P$3*1000,""))</f>
        <v/>
      </c>
      <c r="Q75" s="73" t="str">
        <f>IF($A75="","",IF($A75=Q$2,IF($G$3=aux!$A$2,1,-1)*($F75-INDEX($F$1:$F$1001,ROW($F75)+$E$3))/Q$3*1000,""))</f>
        <v/>
      </c>
      <c r="R75" s="73" t="str">
        <f>IF($A75="","",IF($A75=R$2,IF($G$3=aux!$A$2,1,-1)*($F75-INDEX($F$1:$F$1001,ROW($F75)+$E$3))/R$3*1000,""))</f>
        <v/>
      </c>
      <c r="S75" s="73">
        <f>IF($A75="","",IF($A75=S$2,IF($G$3=aux!$A$2,1,-1)*($F75-INDEX($F$1:$F$1001,ROW($F75)+$E$3))/S$3*1000,""))</f>
        <v>14.076666666666682</v>
      </c>
      <c r="T75" s="73" t="str">
        <f>IF($A75="","",IF($A75=T$2,IF($G$3=aux!$A$2,1,-1)*($F75-INDEX($F$1:$F$1001,ROW($F75)+$E$3))/T$3*1000,""))</f>
        <v/>
      </c>
      <c r="U75" s="73" t="str">
        <f>IF($A75="","",IF($A75=U$2,IF($G$3=aux!$A$2,1,-1)*($F75-INDEX($F$1:$F$1001,ROW($F75)+$E$3))/U$3*1000,""))</f>
        <v/>
      </c>
      <c r="V75" s="73" t="str">
        <f>IF($A75="","",IF($A75=V$2,IF($G$3=aux!$A$2,1,-1)*($F75-INDEX($F$1:$F$1001,ROW($F75)+$E$3))/V$3*1000,""))</f>
        <v/>
      </c>
      <c r="W75" s="73" t="str">
        <f>IF($A75="","",IF($A75=W$2,IF($G$3=aux!$A$2,1,-1)*($F75-INDEX($F$1:$F$1001,ROW($F75)+$E$3))/W$3*1000,""))</f>
        <v/>
      </c>
    </row>
    <row r="76" spans="1:23" x14ac:dyDescent="0.25">
      <c r="A76" s="47" t="s">
        <v>134</v>
      </c>
      <c r="B76" s="8" t="s">
        <v>129</v>
      </c>
      <c r="C76" s="8" t="s">
        <v>130</v>
      </c>
      <c r="D76" s="8" t="s">
        <v>0</v>
      </c>
      <c r="E76" s="8">
        <v>70</v>
      </c>
      <c r="F76" s="8">
        <v>0.54600000000000004</v>
      </c>
      <c r="G76" s="8">
        <v>-1.427E-18</v>
      </c>
      <c r="H76" s="8">
        <v>0</v>
      </c>
      <c r="I76" s="8">
        <v>0</v>
      </c>
      <c r="J76" s="8">
        <v>0</v>
      </c>
      <c r="K76" s="48">
        <v>9.6079999999999997E-8</v>
      </c>
      <c r="N76" s="73" t="str">
        <f>IF($A76="","",IF($A76=N$2,IF($G$3=aux!$A$2,1,-1)*($F76-INDEX($F$1:$F$1001,ROW($F76)+$E$3))/N$3*1000,""))</f>
        <v/>
      </c>
      <c r="O76" s="73" t="str">
        <f>IF($A76="","",IF($A76=O$2,IF($G$3=aux!$A$2,1,-1)*($F76-INDEX($F$1:$F$1001,ROW($F76)+$E$3))/O$3*1000,""))</f>
        <v/>
      </c>
      <c r="P76" s="73" t="str">
        <f>IF($A76="","",IF($A76=P$2,IF($G$3=aux!$A$2,1,-1)*($F76-INDEX($F$1:$F$1001,ROW($F76)+$E$3))/P$3*1000,""))</f>
        <v/>
      </c>
      <c r="Q76" s="73" t="str">
        <f>IF($A76="","",IF($A76=Q$2,IF($G$3=aux!$A$2,1,-1)*($F76-INDEX($F$1:$F$1001,ROW($F76)+$E$3))/Q$3*1000,""))</f>
        <v/>
      </c>
      <c r="R76" s="73" t="str">
        <f>IF($A76="","",IF($A76=R$2,IF($G$3=aux!$A$2,1,-1)*($F76-INDEX($F$1:$F$1001,ROW($F76)+$E$3))/R$3*1000,""))</f>
        <v/>
      </c>
      <c r="S76" s="73">
        <f>IF($A76="","",IF($A76=S$2,IF($G$3=aux!$A$2,1,-1)*($F76-INDEX($F$1:$F$1001,ROW($F76)+$E$3))/S$3*1000,""))</f>
        <v>14.115333333333332</v>
      </c>
      <c r="T76" s="73" t="str">
        <f>IF($A76="","",IF($A76=T$2,IF($G$3=aux!$A$2,1,-1)*($F76-INDEX($F$1:$F$1001,ROW($F76)+$E$3))/T$3*1000,""))</f>
        <v/>
      </c>
      <c r="U76" s="73" t="str">
        <f>IF($A76="","",IF($A76=U$2,IF($G$3=aux!$A$2,1,-1)*($F76-INDEX($F$1:$F$1001,ROW($F76)+$E$3))/U$3*1000,""))</f>
        <v/>
      </c>
      <c r="V76" s="73" t="str">
        <f>IF($A76="","",IF($A76=V$2,IF($G$3=aux!$A$2,1,-1)*($F76-INDEX($F$1:$F$1001,ROW($F76)+$E$3))/V$3*1000,""))</f>
        <v/>
      </c>
      <c r="W76" s="73" t="str">
        <f>IF($A76="","",IF($A76=W$2,IF($G$3=aux!$A$2,1,-1)*($F76-INDEX($F$1:$F$1001,ROW($F76)+$E$3))/W$3*1000,""))</f>
        <v/>
      </c>
    </row>
    <row r="77" spans="1:23" x14ac:dyDescent="0.25">
      <c r="A77" s="47" t="s">
        <v>134</v>
      </c>
      <c r="B77" s="8" t="s">
        <v>129</v>
      </c>
      <c r="C77" s="8" t="s">
        <v>130</v>
      </c>
      <c r="D77" s="8" t="s">
        <v>0</v>
      </c>
      <c r="E77" s="8">
        <v>71</v>
      </c>
      <c r="F77" s="8">
        <v>0.55400000000000005</v>
      </c>
      <c r="G77" s="8">
        <v>-1.5740000000000001E-18</v>
      </c>
      <c r="H77" s="8">
        <v>0</v>
      </c>
      <c r="I77" s="8">
        <v>0</v>
      </c>
      <c r="J77" s="8">
        <v>0</v>
      </c>
      <c r="K77" s="48">
        <v>9.6079999999999997E-8</v>
      </c>
      <c r="N77" s="73" t="str">
        <f>IF($A77="","",IF($A77=N$2,IF($G$3=aux!$A$2,1,-1)*($F77-INDEX($F$1:$F$1001,ROW($F77)+$E$3))/N$3*1000,""))</f>
        <v/>
      </c>
      <c r="O77" s="73" t="str">
        <f>IF($A77="","",IF($A77=O$2,IF($G$3=aux!$A$2,1,-1)*($F77-INDEX($F$1:$F$1001,ROW($F77)+$E$3))/O$3*1000,""))</f>
        <v/>
      </c>
      <c r="P77" s="73" t="str">
        <f>IF($A77="","",IF($A77=P$2,IF($G$3=aux!$A$2,1,-1)*($F77-INDEX($F$1:$F$1001,ROW($F77)+$E$3))/P$3*1000,""))</f>
        <v/>
      </c>
      <c r="Q77" s="73" t="str">
        <f>IF($A77="","",IF($A77=Q$2,IF($G$3=aux!$A$2,1,-1)*($F77-INDEX($F$1:$F$1001,ROW($F77)+$E$3))/Q$3*1000,""))</f>
        <v/>
      </c>
      <c r="R77" s="73" t="str">
        <f>IF($A77="","",IF($A77=R$2,IF($G$3=aux!$A$2,1,-1)*($F77-INDEX($F$1:$F$1001,ROW($F77)+$E$3))/R$3*1000,""))</f>
        <v/>
      </c>
      <c r="S77" s="73">
        <f>IF($A77="","",IF($A77=S$2,IF($G$3=aux!$A$2,1,-1)*($F77-INDEX($F$1:$F$1001,ROW($F77)+$E$3))/S$3*1000,""))</f>
        <v>14.154333333333343</v>
      </c>
      <c r="T77" s="73" t="str">
        <f>IF($A77="","",IF($A77=T$2,IF($G$3=aux!$A$2,1,-1)*($F77-INDEX($F$1:$F$1001,ROW($F77)+$E$3))/T$3*1000,""))</f>
        <v/>
      </c>
      <c r="U77" s="73" t="str">
        <f>IF($A77="","",IF($A77=U$2,IF($G$3=aux!$A$2,1,-1)*($F77-INDEX($F$1:$F$1001,ROW($F77)+$E$3))/U$3*1000,""))</f>
        <v/>
      </c>
      <c r="V77" s="73" t="str">
        <f>IF($A77="","",IF($A77=V$2,IF($G$3=aux!$A$2,1,-1)*($F77-INDEX($F$1:$F$1001,ROW($F77)+$E$3))/V$3*1000,""))</f>
        <v/>
      </c>
      <c r="W77" s="73" t="str">
        <f>IF($A77="","",IF($A77=W$2,IF($G$3=aux!$A$2,1,-1)*($F77-INDEX($F$1:$F$1001,ROW($F77)+$E$3))/W$3*1000,""))</f>
        <v/>
      </c>
    </row>
    <row r="78" spans="1:23" x14ac:dyDescent="0.25">
      <c r="A78" s="47" t="s">
        <v>134</v>
      </c>
      <c r="B78" s="8" t="s">
        <v>129</v>
      </c>
      <c r="C78" s="8" t="s">
        <v>130</v>
      </c>
      <c r="D78" s="8" t="s">
        <v>0</v>
      </c>
      <c r="E78" s="8">
        <v>72</v>
      </c>
      <c r="F78" s="8">
        <v>0.56200000000000006</v>
      </c>
      <c r="G78" s="8">
        <v>-1.716E-18</v>
      </c>
      <c r="H78" s="8">
        <v>0</v>
      </c>
      <c r="I78" s="8">
        <v>0</v>
      </c>
      <c r="J78" s="8">
        <v>0</v>
      </c>
      <c r="K78" s="48">
        <v>9.6079999999999997E-8</v>
      </c>
      <c r="N78" s="73" t="str">
        <f>IF($A78="","",IF($A78=N$2,IF($G$3=aux!$A$2,1,-1)*($F78-INDEX($F$1:$F$1001,ROW($F78)+$E$3))/N$3*1000,""))</f>
        <v/>
      </c>
      <c r="O78" s="73" t="str">
        <f>IF($A78="","",IF($A78=O$2,IF($G$3=aux!$A$2,1,-1)*($F78-INDEX($F$1:$F$1001,ROW($F78)+$E$3))/O$3*1000,""))</f>
        <v/>
      </c>
      <c r="P78" s="73" t="str">
        <f>IF($A78="","",IF($A78=P$2,IF($G$3=aux!$A$2,1,-1)*($F78-INDEX($F$1:$F$1001,ROW($F78)+$E$3))/P$3*1000,""))</f>
        <v/>
      </c>
      <c r="Q78" s="73" t="str">
        <f>IF($A78="","",IF($A78=Q$2,IF($G$3=aux!$A$2,1,-1)*($F78-INDEX($F$1:$F$1001,ROW($F78)+$E$3))/Q$3*1000,""))</f>
        <v/>
      </c>
      <c r="R78" s="73" t="str">
        <f>IF($A78="","",IF($A78=R$2,IF($G$3=aux!$A$2,1,-1)*($F78-INDEX($F$1:$F$1001,ROW($F78)+$E$3))/R$3*1000,""))</f>
        <v/>
      </c>
      <c r="S78" s="73">
        <f>IF($A78="","",IF($A78=S$2,IF($G$3=aux!$A$2,1,-1)*($F78-INDEX($F$1:$F$1001,ROW($F78)+$E$3))/S$3*1000,""))</f>
        <v>14.193000000000012</v>
      </c>
      <c r="T78" s="73" t="str">
        <f>IF($A78="","",IF($A78=T$2,IF($G$3=aux!$A$2,1,-1)*($F78-INDEX($F$1:$F$1001,ROW($F78)+$E$3))/T$3*1000,""))</f>
        <v/>
      </c>
      <c r="U78" s="73" t="str">
        <f>IF($A78="","",IF($A78=U$2,IF($G$3=aux!$A$2,1,-1)*($F78-INDEX($F$1:$F$1001,ROW($F78)+$E$3))/U$3*1000,""))</f>
        <v/>
      </c>
      <c r="V78" s="73" t="str">
        <f>IF($A78="","",IF($A78=V$2,IF($G$3=aux!$A$2,1,-1)*($F78-INDEX($F$1:$F$1001,ROW($F78)+$E$3))/V$3*1000,""))</f>
        <v/>
      </c>
      <c r="W78" s="73" t="str">
        <f>IF($A78="","",IF($A78=W$2,IF($G$3=aux!$A$2,1,-1)*($F78-INDEX($F$1:$F$1001,ROW($F78)+$E$3))/W$3*1000,""))</f>
        <v/>
      </c>
    </row>
    <row r="79" spans="1:23" x14ac:dyDescent="0.25">
      <c r="A79" s="47" t="s">
        <v>134</v>
      </c>
      <c r="B79" s="8" t="s">
        <v>129</v>
      </c>
      <c r="C79" s="8" t="s">
        <v>130</v>
      </c>
      <c r="D79" s="8" t="s">
        <v>0</v>
      </c>
      <c r="E79" s="8">
        <v>73</v>
      </c>
      <c r="F79" s="8">
        <v>0.56999999999999995</v>
      </c>
      <c r="G79" s="8">
        <v>-1.861E-18</v>
      </c>
      <c r="H79" s="8">
        <v>0</v>
      </c>
      <c r="I79" s="8">
        <v>0</v>
      </c>
      <c r="J79" s="8">
        <v>0</v>
      </c>
      <c r="K79" s="48">
        <v>9.6079999999999997E-8</v>
      </c>
      <c r="N79" s="73" t="str">
        <f>IF($A79="","",IF($A79=N$2,IF($G$3=aux!$A$2,1,-1)*($F79-INDEX($F$1:$F$1001,ROW($F79)+$E$3))/N$3*1000,""))</f>
        <v/>
      </c>
      <c r="O79" s="73" t="str">
        <f>IF($A79="","",IF($A79=O$2,IF($G$3=aux!$A$2,1,-1)*($F79-INDEX($F$1:$F$1001,ROW($F79)+$E$3))/O$3*1000,""))</f>
        <v/>
      </c>
      <c r="P79" s="73" t="str">
        <f>IF($A79="","",IF($A79=P$2,IF($G$3=aux!$A$2,1,-1)*($F79-INDEX($F$1:$F$1001,ROW($F79)+$E$3))/P$3*1000,""))</f>
        <v/>
      </c>
      <c r="Q79" s="73" t="str">
        <f>IF($A79="","",IF($A79=Q$2,IF($G$3=aux!$A$2,1,-1)*($F79-INDEX($F$1:$F$1001,ROW($F79)+$E$3))/Q$3*1000,""))</f>
        <v/>
      </c>
      <c r="R79" s="73" t="str">
        <f>IF($A79="","",IF($A79=R$2,IF($G$3=aux!$A$2,1,-1)*($F79-INDEX($F$1:$F$1001,ROW($F79)+$E$3))/R$3*1000,""))</f>
        <v/>
      </c>
      <c r="S79" s="73">
        <f>IF($A79="","",IF($A79=S$2,IF($G$3=aux!$A$2,1,-1)*($F79-INDEX($F$1:$F$1001,ROW($F79)+$E$3))/S$3*1000,""))</f>
        <v>14.231666666666642</v>
      </c>
      <c r="T79" s="73" t="str">
        <f>IF($A79="","",IF($A79=T$2,IF($G$3=aux!$A$2,1,-1)*($F79-INDEX($F$1:$F$1001,ROW($F79)+$E$3))/T$3*1000,""))</f>
        <v/>
      </c>
      <c r="U79" s="73" t="str">
        <f>IF($A79="","",IF($A79=U$2,IF($G$3=aux!$A$2,1,-1)*($F79-INDEX($F$1:$F$1001,ROW($F79)+$E$3))/U$3*1000,""))</f>
        <v/>
      </c>
      <c r="V79" s="73" t="str">
        <f>IF($A79="","",IF($A79=V$2,IF($G$3=aux!$A$2,1,-1)*($F79-INDEX($F$1:$F$1001,ROW($F79)+$E$3))/V$3*1000,""))</f>
        <v/>
      </c>
      <c r="W79" s="73" t="str">
        <f>IF($A79="","",IF($A79=W$2,IF($G$3=aux!$A$2,1,-1)*($F79-INDEX($F$1:$F$1001,ROW($F79)+$E$3))/W$3*1000,""))</f>
        <v/>
      </c>
    </row>
    <row r="80" spans="1:23" x14ac:dyDescent="0.25">
      <c r="A80" s="47" t="s">
        <v>134</v>
      </c>
      <c r="B80" s="8" t="s">
        <v>129</v>
      </c>
      <c r="C80" s="8" t="s">
        <v>130</v>
      </c>
      <c r="D80" s="8" t="s">
        <v>0</v>
      </c>
      <c r="E80" s="8">
        <v>74</v>
      </c>
      <c r="F80" s="8">
        <v>0.57799999999999996</v>
      </c>
      <c r="G80" s="8">
        <v>-2.001E-18</v>
      </c>
      <c r="H80" s="8">
        <v>0</v>
      </c>
      <c r="I80" s="8">
        <v>0</v>
      </c>
      <c r="J80" s="8">
        <v>0</v>
      </c>
      <c r="K80" s="48">
        <v>9.6079999999999997E-8</v>
      </c>
      <c r="N80" s="73" t="str">
        <f>IF($A80="","",IF($A80=N$2,IF($G$3=aux!$A$2,1,-1)*($F80-INDEX($F$1:$F$1001,ROW($F80)+$E$3))/N$3*1000,""))</f>
        <v/>
      </c>
      <c r="O80" s="73" t="str">
        <f>IF($A80="","",IF($A80=O$2,IF($G$3=aux!$A$2,1,-1)*($F80-INDEX($F$1:$F$1001,ROW($F80)+$E$3))/O$3*1000,""))</f>
        <v/>
      </c>
      <c r="P80" s="73" t="str">
        <f>IF($A80="","",IF($A80=P$2,IF($G$3=aux!$A$2,1,-1)*($F80-INDEX($F$1:$F$1001,ROW($F80)+$E$3))/P$3*1000,""))</f>
        <v/>
      </c>
      <c r="Q80" s="73" t="str">
        <f>IF($A80="","",IF($A80=Q$2,IF($G$3=aux!$A$2,1,-1)*($F80-INDEX($F$1:$F$1001,ROW($F80)+$E$3))/Q$3*1000,""))</f>
        <v/>
      </c>
      <c r="R80" s="73" t="str">
        <f>IF($A80="","",IF($A80=R$2,IF($G$3=aux!$A$2,1,-1)*($F80-INDEX($F$1:$F$1001,ROW($F80)+$E$3))/R$3*1000,""))</f>
        <v/>
      </c>
      <c r="S80" s="73">
        <f>IF($A80="","",IF($A80=S$2,IF($G$3=aux!$A$2,1,-1)*($F80-INDEX($F$1:$F$1001,ROW($F80)+$E$3))/S$3*1000,""))</f>
        <v>14.270666666666653</v>
      </c>
      <c r="T80" s="73" t="str">
        <f>IF($A80="","",IF($A80=T$2,IF($G$3=aux!$A$2,1,-1)*($F80-INDEX($F$1:$F$1001,ROW($F80)+$E$3))/T$3*1000,""))</f>
        <v/>
      </c>
      <c r="U80" s="73" t="str">
        <f>IF($A80="","",IF($A80=U$2,IF($G$3=aux!$A$2,1,-1)*($F80-INDEX($F$1:$F$1001,ROW($F80)+$E$3))/U$3*1000,""))</f>
        <v/>
      </c>
      <c r="V80" s="73" t="str">
        <f>IF($A80="","",IF($A80=V$2,IF($G$3=aux!$A$2,1,-1)*($F80-INDEX($F$1:$F$1001,ROW($F80)+$E$3))/V$3*1000,""))</f>
        <v/>
      </c>
      <c r="W80" s="73" t="str">
        <f>IF($A80="","",IF($A80=W$2,IF($G$3=aux!$A$2,1,-1)*($F80-INDEX($F$1:$F$1001,ROW($F80)+$E$3))/W$3*1000,""))</f>
        <v/>
      </c>
    </row>
    <row r="81" spans="1:23" x14ac:dyDescent="0.25">
      <c r="A81" s="47" t="s">
        <v>134</v>
      </c>
      <c r="B81" s="8" t="s">
        <v>129</v>
      </c>
      <c r="C81" s="8" t="s">
        <v>130</v>
      </c>
      <c r="D81" s="8" t="s">
        <v>0</v>
      </c>
      <c r="E81" s="8">
        <v>75</v>
      </c>
      <c r="F81" s="8">
        <v>0.58599999999999997</v>
      </c>
      <c r="G81" s="8">
        <v>-2.1439999999999999E-18</v>
      </c>
      <c r="H81" s="8">
        <v>0</v>
      </c>
      <c r="I81" s="8">
        <v>0</v>
      </c>
      <c r="J81" s="8">
        <v>0</v>
      </c>
      <c r="K81" s="48">
        <v>9.6079999999999997E-8</v>
      </c>
      <c r="N81" s="73" t="str">
        <f>IF($A81="","",IF($A81=N$2,IF($G$3=aux!$A$2,1,-1)*($F81-INDEX($F$1:$F$1001,ROW($F81)+$E$3))/N$3*1000,""))</f>
        <v/>
      </c>
      <c r="O81" s="73" t="str">
        <f>IF($A81="","",IF($A81=O$2,IF($G$3=aux!$A$2,1,-1)*($F81-INDEX($F$1:$F$1001,ROW($F81)+$E$3))/O$3*1000,""))</f>
        <v/>
      </c>
      <c r="P81" s="73" t="str">
        <f>IF($A81="","",IF($A81=P$2,IF($G$3=aux!$A$2,1,-1)*($F81-INDEX($F$1:$F$1001,ROW($F81)+$E$3))/P$3*1000,""))</f>
        <v/>
      </c>
      <c r="Q81" s="73" t="str">
        <f>IF($A81="","",IF($A81=Q$2,IF($G$3=aux!$A$2,1,-1)*($F81-INDEX($F$1:$F$1001,ROW($F81)+$E$3))/Q$3*1000,""))</f>
        <v/>
      </c>
      <c r="R81" s="73" t="str">
        <f>IF($A81="","",IF($A81=R$2,IF($G$3=aux!$A$2,1,-1)*($F81-INDEX($F$1:$F$1001,ROW($F81)+$E$3))/R$3*1000,""))</f>
        <v/>
      </c>
      <c r="S81" s="73">
        <f>IF($A81="","",IF($A81=S$2,IF($G$3=aux!$A$2,1,-1)*($F81-INDEX($F$1:$F$1001,ROW($F81)+$E$3))/S$3*1000,""))</f>
        <v>14.309333333333322</v>
      </c>
      <c r="T81" s="73" t="str">
        <f>IF($A81="","",IF($A81=T$2,IF($G$3=aux!$A$2,1,-1)*($F81-INDEX($F$1:$F$1001,ROW($F81)+$E$3))/T$3*1000,""))</f>
        <v/>
      </c>
      <c r="U81" s="73" t="str">
        <f>IF($A81="","",IF($A81=U$2,IF($G$3=aux!$A$2,1,-1)*($F81-INDEX($F$1:$F$1001,ROW($F81)+$E$3))/U$3*1000,""))</f>
        <v/>
      </c>
      <c r="V81" s="73" t="str">
        <f>IF($A81="","",IF($A81=V$2,IF($G$3=aux!$A$2,1,-1)*($F81-INDEX($F$1:$F$1001,ROW($F81)+$E$3))/V$3*1000,""))</f>
        <v/>
      </c>
      <c r="W81" s="73" t="str">
        <f>IF($A81="","",IF($A81=W$2,IF($G$3=aux!$A$2,1,-1)*($F81-INDEX($F$1:$F$1001,ROW($F81)+$E$3))/W$3*1000,""))</f>
        <v/>
      </c>
    </row>
    <row r="82" spans="1:23" x14ac:dyDescent="0.25">
      <c r="A82" s="47" t="s">
        <v>134</v>
      </c>
      <c r="B82" s="8" t="s">
        <v>129</v>
      </c>
      <c r="C82" s="8" t="s">
        <v>130</v>
      </c>
      <c r="D82" s="8" t="s">
        <v>0</v>
      </c>
      <c r="E82" s="8">
        <v>76</v>
      </c>
      <c r="F82" s="8">
        <v>0.59399999999999997</v>
      </c>
      <c r="G82" s="8">
        <v>-2.2889999999999999E-18</v>
      </c>
      <c r="H82" s="8">
        <v>0</v>
      </c>
      <c r="I82" s="8">
        <v>0</v>
      </c>
      <c r="J82" s="8">
        <v>0</v>
      </c>
      <c r="K82" s="48">
        <v>9.6079999999999997E-8</v>
      </c>
      <c r="N82" s="73" t="str">
        <f>IF($A82="","",IF($A82=N$2,IF($G$3=aux!$A$2,1,-1)*($F82-INDEX($F$1:$F$1001,ROW($F82)+$E$3))/N$3*1000,""))</f>
        <v/>
      </c>
      <c r="O82" s="73" t="str">
        <f>IF($A82="","",IF($A82=O$2,IF($G$3=aux!$A$2,1,-1)*($F82-INDEX($F$1:$F$1001,ROW($F82)+$E$3))/O$3*1000,""))</f>
        <v/>
      </c>
      <c r="P82" s="73" t="str">
        <f>IF($A82="","",IF($A82=P$2,IF($G$3=aux!$A$2,1,-1)*($F82-INDEX($F$1:$F$1001,ROW($F82)+$E$3))/P$3*1000,""))</f>
        <v/>
      </c>
      <c r="Q82" s="73" t="str">
        <f>IF($A82="","",IF($A82=Q$2,IF($G$3=aux!$A$2,1,-1)*($F82-INDEX($F$1:$F$1001,ROW($F82)+$E$3))/Q$3*1000,""))</f>
        <v/>
      </c>
      <c r="R82" s="73" t="str">
        <f>IF($A82="","",IF($A82=R$2,IF($G$3=aux!$A$2,1,-1)*($F82-INDEX($F$1:$F$1001,ROW($F82)+$E$3))/R$3*1000,""))</f>
        <v/>
      </c>
      <c r="S82" s="73">
        <f>IF($A82="","",IF($A82=S$2,IF($G$3=aux!$A$2,1,-1)*($F82-INDEX($F$1:$F$1001,ROW($F82)+$E$3))/S$3*1000,""))</f>
        <v>14.347333333333342</v>
      </c>
      <c r="T82" s="73" t="str">
        <f>IF($A82="","",IF($A82=T$2,IF($G$3=aux!$A$2,1,-1)*($F82-INDEX($F$1:$F$1001,ROW($F82)+$E$3))/T$3*1000,""))</f>
        <v/>
      </c>
      <c r="U82" s="73" t="str">
        <f>IF($A82="","",IF($A82=U$2,IF($G$3=aux!$A$2,1,-1)*($F82-INDEX($F$1:$F$1001,ROW($F82)+$E$3))/U$3*1000,""))</f>
        <v/>
      </c>
      <c r="V82" s="73" t="str">
        <f>IF($A82="","",IF($A82=V$2,IF($G$3=aux!$A$2,1,-1)*($F82-INDEX($F$1:$F$1001,ROW($F82)+$E$3))/V$3*1000,""))</f>
        <v/>
      </c>
      <c r="W82" s="73" t="str">
        <f>IF($A82="","",IF($A82=W$2,IF($G$3=aux!$A$2,1,-1)*($F82-INDEX($F$1:$F$1001,ROW($F82)+$E$3))/W$3*1000,""))</f>
        <v/>
      </c>
    </row>
    <row r="83" spans="1:23" x14ac:dyDescent="0.25">
      <c r="A83" s="47" t="s">
        <v>134</v>
      </c>
      <c r="B83" s="8" t="s">
        <v>129</v>
      </c>
      <c r="C83" s="8" t="s">
        <v>130</v>
      </c>
      <c r="D83" s="8" t="s">
        <v>0</v>
      </c>
      <c r="E83" s="8">
        <v>77</v>
      </c>
      <c r="F83" s="8">
        <v>0.60199999999999998</v>
      </c>
      <c r="G83" s="8">
        <v>-2.4330000000000001E-18</v>
      </c>
      <c r="H83" s="8">
        <v>0</v>
      </c>
      <c r="I83" s="8">
        <v>0</v>
      </c>
      <c r="J83" s="8">
        <v>0</v>
      </c>
      <c r="K83" s="48">
        <v>9.6079999999999997E-8</v>
      </c>
      <c r="N83" s="73" t="str">
        <f>IF($A83="","",IF($A83=N$2,IF($G$3=aux!$A$2,1,-1)*($F83-INDEX($F$1:$F$1001,ROW($F83)+$E$3))/N$3*1000,""))</f>
        <v/>
      </c>
      <c r="O83" s="73" t="str">
        <f>IF($A83="","",IF($A83=O$2,IF($G$3=aux!$A$2,1,-1)*($F83-INDEX($F$1:$F$1001,ROW($F83)+$E$3))/O$3*1000,""))</f>
        <v/>
      </c>
      <c r="P83" s="73" t="str">
        <f>IF($A83="","",IF($A83=P$2,IF($G$3=aux!$A$2,1,-1)*($F83-INDEX($F$1:$F$1001,ROW($F83)+$E$3))/P$3*1000,""))</f>
        <v/>
      </c>
      <c r="Q83" s="73" t="str">
        <f>IF($A83="","",IF($A83=Q$2,IF($G$3=aux!$A$2,1,-1)*($F83-INDEX($F$1:$F$1001,ROW($F83)+$E$3))/Q$3*1000,""))</f>
        <v/>
      </c>
      <c r="R83" s="73" t="str">
        <f>IF($A83="","",IF($A83=R$2,IF($G$3=aux!$A$2,1,-1)*($F83-INDEX($F$1:$F$1001,ROW($F83)+$E$3))/R$3*1000,""))</f>
        <v/>
      </c>
      <c r="S83" s="73">
        <f>IF($A83="","",IF($A83=S$2,IF($G$3=aux!$A$2,1,-1)*($F83-INDEX($F$1:$F$1001,ROW($F83)+$E$3))/S$3*1000,""))</f>
        <v>14.38499999999998</v>
      </c>
      <c r="T83" s="73" t="str">
        <f>IF($A83="","",IF($A83=T$2,IF($G$3=aux!$A$2,1,-1)*($F83-INDEX($F$1:$F$1001,ROW($F83)+$E$3))/T$3*1000,""))</f>
        <v/>
      </c>
      <c r="U83" s="73" t="str">
        <f>IF($A83="","",IF($A83=U$2,IF($G$3=aux!$A$2,1,-1)*($F83-INDEX($F$1:$F$1001,ROW($F83)+$E$3))/U$3*1000,""))</f>
        <v/>
      </c>
      <c r="V83" s="73" t="str">
        <f>IF($A83="","",IF($A83=V$2,IF($G$3=aux!$A$2,1,-1)*($F83-INDEX($F$1:$F$1001,ROW($F83)+$E$3))/V$3*1000,""))</f>
        <v/>
      </c>
      <c r="W83" s="73" t="str">
        <f>IF($A83="","",IF($A83=W$2,IF($G$3=aux!$A$2,1,-1)*($F83-INDEX($F$1:$F$1001,ROW($F83)+$E$3))/W$3*1000,""))</f>
        <v/>
      </c>
    </row>
    <row r="84" spans="1:23" x14ac:dyDescent="0.25">
      <c r="A84" s="47" t="s">
        <v>134</v>
      </c>
      <c r="B84" s="8" t="s">
        <v>129</v>
      </c>
      <c r="C84" s="8" t="s">
        <v>130</v>
      </c>
      <c r="D84" s="8" t="s">
        <v>0</v>
      </c>
      <c r="E84" s="8">
        <v>78</v>
      </c>
      <c r="F84" s="8">
        <v>0.61</v>
      </c>
      <c r="G84" s="8">
        <v>-2.576E-18</v>
      </c>
      <c r="H84" s="8">
        <v>0</v>
      </c>
      <c r="I84" s="8">
        <v>0</v>
      </c>
      <c r="J84" s="8">
        <v>0</v>
      </c>
      <c r="K84" s="48">
        <v>9.6079999999999997E-8</v>
      </c>
      <c r="N84" s="73" t="str">
        <f>IF($A84="","",IF($A84=N$2,IF($G$3=aux!$A$2,1,-1)*($F84-INDEX($F$1:$F$1001,ROW($F84)+$E$3))/N$3*1000,""))</f>
        <v/>
      </c>
      <c r="O84" s="73" t="str">
        <f>IF($A84="","",IF($A84=O$2,IF($G$3=aux!$A$2,1,-1)*($F84-INDEX($F$1:$F$1001,ROW($F84)+$E$3))/O$3*1000,""))</f>
        <v/>
      </c>
      <c r="P84" s="73" t="str">
        <f>IF($A84="","",IF($A84=P$2,IF($G$3=aux!$A$2,1,-1)*($F84-INDEX($F$1:$F$1001,ROW($F84)+$E$3))/P$3*1000,""))</f>
        <v/>
      </c>
      <c r="Q84" s="73" t="str">
        <f>IF($A84="","",IF($A84=Q$2,IF($G$3=aux!$A$2,1,-1)*($F84-INDEX($F$1:$F$1001,ROW($F84)+$E$3))/Q$3*1000,""))</f>
        <v/>
      </c>
      <c r="R84" s="73" t="str">
        <f>IF($A84="","",IF($A84=R$2,IF($G$3=aux!$A$2,1,-1)*($F84-INDEX($F$1:$F$1001,ROW($F84)+$E$3))/R$3*1000,""))</f>
        <v/>
      </c>
      <c r="S84" s="73">
        <f>IF($A84="","",IF($A84=S$2,IF($G$3=aux!$A$2,1,-1)*($F84-INDEX($F$1:$F$1001,ROW($F84)+$E$3))/S$3*1000,""))</f>
        <v>14.423333333333343</v>
      </c>
      <c r="T84" s="73" t="str">
        <f>IF($A84="","",IF($A84=T$2,IF($G$3=aux!$A$2,1,-1)*($F84-INDEX($F$1:$F$1001,ROW($F84)+$E$3))/T$3*1000,""))</f>
        <v/>
      </c>
      <c r="U84" s="73" t="str">
        <f>IF($A84="","",IF($A84=U$2,IF($G$3=aux!$A$2,1,-1)*($F84-INDEX($F$1:$F$1001,ROW($F84)+$E$3))/U$3*1000,""))</f>
        <v/>
      </c>
      <c r="V84" s="73" t="str">
        <f>IF($A84="","",IF($A84=V$2,IF($G$3=aux!$A$2,1,-1)*($F84-INDEX($F$1:$F$1001,ROW($F84)+$E$3))/V$3*1000,""))</f>
        <v/>
      </c>
      <c r="W84" s="73" t="str">
        <f>IF($A84="","",IF($A84=W$2,IF($G$3=aux!$A$2,1,-1)*($F84-INDEX($F$1:$F$1001,ROW($F84)+$E$3))/W$3*1000,""))</f>
        <v/>
      </c>
    </row>
    <row r="85" spans="1:23" x14ac:dyDescent="0.25">
      <c r="A85" s="47" t="s">
        <v>134</v>
      </c>
      <c r="B85" s="8" t="s">
        <v>129</v>
      </c>
      <c r="C85" s="8" t="s">
        <v>130</v>
      </c>
      <c r="D85" s="8" t="s">
        <v>0</v>
      </c>
      <c r="E85" s="8">
        <v>79</v>
      </c>
      <c r="F85" s="8">
        <v>0.61799999999999999</v>
      </c>
      <c r="G85" s="8">
        <v>-2.721E-18</v>
      </c>
      <c r="H85" s="8">
        <v>0</v>
      </c>
      <c r="I85" s="8">
        <v>0</v>
      </c>
      <c r="J85" s="8">
        <v>0</v>
      </c>
      <c r="K85" s="48">
        <v>9.6079999999999997E-8</v>
      </c>
      <c r="N85" s="73" t="str">
        <f>IF($A85="","",IF($A85=N$2,IF($G$3=aux!$A$2,1,-1)*($F85-INDEX($F$1:$F$1001,ROW($F85)+$E$3))/N$3*1000,""))</f>
        <v/>
      </c>
      <c r="O85" s="73" t="str">
        <f>IF($A85="","",IF($A85=O$2,IF($G$3=aux!$A$2,1,-1)*($F85-INDEX($F$1:$F$1001,ROW($F85)+$E$3))/O$3*1000,""))</f>
        <v/>
      </c>
      <c r="P85" s="73" t="str">
        <f>IF($A85="","",IF($A85=P$2,IF($G$3=aux!$A$2,1,-1)*($F85-INDEX($F$1:$F$1001,ROW($F85)+$E$3))/P$3*1000,""))</f>
        <v/>
      </c>
      <c r="Q85" s="73" t="str">
        <f>IF($A85="","",IF($A85=Q$2,IF($G$3=aux!$A$2,1,-1)*($F85-INDEX($F$1:$F$1001,ROW($F85)+$E$3))/Q$3*1000,""))</f>
        <v/>
      </c>
      <c r="R85" s="73" t="str">
        <f>IF($A85="","",IF($A85=R$2,IF($G$3=aux!$A$2,1,-1)*($F85-INDEX($F$1:$F$1001,ROW($F85)+$E$3))/R$3*1000,""))</f>
        <v/>
      </c>
      <c r="S85" s="73">
        <f>IF($A85="","",IF($A85=S$2,IF($G$3=aux!$A$2,1,-1)*($F85-INDEX($F$1:$F$1001,ROW($F85)+$E$3))/S$3*1000,""))</f>
        <v>14.461333333333325</v>
      </c>
      <c r="T85" s="73" t="str">
        <f>IF($A85="","",IF($A85=T$2,IF($G$3=aux!$A$2,1,-1)*($F85-INDEX($F$1:$F$1001,ROW($F85)+$E$3))/T$3*1000,""))</f>
        <v/>
      </c>
      <c r="U85" s="73" t="str">
        <f>IF($A85="","",IF($A85=U$2,IF($G$3=aux!$A$2,1,-1)*($F85-INDEX($F$1:$F$1001,ROW($F85)+$E$3))/U$3*1000,""))</f>
        <v/>
      </c>
      <c r="V85" s="73" t="str">
        <f>IF($A85="","",IF($A85=V$2,IF($G$3=aux!$A$2,1,-1)*($F85-INDEX($F$1:$F$1001,ROW($F85)+$E$3))/V$3*1000,""))</f>
        <v/>
      </c>
      <c r="W85" s="73" t="str">
        <f>IF($A85="","",IF($A85=W$2,IF($G$3=aux!$A$2,1,-1)*($F85-INDEX($F$1:$F$1001,ROW($F85)+$E$3))/W$3*1000,""))</f>
        <v/>
      </c>
    </row>
    <row r="86" spans="1:23" x14ac:dyDescent="0.25">
      <c r="A86" s="47" t="s">
        <v>134</v>
      </c>
      <c r="B86" s="8" t="s">
        <v>129</v>
      </c>
      <c r="C86" s="8" t="s">
        <v>130</v>
      </c>
      <c r="D86" s="8" t="s">
        <v>0</v>
      </c>
      <c r="E86" s="8">
        <v>80</v>
      </c>
      <c r="F86" s="8">
        <v>0.626</v>
      </c>
      <c r="G86" s="8">
        <v>-2.8630000000000001E-18</v>
      </c>
      <c r="H86" s="8">
        <v>0</v>
      </c>
      <c r="I86" s="8">
        <v>0</v>
      </c>
      <c r="J86" s="8">
        <v>0</v>
      </c>
      <c r="K86" s="48">
        <v>9.6079999999999997E-8</v>
      </c>
      <c r="N86" s="73" t="str">
        <f>IF($A86="","",IF($A86=N$2,IF($G$3=aux!$A$2,1,-1)*($F86-INDEX($F$1:$F$1001,ROW($F86)+$E$3))/N$3*1000,""))</f>
        <v/>
      </c>
      <c r="O86" s="73" t="str">
        <f>IF($A86="","",IF($A86=O$2,IF($G$3=aux!$A$2,1,-1)*($F86-INDEX($F$1:$F$1001,ROW($F86)+$E$3))/O$3*1000,""))</f>
        <v/>
      </c>
      <c r="P86" s="73" t="str">
        <f>IF($A86="","",IF($A86=P$2,IF($G$3=aux!$A$2,1,-1)*($F86-INDEX($F$1:$F$1001,ROW($F86)+$E$3))/P$3*1000,""))</f>
        <v/>
      </c>
      <c r="Q86" s="73" t="str">
        <f>IF($A86="","",IF($A86=Q$2,IF($G$3=aux!$A$2,1,-1)*($F86-INDEX($F$1:$F$1001,ROW($F86)+$E$3))/Q$3*1000,""))</f>
        <v/>
      </c>
      <c r="R86" s="73" t="str">
        <f>IF($A86="","",IF($A86=R$2,IF($G$3=aux!$A$2,1,-1)*($F86-INDEX($F$1:$F$1001,ROW($F86)+$E$3))/R$3*1000,""))</f>
        <v/>
      </c>
      <c r="S86" s="73">
        <f>IF($A86="","",IF($A86=S$2,IF($G$3=aux!$A$2,1,-1)*($F86-INDEX($F$1:$F$1001,ROW($F86)+$E$3))/S$3*1000,""))</f>
        <v>14.499333333333345</v>
      </c>
      <c r="T86" s="73" t="str">
        <f>IF($A86="","",IF($A86=T$2,IF($G$3=aux!$A$2,1,-1)*($F86-INDEX($F$1:$F$1001,ROW($F86)+$E$3))/T$3*1000,""))</f>
        <v/>
      </c>
      <c r="U86" s="73" t="str">
        <f>IF($A86="","",IF($A86=U$2,IF($G$3=aux!$A$2,1,-1)*($F86-INDEX($F$1:$F$1001,ROW($F86)+$E$3))/U$3*1000,""))</f>
        <v/>
      </c>
      <c r="V86" s="73" t="str">
        <f>IF($A86="","",IF($A86=V$2,IF($G$3=aux!$A$2,1,-1)*($F86-INDEX($F$1:$F$1001,ROW($F86)+$E$3))/V$3*1000,""))</f>
        <v/>
      </c>
      <c r="W86" s="73" t="str">
        <f>IF($A86="","",IF($A86=W$2,IF($G$3=aux!$A$2,1,-1)*($F86-INDEX($F$1:$F$1001,ROW($F86)+$E$3))/W$3*1000,""))</f>
        <v/>
      </c>
    </row>
    <row r="87" spans="1:23" x14ac:dyDescent="0.25">
      <c r="A87" s="47" t="s">
        <v>134</v>
      </c>
      <c r="B87" s="8" t="s">
        <v>129</v>
      </c>
      <c r="C87" s="8" t="s">
        <v>130</v>
      </c>
      <c r="D87" s="8" t="s">
        <v>0</v>
      </c>
      <c r="E87" s="8">
        <v>81</v>
      </c>
      <c r="F87" s="8">
        <v>0.63400000000000001</v>
      </c>
      <c r="G87" s="8">
        <v>-3.006E-18</v>
      </c>
      <c r="H87" s="8">
        <v>0</v>
      </c>
      <c r="I87" s="8">
        <v>0</v>
      </c>
      <c r="J87" s="8">
        <v>0</v>
      </c>
      <c r="K87" s="48">
        <v>9.6079999999999997E-8</v>
      </c>
      <c r="N87" s="73" t="str">
        <f>IF($A87="","",IF($A87=N$2,IF($G$3=aux!$A$2,1,-1)*($F87-INDEX($F$1:$F$1001,ROW($F87)+$E$3))/N$3*1000,""))</f>
        <v/>
      </c>
      <c r="O87" s="73" t="str">
        <f>IF($A87="","",IF($A87=O$2,IF($G$3=aux!$A$2,1,-1)*($F87-INDEX($F$1:$F$1001,ROW($F87)+$E$3))/O$3*1000,""))</f>
        <v/>
      </c>
      <c r="P87" s="73" t="str">
        <f>IF($A87="","",IF($A87=P$2,IF($G$3=aux!$A$2,1,-1)*($F87-INDEX($F$1:$F$1001,ROW($F87)+$E$3))/P$3*1000,""))</f>
        <v/>
      </c>
      <c r="Q87" s="73" t="str">
        <f>IF($A87="","",IF($A87=Q$2,IF($G$3=aux!$A$2,1,-1)*($F87-INDEX($F$1:$F$1001,ROW($F87)+$E$3))/Q$3*1000,""))</f>
        <v/>
      </c>
      <c r="R87" s="73" t="str">
        <f>IF($A87="","",IF($A87=R$2,IF($G$3=aux!$A$2,1,-1)*($F87-INDEX($F$1:$F$1001,ROW($F87)+$E$3))/R$3*1000,""))</f>
        <v/>
      </c>
      <c r="S87" s="73">
        <f>IF($A87="","",IF($A87=S$2,IF($G$3=aux!$A$2,1,-1)*($F87-INDEX($F$1:$F$1001,ROW($F87)+$E$3))/S$3*1000,""))</f>
        <v>14.53766666666667</v>
      </c>
      <c r="T87" s="73" t="str">
        <f>IF($A87="","",IF($A87=T$2,IF($G$3=aux!$A$2,1,-1)*($F87-INDEX($F$1:$F$1001,ROW($F87)+$E$3))/T$3*1000,""))</f>
        <v/>
      </c>
      <c r="U87" s="73" t="str">
        <f>IF($A87="","",IF($A87=U$2,IF($G$3=aux!$A$2,1,-1)*($F87-INDEX($F$1:$F$1001,ROW($F87)+$E$3))/U$3*1000,""))</f>
        <v/>
      </c>
      <c r="V87" s="73" t="str">
        <f>IF($A87="","",IF($A87=V$2,IF($G$3=aux!$A$2,1,-1)*($F87-INDEX($F$1:$F$1001,ROW($F87)+$E$3))/V$3*1000,""))</f>
        <v/>
      </c>
      <c r="W87" s="73" t="str">
        <f>IF($A87="","",IF($A87=W$2,IF($G$3=aux!$A$2,1,-1)*($F87-INDEX($F$1:$F$1001,ROW($F87)+$E$3))/W$3*1000,""))</f>
        <v/>
      </c>
    </row>
    <row r="88" spans="1:23" x14ac:dyDescent="0.25">
      <c r="A88" s="47" t="s">
        <v>134</v>
      </c>
      <c r="B88" s="8" t="s">
        <v>129</v>
      </c>
      <c r="C88" s="8" t="s">
        <v>130</v>
      </c>
      <c r="D88" s="8" t="s">
        <v>0</v>
      </c>
      <c r="E88" s="8">
        <v>82</v>
      </c>
      <c r="F88" s="8">
        <v>0.64200000000000002</v>
      </c>
      <c r="G88" s="8">
        <v>-3.1480000000000001E-18</v>
      </c>
      <c r="H88" s="8">
        <v>0</v>
      </c>
      <c r="I88" s="8">
        <v>0</v>
      </c>
      <c r="J88" s="8">
        <v>0</v>
      </c>
      <c r="K88" s="48">
        <v>9.6079999999999997E-8</v>
      </c>
      <c r="N88" s="73" t="str">
        <f>IF($A88="","",IF($A88=N$2,IF($G$3=aux!$A$2,1,-1)*($F88-INDEX($F$1:$F$1001,ROW($F88)+$E$3))/N$3*1000,""))</f>
        <v/>
      </c>
      <c r="O88" s="73" t="str">
        <f>IF($A88="","",IF($A88=O$2,IF($G$3=aux!$A$2,1,-1)*($F88-INDEX($F$1:$F$1001,ROW($F88)+$E$3))/O$3*1000,""))</f>
        <v/>
      </c>
      <c r="P88" s="73" t="str">
        <f>IF($A88="","",IF($A88=P$2,IF($G$3=aux!$A$2,1,-1)*($F88-INDEX($F$1:$F$1001,ROW($F88)+$E$3))/P$3*1000,""))</f>
        <v/>
      </c>
      <c r="Q88" s="73" t="str">
        <f>IF($A88="","",IF($A88=Q$2,IF($G$3=aux!$A$2,1,-1)*($F88-INDEX($F$1:$F$1001,ROW($F88)+$E$3))/Q$3*1000,""))</f>
        <v/>
      </c>
      <c r="R88" s="73" t="str">
        <f>IF($A88="","",IF($A88=R$2,IF($G$3=aux!$A$2,1,-1)*($F88-INDEX($F$1:$F$1001,ROW($F88)+$E$3))/R$3*1000,""))</f>
        <v/>
      </c>
      <c r="S88" s="73">
        <f>IF($A88="","",IF($A88=S$2,IF($G$3=aux!$A$2,1,-1)*($F88-INDEX($F$1:$F$1001,ROW($F88)+$E$3))/S$3*1000,""))</f>
        <v>14.57633333333334</v>
      </c>
      <c r="T88" s="73" t="str">
        <f>IF($A88="","",IF($A88=T$2,IF($G$3=aux!$A$2,1,-1)*($F88-INDEX($F$1:$F$1001,ROW($F88)+$E$3))/T$3*1000,""))</f>
        <v/>
      </c>
      <c r="U88" s="73" t="str">
        <f>IF($A88="","",IF($A88=U$2,IF($G$3=aux!$A$2,1,-1)*($F88-INDEX($F$1:$F$1001,ROW($F88)+$E$3))/U$3*1000,""))</f>
        <v/>
      </c>
      <c r="V88" s="73" t="str">
        <f>IF($A88="","",IF($A88=V$2,IF($G$3=aux!$A$2,1,-1)*($F88-INDEX($F$1:$F$1001,ROW($F88)+$E$3))/V$3*1000,""))</f>
        <v/>
      </c>
      <c r="W88" s="73" t="str">
        <f>IF($A88="","",IF($A88=W$2,IF($G$3=aux!$A$2,1,-1)*($F88-INDEX($F$1:$F$1001,ROW($F88)+$E$3))/W$3*1000,""))</f>
        <v/>
      </c>
    </row>
    <row r="89" spans="1:23" x14ac:dyDescent="0.25">
      <c r="A89" s="47" t="s">
        <v>134</v>
      </c>
      <c r="B89" s="8" t="s">
        <v>129</v>
      </c>
      <c r="C89" s="8" t="s">
        <v>130</v>
      </c>
      <c r="D89" s="8" t="s">
        <v>0</v>
      </c>
      <c r="E89" s="8">
        <v>83</v>
      </c>
      <c r="F89" s="8">
        <v>0.65</v>
      </c>
      <c r="G89" s="8">
        <v>-3.2919999999999999E-18</v>
      </c>
      <c r="H89" s="8">
        <v>0</v>
      </c>
      <c r="I89" s="8">
        <v>0</v>
      </c>
      <c r="J89" s="8">
        <v>0</v>
      </c>
      <c r="K89" s="48">
        <v>9.6079999999999997E-8</v>
      </c>
      <c r="N89" s="73" t="str">
        <f>IF($A89="","",IF($A89=N$2,IF($G$3=aux!$A$2,1,-1)*($F89-INDEX($F$1:$F$1001,ROW($F89)+$E$3))/N$3*1000,""))</f>
        <v/>
      </c>
      <c r="O89" s="73" t="str">
        <f>IF($A89="","",IF($A89=O$2,IF($G$3=aux!$A$2,1,-1)*($F89-INDEX($F$1:$F$1001,ROW($F89)+$E$3))/O$3*1000,""))</f>
        <v/>
      </c>
      <c r="P89" s="73" t="str">
        <f>IF($A89="","",IF($A89=P$2,IF($G$3=aux!$A$2,1,-1)*($F89-INDEX($F$1:$F$1001,ROW($F89)+$E$3))/P$3*1000,""))</f>
        <v/>
      </c>
      <c r="Q89" s="73" t="str">
        <f>IF($A89="","",IF($A89=Q$2,IF($G$3=aux!$A$2,1,-1)*($F89-INDEX($F$1:$F$1001,ROW($F89)+$E$3))/Q$3*1000,""))</f>
        <v/>
      </c>
      <c r="R89" s="73" t="str">
        <f>IF($A89="","",IF($A89=R$2,IF($G$3=aux!$A$2,1,-1)*($F89-INDEX($F$1:$F$1001,ROW($F89)+$E$3))/R$3*1000,""))</f>
        <v/>
      </c>
      <c r="S89" s="73">
        <f>IF($A89="","",IF($A89=S$2,IF($G$3=aux!$A$2,1,-1)*($F89-INDEX($F$1:$F$1001,ROW($F89)+$E$3))/S$3*1000,""))</f>
        <v>14.604333333333329</v>
      </c>
      <c r="T89" s="73" t="str">
        <f>IF($A89="","",IF($A89=T$2,IF($G$3=aux!$A$2,1,-1)*($F89-INDEX($F$1:$F$1001,ROW($F89)+$E$3))/T$3*1000,""))</f>
        <v/>
      </c>
      <c r="U89" s="73" t="str">
        <f>IF($A89="","",IF($A89=U$2,IF($G$3=aux!$A$2,1,-1)*($F89-INDEX($F$1:$F$1001,ROW($F89)+$E$3))/U$3*1000,""))</f>
        <v/>
      </c>
      <c r="V89" s="73" t="str">
        <f>IF($A89="","",IF($A89=V$2,IF($G$3=aux!$A$2,1,-1)*($F89-INDEX($F$1:$F$1001,ROW($F89)+$E$3))/V$3*1000,""))</f>
        <v/>
      </c>
      <c r="W89" s="73" t="str">
        <f>IF($A89="","",IF($A89=W$2,IF($G$3=aux!$A$2,1,-1)*($F89-INDEX($F$1:$F$1001,ROW($F89)+$E$3))/W$3*1000,""))</f>
        <v/>
      </c>
    </row>
    <row r="90" spans="1:23" x14ac:dyDescent="0.25">
      <c r="A90" s="47" t="s">
        <v>134</v>
      </c>
      <c r="B90" s="8" t="s">
        <v>129</v>
      </c>
      <c r="C90" s="8" t="s">
        <v>130</v>
      </c>
      <c r="D90" s="8" t="s">
        <v>0</v>
      </c>
      <c r="E90" s="8">
        <v>84</v>
      </c>
      <c r="F90" s="8">
        <v>0.65800000000000003</v>
      </c>
      <c r="G90" s="8">
        <v>-3.4349999999999998E-18</v>
      </c>
      <c r="H90" s="8">
        <v>0</v>
      </c>
      <c r="I90" s="8">
        <v>0</v>
      </c>
      <c r="J90" s="8">
        <v>0</v>
      </c>
      <c r="K90" s="48">
        <v>9.6079999999999997E-8</v>
      </c>
      <c r="N90" s="73" t="str">
        <f>IF($A90="","",IF($A90=N$2,IF($G$3=aux!$A$2,1,-1)*($F90-INDEX($F$1:$F$1001,ROW($F90)+$E$3))/N$3*1000,""))</f>
        <v/>
      </c>
      <c r="O90" s="73" t="str">
        <f>IF($A90="","",IF($A90=O$2,IF($G$3=aux!$A$2,1,-1)*($F90-INDEX($F$1:$F$1001,ROW($F90)+$E$3))/O$3*1000,""))</f>
        <v/>
      </c>
      <c r="P90" s="73" t="str">
        <f>IF($A90="","",IF($A90=P$2,IF($G$3=aux!$A$2,1,-1)*($F90-INDEX($F$1:$F$1001,ROW($F90)+$E$3))/P$3*1000,""))</f>
        <v/>
      </c>
      <c r="Q90" s="73" t="str">
        <f>IF($A90="","",IF($A90=Q$2,IF($G$3=aux!$A$2,1,-1)*($F90-INDEX($F$1:$F$1001,ROW($F90)+$E$3))/Q$3*1000,""))</f>
        <v/>
      </c>
      <c r="R90" s="73" t="str">
        <f>IF($A90="","",IF($A90=R$2,IF($G$3=aux!$A$2,1,-1)*($F90-INDEX($F$1:$F$1001,ROW($F90)+$E$3))/R$3*1000,""))</f>
        <v/>
      </c>
      <c r="S90" s="73">
        <f>IF($A90="","",IF($A90=S$2,IF($G$3=aux!$A$2,1,-1)*($F90-INDEX($F$1:$F$1001,ROW($F90)+$E$3))/S$3*1000,""))</f>
        <v>14.633000000000006</v>
      </c>
      <c r="T90" s="73" t="str">
        <f>IF($A90="","",IF($A90=T$2,IF($G$3=aux!$A$2,1,-1)*($F90-INDEX($F$1:$F$1001,ROW($F90)+$E$3))/T$3*1000,""))</f>
        <v/>
      </c>
      <c r="U90" s="73" t="str">
        <f>IF($A90="","",IF($A90=U$2,IF($G$3=aux!$A$2,1,-1)*($F90-INDEX($F$1:$F$1001,ROW($F90)+$E$3))/U$3*1000,""))</f>
        <v/>
      </c>
      <c r="V90" s="73" t="str">
        <f>IF($A90="","",IF($A90=V$2,IF($G$3=aux!$A$2,1,-1)*($F90-INDEX($F$1:$F$1001,ROW($F90)+$E$3))/V$3*1000,""))</f>
        <v/>
      </c>
      <c r="W90" s="73" t="str">
        <f>IF($A90="","",IF($A90=W$2,IF($G$3=aux!$A$2,1,-1)*($F90-INDEX($F$1:$F$1001,ROW($F90)+$E$3))/W$3*1000,""))</f>
        <v/>
      </c>
    </row>
    <row r="91" spans="1:23" x14ac:dyDescent="0.25">
      <c r="A91" s="47" t="s">
        <v>134</v>
      </c>
      <c r="B91" s="8" t="s">
        <v>129</v>
      </c>
      <c r="C91" s="8" t="s">
        <v>130</v>
      </c>
      <c r="D91" s="8" t="s">
        <v>0</v>
      </c>
      <c r="E91" s="8">
        <v>85</v>
      </c>
      <c r="F91" s="8">
        <v>0.66600000000000004</v>
      </c>
      <c r="G91" s="8">
        <v>-3.5809999999999997E-18</v>
      </c>
      <c r="H91" s="8">
        <v>0</v>
      </c>
      <c r="I91" s="8">
        <v>0</v>
      </c>
      <c r="J91" s="8">
        <v>0</v>
      </c>
      <c r="K91" s="48">
        <v>9.6079999999999997E-8</v>
      </c>
      <c r="N91" s="73" t="str">
        <f>IF($A91="","",IF($A91=N$2,IF($G$3=aux!$A$2,1,-1)*($F91-INDEX($F$1:$F$1001,ROW($F91)+$E$3))/N$3*1000,""))</f>
        <v/>
      </c>
      <c r="O91" s="73" t="str">
        <f>IF($A91="","",IF($A91=O$2,IF($G$3=aux!$A$2,1,-1)*($F91-INDEX($F$1:$F$1001,ROW($F91)+$E$3))/O$3*1000,""))</f>
        <v/>
      </c>
      <c r="P91" s="73" t="str">
        <f>IF($A91="","",IF($A91=P$2,IF($G$3=aux!$A$2,1,-1)*($F91-INDEX($F$1:$F$1001,ROW($F91)+$E$3))/P$3*1000,""))</f>
        <v/>
      </c>
      <c r="Q91" s="73" t="str">
        <f>IF($A91="","",IF($A91=Q$2,IF($G$3=aux!$A$2,1,-1)*($F91-INDEX($F$1:$F$1001,ROW($F91)+$E$3))/Q$3*1000,""))</f>
        <v/>
      </c>
      <c r="R91" s="73" t="str">
        <f>IF($A91="","",IF($A91=R$2,IF($G$3=aux!$A$2,1,-1)*($F91-INDEX($F$1:$F$1001,ROW($F91)+$E$3))/R$3*1000,""))</f>
        <v/>
      </c>
      <c r="S91" s="73">
        <f>IF($A91="","",IF($A91=S$2,IF($G$3=aux!$A$2,1,-1)*($F91-INDEX($F$1:$F$1001,ROW($F91)+$E$3))/S$3*1000,""))</f>
        <v>14.662000000000027</v>
      </c>
      <c r="T91" s="73" t="str">
        <f>IF($A91="","",IF($A91=T$2,IF($G$3=aux!$A$2,1,-1)*($F91-INDEX($F$1:$F$1001,ROW($F91)+$E$3))/T$3*1000,""))</f>
        <v/>
      </c>
      <c r="U91" s="73" t="str">
        <f>IF($A91="","",IF($A91=U$2,IF($G$3=aux!$A$2,1,-1)*($F91-INDEX($F$1:$F$1001,ROW($F91)+$E$3))/U$3*1000,""))</f>
        <v/>
      </c>
      <c r="V91" s="73" t="str">
        <f>IF($A91="","",IF($A91=V$2,IF($G$3=aux!$A$2,1,-1)*($F91-INDEX($F$1:$F$1001,ROW($F91)+$E$3))/V$3*1000,""))</f>
        <v/>
      </c>
      <c r="W91" s="73" t="str">
        <f>IF($A91="","",IF($A91=W$2,IF($G$3=aux!$A$2,1,-1)*($F91-INDEX($F$1:$F$1001,ROW($F91)+$E$3))/W$3*1000,""))</f>
        <v/>
      </c>
    </row>
    <row r="92" spans="1:23" x14ac:dyDescent="0.25">
      <c r="A92" s="47" t="s">
        <v>134</v>
      </c>
      <c r="B92" s="8" t="s">
        <v>129</v>
      </c>
      <c r="C92" s="8" t="s">
        <v>130</v>
      </c>
      <c r="D92" s="8" t="s">
        <v>0</v>
      </c>
      <c r="E92" s="8">
        <v>86</v>
      </c>
      <c r="F92" s="8">
        <v>0.67400000000000004</v>
      </c>
      <c r="G92" s="8">
        <v>-3.726E-18</v>
      </c>
      <c r="H92" s="8">
        <v>0</v>
      </c>
      <c r="I92" s="8">
        <v>0</v>
      </c>
      <c r="J92" s="8">
        <v>0</v>
      </c>
      <c r="K92" s="48">
        <v>9.6079999999999997E-8</v>
      </c>
      <c r="N92" s="73" t="str">
        <f>IF($A92="","",IF($A92=N$2,IF($G$3=aux!$A$2,1,-1)*($F92-INDEX($F$1:$F$1001,ROW($F92)+$E$3))/N$3*1000,""))</f>
        <v/>
      </c>
      <c r="O92" s="73" t="str">
        <f>IF($A92="","",IF($A92=O$2,IF($G$3=aux!$A$2,1,-1)*($F92-INDEX($F$1:$F$1001,ROW($F92)+$E$3))/O$3*1000,""))</f>
        <v/>
      </c>
      <c r="P92" s="73" t="str">
        <f>IF($A92="","",IF($A92=P$2,IF($G$3=aux!$A$2,1,-1)*($F92-INDEX($F$1:$F$1001,ROW($F92)+$E$3))/P$3*1000,""))</f>
        <v/>
      </c>
      <c r="Q92" s="73" t="str">
        <f>IF($A92="","",IF($A92=Q$2,IF($G$3=aux!$A$2,1,-1)*($F92-INDEX($F$1:$F$1001,ROW($F92)+$E$3))/Q$3*1000,""))</f>
        <v/>
      </c>
      <c r="R92" s="73" t="str">
        <f>IF($A92="","",IF($A92=R$2,IF($G$3=aux!$A$2,1,-1)*($F92-INDEX($F$1:$F$1001,ROW($F92)+$E$3))/R$3*1000,""))</f>
        <v/>
      </c>
      <c r="S92" s="73">
        <f>IF($A92="","",IF($A92=S$2,IF($G$3=aux!$A$2,1,-1)*($F92-INDEX($F$1:$F$1001,ROW($F92)+$E$3))/S$3*1000,""))</f>
        <v>14.690666666666667</v>
      </c>
      <c r="T92" s="73" t="str">
        <f>IF($A92="","",IF($A92=T$2,IF($G$3=aux!$A$2,1,-1)*($F92-INDEX($F$1:$F$1001,ROW($F92)+$E$3))/T$3*1000,""))</f>
        <v/>
      </c>
      <c r="U92" s="73" t="str">
        <f>IF($A92="","",IF($A92=U$2,IF($G$3=aux!$A$2,1,-1)*($F92-INDEX($F$1:$F$1001,ROW($F92)+$E$3))/U$3*1000,""))</f>
        <v/>
      </c>
      <c r="V92" s="73" t="str">
        <f>IF($A92="","",IF($A92=V$2,IF($G$3=aux!$A$2,1,-1)*($F92-INDEX($F$1:$F$1001,ROW($F92)+$E$3))/V$3*1000,""))</f>
        <v/>
      </c>
      <c r="W92" s="73" t="str">
        <f>IF($A92="","",IF($A92=W$2,IF($G$3=aux!$A$2,1,-1)*($F92-INDEX($F$1:$F$1001,ROW($F92)+$E$3))/W$3*1000,""))</f>
        <v/>
      </c>
    </row>
    <row r="93" spans="1:23" x14ac:dyDescent="0.25">
      <c r="A93" s="47" t="s">
        <v>134</v>
      </c>
      <c r="B93" s="8" t="s">
        <v>129</v>
      </c>
      <c r="C93" s="8" t="s">
        <v>130</v>
      </c>
      <c r="D93" s="8" t="s">
        <v>0</v>
      </c>
      <c r="E93" s="8">
        <v>87</v>
      </c>
      <c r="F93" s="8">
        <v>0.68200000000000005</v>
      </c>
      <c r="G93" s="8">
        <v>-3.8719999999999999E-18</v>
      </c>
      <c r="H93" s="8">
        <v>0</v>
      </c>
      <c r="I93" s="8">
        <v>0</v>
      </c>
      <c r="J93" s="8">
        <v>0</v>
      </c>
      <c r="K93" s="48">
        <v>9.6079999999999997E-8</v>
      </c>
      <c r="N93" s="73" t="str">
        <f>IF($A93="","",IF($A93=N$2,IF($G$3=aux!$A$2,1,-1)*($F93-INDEX($F$1:$F$1001,ROW($F93)+$E$3))/N$3*1000,""))</f>
        <v/>
      </c>
      <c r="O93" s="73" t="str">
        <f>IF($A93="","",IF($A93=O$2,IF($G$3=aux!$A$2,1,-1)*($F93-INDEX($F$1:$F$1001,ROW($F93)+$E$3))/O$3*1000,""))</f>
        <v/>
      </c>
      <c r="P93" s="73" t="str">
        <f>IF($A93="","",IF($A93=P$2,IF($G$3=aux!$A$2,1,-1)*($F93-INDEX($F$1:$F$1001,ROW($F93)+$E$3))/P$3*1000,""))</f>
        <v/>
      </c>
      <c r="Q93" s="73" t="str">
        <f>IF($A93="","",IF($A93=Q$2,IF($G$3=aux!$A$2,1,-1)*($F93-INDEX($F$1:$F$1001,ROW($F93)+$E$3))/Q$3*1000,""))</f>
        <v/>
      </c>
      <c r="R93" s="73" t="str">
        <f>IF($A93="","",IF($A93=R$2,IF($G$3=aux!$A$2,1,-1)*($F93-INDEX($F$1:$F$1001,ROW($F93)+$E$3))/R$3*1000,""))</f>
        <v/>
      </c>
      <c r="S93" s="73">
        <f>IF($A93="","",IF($A93=S$2,IF($G$3=aux!$A$2,1,-1)*($F93-INDEX($F$1:$F$1001,ROW($F93)+$E$3))/S$3*1000,""))</f>
        <v>14.717000000000017</v>
      </c>
      <c r="T93" s="73" t="str">
        <f>IF($A93="","",IF($A93=T$2,IF($G$3=aux!$A$2,1,-1)*($F93-INDEX($F$1:$F$1001,ROW($F93)+$E$3))/T$3*1000,""))</f>
        <v/>
      </c>
      <c r="U93" s="73" t="str">
        <f>IF($A93="","",IF($A93=U$2,IF($G$3=aux!$A$2,1,-1)*($F93-INDEX($F$1:$F$1001,ROW($F93)+$E$3))/U$3*1000,""))</f>
        <v/>
      </c>
      <c r="V93" s="73" t="str">
        <f>IF($A93="","",IF($A93=V$2,IF($G$3=aux!$A$2,1,-1)*($F93-INDEX($F$1:$F$1001,ROW($F93)+$E$3))/V$3*1000,""))</f>
        <v/>
      </c>
      <c r="W93" s="73" t="str">
        <f>IF($A93="","",IF($A93=W$2,IF($G$3=aux!$A$2,1,-1)*($F93-INDEX($F$1:$F$1001,ROW($F93)+$E$3))/W$3*1000,""))</f>
        <v/>
      </c>
    </row>
    <row r="94" spans="1:23" x14ac:dyDescent="0.25">
      <c r="A94" s="47" t="s">
        <v>134</v>
      </c>
      <c r="B94" s="8" t="s">
        <v>129</v>
      </c>
      <c r="C94" s="8" t="s">
        <v>130</v>
      </c>
      <c r="D94" s="8" t="s">
        <v>0</v>
      </c>
      <c r="E94" s="8">
        <v>88</v>
      </c>
      <c r="F94" s="8">
        <v>0.69</v>
      </c>
      <c r="G94" s="8">
        <v>-4.0170000000000003E-18</v>
      </c>
      <c r="H94" s="8">
        <v>0</v>
      </c>
      <c r="I94" s="8">
        <v>0</v>
      </c>
      <c r="J94" s="8">
        <v>0</v>
      </c>
      <c r="K94" s="48">
        <v>9.6079999999999997E-8</v>
      </c>
      <c r="N94" s="73" t="str">
        <f>IF($A94="","",IF($A94=N$2,IF($G$3=aux!$A$2,1,-1)*($F94-INDEX($F$1:$F$1001,ROW($F94)+$E$3))/N$3*1000,""))</f>
        <v/>
      </c>
      <c r="O94" s="73" t="str">
        <f>IF($A94="","",IF($A94=O$2,IF($G$3=aux!$A$2,1,-1)*($F94-INDEX($F$1:$F$1001,ROW($F94)+$E$3))/O$3*1000,""))</f>
        <v/>
      </c>
      <c r="P94" s="73" t="str">
        <f>IF($A94="","",IF($A94=P$2,IF($G$3=aux!$A$2,1,-1)*($F94-INDEX($F$1:$F$1001,ROW($F94)+$E$3))/P$3*1000,""))</f>
        <v/>
      </c>
      <c r="Q94" s="73" t="str">
        <f>IF($A94="","",IF($A94=Q$2,IF($G$3=aux!$A$2,1,-1)*($F94-INDEX($F$1:$F$1001,ROW($F94)+$E$3))/Q$3*1000,""))</f>
        <v/>
      </c>
      <c r="R94" s="73" t="str">
        <f>IF($A94="","",IF($A94=R$2,IF($G$3=aux!$A$2,1,-1)*($F94-INDEX($F$1:$F$1001,ROW($F94)+$E$3))/R$3*1000,""))</f>
        <v/>
      </c>
      <c r="S94" s="73">
        <f>IF($A94="","",IF($A94=S$2,IF($G$3=aux!$A$2,1,-1)*($F94-INDEX($F$1:$F$1001,ROW($F94)+$E$3))/S$3*1000,""))</f>
        <v>14.743999999999978</v>
      </c>
      <c r="T94" s="73" t="str">
        <f>IF($A94="","",IF($A94=T$2,IF($G$3=aux!$A$2,1,-1)*($F94-INDEX($F$1:$F$1001,ROW($F94)+$E$3))/T$3*1000,""))</f>
        <v/>
      </c>
      <c r="U94" s="73" t="str">
        <f>IF($A94="","",IF($A94=U$2,IF($G$3=aux!$A$2,1,-1)*($F94-INDEX($F$1:$F$1001,ROW($F94)+$E$3))/U$3*1000,""))</f>
        <v/>
      </c>
      <c r="V94" s="73" t="str">
        <f>IF($A94="","",IF($A94=V$2,IF($G$3=aux!$A$2,1,-1)*($F94-INDEX($F$1:$F$1001,ROW($F94)+$E$3))/V$3*1000,""))</f>
        <v/>
      </c>
      <c r="W94" s="73" t="str">
        <f>IF($A94="","",IF($A94=W$2,IF($G$3=aux!$A$2,1,-1)*($F94-INDEX($F$1:$F$1001,ROW($F94)+$E$3))/W$3*1000,""))</f>
        <v/>
      </c>
    </row>
    <row r="95" spans="1:23" x14ac:dyDescent="0.25">
      <c r="A95" s="47" t="s">
        <v>134</v>
      </c>
      <c r="B95" s="8" t="s">
        <v>129</v>
      </c>
      <c r="C95" s="8" t="s">
        <v>130</v>
      </c>
      <c r="D95" s="8" t="s">
        <v>0</v>
      </c>
      <c r="E95" s="8">
        <v>89</v>
      </c>
      <c r="F95" s="8">
        <v>0.69799999999999995</v>
      </c>
      <c r="G95" s="8">
        <v>-4.166E-18</v>
      </c>
      <c r="H95" s="8">
        <v>0</v>
      </c>
      <c r="I95" s="8">
        <v>0</v>
      </c>
      <c r="J95" s="8">
        <v>0</v>
      </c>
      <c r="K95" s="48">
        <v>9.6079999999999997E-8</v>
      </c>
      <c r="N95" s="73" t="str">
        <f>IF($A95="","",IF($A95=N$2,IF($G$3=aux!$A$2,1,-1)*($F95-INDEX($F$1:$F$1001,ROW($F95)+$E$3))/N$3*1000,""))</f>
        <v/>
      </c>
      <c r="O95" s="73" t="str">
        <f>IF($A95="","",IF($A95=O$2,IF($G$3=aux!$A$2,1,-1)*($F95-INDEX($F$1:$F$1001,ROW($F95)+$E$3))/O$3*1000,""))</f>
        <v/>
      </c>
      <c r="P95" s="73" t="str">
        <f>IF($A95="","",IF($A95=P$2,IF($G$3=aux!$A$2,1,-1)*($F95-INDEX($F$1:$F$1001,ROW($F95)+$E$3))/P$3*1000,""))</f>
        <v/>
      </c>
      <c r="Q95" s="73" t="str">
        <f>IF($A95="","",IF($A95=Q$2,IF($G$3=aux!$A$2,1,-1)*($F95-INDEX($F$1:$F$1001,ROW($F95)+$E$3))/Q$3*1000,""))</f>
        <v/>
      </c>
      <c r="R95" s="73" t="str">
        <f>IF($A95="","",IF($A95=R$2,IF($G$3=aux!$A$2,1,-1)*($F95-INDEX($F$1:$F$1001,ROW($F95)+$E$3))/R$3*1000,""))</f>
        <v/>
      </c>
      <c r="S95" s="73">
        <f>IF($A95="","",IF($A95=S$2,IF($G$3=aux!$A$2,1,-1)*($F95-INDEX($F$1:$F$1001,ROW($F95)+$E$3))/S$3*1000,""))</f>
        <v>14.743999999999978</v>
      </c>
      <c r="T95" s="73" t="str">
        <f>IF($A95="","",IF($A95=T$2,IF($G$3=aux!$A$2,1,-1)*($F95-INDEX($F$1:$F$1001,ROW($F95)+$E$3))/T$3*1000,""))</f>
        <v/>
      </c>
      <c r="U95" s="73" t="str">
        <f>IF($A95="","",IF($A95=U$2,IF($G$3=aux!$A$2,1,-1)*($F95-INDEX($F$1:$F$1001,ROW($F95)+$E$3))/U$3*1000,""))</f>
        <v/>
      </c>
      <c r="V95" s="73" t="str">
        <f>IF($A95="","",IF($A95=V$2,IF($G$3=aux!$A$2,1,-1)*($F95-INDEX($F$1:$F$1001,ROW($F95)+$E$3))/V$3*1000,""))</f>
        <v/>
      </c>
      <c r="W95" s="73" t="str">
        <f>IF($A95="","",IF($A95=W$2,IF($G$3=aux!$A$2,1,-1)*($F95-INDEX($F$1:$F$1001,ROW($F95)+$E$3))/W$3*1000,""))</f>
        <v/>
      </c>
    </row>
    <row r="96" spans="1:23" x14ac:dyDescent="0.25">
      <c r="A96" s="47" t="s">
        <v>134</v>
      </c>
      <c r="B96" s="8" t="s">
        <v>129</v>
      </c>
      <c r="C96" s="8" t="s">
        <v>130</v>
      </c>
      <c r="D96" s="8" t="s">
        <v>0</v>
      </c>
      <c r="E96" s="8">
        <v>90</v>
      </c>
      <c r="F96" s="8">
        <v>0.70599999999999996</v>
      </c>
      <c r="G96" s="8">
        <v>-4.3130000000000001E-18</v>
      </c>
      <c r="H96" s="8">
        <v>0</v>
      </c>
      <c r="I96" s="8">
        <v>0</v>
      </c>
      <c r="J96" s="8">
        <v>0</v>
      </c>
      <c r="K96" s="48">
        <v>9.6079999999999997E-8</v>
      </c>
      <c r="N96" s="73" t="str">
        <f>IF($A96="","",IF($A96=N$2,IF($G$3=aux!$A$2,1,-1)*($F96-INDEX($F$1:$F$1001,ROW($F96)+$E$3))/N$3*1000,""))</f>
        <v/>
      </c>
      <c r="O96" s="73" t="str">
        <f>IF($A96="","",IF($A96=O$2,IF($G$3=aux!$A$2,1,-1)*($F96-INDEX($F$1:$F$1001,ROW($F96)+$E$3))/O$3*1000,""))</f>
        <v/>
      </c>
      <c r="P96" s="73" t="str">
        <f>IF($A96="","",IF($A96=P$2,IF($G$3=aux!$A$2,1,-1)*($F96-INDEX($F$1:$F$1001,ROW($F96)+$E$3))/P$3*1000,""))</f>
        <v/>
      </c>
      <c r="Q96" s="73" t="str">
        <f>IF($A96="","",IF($A96=Q$2,IF($G$3=aux!$A$2,1,-1)*($F96-INDEX($F$1:$F$1001,ROW($F96)+$E$3))/Q$3*1000,""))</f>
        <v/>
      </c>
      <c r="R96" s="73" t="str">
        <f>IF($A96="","",IF($A96=R$2,IF($G$3=aux!$A$2,1,-1)*($F96-INDEX($F$1:$F$1001,ROW($F96)+$E$3))/R$3*1000,""))</f>
        <v/>
      </c>
      <c r="S96" s="73">
        <f>IF($A96="","",IF($A96=S$2,IF($G$3=aux!$A$2,1,-1)*($F96-INDEX($F$1:$F$1001,ROW($F96)+$E$3))/S$3*1000,""))</f>
        <v>14.743999999999978</v>
      </c>
      <c r="T96" s="73" t="str">
        <f>IF($A96="","",IF($A96=T$2,IF($G$3=aux!$A$2,1,-1)*($F96-INDEX($F$1:$F$1001,ROW($F96)+$E$3))/T$3*1000,""))</f>
        <v/>
      </c>
      <c r="U96" s="73" t="str">
        <f>IF($A96="","",IF($A96=U$2,IF($G$3=aux!$A$2,1,-1)*($F96-INDEX($F$1:$F$1001,ROW($F96)+$E$3))/U$3*1000,""))</f>
        <v/>
      </c>
      <c r="V96" s="73" t="str">
        <f>IF($A96="","",IF($A96=V$2,IF($G$3=aux!$A$2,1,-1)*($F96-INDEX($F$1:$F$1001,ROW($F96)+$E$3))/V$3*1000,""))</f>
        <v/>
      </c>
      <c r="W96" s="73" t="str">
        <f>IF($A96="","",IF($A96=W$2,IF($G$3=aux!$A$2,1,-1)*($F96-INDEX($F$1:$F$1001,ROW($F96)+$E$3))/W$3*1000,""))</f>
        <v/>
      </c>
    </row>
    <row r="97" spans="1:23" x14ac:dyDescent="0.25">
      <c r="A97" s="47" t="s">
        <v>134</v>
      </c>
      <c r="B97" s="8" t="s">
        <v>129</v>
      </c>
      <c r="C97" s="8" t="s">
        <v>130</v>
      </c>
      <c r="D97" s="8" t="s">
        <v>0</v>
      </c>
      <c r="E97" s="8">
        <v>91</v>
      </c>
      <c r="F97" s="8">
        <v>0.71399999999999997</v>
      </c>
      <c r="G97" s="8">
        <v>-4.4610000000000004E-18</v>
      </c>
      <c r="H97" s="8">
        <v>0</v>
      </c>
      <c r="I97" s="8">
        <v>0</v>
      </c>
      <c r="J97" s="8">
        <v>0</v>
      </c>
      <c r="K97" s="48">
        <v>9.6079999999999997E-8</v>
      </c>
      <c r="N97" s="73" t="str">
        <f>IF($A97="","",IF($A97=N$2,IF($G$3=aux!$A$2,1,-1)*($F97-INDEX($F$1:$F$1001,ROW($F97)+$E$3))/N$3*1000,""))</f>
        <v/>
      </c>
      <c r="O97" s="73" t="str">
        <f>IF($A97="","",IF($A97=O$2,IF($G$3=aux!$A$2,1,-1)*($F97-INDEX($F$1:$F$1001,ROW($F97)+$E$3))/O$3*1000,""))</f>
        <v/>
      </c>
      <c r="P97" s="73" t="str">
        <f>IF($A97="","",IF($A97=P$2,IF($G$3=aux!$A$2,1,-1)*($F97-INDEX($F$1:$F$1001,ROW($F97)+$E$3))/P$3*1000,""))</f>
        <v/>
      </c>
      <c r="Q97" s="73" t="str">
        <f>IF($A97="","",IF($A97=Q$2,IF($G$3=aux!$A$2,1,-1)*($F97-INDEX($F$1:$F$1001,ROW($F97)+$E$3))/Q$3*1000,""))</f>
        <v/>
      </c>
      <c r="R97" s="73" t="str">
        <f>IF($A97="","",IF($A97=R$2,IF($G$3=aux!$A$2,1,-1)*($F97-INDEX($F$1:$F$1001,ROW($F97)+$E$3))/R$3*1000,""))</f>
        <v/>
      </c>
      <c r="S97" s="73">
        <f>IF($A97="","",IF($A97=S$2,IF($G$3=aux!$A$2,1,-1)*($F97-INDEX($F$1:$F$1001,ROW($F97)+$E$3))/S$3*1000,""))</f>
        <v>14.743999999999978</v>
      </c>
      <c r="T97" s="73" t="str">
        <f>IF($A97="","",IF($A97=T$2,IF($G$3=aux!$A$2,1,-1)*($F97-INDEX($F$1:$F$1001,ROW($F97)+$E$3))/T$3*1000,""))</f>
        <v/>
      </c>
      <c r="U97" s="73" t="str">
        <f>IF($A97="","",IF($A97=U$2,IF($G$3=aux!$A$2,1,-1)*($F97-INDEX($F$1:$F$1001,ROW($F97)+$E$3))/U$3*1000,""))</f>
        <v/>
      </c>
      <c r="V97" s="73" t="str">
        <f>IF($A97="","",IF($A97=V$2,IF($G$3=aux!$A$2,1,-1)*($F97-INDEX($F$1:$F$1001,ROW($F97)+$E$3))/V$3*1000,""))</f>
        <v/>
      </c>
      <c r="W97" s="73" t="str">
        <f>IF($A97="","",IF($A97=W$2,IF($G$3=aux!$A$2,1,-1)*($F97-INDEX($F$1:$F$1001,ROW($F97)+$E$3))/W$3*1000,""))</f>
        <v/>
      </c>
    </row>
    <row r="98" spans="1:23" x14ac:dyDescent="0.25">
      <c r="A98" s="47" t="s">
        <v>134</v>
      </c>
      <c r="B98" s="8" t="s">
        <v>129</v>
      </c>
      <c r="C98" s="8" t="s">
        <v>130</v>
      </c>
      <c r="D98" s="8" t="s">
        <v>0</v>
      </c>
      <c r="E98" s="8">
        <v>92</v>
      </c>
      <c r="F98" s="8">
        <v>0.72199999999999998</v>
      </c>
      <c r="G98" s="8">
        <v>-4.6100000000000001E-18</v>
      </c>
      <c r="H98" s="8">
        <v>0</v>
      </c>
      <c r="I98" s="8">
        <v>0</v>
      </c>
      <c r="J98" s="8">
        <v>0</v>
      </c>
      <c r="K98" s="48">
        <v>9.6079999999999997E-8</v>
      </c>
      <c r="N98" s="73" t="str">
        <f>IF($A98="","",IF($A98=N$2,IF($G$3=aux!$A$2,1,-1)*($F98-INDEX($F$1:$F$1001,ROW($F98)+$E$3))/N$3*1000,""))</f>
        <v/>
      </c>
      <c r="O98" s="73" t="str">
        <f>IF($A98="","",IF($A98=O$2,IF($G$3=aux!$A$2,1,-1)*($F98-INDEX($F$1:$F$1001,ROW($F98)+$E$3))/O$3*1000,""))</f>
        <v/>
      </c>
      <c r="P98" s="73" t="str">
        <f>IF($A98="","",IF($A98=P$2,IF($G$3=aux!$A$2,1,-1)*($F98-INDEX($F$1:$F$1001,ROW($F98)+$E$3))/P$3*1000,""))</f>
        <v/>
      </c>
      <c r="Q98" s="73" t="str">
        <f>IF($A98="","",IF($A98=Q$2,IF($G$3=aux!$A$2,1,-1)*($F98-INDEX($F$1:$F$1001,ROW($F98)+$E$3))/Q$3*1000,""))</f>
        <v/>
      </c>
      <c r="R98" s="73" t="str">
        <f>IF($A98="","",IF($A98=R$2,IF($G$3=aux!$A$2,1,-1)*($F98-INDEX($F$1:$F$1001,ROW($F98)+$E$3))/R$3*1000,""))</f>
        <v/>
      </c>
      <c r="S98" s="73">
        <f>IF($A98="","",IF($A98=S$2,IF($G$3=aux!$A$2,1,-1)*($F98-INDEX($F$1:$F$1001,ROW($F98)+$E$3))/S$3*1000,""))</f>
        <v>14.743999999999978</v>
      </c>
      <c r="T98" s="73" t="str">
        <f>IF($A98="","",IF($A98=T$2,IF($G$3=aux!$A$2,1,-1)*($F98-INDEX($F$1:$F$1001,ROW($F98)+$E$3))/T$3*1000,""))</f>
        <v/>
      </c>
      <c r="U98" s="73" t="str">
        <f>IF($A98="","",IF($A98=U$2,IF($G$3=aux!$A$2,1,-1)*($F98-INDEX($F$1:$F$1001,ROW($F98)+$E$3))/U$3*1000,""))</f>
        <v/>
      </c>
      <c r="V98" s="73" t="str">
        <f>IF($A98="","",IF($A98=V$2,IF($G$3=aux!$A$2,1,-1)*($F98-INDEX($F$1:$F$1001,ROW($F98)+$E$3))/V$3*1000,""))</f>
        <v/>
      </c>
      <c r="W98" s="73" t="str">
        <f>IF($A98="","",IF($A98=W$2,IF($G$3=aux!$A$2,1,-1)*($F98-INDEX($F$1:$F$1001,ROW($F98)+$E$3))/W$3*1000,""))</f>
        <v/>
      </c>
    </row>
    <row r="99" spans="1:23" x14ac:dyDescent="0.25">
      <c r="A99" s="47" t="s">
        <v>134</v>
      </c>
      <c r="B99" s="8" t="s">
        <v>129</v>
      </c>
      <c r="C99" s="8" t="s">
        <v>130</v>
      </c>
      <c r="D99" s="8" t="s">
        <v>0</v>
      </c>
      <c r="E99" s="8">
        <v>93</v>
      </c>
      <c r="F99" s="8">
        <v>0.73</v>
      </c>
      <c r="G99" s="8">
        <v>-4.7549999999999997E-18</v>
      </c>
      <c r="H99" s="8">
        <v>0</v>
      </c>
      <c r="I99" s="8">
        <v>0</v>
      </c>
      <c r="J99" s="8">
        <v>0</v>
      </c>
      <c r="K99" s="48">
        <v>9.6079999999999997E-8</v>
      </c>
      <c r="N99" s="73" t="str">
        <f>IF($A99="","",IF($A99=N$2,IF($G$3=aux!$A$2,1,-1)*($F99-INDEX($F$1:$F$1001,ROW($F99)+$E$3))/N$3*1000,""))</f>
        <v/>
      </c>
      <c r="O99" s="73" t="str">
        <f>IF($A99="","",IF($A99=O$2,IF($G$3=aux!$A$2,1,-1)*($F99-INDEX($F$1:$F$1001,ROW($F99)+$E$3))/O$3*1000,""))</f>
        <v/>
      </c>
      <c r="P99" s="73" t="str">
        <f>IF($A99="","",IF($A99=P$2,IF($G$3=aux!$A$2,1,-1)*($F99-INDEX($F$1:$F$1001,ROW($F99)+$E$3))/P$3*1000,""))</f>
        <v/>
      </c>
      <c r="Q99" s="73" t="str">
        <f>IF($A99="","",IF($A99=Q$2,IF($G$3=aux!$A$2,1,-1)*($F99-INDEX($F$1:$F$1001,ROW($F99)+$E$3))/Q$3*1000,""))</f>
        <v/>
      </c>
      <c r="R99" s="73" t="str">
        <f>IF($A99="","",IF($A99=R$2,IF($G$3=aux!$A$2,1,-1)*($F99-INDEX($F$1:$F$1001,ROW($F99)+$E$3))/R$3*1000,""))</f>
        <v/>
      </c>
      <c r="S99" s="73">
        <f>IF($A99="","",IF($A99=S$2,IF($G$3=aux!$A$2,1,-1)*($F99-INDEX($F$1:$F$1001,ROW($F99)+$E$3))/S$3*1000,""))</f>
        <v>14.743999999999978</v>
      </c>
      <c r="T99" s="73" t="str">
        <f>IF($A99="","",IF($A99=T$2,IF($G$3=aux!$A$2,1,-1)*($F99-INDEX($F$1:$F$1001,ROW($F99)+$E$3))/T$3*1000,""))</f>
        <v/>
      </c>
      <c r="U99" s="73" t="str">
        <f>IF($A99="","",IF($A99=U$2,IF($G$3=aux!$A$2,1,-1)*($F99-INDEX($F$1:$F$1001,ROW($F99)+$E$3))/U$3*1000,""))</f>
        <v/>
      </c>
      <c r="V99" s="73" t="str">
        <f>IF($A99="","",IF($A99=V$2,IF($G$3=aux!$A$2,1,-1)*($F99-INDEX($F$1:$F$1001,ROW($F99)+$E$3))/V$3*1000,""))</f>
        <v/>
      </c>
      <c r="W99" s="73" t="str">
        <f>IF($A99="","",IF($A99=W$2,IF($G$3=aux!$A$2,1,-1)*($F99-INDEX($F$1:$F$1001,ROW($F99)+$E$3))/W$3*1000,""))</f>
        <v/>
      </c>
    </row>
    <row r="100" spans="1:23" x14ac:dyDescent="0.25">
      <c r="A100" s="47" t="s">
        <v>134</v>
      </c>
      <c r="B100" s="8" t="s">
        <v>129</v>
      </c>
      <c r="C100" s="8" t="s">
        <v>130</v>
      </c>
      <c r="D100" s="8" t="s">
        <v>0</v>
      </c>
      <c r="E100" s="8">
        <v>94</v>
      </c>
      <c r="F100" s="8">
        <v>0.73799999999999999</v>
      </c>
      <c r="G100" s="8">
        <v>-4.9000000000000001E-18</v>
      </c>
      <c r="H100" s="8">
        <v>0</v>
      </c>
      <c r="I100" s="8">
        <v>0</v>
      </c>
      <c r="J100" s="8">
        <v>0</v>
      </c>
      <c r="K100" s="48">
        <v>9.6079999999999997E-8</v>
      </c>
      <c r="N100" s="73" t="str">
        <f>IF($A100="","",IF($A100=N$2,IF($G$3=aux!$A$2,1,-1)*($F100-INDEX($F$1:$F$1001,ROW($F100)+$E$3))/N$3*1000,""))</f>
        <v/>
      </c>
      <c r="O100" s="73" t="str">
        <f>IF($A100="","",IF($A100=O$2,IF($G$3=aux!$A$2,1,-1)*($F100-INDEX($F$1:$F$1001,ROW($F100)+$E$3))/O$3*1000,""))</f>
        <v/>
      </c>
      <c r="P100" s="73" t="str">
        <f>IF($A100="","",IF($A100=P$2,IF($G$3=aux!$A$2,1,-1)*($F100-INDEX($F$1:$F$1001,ROW($F100)+$E$3))/P$3*1000,""))</f>
        <v/>
      </c>
      <c r="Q100" s="73" t="str">
        <f>IF($A100="","",IF($A100=Q$2,IF($G$3=aux!$A$2,1,-1)*($F100-INDEX($F$1:$F$1001,ROW($F100)+$E$3))/Q$3*1000,""))</f>
        <v/>
      </c>
      <c r="R100" s="73" t="str">
        <f>IF($A100="","",IF($A100=R$2,IF($G$3=aux!$A$2,1,-1)*($F100-INDEX($F$1:$F$1001,ROW($F100)+$E$3))/R$3*1000,""))</f>
        <v/>
      </c>
      <c r="S100" s="73">
        <f>IF($A100="","",IF($A100=S$2,IF($G$3=aux!$A$2,1,-1)*($F100-INDEX($F$1:$F$1001,ROW($F100)+$E$3))/S$3*1000,""))</f>
        <v>14.743999999999978</v>
      </c>
      <c r="T100" s="73" t="str">
        <f>IF($A100="","",IF($A100=T$2,IF($G$3=aux!$A$2,1,-1)*($F100-INDEX($F$1:$F$1001,ROW($F100)+$E$3))/T$3*1000,""))</f>
        <v/>
      </c>
      <c r="U100" s="73" t="str">
        <f>IF($A100="","",IF($A100=U$2,IF($G$3=aux!$A$2,1,-1)*($F100-INDEX($F$1:$F$1001,ROW($F100)+$E$3))/U$3*1000,""))</f>
        <v/>
      </c>
      <c r="V100" s="73" t="str">
        <f>IF($A100="","",IF($A100=V$2,IF($G$3=aux!$A$2,1,-1)*($F100-INDEX($F$1:$F$1001,ROW($F100)+$E$3))/V$3*1000,""))</f>
        <v/>
      </c>
      <c r="W100" s="73" t="str">
        <f>IF($A100="","",IF($A100=W$2,IF($G$3=aux!$A$2,1,-1)*($F100-INDEX($F$1:$F$1001,ROW($F100)+$E$3))/W$3*1000,""))</f>
        <v/>
      </c>
    </row>
    <row r="101" spans="1:23" x14ac:dyDescent="0.25">
      <c r="A101" s="47" t="s">
        <v>134</v>
      </c>
      <c r="B101" s="8" t="s">
        <v>129</v>
      </c>
      <c r="C101" s="8" t="s">
        <v>130</v>
      </c>
      <c r="D101" s="8" t="s">
        <v>0</v>
      </c>
      <c r="E101" s="8">
        <v>95</v>
      </c>
      <c r="F101" s="8">
        <v>0.746</v>
      </c>
      <c r="G101" s="8">
        <v>-5.0500000000000001E-18</v>
      </c>
      <c r="H101" s="8">
        <v>0</v>
      </c>
      <c r="I101" s="8">
        <v>0</v>
      </c>
      <c r="J101" s="8">
        <v>0</v>
      </c>
      <c r="K101" s="48">
        <v>9.6079999999999997E-8</v>
      </c>
      <c r="N101" s="73" t="str">
        <f>IF($A101="","",IF($A101=N$2,IF($G$3=aux!$A$2,1,-1)*($F101-INDEX($F$1:$F$1001,ROW($F101)+$E$3))/N$3*1000,""))</f>
        <v/>
      </c>
      <c r="O101" s="73" t="str">
        <f>IF($A101="","",IF($A101=O$2,IF($G$3=aux!$A$2,1,-1)*($F101-INDEX($F$1:$F$1001,ROW($F101)+$E$3))/O$3*1000,""))</f>
        <v/>
      </c>
      <c r="P101" s="73" t="str">
        <f>IF($A101="","",IF($A101=P$2,IF($G$3=aux!$A$2,1,-1)*($F101-INDEX($F$1:$F$1001,ROW($F101)+$E$3))/P$3*1000,""))</f>
        <v/>
      </c>
      <c r="Q101" s="73" t="str">
        <f>IF($A101="","",IF($A101=Q$2,IF($G$3=aux!$A$2,1,-1)*($F101-INDEX($F$1:$F$1001,ROW($F101)+$E$3))/Q$3*1000,""))</f>
        <v/>
      </c>
      <c r="R101" s="73" t="str">
        <f>IF($A101="","",IF($A101=R$2,IF($G$3=aux!$A$2,1,-1)*($F101-INDEX($F$1:$F$1001,ROW($F101)+$E$3))/R$3*1000,""))</f>
        <v/>
      </c>
      <c r="S101" s="73">
        <f>IF($A101="","",IF($A101=S$2,IF($G$3=aux!$A$2,1,-1)*($F101-INDEX($F$1:$F$1001,ROW($F101)+$E$3))/S$3*1000,""))</f>
        <v>14.744000000000016</v>
      </c>
      <c r="T101" s="73" t="str">
        <f>IF($A101="","",IF($A101=T$2,IF($G$3=aux!$A$2,1,-1)*($F101-INDEX($F$1:$F$1001,ROW($F101)+$E$3))/T$3*1000,""))</f>
        <v/>
      </c>
      <c r="U101" s="73" t="str">
        <f>IF($A101="","",IF($A101=U$2,IF($G$3=aux!$A$2,1,-1)*($F101-INDEX($F$1:$F$1001,ROW($F101)+$E$3))/U$3*1000,""))</f>
        <v/>
      </c>
      <c r="V101" s="73" t="str">
        <f>IF($A101="","",IF($A101=V$2,IF($G$3=aux!$A$2,1,-1)*($F101-INDEX($F$1:$F$1001,ROW($F101)+$E$3))/V$3*1000,""))</f>
        <v/>
      </c>
      <c r="W101" s="73" t="str">
        <f>IF($A101="","",IF($A101=W$2,IF($G$3=aux!$A$2,1,-1)*($F101-INDEX($F$1:$F$1001,ROW($F101)+$E$3))/W$3*1000,""))</f>
        <v/>
      </c>
    </row>
    <row r="102" spans="1:23" x14ac:dyDescent="0.25">
      <c r="A102" s="47" t="s">
        <v>134</v>
      </c>
      <c r="B102" s="8" t="s">
        <v>129</v>
      </c>
      <c r="C102" s="8" t="s">
        <v>130</v>
      </c>
      <c r="D102" s="8" t="s">
        <v>0</v>
      </c>
      <c r="E102" s="8">
        <v>96</v>
      </c>
      <c r="F102" s="8">
        <v>0.754</v>
      </c>
      <c r="G102" s="8">
        <v>-5.1970000000000002E-18</v>
      </c>
      <c r="H102" s="8">
        <v>0</v>
      </c>
      <c r="I102" s="8">
        <v>0</v>
      </c>
      <c r="J102" s="8">
        <v>0</v>
      </c>
      <c r="K102" s="48">
        <v>9.6079999999999997E-8</v>
      </c>
      <c r="N102" s="73" t="str">
        <f>IF($A102="","",IF($A102=N$2,IF($G$3=aux!$A$2,1,-1)*($F102-INDEX($F$1:$F$1001,ROW($F102)+$E$3))/N$3*1000,""))</f>
        <v/>
      </c>
      <c r="O102" s="73" t="str">
        <f>IF($A102="","",IF($A102=O$2,IF($G$3=aux!$A$2,1,-1)*($F102-INDEX($F$1:$F$1001,ROW($F102)+$E$3))/O$3*1000,""))</f>
        <v/>
      </c>
      <c r="P102" s="73" t="str">
        <f>IF($A102="","",IF($A102=P$2,IF($G$3=aux!$A$2,1,-1)*($F102-INDEX($F$1:$F$1001,ROW($F102)+$E$3))/P$3*1000,""))</f>
        <v/>
      </c>
      <c r="Q102" s="73" t="str">
        <f>IF($A102="","",IF($A102=Q$2,IF($G$3=aux!$A$2,1,-1)*($F102-INDEX($F$1:$F$1001,ROW($F102)+$E$3))/Q$3*1000,""))</f>
        <v/>
      </c>
      <c r="R102" s="73" t="str">
        <f>IF($A102="","",IF($A102=R$2,IF($G$3=aux!$A$2,1,-1)*($F102-INDEX($F$1:$F$1001,ROW($F102)+$E$3))/R$3*1000,""))</f>
        <v/>
      </c>
      <c r="S102" s="73">
        <f>IF($A102="","",IF($A102=S$2,IF($G$3=aux!$A$2,1,-1)*($F102-INDEX($F$1:$F$1001,ROW($F102)+$E$3))/S$3*1000,""))</f>
        <v>14.744000000000016</v>
      </c>
      <c r="T102" s="73" t="str">
        <f>IF($A102="","",IF($A102=T$2,IF($G$3=aux!$A$2,1,-1)*($F102-INDEX($F$1:$F$1001,ROW($F102)+$E$3))/T$3*1000,""))</f>
        <v/>
      </c>
      <c r="U102" s="73" t="str">
        <f>IF($A102="","",IF($A102=U$2,IF($G$3=aux!$A$2,1,-1)*($F102-INDEX($F$1:$F$1001,ROW($F102)+$E$3))/U$3*1000,""))</f>
        <v/>
      </c>
      <c r="V102" s="73" t="str">
        <f>IF($A102="","",IF($A102=V$2,IF($G$3=aux!$A$2,1,-1)*($F102-INDEX($F$1:$F$1001,ROW($F102)+$E$3))/V$3*1000,""))</f>
        <v/>
      </c>
      <c r="W102" s="73" t="str">
        <f>IF($A102="","",IF($A102=W$2,IF($G$3=aux!$A$2,1,-1)*($F102-INDEX($F$1:$F$1001,ROW($F102)+$E$3))/W$3*1000,""))</f>
        <v/>
      </c>
    </row>
    <row r="103" spans="1:23" x14ac:dyDescent="0.25">
      <c r="A103" s="47" t="s">
        <v>134</v>
      </c>
      <c r="B103" s="8" t="s">
        <v>129</v>
      </c>
      <c r="C103" s="8" t="s">
        <v>130</v>
      </c>
      <c r="D103" s="8" t="s">
        <v>0</v>
      </c>
      <c r="E103" s="8">
        <v>97</v>
      </c>
      <c r="F103" s="8">
        <v>0.76200000000000001</v>
      </c>
      <c r="G103" s="8">
        <v>-5.3459999999999999E-18</v>
      </c>
      <c r="H103" s="8">
        <v>0</v>
      </c>
      <c r="I103" s="8">
        <v>0</v>
      </c>
      <c r="J103" s="8">
        <v>0</v>
      </c>
      <c r="K103" s="48">
        <v>9.6079999999999997E-8</v>
      </c>
      <c r="N103" s="73" t="str">
        <f>IF($A103="","",IF($A103=N$2,IF($G$3=aux!$A$2,1,-1)*($F103-INDEX($F$1:$F$1001,ROW($F103)+$E$3))/N$3*1000,""))</f>
        <v/>
      </c>
      <c r="O103" s="73" t="str">
        <f>IF($A103="","",IF($A103=O$2,IF($G$3=aux!$A$2,1,-1)*($F103-INDEX($F$1:$F$1001,ROW($F103)+$E$3))/O$3*1000,""))</f>
        <v/>
      </c>
      <c r="P103" s="73" t="str">
        <f>IF($A103="","",IF($A103=P$2,IF($G$3=aux!$A$2,1,-1)*($F103-INDEX($F$1:$F$1001,ROW($F103)+$E$3))/P$3*1000,""))</f>
        <v/>
      </c>
      <c r="Q103" s="73" t="str">
        <f>IF($A103="","",IF($A103=Q$2,IF($G$3=aux!$A$2,1,-1)*($F103-INDEX($F$1:$F$1001,ROW($F103)+$E$3))/Q$3*1000,""))</f>
        <v/>
      </c>
      <c r="R103" s="73" t="str">
        <f>IF($A103="","",IF($A103=R$2,IF($G$3=aux!$A$2,1,-1)*($F103-INDEX($F$1:$F$1001,ROW($F103)+$E$3))/R$3*1000,""))</f>
        <v/>
      </c>
      <c r="S103" s="73">
        <f>IF($A103="","",IF($A103=S$2,IF($G$3=aux!$A$2,1,-1)*($F103-INDEX($F$1:$F$1001,ROW($F103)+$E$3))/S$3*1000,""))</f>
        <v>14.744000000000016</v>
      </c>
      <c r="T103" s="73" t="str">
        <f>IF($A103="","",IF($A103=T$2,IF($G$3=aux!$A$2,1,-1)*($F103-INDEX($F$1:$F$1001,ROW($F103)+$E$3))/T$3*1000,""))</f>
        <v/>
      </c>
      <c r="U103" s="73" t="str">
        <f>IF($A103="","",IF($A103=U$2,IF($G$3=aux!$A$2,1,-1)*($F103-INDEX($F$1:$F$1001,ROW($F103)+$E$3))/U$3*1000,""))</f>
        <v/>
      </c>
      <c r="V103" s="73" t="str">
        <f>IF($A103="","",IF($A103=V$2,IF($G$3=aux!$A$2,1,-1)*($F103-INDEX($F$1:$F$1001,ROW($F103)+$E$3))/V$3*1000,""))</f>
        <v/>
      </c>
      <c r="W103" s="73" t="str">
        <f>IF($A103="","",IF($A103=W$2,IF($G$3=aux!$A$2,1,-1)*($F103-INDEX($F$1:$F$1001,ROW($F103)+$E$3))/W$3*1000,""))</f>
        <v/>
      </c>
    </row>
    <row r="104" spans="1:23" x14ac:dyDescent="0.25">
      <c r="A104" s="47" t="s">
        <v>134</v>
      </c>
      <c r="B104" s="8" t="s">
        <v>129</v>
      </c>
      <c r="C104" s="8" t="s">
        <v>130</v>
      </c>
      <c r="D104" s="8" t="s">
        <v>0</v>
      </c>
      <c r="E104" s="8">
        <v>98</v>
      </c>
      <c r="F104" s="8">
        <v>0.77</v>
      </c>
      <c r="G104" s="8">
        <v>-5.4910000000000003E-18</v>
      </c>
      <c r="H104" s="8">
        <v>0</v>
      </c>
      <c r="I104" s="8">
        <v>0</v>
      </c>
      <c r="J104" s="8">
        <v>0</v>
      </c>
      <c r="K104" s="48">
        <v>9.6079999999999997E-8</v>
      </c>
      <c r="N104" s="73" t="str">
        <f>IF($A104="","",IF($A104=N$2,IF($G$3=aux!$A$2,1,-1)*($F104-INDEX($F$1:$F$1001,ROW($F104)+$E$3))/N$3*1000,""))</f>
        <v/>
      </c>
      <c r="O104" s="73" t="str">
        <f>IF($A104="","",IF($A104=O$2,IF($G$3=aux!$A$2,1,-1)*($F104-INDEX($F$1:$F$1001,ROW($F104)+$E$3))/O$3*1000,""))</f>
        <v/>
      </c>
      <c r="P104" s="73" t="str">
        <f>IF($A104="","",IF($A104=P$2,IF($G$3=aux!$A$2,1,-1)*($F104-INDEX($F$1:$F$1001,ROW($F104)+$E$3))/P$3*1000,""))</f>
        <v/>
      </c>
      <c r="Q104" s="73" t="str">
        <f>IF($A104="","",IF($A104=Q$2,IF($G$3=aux!$A$2,1,-1)*($F104-INDEX($F$1:$F$1001,ROW($F104)+$E$3))/Q$3*1000,""))</f>
        <v/>
      </c>
      <c r="R104" s="73" t="str">
        <f>IF($A104="","",IF($A104=R$2,IF($G$3=aux!$A$2,1,-1)*($F104-INDEX($F$1:$F$1001,ROW($F104)+$E$3))/R$3*1000,""))</f>
        <v/>
      </c>
      <c r="S104" s="73">
        <f>IF($A104="","",IF($A104=S$2,IF($G$3=aux!$A$2,1,-1)*($F104-INDEX($F$1:$F$1001,ROW($F104)+$E$3))/S$3*1000,""))</f>
        <v>14.744000000000016</v>
      </c>
      <c r="T104" s="73" t="str">
        <f>IF($A104="","",IF($A104=T$2,IF($G$3=aux!$A$2,1,-1)*($F104-INDEX($F$1:$F$1001,ROW($F104)+$E$3))/T$3*1000,""))</f>
        <v/>
      </c>
      <c r="U104" s="73" t="str">
        <f>IF($A104="","",IF($A104=U$2,IF($G$3=aux!$A$2,1,-1)*($F104-INDEX($F$1:$F$1001,ROW($F104)+$E$3))/U$3*1000,""))</f>
        <v/>
      </c>
      <c r="V104" s="73" t="str">
        <f>IF($A104="","",IF($A104=V$2,IF($G$3=aux!$A$2,1,-1)*($F104-INDEX($F$1:$F$1001,ROW($F104)+$E$3))/V$3*1000,""))</f>
        <v/>
      </c>
      <c r="W104" s="73" t="str">
        <f>IF($A104="","",IF($A104=W$2,IF($G$3=aux!$A$2,1,-1)*($F104-INDEX($F$1:$F$1001,ROW($F104)+$E$3))/W$3*1000,""))</f>
        <v/>
      </c>
    </row>
    <row r="105" spans="1:23" x14ac:dyDescent="0.25">
      <c r="A105" s="47" t="s">
        <v>134</v>
      </c>
      <c r="B105" s="8" t="s">
        <v>129</v>
      </c>
      <c r="C105" s="8" t="s">
        <v>130</v>
      </c>
      <c r="D105" s="8" t="s">
        <v>0</v>
      </c>
      <c r="E105" s="8">
        <v>99</v>
      </c>
      <c r="F105" s="8">
        <v>0.77800000000000002</v>
      </c>
      <c r="G105" s="8">
        <v>-5.64E-18</v>
      </c>
      <c r="H105" s="8">
        <v>0</v>
      </c>
      <c r="I105" s="8">
        <v>0</v>
      </c>
      <c r="J105" s="8">
        <v>0</v>
      </c>
      <c r="K105" s="48">
        <v>9.6079999999999997E-8</v>
      </c>
      <c r="N105" s="73" t="str">
        <f>IF($A105="","",IF($A105=N$2,IF($G$3=aux!$A$2,1,-1)*($F105-INDEX($F$1:$F$1001,ROW($F105)+$E$3))/N$3*1000,""))</f>
        <v/>
      </c>
      <c r="O105" s="73" t="str">
        <f>IF($A105="","",IF($A105=O$2,IF($G$3=aux!$A$2,1,-1)*($F105-INDEX($F$1:$F$1001,ROW($F105)+$E$3))/O$3*1000,""))</f>
        <v/>
      </c>
      <c r="P105" s="73" t="str">
        <f>IF($A105="","",IF($A105=P$2,IF($G$3=aux!$A$2,1,-1)*($F105-INDEX($F$1:$F$1001,ROW($F105)+$E$3))/P$3*1000,""))</f>
        <v/>
      </c>
      <c r="Q105" s="73" t="str">
        <f>IF($A105="","",IF($A105=Q$2,IF($G$3=aux!$A$2,1,-1)*($F105-INDEX($F$1:$F$1001,ROW($F105)+$E$3))/Q$3*1000,""))</f>
        <v/>
      </c>
      <c r="R105" s="73" t="str">
        <f>IF($A105="","",IF($A105=R$2,IF($G$3=aux!$A$2,1,-1)*($F105-INDEX($F$1:$F$1001,ROW($F105)+$E$3))/R$3*1000,""))</f>
        <v/>
      </c>
      <c r="S105" s="73">
        <f>IF($A105="","",IF($A105=S$2,IF($G$3=aux!$A$2,1,-1)*($F105-INDEX($F$1:$F$1001,ROW($F105)+$E$3))/S$3*1000,""))</f>
        <v>14.744000000000016</v>
      </c>
      <c r="T105" s="73" t="str">
        <f>IF($A105="","",IF($A105=T$2,IF($G$3=aux!$A$2,1,-1)*($F105-INDEX($F$1:$F$1001,ROW($F105)+$E$3))/T$3*1000,""))</f>
        <v/>
      </c>
      <c r="U105" s="73" t="str">
        <f>IF($A105="","",IF($A105=U$2,IF($G$3=aux!$A$2,1,-1)*($F105-INDEX($F$1:$F$1001,ROW($F105)+$E$3))/U$3*1000,""))</f>
        <v/>
      </c>
      <c r="V105" s="73" t="str">
        <f>IF($A105="","",IF($A105=V$2,IF($G$3=aux!$A$2,1,-1)*($F105-INDEX($F$1:$F$1001,ROW($F105)+$E$3))/V$3*1000,""))</f>
        <v/>
      </c>
      <c r="W105" s="73" t="str">
        <f>IF($A105="","",IF($A105=W$2,IF($G$3=aux!$A$2,1,-1)*($F105-INDEX($F$1:$F$1001,ROW($F105)+$E$3))/W$3*1000,""))</f>
        <v/>
      </c>
    </row>
    <row r="106" spans="1:23" x14ac:dyDescent="0.25">
      <c r="A106" s="47" t="s">
        <v>134</v>
      </c>
      <c r="B106" s="8" t="s">
        <v>129</v>
      </c>
      <c r="C106" s="8" t="s">
        <v>130</v>
      </c>
      <c r="D106" s="8" t="s">
        <v>0</v>
      </c>
      <c r="E106" s="8">
        <v>100</v>
      </c>
      <c r="F106" s="8">
        <v>0.78600000000000003</v>
      </c>
      <c r="G106" s="8">
        <v>-5.7870000000000001E-18</v>
      </c>
      <c r="H106" s="8">
        <v>0</v>
      </c>
      <c r="I106" s="8">
        <v>0</v>
      </c>
      <c r="J106" s="8">
        <v>0</v>
      </c>
      <c r="K106" s="48">
        <v>9.6079999999999997E-8</v>
      </c>
      <c r="N106" s="73" t="str">
        <f>IF($A106="","",IF($A106=N$2,IF($G$3=aux!$A$2,1,-1)*($F106-INDEX($F$1:$F$1001,ROW($F106)+$E$3))/N$3*1000,""))</f>
        <v/>
      </c>
      <c r="O106" s="73" t="str">
        <f>IF($A106="","",IF($A106=O$2,IF($G$3=aux!$A$2,1,-1)*($F106-INDEX($F$1:$F$1001,ROW($F106)+$E$3))/O$3*1000,""))</f>
        <v/>
      </c>
      <c r="P106" s="73" t="str">
        <f>IF($A106="","",IF($A106=P$2,IF($G$3=aux!$A$2,1,-1)*($F106-INDEX($F$1:$F$1001,ROW($F106)+$E$3))/P$3*1000,""))</f>
        <v/>
      </c>
      <c r="Q106" s="73" t="str">
        <f>IF($A106="","",IF($A106=Q$2,IF($G$3=aux!$A$2,1,-1)*($F106-INDEX($F$1:$F$1001,ROW($F106)+$E$3))/Q$3*1000,""))</f>
        <v/>
      </c>
      <c r="R106" s="73" t="str">
        <f>IF($A106="","",IF($A106=R$2,IF($G$3=aux!$A$2,1,-1)*($F106-INDEX($F$1:$F$1001,ROW($F106)+$E$3))/R$3*1000,""))</f>
        <v/>
      </c>
      <c r="S106" s="73">
        <f>IF($A106="","",IF($A106=S$2,IF($G$3=aux!$A$2,1,-1)*($F106-INDEX($F$1:$F$1001,ROW($F106)+$E$3))/S$3*1000,""))</f>
        <v>14.744000000000016</v>
      </c>
      <c r="T106" s="73" t="str">
        <f>IF($A106="","",IF($A106=T$2,IF($G$3=aux!$A$2,1,-1)*($F106-INDEX($F$1:$F$1001,ROW($F106)+$E$3))/T$3*1000,""))</f>
        <v/>
      </c>
      <c r="U106" s="73" t="str">
        <f>IF($A106="","",IF($A106=U$2,IF($G$3=aux!$A$2,1,-1)*($F106-INDEX($F$1:$F$1001,ROW($F106)+$E$3))/U$3*1000,""))</f>
        <v/>
      </c>
      <c r="V106" s="73" t="str">
        <f>IF($A106="","",IF($A106=V$2,IF($G$3=aux!$A$2,1,-1)*($F106-INDEX($F$1:$F$1001,ROW($F106)+$E$3))/V$3*1000,""))</f>
        <v/>
      </c>
      <c r="W106" s="73" t="str">
        <f>IF($A106="","",IF($A106=W$2,IF($G$3=aux!$A$2,1,-1)*($F106-INDEX($F$1:$F$1001,ROW($F106)+$E$3))/W$3*1000,""))</f>
        <v/>
      </c>
    </row>
    <row r="107" spans="1:23" x14ac:dyDescent="0.25">
      <c r="A107" s="47" t="s">
        <v>134</v>
      </c>
      <c r="B107" s="8" t="s">
        <v>129</v>
      </c>
      <c r="C107" s="8" t="s">
        <v>130</v>
      </c>
      <c r="D107" s="8" t="s">
        <v>0</v>
      </c>
      <c r="E107" s="8">
        <v>101</v>
      </c>
      <c r="F107" s="8">
        <v>0.79400000000000004</v>
      </c>
      <c r="G107" s="8">
        <v>-5.93E-18</v>
      </c>
      <c r="H107" s="8">
        <v>0</v>
      </c>
      <c r="I107" s="8">
        <v>0</v>
      </c>
      <c r="J107" s="8">
        <v>0</v>
      </c>
      <c r="K107" s="48">
        <v>9.6079999999999997E-8</v>
      </c>
      <c r="N107" s="73" t="str">
        <f>IF($A107="","",IF($A107=N$2,IF($G$3=aux!$A$2,1,-1)*($F107-INDEX($F$1:$F$1001,ROW($F107)+$E$3))/N$3*1000,""))</f>
        <v/>
      </c>
      <c r="O107" s="73" t="str">
        <f>IF($A107="","",IF($A107=O$2,IF($G$3=aux!$A$2,1,-1)*($F107-INDEX($F$1:$F$1001,ROW($F107)+$E$3))/O$3*1000,""))</f>
        <v/>
      </c>
      <c r="P107" s="73" t="str">
        <f>IF($A107="","",IF($A107=P$2,IF($G$3=aux!$A$2,1,-1)*($F107-INDEX($F$1:$F$1001,ROW($F107)+$E$3))/P$3*1000,""))</f>
        <v/>
      </c>
      <c r="Q107" s="73" t="str">
        <f>IF($A107="","",IF($A107=Q$2,IF($G$3=aux!$A$2,1,-1)*($F107-INDEX($F$1:$F$1001,ROW($F107)+$E$3))/Q$3*1000,""))</f>
        <v/>
      </c>
      <c r="R107" s="73" t="str">
        <f>IF($A107="","",IF($A107=R$2,IF($G$3=aux!$A$2,1,-1)*($F107-INDEX($F$1:$F$1001,ROW($F107)+$E$3))/R$3*1000,""))</f>
        <v/>
      </c>
      <c r="S107" s="73">
        <f>IF($A107="","",IF($A107=S$2,IF($G$3=aux!$A$2,1,-1)*($F107-INDEX($F$1:$F$1001,ROW($F107)+$E$3))/S$3*1000,""))</f>
        <v>14.744000000000016</v>
      </c>
      <c r="T107" s="73" t="str">
        <f>IF($A107="","",IF($A107=T$2,IF($G$3=aux!$A$2,1,-1)*($F107-INDEX($F$1:$F$1001,ROW($F107)+$E$3))/T$3*1000,""))</f>
        <v/>
      </c>
      <c r="U107" s="73" t="str">
        <f>IF($A107="","",IF($A107=U$2,IF($G$3=aux!$A$2,1,-1)*($F107-INDEX($F$1:$F$1001,ROW($F107)+$E$3))/U$3*1000,""))</f>
        <v/>
      </c>
      <c r="V107" s="73" t="str">
        <f>IF($A107="","",IF($A107=V$2,IF($G$3=aux!$A$2,1,-1)*($F107-INDEX($F$1:$F$1001,ROW($F107)+$E$3))/V$3*1000,""))</f>
        <v/>
      </c>
      <c r="W107" s="73" t="str">
        <f>IF($A107="","",IF($A107=W$2,IF($G$3=aux!$A$2,1,-1)*($F107-INDEX($F$1:$F$1001,ROW($F107)+$E$3))/W$3*1000,""))</f>
        <v/>
      </c>
    </row>
    <row r="108" spans="1:23" x14ac:dyDescent="0.25">
      <c r="A108" s="8" t="s">
        <v>134</v>
      </c>
      <c r="B108" s="8" t="s">
        <v>129</v>
      </c>
      <c r="C108" s="8" t="s">
        <v>130</v>
      </c>
      <c r="D108" s="8" t="s">
        <v>0</v>
      </c>
      <c r="E108" s="8">
        <v>102</v>
      </c>
      <c r="F108" s="8">
        <v>0.8</v>
      </c>
      <c r="G108" s="8">
        <v>-6.0409999999999997E-18</v>
      </c>
      <c r="H108" s="8">
        <v>0</v>
      </c>
      <c r="I108" s="8">
        <v>0</v>
      </c>
      <c r="J108" s="8">
        <v>0</v>
      </c>
      <c r="K108" s="48">
        <v>9.6079999999999997E-8</v>
      </c>
      <c r="N108" s="73" t="str">
        <f>IF($A108="","",IF($A108=N$2,IF($G$3=aux!$A$2,1,-1)*($F108-INDEX($F$1:$F$1001,ROW($F108)+$E$3))/N$3*1000,""))</f>
        <v/>
      </c>
      <c r="O108" s="73" t="str">
        <f>IF($A108="","",IF($A108=O$2,IF($G$3=aux!$A$2,1,-1)*($F108-INDEX($F$1:$F$1001,ROW($F108)+$E$3))/O$3*1000,""))</f>
        <v/>
      </c>
      <c r="P108" s="73" t="str">
        <f>IF($A108="","",IF($A108=P$2,IF($G$3=aux!$A$2,1,-1)*($F108-INDEX($F$1:$F$1001,ROW($F108)+$E$3))/P$3*1000,""))</f>
        <v/>
      </c>
      <c r="Q108" s="73" t="str">
        <f>IF($A108="","",IF($A108=Q$2,IF($G$3=aux!$A$2,1,-1)*($F108-INDEX($F$1:$F$1001,ROW($F108)+$E$3))/Q$3*1000,""))</f>
        <v/>
      </c>
      <c r="R108" s="73" t="str">
        <f>IF($A108="","",IF($A108=R$2,IF($G$3=aux!$A$2,1,-1)*($F108-INDEX($F$1:$F$1001,ROW($F108)+$E$3))/R$3*1000,""))</f>
        <v/>
      </c>
      <c r="S108" s="73">
        <f>IF($A108="","",IF($A108=S$2,IF($G$3=aux!$A$2,1,-1)*($F108-INDEX($F$1:$F$1001,ROW($F108)+$E$3))/S$3*1000,""))</f>
        <v>14.744000000000016</v>
      </c>
      <c r="T108" s="73" t="str">
        <f>IF($A108="","",IF($A108=T$2,IF($G$3=aux!$A$2,1,-1)*($F108-INDEX($F$1:$F$1001,ROW($F108)+$E$3))/T$3*1000,""))</f>
        <v/>
      </c>
      <c r="U108" s="73" t="str">
        <f>IF($A108="","",IF($A108=U$2,IF($G$3=aux!$A$2,1,-1)*($F108-INDEX($F$1:$F$1001,ROW($F108)+$E$3))/U$3*1000,""))</f>
        <v/>
      </c>
      <c r="V108" s="73" t="str">
        <f>IF($A108="","",IF($A108=V$2,IF($G$3=aux!$A$2,1,-1)*($F108-INDEX($F$1:$F$1001,ROW($F108)+$E$3))/V$3*1000,""))</f>
        <v/>
      </c>
      <c r="W108" s="73" t="str">
        <f>IF($A108="","",IF($A108=W$2,IF($G$3=aux!$A$2,1,-1)*($F108-INDEX($F$1:$F$1001,ROW($F108)+$E$3))/W$3*1000,""))</f>
        <v/>
      </c>
    </row>
    <row r="109" spans="1:23" x14ac:dyDescent="0.25">
      <c r="A109" s="8" t="s">
        <v>128</v>
      </c>
      <c r="B109" s="8" t="s">
        <v>129</v>
      </c>
      <c r="C109" s="8" t="s">
        <v>130</v>
      </c>
      <c r="D109" s="8" t="s">
        <v>0</v>
      </c>
      <c r="E109" s="8">
        <v>0</v>
      </c>
      <c r="F109" s="8">
        <v>-1.7579999999999998E-18</v>
      </c>
      <c r="G109" s="8">
        <v>5.2179999999999999E-19</v>
      </c>
      <c r="H109" s="8">
        <v>0</v>
      </c>
      <c r="I109" s="8">
        <v>0</v>
      </c>
      <c r="J109" s="8">
        <v>0</v>
      </c>
      <c r="K109" s="48">
        <v>0</v>
      </c>
      <c r="N109" s="73" t="str">
        <f>IF($A109="","",IF($A109=N$2,IF($G$3=aux!$A$2,1,-1)*($F109-INDEX($F$1:$F$1001,ROW($F109)+$E$3))/N$3*1000,""))</f>
        <v/>
      </c>
      <c r="O109" s="73" t="str">
        <f>IF($A109="","",IF($A109=O$2,IF($G$3=aux!$A$2,1,-1)*($F109-INDEX($F$1:$F$1001,ROW($F109)+$E$3))/O$3*1000,""))</f>
        <v/>
      </c>
      <c r="P109" s="73" t="str">
        <f>IF($A109="","",IF($A109=P$2,IF($G$3=aux!$A$2,1,-1)*($F109-INDEX($F$1:$F$1001,ROW($F109)+$E$3))/P$3*1000,""))</f>
        <v/>
      </c>
      <c r="Q109" s="73" t="str">
        <f>IF($A109="","",IF($A109=Q$2,IF($G$3=aux!$A$2,1,-1)*($F109-INDEX($F$1:$F$1001,ROW($F109)+$E$3))/Q$3*1000,""))</f>
        <v/>
      </c>
      <c r="R109" s="73" t="str">
        <f>IF($A109="","",IF($A109=R$2,IF($G$3=aux!$A$2,1,-1)*($F109-INDEX($F$1:$F$1001,ROW($F109)+$E$3))/R$3*1000,""))</f>
        <v/>
      </c>
      <c r="S109" s="73" t="str">
        <f>IF($A109="","",IF($A109=S$2,IF($G$3=aux!$A$2,1,-1)*($F109-INDEX($F$1:$F$1001,ROW($F109)+$E$3))/S$3*1000,""))</f>
        <v/>
      </c>
      <c r="T109" s="73">
        <f>IF($A109="","",IF($A109=T$2,IF($G$3=aux!$A$2,1,-1)*($F109-INDEX($F$1:$F$1001,ROW($F109)+$E$3))/T$3*1000,""))</f>
        <v>1.6466666666666675E-16</v>
      </c>
      <c r="U109" s="73" t="str">
        <f>IF($A109="","",IF($A109=U$2,IF($G$3=aux!$A$2,1,-1)*($F109-INDEX($F$1:$F$1001,ROW($F109)+$E$3))/U$3*1000,""))</f>
        <v/>
      </c>
      <c r="V109" s="73" t="str">
        <f>IF($A109="","",IF($A109=V$2,IF($G$3=aux!$A$2,1,-1)*($F109-INDEX($F$1:$F$1001,ROW($F109)+$E$3))/V$3*1000,""))</f>
        <v/>
      </c>
      <c r="W109" s="73" t="str">
        <f>IF($A109="","",IF($A109=W$2,IF($G$3=aux!$A$2,1,-1)*($F109-INDEX($F$1:$F$1001,ROW($F109)+$E$3))/W$3*1000,""))</f>
        <v/>
      </c>
    </row>
    <row r="110" spans="1:23" x14ac:dyDescent="0.25">
      <c r="A110" s="47" t="s">
        <v>128</v>
      </c>
      <c r="B110" s="8" t="s">
        <v>129</v>
      </c>
      <c r="C110" s="8" t="s">
        <v>130</v>
      </c>
      <c r="D110" s="8" t="s">
        <v>0</v>
      </c>
      <c r="E110" s="8">
        <v>1</v>
      </c>
      <c r="F110" s="8">
        <v>6.6620000000000004E-3</v>
      </c>
      <c r="G110" s="8">
        <v>7.3930000000000006E-18</v>
      </c>
      <c r="H110" s="8">
        <v>0</v>
      </c>
      <c r="I110" s="8">
        <v>0</v>
      </c>
      <c r="J110" s="8">
        <v>0</v>
      </c>
      <c r="K110" s="48">
        <v>-7.842E-17</v>
      </c>
      <c r="N110" s="73" t="str">
        <f>IF($A110="","",IF($A110=N$2,IF($G$3=aux!$A$2,1,-1)*($F110-INDEX($F$1:$F$1001,ROW($F110)+$E$3))/N$3*1000,""))</f>
        <v/>
      </c>
      <c r="O110" s="73" t="str">
        <f>IF($A110="","",IF($A110=O$2,IF($G$3=aux!$A$2,1,-1)*($F110-INDEX($F$1:$F$1001,ROW($F110)+$E$3))/O$3*1000,""))</f>
        <v/>
      </c>
      <c r="P110" s="73" t="str">
        <f>IF($A110="","",IF($A110=P$2,IF($G$3=aux!$A$2,1,-1)*($F110-INDEX($F$1:$F$1001,ROW($F110)+$E$3))/P$3*1000,""))</f>
        <v/>
      </c>
      <c r="Q110" s="73" t="str">
        <f>IF($A110="","",IF($A110=Q$2,IF($G$3=aux!$A$2,1,-1)*($F110-INDEX($F$1:$F$1001,ROW($F110)+$E$3))/Q$3*1000,""))</f>
        <v/>
      </c>
      <c r="R110" s="73" t="str">
        <f>IF($A110="","",IF($A110=R$2,IF($G$3=aux!$A$2,1,-1)*($F110-INDEX($F$1:$F$1001,ROW($F110)+$E$3))/R$3*1000,""))</f>
        <v/>
      </c>
      <c r="S110" s="73" t="str">
        <f>IF($A110="","",IF($A110=S$2,IF($G$3=aux!$A$2,1,-1)*($F110-INDEX($F$1:$F$1001,ROW($F110)+$E$3))/S$3*1000,""))</f>
        <v/>
      </c>
      <c r="T110" s="73">
        <f>IF($A110="","",IF($A110=T$2,IF($G$3=aux!$A$2,1,-1)*($F110-INDEX($F$1:$F$1001,ROW($F110)+$E$3))/T$3*1000,""))</f>
        <v>0.51800000000000024</v>
      </c>
      <c r="U110" s="73" t="str">
        <f>IF($A110="","",IF($A110=U$2,IF($G$3=aux!$A$2,1,-1)*($F110-INDEX($F$1:$F$1001,ROW($F110)+$E$3))/U$3*1000,""))</f>
        <v/>
      </c>
      <c r="V110" s="73" t="str">
        <f>IF($A110="","",IF($A110=V$2,IF($G$3=aux!$A$2,1,-1)*($F110-INDEX($F$1:$F$1001,ROW($F110)+$E$3))/V$3*1000,""))</f>
        <v/>
      </c>
      <c r="W110" s="73" t="str">
        <f>IF($A110="","",IF($A110=W$2,IF($G$3=aux!$A$2,1,-1)*($F110-INDEX($F$1:$F$1001,ROW($F110)+$E$3))/W$3*1000,""))</f>
        <v/>
      </c>
    </row>
    <row r="111" spans="1:23" x14ac:dyDescent="0.25">
      <c r="A111" s="47" t="s">
        <v>128</v>
      </c>
      <c r="B111" s="8" t="s">
        <v>129</v>
      </c>
      <c r="C111" s="8" t="s">
        <v>130</v>
      </c>
      <c r="D111" s="8" t="s">
        <v>0</v>
      </c>
      <c r="E111" s="8">
        <v>2</v>
      </c>
      <c r="F111" s="8">
        <v>1.3365E-2</v>
      </c>
      <c r="G111" s="8">
        <v>1.266E-17</v>
      </c>
      <c r="H111" s="8">
        <v>0</v>
      </c>
      <c r="I111" s="8">
        <v>0</v>
      </c>
      <c r="J111" s="8">
        <v>0</v>
      </c>
      <c r="K111" s="48">
        <v>-2.1499999999999999E-16</v>
      </c>
      <c r="N111" s="73" t="str">
        <f>IF($A111="","",IF($A111=N$2,IF($G$3=aux!$A$2,1,-1)*($F111-INDEX($F$1:$F$1001,ROW($F111)+$E$3))/N$3*1000,""))</f>
        <v/>
      </c>
      <c r="O111" s="73" t="str">
        <f>IF($A111="","",IF($A111=O$2,IF($G$3=aux!$A$2,1,-1)*($F111-INDEX($F$1:$F$1001,ROW($F111)+$E$3))/O$3*1000,""))</f>
        <v/>
      </c>
      <c r="P111" s="73" t="str">
        <f>IF($A111="","",IF($A111=P$2,IF($G$3=aux!$A$2,1,-1)*($F111-INDEX($F$1:$F$1001,ROW($F111)+$E$3))/P$3*1000,""))</f>
        <v/>
      </c>
      <c r="Q111" s="73" t="str">
        <f>IF($A111="","",IF($A111=Q$2,IF($G$3=aux!$A$2,1,-1)*($F111-INDEX($F$1:$F$1001,ROW($F111)+$E$3))/Q$3*1000,""))</f>
        <v/>
      </c>
      <c r="R111" s="73" t="str">
        <f>IF($A111="","",IF($A111=R$2,IF($G$3=aux!$A$2,1,-1)*($F111-INDEX($F$1:$F$1001,ROW($F111)+$E$3))/R$3*1000,""))</f>
        <v/>
      </c>
      <c r="S111" s="73" t="str">
        <f>IF($A111="","",IF($A111=S$2,IF($G$3=aux!$A$2,1,-1)*($F111-INDEX($F$1:$F$1001,ROW($F111)+$E$3))/S$3*1000,""))</f>
        <v/>
      </c>
      <c r="T111" s="73">
        <f>IF($A111="","",IF($A111=T$2,IF($G$3=aux!$A$2,1,-1)*($F111-INDEX($F$1:$F$1001,ROW($F111)+$E$3))/T$3*1000,""))</f>
        <v>1.0293333333333334</v>
      </c>
      <c r="U111" s="73" t="str">
        <f>IF($A111="","",IF($A111=U$2,IF($G$3=aux!$A$2,1,-1)*($F111-INDEX($F$1:$F$1001,ROW($F111)+$E$3))/U$3*1000,""))</f>
        <v/>
      </c>
      <c r="V111" s="73" t="str">
        <f>IF($A111="","",IF($A111=V$2,IF($G$3=aux!$A$2,1,-1)*($F111-INDEX($F$1:$F$1001,ROW($F111)+$E$3))/V$3*1000,""))</f>
        <v/>
      </c>
      <c r="W111" s="73" t="str">
        <f>IF($A111="","",IF($A111=W$2,IF($G$3=aux!$A$2,1,-1)*($F111-INDEX($F$1:$F$1001,ROW($F111)+$E$3))/W$3*1000,""))</f>
        <v/>
      </c>
    </row>
    <row r="112" spans="1:23" x14ac:dyDescent="0.25">
      <c r="A112" s="47" t="s">
        <v>128</v>
      </c>
      <c r="B112" s="8" t="s">
        <v>129</v>
      </c>
      <c r="C112" s="8" t="s">
        <v>130</v>
      </c>
      <c r="D112" s="8" t="s">
        <v>0</v>
      </c>
      <c r="E112" s="8">
        <v>3</v>
      </c>
      <c r="F112" s="8">
        <v>1.6789999999999999E-2</v>
      </c>
      <c r="G112" s="8">
        <v>1.4459999999999999E-17</v>
      </c>
      <c r="H112" s="8">
        <v>0</v>
      </c>
      <c r="I112" s="8">
        <v>0</v>
      </c>
      <c r="J112" s="8">
        <v>0</v>
      </c>
      <c r="K112" s="48">
        <v>-2.047E-16</v>
      </c>
      <c r="N112" s="73" t="str">
        <f>IF($A112="","",IF($A112=N$2,IF($G$3=aux!$A$2,1,-1)*($F112-INDEX($F$1:$F$1001,ROW($F112)+$E$3))/N$3*1000,""))</f>
        <v/>
      </c>
      <c r="O112" s="73" t="str">
        <f>IF($A112="","",IF($A112=O$2,IF($G$3=aux!$A$2,1,-1)*($F112-INDEX($F$1:$F$1001,ROW($F112)+$E$3))/O$3*1000,""))</f>
        <v/>
      </c>
      <c r="P112" s="73" t="str">
        <f>IF($A112="","",IF($A112=P$2,IF($G$3=aux!$A$2,1,-1)*($F112-INDEX($F$1:$F$1001,ROW($F112)+$E$3))/P$3*1000,""))</f>
        <v/>
      </c>
      <c r="Q112" s="73" t="str">
        <f>IF($A112="","",IF($A112=Q$2,IF($G$3=aux!$A$2,1,-1)*($F112-INDEX($F$1:$F$1001,ROW($F112)+$E$3))/Q$3*1000,""))</f>
        <v/>
      </c>
      <c r="R112" s="73" t="str">
        <f>IF($A112="","",IF($A112=R$2,IF($G$3=aux!$A$2,1,-1)*($F112-INDEX($F$1:$F$1001,ROW($F112)+$E$3))/R$3*1000,""))</f>
        <v/>
      </c>
      <c r="S112" s="73" t="str">
        <f>IF($A112="","",IF($A112=S$2,IF($G$3=aux!$A$2,1,-1)*($F112-INDEX($F$1:$F$1001,ROW($F112)+$E$3))/S$3*1000,""))</f>
        <v/>
      </c>
      <c r="T112" s="73">
        <f>IF($A112="","",IF($A112=T$2,IF($G$3=aux!$A$2,1,-1)*($F112-INDEX($F$1:$F$1001,ROW($F112)+$E$3))/T$3*1000,""))</f>
        <v>1.2526666666666664</v>
      </c>
      <c r="U112" s="73" t="str">
        <f>IF($A112="","",IF($A112=U$2,IF($G$3=aux!$A$2,1,-1)*($F112-INDEX($F$1:$F$1001,ROW($F112)+$E$3))/U$3*1000,""))</f>
        <v/>
      </c>
      <c r="V112" s="73" t="str">
        <f>IF($A112="","",IF($A112=V$2,IF($G$3=aux!$A$2,1,-1)*($F112-INDEX($F$1:$F$1001,ROW($F112)+$E$3))/V$3*1000,""))</f>
        <v/>
      </c>
      <c r="W112" s="73" t="str">
        <f>IF($A112="","",IF($A112=W$2,IF($G$3=aux!$A$2,1,-1)*($F112-INDEX($F$1:$F$1001,ROW($F112)+$E$3))/W$3*1000,""))</f>
        <v/>
      </c>
    </row>
    <row r="113" spans="1:23" x14ac:dyDescent="0.25">
      <c r="A113" s="47" t="s">
        <v>128</v>
      </c>
      <c r="B113" s="8" t="s">
        <v>129</v>
      </c>
      <c r="C113" s="8" t="s">
        <v>130</v>
      </c>
      <c r="D113" s="8" t="s">
        <v>0</v>
      </c>
      <c r="E113" s="8">
        <v>4</v>
      </c>
      <c r="F113" s="8">
        <v>2.3878E-2</v>
      </c>
      <c r="G113" s="8">
        <v>1.646E-17</v>
      </c>
      <c r="H113" s="8">
        <v>0</v>
      </c>
      <c r="I113" s="8">
        <v>0</v>
      </c>
      <c r="J113" s="8">
        <v>0</v>
      </c>
      <c r="K113" s="48">
        <v>-2.682E-16</v>
      </c>
      <c r="N113" s="73" t="str">
        <f>IF($A113="","",IF($A113=N$2,IF($G$3=aux!$A$2,1,-1)*($F113-INDEX($F$1:$F$1001,ROW($F113)+$E$3))/N$3*1000,""))</f>
        <v/>
      </c>
      <c r="O113" s="73" t="str">
        <f>IF($A113="","",IF($A113=O$2,IF($G$3=aux!$A$2,1,-1)*($F113-INDEX($F$1:$F$1001,ROW($F113)+$E$3))/O$3*1000,""))</f>
        <v/>
      </c>
      <c r="P113" s="73" t="str">
        <f>IF($A113="","",IF($A113=P$2,IF($G$3=aux!$A$2,1,-1)*($F113-INDEX($F$1:$F$1001,ROW($F113)+$E$3))/P$3*1000,""))</f>
        <v/>
      </c>
      <c r="Q113" s="73" t="str">
        <f>IF($A113="","",IF($A113=Q$2,IF($G$3=aux!$A$2,1,-1)*($F113-INDEX($F$1:$F$1001,ROW($F113)+$E$3))/Q$3*1000,""))</f>
        <v/>
      </c>
      <c r="R113" s="73" t="str">
        <f>IF($A113="","",IF($A113=R$2,IF($G$3=aux!$A$2,1,-1)*($F113-INDEX($F$1:$F$1001,ROW($F113)+$E$3))/R$3*1000,""))</f>
        <v/>
      </c>
      <c r="S113" s="73" t="str">
        <f>IF($A113="","",IF($A113=S$2,IF($G$3=aux!$A$2,1,-1)*($F113-INDEX($F$1:$F$1001,ROW($F113)+$E$3))/S$3*1000,""))</f>
        <v/>
      </c>
      <c r="T113" s="73">
        <f>IF($A113="","",IF($A113=T$2,IF($G$3=aux!$A$2,1,-1)*($F113-INDEX($F$1:$F$1001,ROW($F113)+$E$3))/T$3*1000,""))</f>
        <v>1.6816666666666671</v>
      </c>
      <c r="U113" s="73" t="str">
        <f>IF($A113="","",IF($A113=U$2,IF($G$3=aux!$A$2,1,-1)*($F113-INDEX($F$1:$F$1001,ROW($F113)+$E$3))/U$3*1000,""))</f>
        <v/>
      </c>
      <c r="V113" s="73" t="str">
        <f>IF($A113="","",IF($A113=V$2,IF($G$3=aux!$A$2,1,-1)*($F113-INDEX($F$1:$F$1001,ROW($F113)+$E$3))/V$3*1000,""))</f>
        <v/>
      </c>
      <c r="W113" s="73" t="str">
        <f>IF($A113="","",IF($A113=W$2,IF($G$3=aux!$A$2,1,-1)*($F113-INDEX($F$1:$F$1001,ROW($F113)+$E$3))/W$3*1000,""))</f>
        <v/>
      </c>
    </row>
    <row r="114" spans="1:23" x14ac:dyDescent="0.25">
      <c r="A114" s="47" t="s">
        <v>128</v>
      </c>
      <c r="B114" s="8" t="s">
        <v>129</v>
      </c>
      <c r="C114" s="8" t="s">
        <v>130</v>
      </c>
      <c r="D114" s="8" t="s">
        <v>0</v>
      </c>
      <c r="E114" s="8">
        <v>5</v>
      </c>
      <c r="F114" s="8">
        <v>3.0873999999999999E-2</v>
      </c>
      <c r="G114" s="8">
        <v>1.7950000000000001E-17</v>
      </c>
      <c r="H114" s="8">
        <v>0</v>
      </c>
      <c r="I114" s="8">
        <v>0</v>
      </c>
      <c r="J114" s="8">
        <v>0</v>
      </c>
      <c r="K114" s="48">
        <v>-3.1079999999999999E-16</v>
      </c>
      <c r="N114" s="73" t="str">
        <f>IF($A114="","",IF($A114=N$2,IF($G$3=aux!$A$2,1,-1)*($F114-INDEX($F$1:$F$1001,ROW($F114)+$E$3))/N$3*1000,""))</f>
        <v/>
      </c>
      <c r="O114" s="73" t="str">
        <f>IF($A114="","",IF($A114=O$2,IF($G$3=aux!$A$2,1,-1)*($F114-INDEX($F$1:$F$1001,ROW($F114)+$E$3))/O$3*1000,""))</f>
        <v/>
      </c>
      <c r="P114" s="73" t="str">
        <f>IF($A114="","",IF($A114=P$2,IF($G$3=aux!$A$2,1,-1)*($F114-INDEX($F$1:$F$1001,ROW($F114)+$E$3))/P$3*1000,""))</f>
        <v/>
      </c>
      <c r="Q114" s="73" t="str">
        <f>IF($A114="","",IF($A114=Q$2,IF($G$3=aux!$A$2,1,-1)*($F114-INDEX($F$1:$F$1001,ROW($F114)+$E$3))/Q$3*1000,""))</f>
        <v/>
      </c>
      <c r="R114" s="73" t="str">
        <f>IF($A114="","",IF($A114=R$2,IF($G$3=aux!$A$2,1,-1)*($F114-INDEX($F$1:$F$1001,ROW($F114)+$E$3))/R$3*1000,""))</f>
        <v/>
      </c>
      <c r="S114" s="73" t="str">
        <f>IF($A114="","",IF($A114=S$2,IF($G$3=aux!$A$2,1,-1)*($F114-INDEX($F$1:$F$1001,ROW($F114)+$E$3))/S$3*1000,""))</f>
        <v/>
      </c>
      <c r="T114" s="73">
        <f>IF($A114="","",IF($A114=T$2,IF($G$3=aux!$A$2,1,-1)*($F114-INDEX($F$1:$F$1001,ROW($F114)+$E$3))/T$3*1000,""))</f>
        <v>2.1816666666666662</v>
      </c>
      <c r="U114" s="73" t="str">
        <f>IF($A114="","",IF($A114=U$2,IF($G$3=aux!$A$2,1,-1)*($F114-INDEX($F$1:$F$1001,ROW($F114)+$E$3))/U$3*1000,""))</f>
        <v/>
      </c>
      <c r="V114" s="73" t="str">
        <f>IF($A114="","",IF($A114=V$2,IF($G$3=aux!$A$2,1,-1)*($F114-INDEX($F$1:$F$1001,ROW($F114)+$E$3))/V$3*1000,""))</f>
        <v/>
      </c>
      <c r="W114" s="73" t="str">
        <f>IF($A114="","",IF($A114=W$2,IF($G$3=aux!$A$2,1,-1)*($F114-INDEX($F$1:$F$1001,ROW($F114)+$E$3))/W$3*1000,""))</f>
        <v/>
      </c>
    </row>
    <row r="115" spans="1:23" x14ac:dyDescent="0.25">
      <c r="A115" s="47" t="s">
        <v>128</v>
      </c>
      <c r="B115" s="8" t="s">
        <v>129</v>
      </c>
      <c r="C115" s="8" t="s">
        <v>130</v>
      </c>
      <c r="D115" s="8" t="s">
        <v>0</v>
      </c>
      <c r="E115" s="8">
        <v>6</v>
      </c>
      <c r="F115" s="8">
        <v>3.7741999999999998E-2</v>
      </c>
      <c r="G115" s="8">
        <v>1.927E-17</v>
      </c>
      <c r="H115" s="8">
        <v>0</v>
      </c>
      <c r="I115" s="8">
        <v>0</v>
      </c>
      <c r="J115" s="8">
        <v>0</v>
      </c>
      <c r="K115" s="48">
        <v>-3.4499999999999999E-16</v>
      </c>
      <c r="N115" s="73" t="str">
        <f>IF($A115="","",IF($A115=N$2,IF($G$3=aux!$A$2,1,-1)*($F115-INDEX($F$1:$F$1001,ROW($F115)+$E$3))/N$3*1000,""))</f>
        <v/>
      </c>
      <c r="O115" s="73" t="str">
        <f>IF($A115="","",IF($A115=O$2,IF($G$3=aux!$A$2,1,-1)*($F115-INDEX($F$1:$F$1001,ROW($F115)+$E$3))/O$3*1000,""))</f>
        <v/>
      </c>
      <c r="P115" s="73" t="str">
        <f>IF($A115="","",IF($A115=P$2,IF($G$3=aux!$A$2,1,-1)*($F115-INDEX($F$1:$F$1001,ROW($F115)+$E$3))/P$3*1000,""))</f>
        <v/>
      </c>
      <c r="Q115" s="73" t="str">
        <f>IF($A115="","",IF($A115=Q$2,IF($G$3=aux!$A$2,1,-1)*($F115-INDEX($F$1:$F$1001,ROW($F115)+$E$3))/Q$3*1000,""))</f>
        <v/>
      </c>
      <c r="R115" s="73" t="str">
        <f>IF($A115="","",IF($A115=R$2,IF($G$3=aux!$A$2,1,-1)*($F115-INDEX($F$1:$F$1001,ROW($F115)+$E$3))/R$3*1000,""))</f>
        <v/>
      </c>
      <c r="S115" s="73" t="str">
        <f>IF($A115="","",IF($A115=S$2,IF($G$3=aux!$A$2,1,-1)*($F115-INDEX($F$1:$F$1001,ROW($F115)+$E$3))/S$3*1000,""))</f>
        <v/>
      </c>
      <c r="T115" s="73">
        <f>IF($A115="","",IF($A115=T$2,IF($G$3=aux!$A$2,1,-1)*($F115-INDEX($F$1:$F$1001,ROW($F115)+$E$3))/T$3*1000,""))</f>
        <v>2.7109999999999994</v>
      </c>
      <c r="U115" s="73" t="str">
        <f>IF($A115="","",IF($A115=U$2,IF($G$3=aux!$A$2,1,-1)*($F115-INDEX($F$1:$F$1001,ROW($F115)+$E$3))/U$3*1000,""))</f>
        <v/>
      </c>
      <c r="V115" s="73" t="str">
        <f>IF($A115="","",IF($A115=V$2,IF($G$3=aux!$A$2,1,-1)*($F115-INDEX($F$1:$F$1001,ROW($F115)+$E$3))/V$3*1000,""))</f>
        <v/>
      </c>
      <c r="W115" s="73" t="str">
        <f>IF($A115="","",IF($A115=W$2,IF($G$3=aux!$A$2,1,-1)*($F115-INDEX($F$1:$F$1001,ROW($F115)+$E$3))/W$3*1000,""))</f>
        <v/>
      </c>
    </row>
    <row r="116" spans="1:23" x14ac:dyDescent="0.25">
      <c r="A116" s="47" t="s">
        <v>128</v>
      </c>
      <c r="B116" s="8" t="s">
        <v>129</v>
      </c>
      <c r="C116" s="8" t="s">
        <v>130</v>
      </c>
      <c r="D116" s="8" t="s">
        <v>0</v>
      </c>
      <c r="E116" s="8">
        <v>7</v>
      </c>
      <c r="F116" s="8">
        <v>4.4518000000000002E-2</v>
      </c>
      <c r="G116" s="8">
        <v>2.0509999999999999E-17</v>
      </c>
      <c r="H116" s="8">
        <v>0</v>
      </c>
      <c r="I116" s="8">
        <v>0</v>
      </c>
      <c r="J116" s="8">
        <v>0</v>
      </c>
      <c r="K116" s="48">
        <v>-3.9119999999999998E-16</v>
      </c>
      <c r="N116" s="73" t="str">
        <f>IF($A116="","",IF($A116=N$2,IF($G$3=aux!$A$2,1,-1)*($F116-INDEX($F$1:$F$1001,ROW($F116)+$E$3))/N$3*1000,""))</f>
        <v/>
      </c>
      <c r="O116" s="73" t="str">
        <f>IF($A116="","",IF($A116=O$2,IF($G$3=aux!$A$2,1,-1)*($F116-INDEX($F$1:$F$1001,ROW($F116)+$E$3))/O$3*1000,""))</f>
        <v/>
      </c>
      <c r="P116" s="73" t="str">
        <f>IF($A116="","",IF($A116=P$2,IF($G$3=aux!$A$2,1,-1)*($F116-INDEX($F$1:$F$1001,ROW($F116)+$E$3))/P$3*1000,""))</f>
        <v/>
      </c>
      <c r="Q116" s="73" t="str">
        <f>IF($A116="","",IF($A116=Q$2,IF($G$3=aux!$A$2,1,-1)*($F116-INDEX($F$1:$F$1001,ROW($F116)+$E$3))/Q$3*1000,""))</f>
        <v/>
      </c>
      <c r="R116" s="73" t="str">
        <f>IF($A116="","",IF($A116=R$2,IF($G$3=aux!$A$2,1,-1)*($F116-INDEX($F$1:$F$1001,ROW($F116)+$E$3))/R$3*1000,""))</f>
        <v/>
      </c>
      <c r="S116" s="73" t="str">
        <f>IF($A116="","",IF($A116=S$2,IF($G$3=aux!$A$2,1,-1)*($F116-INDEX($F$1:$F$1001,ROW($F116)+$E$3))/S$3*1000,""))</f>
        <v/>
      </c>
      <c r="T116" s="73">
        <f>IF($A116="","",IF($A116=T$2,IF($G$3=aux!$A$2,1,-1)*($F116-INDEX($F$1:$F$1001,ROW($F116)+$E$3))/T$3*1000,""))</f>
        <v>3.2290000000000005</v>
      </c>
      <c r="U116" s="73" t="str">
        <f>IF($A116="","",IF($A116=U$2,IF($G$3=aux!$A$2,1,-1)*($F116-INDEX($F$1:$F$1001,ROW($F116)+$E$3))/U$3*1000,""))</f>
        <v/>
      </c>
      <c r="V116" s="73" t="str">
        <f>IF($A116="","",IF($A116=V$2,IF($G$3=aux!$A$2,1,-1)*($F116-INDEX($F$1:$F$1001,ROW($F116)+$E$3))/V$3*1000,""))</f>
        <v/>
      </c>
      <c r="W116" s="73" t="str">
        <f>IF($A116="","",IF($A116=W$2,IF($G$3=aux!$A$2,1,-1)*($F116-INDEX($F$1:$F$1001,ROW($F116)+$E$3))/W$3*1000,""))</f>
        <v/>
      </c>
    </row>
    <row r="117" spans="1:23" x14ac:dyDescent="0.25">
      <c r="A117" s="47" t="s">
        <v>128</v>
      </c>
      <c r="B117" s="8" t="s">
        <v>129</v>
      </c>
      <c r="C117" s="8" t="s">
        <v>130</v>
      </c>
      <c r="D117" s="8" t="s">
        <v>0</v>
      </c>
      <c r="E117" s="8">
        <v>8</v>
      </c>
      <c r="F117" s="8">
        <v>5.1332999999999997E-2</v>
      </c>
      <c r="G117" s="8">
        <v>2.1730000000000001E-17</v>
      </c>
      <c r="H117" s="8">
        <v>0</v>
      </c>
      <c r="I117" s="8">
        <v>0</v>
      </c>
      <c r="J117" s="8">
        <v>0</v>
      </c>
      <c r="K117" s="48">
        <v>-4.0580000000000001E-16</v>
      </c>
      <c r="N117" s="73" t="str">
        <f>IF($A117="","",IF($A117=N$2,IF($G$3=aux!$A$2,1,-1)*($F117-INDEX($F$1:$F$1001,ROW($F117)+$E$3))/N$3*1000,""))</f>
        <v/>
      </c>
      <c r="O117" s="73" t="str">
        <f>IF($A117="","",IF($A117=O$2,IF($G$3=aux!$A$2,1,-1)*($F117-INDEX($F$1:$F$1001,ROW($F117)+$E$3))/O$3*1000,""))</f>
        <v/>
      </c>
      <c r="P117" s="73" t="str">
        <f>IF($A117="","",IF($A117=P$2,IF($G$3=aux!$A$2,1,-1)*($F117-INDEX($F$1:$F$1001,ROW($F117)+$E$3))/P$3*1000,""))</f>
        <v/>
      </c>
      <c r="Q117" s="73" t="str">
        <f>IF($A117="","",IF($A117=Q$2,IF($G$3=aux!$A$2,1,-1)*($F117-INDEX($F$1:$F$1001,ROW($F117)+$E$3))/Q$3*1000,""))</f>
        <v/>
      </c>
      <c r="R117" s="73" t="str">
        <f>IF($A117="","",IF($A117=R$2,IF($G$3=aux!$A$2,1,-1)*($F117-INDEX($F$1:$F$1001,ROW($F117)+$E$3))/R$3*1000,""))</f>
        <v/>
      </c>
      <c r="S117" s="73" t="str">
        <f>IF($A117="","",IF($A117=S$2,IF($G$3=aux!$A$2,1,-1)*($F117-INDEX($F$1:$F$1001,ROW($F117)+$E$3))/S$3*1000,""))</f>
        <v/>
      </c>
      <c r="T117" s="73">
        <f>IF($A117="","",IF($A117=T$2,IF($G$3=aux!$A$2,1,-1)*($F117-INDEX($F$1:$F$1001,ROW($F117)+$E$3))/T$3*1000,""))</f>
        <v>3.753333333333333</v>
      </c>
      <c r="U117" s="73" t="str">
        <f>IF($A117="","",IF($A117=U$2,IF($G$3=aux!$A$2,1,-1)*($F117-INDEX($F$1:$F$1001,ROW($F117)+$E$3))/U$3*1000,""))</f>
        <v/>
      </c>
      <c r="V117" s="73" t="str">
        <f>IF($A117="","",IF($A117=V$2,IF($G$3=aux!$A$2,1,-1)*($F117-INDEX($F$1:$F$1001,ROW($F117)+$E$3))/V$3*1000,""))</f>
        <v/>
      </c>
      <c r="W117" s="73" t="str">
        <f>IF($A117="","",IF($A117=W$2,IF($G$3=aux!$A$2,1,-1)*($F117-INDEX($F$1:$F$1001,ROW($F117)+$E$3))/W$3*1000,""))</f>
        <v/>
      </c>
    </row>
    <row r="118" spans="1:23" x14ac:dyDescent="0.25">
      <c r="A118" s="47" t="s">
        <v>128</v>
      </c>
      <c r="B118" s="8" t="s">
        <v>129</v>
      </c>
      <c r="C118" s="8" t="s">
        <v>130</v>
      </c>
      <c r="D118" s="8" t="s">
        <v>0</v>
      </c>
      <c r="E118" s="8">
        <v>9</v>
      </c>
      <c r="F118" s="8">
        <v>5.8152000000000002E-2</v>
      </c>
      <c r="G118" s="8">
        <v>2.286E-17</v>
      </c>
      <c r="H118" s="8">
        <v>0</v>
      </c>
      <c r="I118" s="8">
        <v>0</v>
      </c>
      <c r="J118" s="8">
        <v>0</v>
      </c>
      <c r="K118" s="48">
        <v>-4.1180000000000001E-16</v>
      </c>
      <c r="N118" s="73" t="str">
        <f>IF($A118="","",IF($A118=N$2,IF($G$3=aux!$A$2,1,-1)*($F118-INDEX($F$1:$F$1001,ROW($F118)+$E$3))/N$3*1000,""))</f>
        <v/>
      </c>
      <c r="O118" s="73" t="str">
        <f>IF($A118="","",IF($A118=O$2,IF($G$3=aux!$A$2,1,-1)*($F118-INDEX($F$1:$F$1001,ROW($F118)+$E$3))/O$3*1000,""))</f>
        <v/>
      </c>
      <c r="P118" s="73" t="str">
        <f>IF($A118="","",IF($A118=P$2,IF($G$3=aux!$A$2,1,-1)*($F118-INDEX($F$1:$F$1001,ROW($F118)+$E$3))/P$3*1000,""))</f>
        <v/>
      </c>
      <c r="Q118" s="73" t="str">
        <f>IF($A118="","",IF($A118=Q$2,IF($G$3=aux!$A$2,1,-1)*($F118-INDEX($F$1:$F$1001,ROW($F118)+$E$3))/Q$3*1000,""))</f>
        <v/>
      </c>
      <c r="R118" s="73" t="str">
        <f>IF($A118="","",IF($A118=R$2,IF($G$3=aux!$A$2,1,-1)*($F118-INDEX($F$1:$F$1001,ROW($F118)+$E$3))/R$3*1000,""))</f>
        <v/>
      </c>
      <c r="S118" s="73" t="str">
        <f>IF($A118="","",IF($A118=S$2,IF($G$3=aux!$A$2,1,-1)*($F118-INDEX($F$1:$F$1001,ROW($F118)+$E$3))/S$3*1000,""))</f>
        <v/>
      </c>
      <c r="T118" s="73">
        <f>IF($A118="","",IF($A118=T$2,IF($G$3=aux!$A$2,1,-1)*($F118-INDEX($F$1:$F$1001,ROW($F118)+$E$3))/T$3*1000,""))</f>
        <v>4.288333333333334</v>
      </c>
      <c r="U118" s="73" t="str">
        <f>IF($A118="","",IF($A118=U$2,IF($G$3=aux!$A$2,1,-1)*($F118-INDEX($F$1:$F$1001,ROW($F118)+$E$3))/U$3*1000,""))</f>
        <v/>
      </c>
      <c r="V118" s="73" t="str">
        <f>IF($A118="","",IF($A118=V$2,IF($G$3=aux!$A$2,1,-1)*($F118-INDEX($F$1:$F$1001,ROW($F118)+$E$3))/V$3*1000,""))</f>
        <v/>
      </c>
      <c r="W118" s="73" t="str">
        <f>IF($A118="","",IF($A118=W$2,IF($G$3=aux!$A$2,1,-1)*($F118-INDEX($F$1:$F$1001,ROW($F118)+$E$3))/W$3*1000,""))</f>
        <v/>
      </c>
    </row>
    <row r="119" spans="1:23" x14ac:dyDescent="0.25">
      <c r="A119" s="47" t="s">
        <v>128</v>
      </c>
      <c r="B119" s="8" t="s">
        <v>129</v>
      </c>
      <c r="C119" s="8" t="s">
        <v>130</v>
      </c>
      <c r="D119" s="8" t="s">
        <v>0</v>
      </c>
      <c r="E119" s="8">
        <v>10</v>
      </c>
      <c r="F119" s="8">
        <v>6.4939999999999998E-2</v>
      </c>
      <c r="G119" s="8">
        <v>2.3930000000000001E-17</v>
      </c>
      <c r="H119" s="8">
        <v>0</v>
      </c>
      <c r="I119" s="8">
        <v>0</v>
      </c>
      <c r="J119" s="8">
        <v>0</v>
      </c>
      <c r="K119" s="48">
        <v>-4.2540000000000002E-16</v>
      </c>
      <c r="N119" s="73" t="str">
        <f>IF($A119="","",IF($A119=N$2,IF($G$3=aux!$A$2,1,-1)*($F119-INDEX($F$1:$F$1001,ROW($F119)+$E$3))/N$3*1000,""))</f>
        <v/>
      </c>
      <c r="O119" s="73" t="str">
        <f>IF($A119="","",IF($A119=O$2,IF($G$3=aux!$A$2,1,-1)*($F119-INDEX($F$1:$F$1001,ROW($F119)+$E$3))/O$3*1000,""))</f>
        <v/>
      </c>
      <c r="P119" s="73" t="str">
        <f>IF($A119="","",IF($A119=P$2,IF($G$3=aux!$A$2,1,-1)*($F119-INDEX($F$1:$F$1001,ROW($F119)+$E$3))/P$3*1000,""))</f>
        <v/>
      </c>
      <c r="Q119" s="73" t="str">
        <f>IF($A119="","",IF($A119=Q$2,IF($G$3=aux!$A$2,1,-1)*($F119-INDEX($F$1:$F$1001,ROW($F119)+$E$3))/Q$3*1000,""))</f>
        <v/>
      </c>
      <c r="R119" s="73" t="str">
        <f>IF($A119="","",IF($A119=R$2,IF($G$3=aux!$A$2,1,-1)*($F119-INDEX($F$1:$F$1001,ROW($F119)+$E$3))/R$3*1000,""))</f>
        <v/>
      </c>
      <c r="S119" s="73" t="str">
        <f>IF($A119="","",IF($A119=S$2,IF($G$3=aux!$A$2,1,-1)*($F119-INDEX($F$1:$F$1001,ROW($F119)+$E$3))/S$3*1000,""))</f>
        <v/>
      </c>
      <c r="T119" s="73">
        <f>IF($A119="","",IF($A119=T$2,IF($G$3=aux!$A$2,1,-1)*($F119-INDEX($F$1:$F$1001,ROW($F119)+$E$3))/T$3*1000,""))</f>
        <v>4.8396666666666661</v>
      </c>
      <c r="U119" s="73" t="str">
        <f>IF($A119="","",IF($A119=U$2,IF($G$3=aux!$A$2,1,-1)*($F119-INDEX($F$1:$F$1001,ROW($F119)+$E$3))/U$3*1000,""))</f>
        <v/>
      </c>
      <c r="V119" s="73" t="str">
        <f>IF($A119="","",IF($A119=V$2,IF($G$3=aux!$A$2,1,-1)*($F119-INDEX($F$1:$F$1001,ROW($F119)+$E$3))/V$3*1000,""))</f>
        <v/>
      </c>
      <c r="W119" s="73" t="str">
        <f>IF($A119="","",IF($A119=W$2,IF($G$3=aux!$A$2,1,-1)*($F119-INDEX($F$1:$F$1001,ROW($F119)+$E$3))/W$3*1000,""))</f>
        <v/>
      </c>
    </row>
    <row r="120" spans="1:23" x14ac:dyDescent="0.25">
      <c r="A120" s="47" t="s">
        <v>128</v>
      </c>
      <c r="B120" s="8" t="s">
        <v>129</v>
      </c>
      <c r="C120" s="8" t="s">
        <v>130</v>
      </c>
      <c r="D120" s="8" t="s">
        <v>0</v>
      </c>
      <c r="E120" s="8">
        <v>11</v>
      </c>
      <c r="F120" s="8">
        <v>7.1732000000000004E-2</v>
      </c>
      <c r="G120" s="8">
        <v>2.499E-17</v>
      </c>
      <c r="H120" s="8">
        <v>0</v>
      </c>
      <c r="I120" s="8">
        <v>0</v>
      </c>
      <c r="J120" s="8">
        <v>0</v>
      </c>
      <c r="K120" s="48">
        <v>-4.4209999999999998E-16</v>
      </c>
      <c r="N120" s="73" t="str">
        <f>IF($A120="","",IF($A120=N$2,IF($G$3=aux!$A$2,1,-1)*($F120-INDEX($F$1:$F$1001,ROW($F120)+$E$3))/N$3*1000,""))</f>
        <v/>
      </c>
      <c r="O120" s="73" t="str">
        <f>IF($A120="","",IF($A120=O$2,IF($G$3=aux!$A$2,1,-1)*($F120-INDEX($F$1:$F$1001,ROW($F120)+$E$3))/O$3*1000,""))</f>
        <v/>
      </c>
      <c r="P120" s="73" t="str">
        <f>IF($A120="","",IF($A120=P$2,IF($G$3=aux!$A$2,1,-1)*($F120-INDEX($F$1:$F$1001,ROW($F120)+$E$3))/P$3*1000,""))</f>
        <v/>
      </c>
      <c r="Q120" s="73" t="str">
        <f>IF($A120="","",IF($A120=Q$2,IF($G$3=aux!$A$2,1,-1)*($F120-INDEX($F$1:$F$1001,ROW($F120)+$E$3))/Q$3*1000,""))</f>
        <v/>
      </c>
      <c r="R120" s="73" t="str">
        <f>IF($A120="","",IF($A120=R$2,IF($G$3=aux!$A$2,1,-1)*($F120-INDEX($F$1:$F$1001,ROW($F120)+$E$3))/R$3*1000,""))</f>
        <v/>
      </c>
      <c r="S120" s="73" t="str">
        <f>IF($A120="","",IF($A120=S$2,IF($G$3=aux!$A$2,1,-1)*($F120-INDEX($F$1:$F$1001,ROW($F120)+$E$3))/S$3*1000,""))</f>
        <v/>
      </c>
      <c r="T120" s="73">
        <f>IF($A120="","",IF($A120=T$2,IF($G$3=aux!$A$2,1,-1)*($F120-INDEX($F$1:$F$1001,ROW($F120)+$E$3))/T$3*1000,""))</f>
        <v>5.392333333333335</v>
      </c>
      <c r="U120" s="73" t="str">
        <f>IF($A120="","",IF($A120=U$2,IF($G$3=aux!$A$2,1,-1)*($F120-INDEX($F$1:$F$1001,ROW($F120)+$E$3))/U$3*1000,""))</f>
        <v/>
      </c>
      <c r="V120" s="73" t="str">
        <f>IF($A120="","",IF($A120=V$2,IF($G$3=aux!$A$2,1,-1)*($F120-INDEX($F$1:$F$1001,ROW($F120)+$E$3))/V$3*1000,""))</f>
        <v/>
      </c>
      <c r="W120" s="73" t="str">
        <f>IF($A120="","",IF($A120=W$2,IF($G$3=aux!$A$2,1,-1)*($F120-INDEX($F$1:$F$1001,ROW($F120)+$E$3))/W$3*1000,""))</f>
        <v/>
      </c>
    </row>
    <row r="121" spans="1:23" x14ac:dyDescent="0.25">
      <c r="A121" s="47" t="s">
        <v>128</v>
      </c>
      <c r="B121" s="8" t="s">
        <v>129</v>
      </c>
      <c r="C121" s="8" t="s">
        <v>130</v>
      </c>
      <c r="D121" s="8" t="s">
        <v>0</v>
      </c>
      <c r="E121" s="8">
        <v>12</v>
      </c>
      <c r="F121" s="8">
        <v>7.8548000000000007E-2</v>
      </c>
      <c r="G121" s="8">
        <v>2.6049999999999999E-17</v>
      </c>
      <c r="H121" s="8">
        <v>0</v>
      </c>
      <c r="I121" s="8">
        <v>0</v>
      </c>
      <c r="J121" s="8">
        <v>0</v>
      </c>
      <c r="K121" s="48">
        <v>2.6800000000000001E-10</v>
      </c>
      <c r="N121" s="73" t="str">
        <f>IF($A121="","",IF($A121=N$2,IF($G$3=aux!$A$2,1,-1)*($F121-INDEX($F$1:$F$1001,ROW($F121)+$E$3))/N$3*1000,""))</f>
        <v/>
      </c>
      <c r="O121" s="73" t="str">
        <f>IF($A121="","",IF($A121=O$2,IF($G$3=aux!$A$2,1,-1)*($F121-INDEX($F$1:$F$1001,ROW($F121)+$E$3))/O$3*1000,""))</f>
        <v/>
      </c>
      <c r="P121" s="73" t="str">
        <f>IF($A121="","",IF($A121=P$2,IF($G$3=aux!$A$2,1,-1)*($F121-INDEX($F$1:$F$1001,ROW($F121)+$E$3))/P$3*1000,""))</f>
        <v/>
      </c>
      <c r="Q121" s="73" t="str">
        <f>IF($A121="","",IF($A121=Q$2,IF($G$3=aux!$A$2,1,-1)*($F121-INDEX($F$1:$F$1001,ROW($F121)+$E$3))/Q$3*1000,""))</f>
        <v/>
      </c>
      <c r="R121" s="73" t="str">
        <f>IF($A121="","",IF($A121=R$2,IF($G$3=aux!$A$2,1,-1)*($F121-INDEX($F$1:$F$1001,ROW($F121)+$E$3))/R$3*1000,""))</f>
        <v/>
      </c>
      <c r="S121" s="73" t="str">
        <f>IF($A121="","",IF($A121=S$2,IF($G$3=aux!$A$2,1,-1)*($F121-INDEX($F$1:$F$1001,ROW($F121)+$E$3))/S$3*1000,""))</f>
        <v/>
      </c>
      <c r="T121" s="73">
        <f>IF($A121="","",IF($A121=T$2,IF($G$3=aux!$A$2,1,-1)*($F121-INDEX($F$1:$F$1001,ROW($F121)+$E$3))/T$3*1000,""))</f>
        <v>5.9366666666666692</v>
      </c>
      <c r="U121" s="73" t="str">
        <f>IF($A121="","",IF($A121=U$2,IF($G$3=aux!$A$2,1,-1)*($F121-INDEX($F$1:$F$1001,ROW($F121)+$E$3))/U$3*1000,""))</f>
        <v/>
      </c>
      <c r="V121" s="73" t="str">
        <f>IF($A121="","",IF($A121=V$2,IF($G$3=aux!$A$2,1,-1)*($F121-INDEX($F$1:$F$1001,ROW($F121)+$E$3))/V$3*1000,""))</f>
        <v/>
      </c>
      <c r="W121" s="73" t="str">
        <f>IF($A121="","",IF($A121=W$2,IF($G$3=aux!$A$2,1,-1)*($F121-INDEX($F$1:$F$1001,ROW($F121)+$E$3))/W$3*1000,""))</f>
        <v/>
      </c>
    </row>
    <row r="122" spans="1:23" x14ac:dyDescent="0.25">
      <c r="A122" s="47" t="s">
        <v>128</v>
      </c>
      <c r="B122" s="8" t="s">
        <v>129</v>
      </c>
      <c r="C122" s="8" t="s">
        <v>130</v>
      </c>
      <c r="D122" s="8" t="s">
        <v>0</v>
      </c>
      <c r="E122" s="8">
        <v>13</v>
      </c>
      <c r="F122" s="8">
        <v>8.5374000000000005E-2</v>
      </c>
      <c r="G122" s="8">
        <v>2.7110000000000001E-17</v>
      </c>
      <c r="H122" s="8">
        <v>0</v>
      </c>
      <c r="I122" s="8">
        <v>0</v>
      </c>
      <c r="J122" s="8">
        <v>0</v>
      </c>
      <c r="K122" s="48">
        <v>7.5110000000000002E-9</v>
      </c>
      <c r="N122" s="73" t="str">
        <f>IF($A122="","",IF($A122=N$2,IF($G$3=aux!$A$2,1,-1)*($F122-INDEX($F$1:$F$1001,ROW($F122)+$E$3))/N$3*1000,""))</f>
        <v/>
      </c>
      <c r="O122" s="73" t="str">
        <f>IF($A122="","",IF($A122=O$2,IF($G$3=aux!$A$2,1,-1)*($F122-INDEX($F$1:$F$1001,ROW($F122)+$E$3))/O$3*1000,""))</f>
        <v/>
      </c>
      <c r="P122" s="73" t="str">
        <f>IF($A122="","",IF($A122=P$2,IF($G$3=aux!$A$2,1,-1)*($F122-INDEX($F$1:$F$1001,ROW($F122)+$E$3))/P$3*1000,""))</f>
        <v/>
      </c>
      <c r="Q122" s="73" t="str">
        <f>IF($A122="","",IF($A122=Q$2,IF($G$3=aux!$A$2,1,-1)*($F122-INDEX($F$1:$F$1001,ROW($F122)+$E$3))/Q$3*1000,""))</f>
        <v/>
      </c>
      <c r="R122" s="73" t="str">
        <f>IF($A122="","",IF($A122=R$2,IF($G$3=aux!$A$2,1,-1)*($F122-INDEX($F$1:$F$1001,ROW($F122)+$E$3))/R$3*1000,""))</f>
        <v/>
      </c>
      <c r="S122" s="73" t="str">
        <f>IF($A122="","",IF($A122=S$2,IF($G$3=aux!$A$2,1,-1)*($F122-INDEX($F$1:$F$1001,ROW($F122)+$E$3))/S$3*1000,""))</f>
        <v/>
      </c>
      <c r="T122" s="73">
        <f>IF($A122="","",IF($A122=T$2,IF($G$3=aux!$A$2,1,-1)*($F122-INDEX($F$1:$F$1001,ROW($F122)+$E$3))/T$3*1000,""))</f>
        <v>6.467666666666668</v>
      </c>
      <c r="U122" s="73" t="str">
        <f>IF($A122="","",IF($A122=U$2,IF($G$3=aux!$A$2,1,-1)*($F122-INDEX($F$1:$F$1001,ROW($F122)+$E$3))/U$3*1000,""))</f>
        <v/>
      </c>
      <c r="V122" s="73" t="str">
        <f>IF($A122="","",IF($A122=V$2,IF($G$3=aux!$A$2,1,-1)*($F122-INDEX($F$1:$F$1001,ROW($F122)+$E$3))/V$3*1000,""))</f>
        <v/>
      </c>
      <c r="W122" s="73" t="str">
        <f>IF($A122="","",IF($A122=W$2,IF($G$3=aux!$A$2,1,-1)*($F122-INDEX($F$1:$F$1001,ROW($F122)+$E$3))/W$3*1000,""))</f>
        <v/>
      </c>
    </row>
    <row r="123" spans="1:23" x14ac:dyDescent="0.25">
      <c r="A123" s="47" t="s">
        <v>128</v>
      </c>
      <c r="B123" s="8" t="s">
        <v>129</v>
      </c>
      <c r="C123" s="8" t="s">
        <v>130</v>
      </c>
      <c r="D123" s="8" t="s">
        <v>0</v>
      </c>
      <c r="E123" s="8">
        <v>14</v>
      </c>
      <c r="F123" s="8">
        <v>9.2180999999999999E-2</v>
      </c>
      <c r="G123" s="8">
        <v>2.8149999999999999E-17</v>
      </c>
      <c r="H123" s="8">
        <v>0</v>
      </c>
      <c r="I123" s="8">
        <v>0</v>
      </c>
      <c r="J123" s="8">
        <v>0</v>
      </c>
      <c r="K123" s="48">
        <v>1.3259999999999999E-8</v>
      </c>
      <c r="N123" s="73" t="str">
        <f>IF($A123="","",IF($A123=N$2,IF($G$3=aux!$A$2,1,-1)*($F123-INDEX($F$1:$F$1001,ROW($F123)+$E$3))/N$3*1000,""))</f>
        <v/>
      </c>
      <c r="O123" s="73" t="str">
        <f>IF($A123="","",IF($A123=O$2,IF($G$3=aux!$A$2,1,-1)*($F123-INDEX($F$1:$F$1001,ROW($F123)+$E$3))/O$3*1000,""))</f>
        <v/>
      </c>
      <c r="P123" s="73" t="str">
        <f>IF($A123="","",IF($A123=P$2,IF($G$3=aux!$A$2,1,-1)*($F123-INDEX($F$1:$F$1001,ROW($F123)+$E$3))/P$3*1000,""))</f>
        <v/>
      </c>
      <c r="Q123" s="73" t="str">
        <f>IF($A123="","",IF($A123=Q$2,IF($G$3=aux!$A$2,1,-1)*($F123-INDEX($F$1:$F$1001,ROW($F123)+$E$3))/Q$3*1000,""))</f>
        <v/>
      </c>
      <c r="R123" s="73" t="str">
        <f>IF($A123="","",IF($A123=R$2,IF($G$3=aux!$A$2,1,-1)*($F123-INDEX($F$1:$F$1001,ROW($F123)+$E$3))/R$3*1000,""))</f>
        <v/>
      </c>
      <c r="S123" s="73" t="str">
        <f>IF($A123="","",IF($A123=S$2,IF($G$3=aux!$A$2,1,-1)*($F123-INDEX($F$1:$F$1001,ROW($F123)+$E$3))/S$3*1000,""))</f>
        <v/>
      </c>
      <c r="T123" s="73">
        <f>IF($A123="","",IF($A123=T$2,IF($G$3=aux!$A$2,1,-1)*($F123-INDEX($F$1:$F$1001,ROW($F123)+$E$3))/T$3*1000,""))</f>
        <v>6.9993333333333343</v>
      </c>
      <c r="U123" s="73" t="str">
        <f>IF($A123="","",IF($A123=U$2,IF($G$3=aux!$A$2,1,-1)*($F123-INDEX($F$1:$F$1001,ROW($F123)+$E$3))/U$3*1000,""))</f>
        <v/>
      </c>
      <c r="V123" s="73" t="str">
        <f>IF($A123="","",IF($A123=V$2,IF($G$3=aux!$A$2,1,-1)*($F123-INDEX($F$1:$F$1001,ROW($F123)+$E$3))/V$3*1000,""))</f>
        <v/>
      </c>
      <c r="W123" s="73" t="str">
        <f>IF($A123="","",IF($A123=W$2,IF($G$3=aux!$A$2,1,-1)*($F123-INDEX($F$1:$F$1001,ROW($F123)+$E$3))/W$3*1000,""))</f>
        <v/>
      </c>
    </row>
    <row r="124" spans="1:23" x14ac:dyDescent="0.25">
      <c r="A124" s="47" t="s">
        <v>128</v>
      </c>
      <c r="B124" s="8" t="s">
        <v>129</v>
      </c>
      <c r="C124" s="8" t="s">
        <v>130</v>
      </c>
      <c r="D124" s="8" t="s">
        <v>0</v>
      </c>
      <c r="E124" s="8">
        <v>15</v>
      </c>
      <c r="F124" s="8">
        <v>9.8964999999999997E-2</v>
      </c>
      <c r="G124" s="8">
        <v>2.918E-17</v>
      </c>
      <c r="H124" s="8">
        <v>0</v>
      </c>
      <c r="I124" s="8">
        <v>0</v>
      </c>
      <c r="J124" s="8">
        <v>0</v>
      </c>
      <c r="K124" s="48">
        <v>1.8979999999999999E-8</v>
      </c>
      <c r="N124" s="73" t="str">
        <f>IF($A124="","",IF($A124=N$2,IF($G$3=aux!$A$2,1,-1)*($F124-INDEX($F$1:$F$1001,ROW($F124)+$E$3))/N$3*1000,""))</f>
        <v/>
      </c>
      <c r="O124" s="73" t="str">
        <f>IF($A124="","",IF($A124=O$2,IF($G$3=aux!$A$2,1,-1)*($F124-INDEX($F$1:$F$1001,ROW($F124)+$E$3))/O$3*1000,""))</f>
        <v/>
      </c>
      <c r="P124" s="73" t="str">
        <f>IF($A124="","",IF($A124=P$2,IF($G$3=aux!$A$2,1,-1)*($F124-INDEX($F$1:$F$1001,ROW($F124)+$E$3))/P$3*1000,""))</f>
        <v/>
      </c>
      <c r="Q124" s="73" t="str">
        <f>IF($A124="","",IF($A124=Q$2,IF($G$3=aux!$A$2,1,-1)*($F124-INDEX($F$1:$F$1001,ROW($F124)+$E$3))/Q$3*1000,""))</f>
        <v/>
      </c>
      <c r="R124" s="73" t="str">
        <f>IF($A124="","",IF($A124=R$2,IF($G$3=aux!$A$2,1,-1)*($F124-INDEX($F$1:$F$1001,ROW($F124)+$E$3))/R$3*1000,""))</f>
        <v/>
      </c>
      <c r="S124" s="73" t="str">
        <f>IF($A124="","",IF($A124=S$2,IF($G$3=aux!$A$2,1,-1)*($F124-INDEX($F$1:$F$1001,ROW($F124)+$E$3))/S$3*1000,""))</f>
        <v/>
      </c>
      <c r="T124" s="73">
        <f>IF($A124="","",IF($A124=T$2,IF($G$3=aux!$A$2,1,-1)*($F124-INDEX($F$1:$F$1001,ROW($F124)+$E$3))/T$3*1000,""))</f>
        <v>7.5293333333333319</v>
      </c>
      <c r="U124" s="73" t="str">
        <f>IF($A124="","",IF($A124=U$2,IF($G$3=aux!$A$2,1,-1)*($F124-INDEX($F$1:$F$1001,ROW($F124)+$E$3))/U$3*1000,""))</f>
        <v/>
      </c>
      <c r="V124" s="73" t="str">
        <f>IF($A124="","",IF($A124=V$2,IF($G$3=aux!$A$2,1,-1)*($F124-INDEX($F$1:$F$1001,ROW($F124)+$E$3))/V$3*1000,""))</f>
        <v/>
      </c>
      <c r="W124" s="73" t="str">
        <f>IF($A124="","",IF($A124=W$2,IF($G$3=aux!$A$2,1,-1)*($F124-INDEX($F$1:$F$1001,ROW($F124)+$E$3))/W$3*1000,""))</f>
        <v/>
      </c>
    </row>
    <row r="125" spans="1:23" x14ac:dyDescent="0.25">
      <c r="A125" s="47" t="s">
        <v>128</v>
      </c>
      <c r="B125" s="8" t="s">
        <v>129</v>
      </c>
      <c r="C125" s="8" t="s">
        <v>130</v>
      </c>
      <c r="D125" s="8" t="s">
        <v>0</v>
      </c>
      <c r="E125" s="8">
        <v>16</v>
      </c>
      <c r="F125" s="8">
        <v>0.105738</v>
      </c>
      <c r="G125" s="8">
        <v>3.016E-17</v>
      </c>
      <c r="H125" s="8">
        <v>0</v>
      </c>
      <c r="I125" s="8">
        <v>0</v>
      </c>
      <c r="J125" s="8">
        <v>0</v>
      </c>
      <c r="K125" s="48">
        <v>2.3870000000000001E-8</v>
      </c>
      <c r="N125" s="73" t="str">
        <f>IF($A125="","",IF($A125=N$2,IF($G$3=aux!$A$2,1,-1)*($F125-INDEX($F$1:$F$1001,ROW($F125)+$E$3))/N$3*1000,""))</f>
        <v/>
      </c>
      <c r="O125" s="73" t="str">
        <f>IF($A125="","",IF($A125=O$2,IF($G$3=aux!$A$2,1,-1)*($F125-INDEX($F$1:$F$1001,ROW($F125)+$E$3))/O$3*1000,""))</f>
        <v/>
      </c>
      <c r="P125" s="73" t="str">
        <f>IF($A125="","",IF($A125=P$2,IF($G$3=aux!$A$2,1,-1)*($F125-INDEX($F$1:$F$1001,ROW($F125)+$E$3))/P$3*1000,""))</f>
        <v/>
      </c>
      <c r="Q125" s="73" t="str">
        <f>IF($A125="","",IF($A125=Q$2,IF($G$3=aux!$A$2,1,-1)*($F125-INDEX($F$1:$F$1001,ROW($F125)+$E$3))/Q$3*1000,""))</f>
        <v/>
      </c>
      <c r="R125" s="73" t="str">
        <f>IF($A125="","",IF($A125=R$2,IF($G$3=aux!$A$2,1,-1)*($F125-INDEX($F$1:$F$1001,ROW($F125)+$E$3))/R$3*1000,""))</f>
        <v/>
      </c>
      <c r="S125" s="73" t="str">
        <f>IF($A125="","",IF($A125=S$2,IF($G$3=aux!$A$2,1,-1)*($F125-INDEX($F$1:$F$1001,ROW($F125)+$E$3))/S$3*1000,""))</f>
        <v/>
      </c>
      <c r="T125" s="73">
        <f>IF($A125="","",IF($A125=T$2,IF($G$3=aux!$A$2,1,-1)*($F125-INDEX($F$1:$F$1001,ROW($F125)+$E$3))/T$3*1000,""))</f>
        <v>8.0580000000000016</v>
      </c>
      <c r="U125" s="73" t="str">
        <f>IF($A125="","",IF($A125=U$2,IF($G$3=aux!$A$2,1,-1)*($F125-INDEX($F$1:$F$1001,ROW($F125)+$E$3))/U$3*1000,""))</f>
        <v/>
      </c>
      <c r="V125" s="73" t="str">
        <f>IF($A125="","",IF($A125=V$2,IF($G$3=aux!$A$2,1,-1)*($F125-INDEX($F$1:$F$1001,ROW($F125)+$E$3))/V$3*1000,""))</f>
        <v/>
      </c>
      <c r="W125" s="73" t="str">
        <f>IF($A125="","",IF($A125=W$2,IF($G$3=aux!$A$2,1,-1)*($F125-INDEX($F$1:$F$1001,ROW($F125)+$E$3))/W$3*1000,""))</f>
        <v/>
      </c>
    </row>
    <row r="126" spans="1:23" x14ac:dyDescent="0.25">
      <c r="A126" s="47" t="s">
        <v>128</v>
      </c>
      <c r="B126" s="8" t="s">
        <v>129</v>
      </c>
      <c r="C126" s="8" t="s">
        <v>130</v>
      </c>
      <c r="D126" s="8" t="s">
        <v>0</v>
      </c>
      <c r="E126" s="8">
        <v>17</v>
      </c>
      <c r="F126" s="8">
        <v>0.11250400000000001</v>
      </c>
      <c r="G126" s="8">
        <v>3.1190000000000001E-17</v>
      </c>
      <c r="H126" s="8">
        <v>0</v>
      </c>
      <c r="I126" s="8">
        <v>0</v>
      </c>
      <c r="J126" s="8">
        <v>0</v>
      </c>
      <c r="K126" s="48">
        <v>2.9169999999999999E-8</v>
      </c>
      <c r="N126" s="73" t="str">
        <f>IF($A126="","",IF($A126=N$2,IF($G$3=aux!$A$2,1,-1)*($F126-INDEX($F$1:$F$1001,ROW($F126)+$E$3))/N$3*1000,""))</f>
        <v/>
      </c>
      <c r="O126" s="73" t="str">
        <f>IF($A126="","",IF($A126=O$2,IF($G$3=aux!$A$2,1,-1)*($F126-INDEX($F$1:$F$1001,ROW($F126)+$E$3))/O$3*1000,""))</f>
        <v/>
      </c>
      <c r="P126" s="73" t="str">
        <f>IF($A126="","",IF($A126=P$2,IF($G$3=aux!$A$2,1,-1)*($F126-INDEX($F$1:$F$1001,ROW($F126)+$E$3))/P$3*1000,""))</f>
        <v/>
      </c>
      <c r="Q126" s="73" t="str">
        <f>IF($A126="","",IF($A126=Q$2,IF($G$3=aux!$A$2,1,-1)*($F126-INDEX($F$1:$F$1001,ROW($F126)+$E$3))/Q$3*1000,""))</f>
        <v/>
      </c>
      <c r="R126" s="73" t="str">
        <f>IF($A126="","",IF($A126=R$2,IF($G$3=aux!$A$2,1,-1)*($F126-INDEX($F$1:$F$1001,ROW($F126)+$E$3))/R$3*1000,""))</f>
        <v/>
      </c>
      <c r="S126" s="73" t="str">
        <f>IF($A126="","",IF($A126=S$2,IF($G$3=aux!$A$2,1,-1)*($F126-INDEX($F$1:$F$1001,ROW($F126)+$E$3))/S$3*1000,""))</f>
        <v/>
      </c>
      <c r="T126" s="73">
        <f>IF($A126="","",IF($A126=T$2,IF($G$3=aux!$A$2,1,-1)*($F126-INDEX($F$1:$F$1001,ROW($F126)+$E$3))/T$3*1000,""))</f>
        <v>8.5870000000000033</v>
      </c>
      <c r="U126" s="73" t="str">
        <f>IF($A126="","",IF($A126=U$2,IF($G$3=aux!$A$2,1,-1)*($F126-INDEX($F$1:$F$1001,ROW($F126)+$E$3))/U$3*1000,""))</f>
        <v/>
      </c>
      <c r="V126" s="73" t="str">
        <f>IF($A126="","",IF($A126=V$2,IF($G$3=aux!$A$2,1,-1)*($F126-INDEX($F$1:$F$1001,ROW($F126)+$E$3))/V$3*1000,""))</f>
        <v/>
      </c>
      <c r="W126" s="73" t="str">
        <f>IF($A126="","",IF($A126=W$2,IF($G$3=aux!$A$2,1,-1)*($F126-INDEX($F$1:$F$1001,ROW($F126)+$E$3))/W$3*1000,""))</f>
        <v/>
      </c>
    </row>
    <row r="127" spans="1:23" x14ac:dyDescent="0.25">
      <c r="A127" s="47" t="s">
        <v>128</v>
      </c>
      <c r="B127" s="8" t="s">
        <v>129</v>
      </c>
      <c r="C127" s="8" t="s">
        <v>130</v>
      </c>
      <c r="D127" s="8" t="s">
        <v>0</v>
      </c>
      <c r="E127" s="8">
        <v>18</v>
      </c>
      <c r="F127" s="8">
        <v>0.119227</v>
      </c>
      <c r="G127" s="8">
        <v>3.218E-17</v>
      </c>
      <c r="H127" s="8">
        <v>0</v>
      </c>
      <c r="I127" s="8">
        <v>0</v>
      </c>
      <c r="J127" s="8">
        <v>0</v>
      </c>
      <c r="K127" s="48">
        <v>3.4599999999999999E-8</v>
      </c>
      <c r="N127" s="73" t="str">
        <f>IF($A127="","",IF($A127=N$2,IF($G$3=aux!$A$2,1,-1)*($F127-INDEX($F$1:$F$1001,ROW($F127)+$E$3))/N$3*1000,""))</f>
        <v/>
      </c>
      <c r="O127" s="73" t="str">
        <f>IF($A127="","",IF($A127=O$2,IF($G$3=aux!$A$2,1,-1)*($F127-INDEX($F$1:$F$1001,ROW($F127)+$E$3))/O$3*1000,""))</f>
        <v/>
      </c>
      <c r="P127" s="73" t="str">
        <f>IF($A127="","",IF($A127=P$2,IF($G$3=aux!$A$2,1,-1)*($F127-INDEX($F$1:$F$1001,ROW($F127)+$E$3))/P$3*1000,""))</f>
        <v/>
      </c>
      <c r="Q127" s="73" t="str">
        <f>IF($A127="","",IF($A127=Q$2,IF($G$3=aux!$A$2,1,-1)*($F127-INDEX($F$1:$F$1001,ROW($F127)+$E$3))/Q$3*1000,""))</f>
        <v/>
      </c>
      <c r="R127" s="73" t="str">
        <f>IF($A127="","",IF($A127=R$2,IF($G$3=aux!$A$2,1,-1)*($F127-INDEX($F$1:$F$1001,ROW($F127)+$E$3))/R$3*1000,""))</f>
        <v/>
      </c>
      <c r="S127" s="73" t="str">
        <f>IF($A127="","",IF($A127=S$2,IF($G$3=aux!$A$2,1,-1)*($F127-INDEX($F$1:$F$1001,ROW($F127)+$E$3))/S$3*1000,""))</f>
        <v/>
      </c>
      <c r="T127" s="73">
        <f>IF($A127="","",IF($A127=T$2,IF($G$3=aux!$A$2,1,-1)*($F127-INDEX($F$1:$F$1001,ROW($F127)+$E$3))/T$3*1000,""))</f>
        <v>9.1109999999999989</v>
      </c>
      <c r="U127" s="73" t="str">
        <f>IF($A127="","",IF($A127=U$2,IF($G$3=aux!$A$2,1,-1)*($F127-INDEX($F$1:$F$1001,ROW($F127)+$E$3))/U$3*1000,""))</f>
        <v/>
      </c>
      <c r="V127" s="73" t="str">
        <f>IF($A127="","",IF($A127=V$2,IF($G$3=aux!$A$2,1,-1)*($F127-INDEX($F$1:$F$1001,ROW($F127)+$E$3))/V$3*1000,""))</f>
        <v/>
      </c>
      <c r="W127" s="73" t="str">
        <f>IF($A127="","",IF($A127=W$2,IF($G$3=aux!$A$2,1,-1)*($F127-INDEX($F$1:$F$1001,ROW($F127)+$E$3))/W$3*1000,""))</f>
        <v/>
      </c>
    </row>
    <row r="128" spans="1:23" x14ac:dyDescent="0.25">
      <c r="A128" s="47" t="s">
        <v>128</v>
      </c>
      <c r="B128" s="8" t="s">
        <v>129</v>
      </c>
      <c r="C128" s="8" t="s">
        <v>130</v>
      </c>
      <c r="D128" s="8" t="s">
        <v>0</v>
      </c>
      <c r="E128" s="8">
        <v>19</v>
      </c>
      <c r="F128" s="8">
        <v>0.125968</v>
      </c>
      <c r="G128" s="8">
        <v>3.3210000000000001E-17</v>
      </c>
      <c r="H128" s="8">
        <v>0</v>
      </c>
      <c r="I128" s="8">
        <v>0</v>
      </c>
      <c r="J128" s="8">
        <v>0</v>
      </c>
      <c r="K128" s="48">
        <v>3.5660000000000003E-8</v>
      </c>
      <c r="N128" s="73" t="str">
        <f>IF($A128="","",IF($A128=N$2,IF($G$3=aux!$A$2,1,-1)*($F128-INDEX($F$1:$F$1001,ROW($F128)+$E$3))/N$3*1000,""))</f>
        <v/>
      </c>
      <c r="O128" s="73" t="str">
        <f>IF($A128="","",IF($A128=O$2,IF($G$3=aux!$A$2,1,-1)*($F128-INDEX($F$1:$F$1001,ROW($F128)+$E$3))/O$3*1000,""))</f>
        <v/>
      </c>
      <c r="P128" s="73" t="str">
        <f>IF($A128="","",IF($A128=P$2,IF($G$3=aux!$A$2,1,-1)*($F128-INDEX($F$1:$F$1001,ROW($F128)+$E$3))/P$3*1000,""))</f>
        <v/>
      </c>
      <c r="Q128" s="73" t="str">
        <f>IF($A128="","",IF($A128=Q$2,IF($G$3=aux!$A$2,1,-1)*($F128-INDEX($F$1:$F$1001,ROW($F128)+$E$3))/Q$3*1000,""))</f>
        <v/>
      </c>
      <c r="R128" s="73" t="str">
        <f>IF($A128="","",IF($A128=R$2,IF($G$3=aux!$A$2,1,-1)*($F128-INDEX($F$1:$F$1001,ROW($F128)+$E$3))/R$3*1000,""))</f>
        <v/>
      </c>
      <c r="S128" s="73" t="str">
        <f>IF($A128="","",IF($A128=S$2,IF($G$3=aux!$A$2,1,-1)*($F128-INDEX($F$1:$F$1001,ROW($F128)+$E$3))/S$3*1000,""))</f>
        <v/>
      </c>
      <c r="T128" s="73">
        <f>IF($A128="","",IF($A128=T$2,IF($G$3=aux!$A$2,1,-1)*($F128-INDEX($F$1:$F$1001,ROW($F128)+$E$3))/T$3*1000,""))</f>
        <v>9.6306666666666683</v>
      </c>
      <c r="U128" s="73" t="str">
        <f>IF($A128="","",IF($A128=U$2,IF($G$3=aux!$A$2,1,-1)*($F128-INDEX($F$1:$F$1001,ROW($F128)+$E$3))/U$3*1000,""))</f>
        <v/>
      </c>
      <c r="V128" s="73" t="str">
        <f>IF($A128="","",IF($A128=V$2,IF($G$3=aux!$A$2,1,-1)*($F128-INDEX($F$1:$F$1001,ROW($F128)+$E$3))/V$3*1000,""))</f>
        <v/>
      </c>
      <c r="W128" s="73" t="str">
        <f>IF($A128="","",IF($A128=W$2,IF($G$3=aux!$A$2,1,-1)*($F128-INDEX($F$1:$F$1001,ROW($F128)+$E$3))/W$3*1000,""))</f>
        <v/>
      </c>
    </row>
    <row r="129" spans="1:23" x14ac:dyDescent="0.25">
      <c r="A129" s="47" t="s">
        <v>128</v>
      </c>
      <c r="B129" s="8" t="s">
        <v>129</v>
      </c>
      <c r="C129" s="8" t="s">
        <v>130</v>
      </c>
      <c r="D129" s="8" t="s">
        <v>0</v>
      </c>
      <c r="E129" s="8">
        <v>20</v>
      </c>
      <c r="F129" s="8">
        <v>0.13273399999999999</v>
      </c>
      <c r="G129" s="8">
        <v>3.4139999999999999E-17</v>
      </c>
      <c r="H129" s="8">
        <v>0</v>
      </c>
      <c r="I129" s="8">
        <v>0</v>
      </c>
      <c r="J129" s="8">
        <v>0</v>
      </c>
      <c r="K129" s="48">
        <v>3.6190000000000002E-8</v>
      </c>
      <c r="N129" s="73" t="str">
        <f>IF($A129="","",IF($A129=N$2,IF($G$3=aux!$A$2,1,-1)*($F129-INDEX($F$1:$F$1001,ROW($F129)+$E$3))/N$3*1000,""))</f>
        <v/>
      </c>
      <c r="O129" s="73" t="str">
        <f>IF($A129="","",IF($A129=O$2,IF($G$3=aux!$A$2,1,-1)*($F129-INDEX($F$1:$F$1001,ROW($F129)+$E$3))/O$3*1000,""))</f>
        <v/>
      </c>
      <c r="P129" s="73" t="str">
        <f>IF($A129="","",IF($A129=P$2,IF($G$3=aux!$A$2,1,-1)*($F129-INDEX($F$1:$F$1001,ROW($F129)+$E$3))/P$3*1000,""))</f>
        <v/>
      </c>
      <c r="Q129" s="73" t="str">
        <f>IF($A129="","",IF($A129=Q$2,IF($G$3=aux!$A$2,1,-1)*($F129-INDEX($F$1:$F$1001,ROW($F129)+$E$3))/Q$3*1000,""))</f>
        <v/>
      </c>
      <c r="R129" s="73" t="str">
        <f>IF($A129="","",IF($A129=R$2,IF($G$3=aux!$A$2,1,-1)*($F129-INDEX($F$1:$F$1001,ROW($F129)+$E$3))/R$3*1000,""))</f>
        <v/>
      </c>
      <c r="S129" s="73" t="str">
        <f>IF($A129="","",IF($A129=S$2,IF($G$3=aux!$A$2,1,-1)*($F129-INDEX($F$1:$F$1001,ROW($F129)+$E$3))/S$3*1000,""))</f>
        <v/>
      </c>
      <c r="T129" s="73">
        <f>IF($A129="","",IF($A129=T$2,IF($G$3=aux!$A$2,1,-1)*($F129-INDEX($F$1:$F$1001,ROW($F129)+$E$3))/T$3*1000,""))</f>
        <v>10.153333333333329</v>
      </c>
      <c r="U129" s="73" t="str">
        <f>IF($A129="","",IF($A129=U$2,IF($G$3=aux!$A$2,1,-1)*($F129-INDEX($F$1:$F$1001,ROW($F129)+$E$3))/U$3*1000,""))</f>
        <v/>
      </c>
      <c r="V129" s="73" t="str">
        <f>IF($A129="","",IF($A129=V$2,IF($G$3=aux!$A$2,1,-1)*($F129-INDEX($F$1:$F$1001,ROW($F129)+$E$3))/V$3*1000,""))</f>
        <v/>
      </c>
      <c r="W129" s="73" t="str">
        <f>IF($A129="","",IF($A129=W$2,IF($G$3=aux!$A$2,1,-1)*($F129-INDEX($F$1:$F$1001,ROW($F129)+$E$3))/W$3*1000,""))</f>
        <v/>
      </c>
    </row>
    <row r="130" spans="1:23" x14ac:dyDescent="0.25">
      <c r="A130" s="47" t="s">
        <v>128</v>
      </c>
      <c r="B130" s="8" t="s">
        <v>129</v>
      </c>
      <c r="C130" s="8" t="s">
        <v>130</v>
      </c>
      <c r="D130" s="8" t="s">
        <v>0</v>
      </c>
      <c r="E130" s="8">
        <v>21</v>
      </c>
      <c r="F130" s="8">
        <v>0.13954800000000001</v>
      </c>
      <c r="G130" s="8">
        <v>3.5080000000000001E-17</v>
      </c>
      <c r="H130" s="8">
        <v>0</v>
      </c>
      <c r="I130" s="8">
        <v>0</v>
      </c>
      <c r="J130" s="8">
        <v>0</v>
      </c>
      <c r="K130" s="48">
        <v>-5.1849999999999998E-9</v>
      </c>
      <c r="N130" s="73" t="str">
        <f>IF($A130="","",IF($A130=N$2,IF($G$3=aux!$A$2,1,-1)*($F130-INDEX($F$1:$F$1001,ROW($F130)+$E$3))/N$3*1000,""))</f>
        <v/>
      </c>
      <c r="O130" s="73" t="str">
        <f>IF($A130="","",IF($A130=O$2,IF($G$3=aux!$A$2,1,-1)*($F130-INDEX($F$1:$F$1001,ROW($F130)+$E$3))/O$3*1000,""))</f>
        <v/>
      </c>
      <c r="P130" s="73" t="str">
        <f>IF($A130="","",IF($A130=P$2,IF($G$3=aux!$A$2,1,-1)*($F130-INDEX($F$1:$F$1001,ROW($F130)+$E$3))/P$3*1000,""))</f>
        <v/>
      </c>
      <c r="Q130" s="73" t="str">
        <f>IF($A130="","",IF($A130=Q$2,IF($G$3=aux!$A$2,1,-1)*($F130-INDEX($F$1:$F$1001,ROW($F130)+$E$3))/Q$3*1000,""))</f>
        <v/>
      </c>
      <c r="R130" s="73" t="str">
        <f>IF($A130="","",IF($A130=R$2,IF($G$3=aux!$A$2,1,-1)*($F130-INDEX($F$1:$F$1001,ROW($F130)+$E$3))/R$3*1000,""))</f>
        <v/>
      </c>
      <c r="S130" s="73" t="str">
        <f>IF($A130="","",IF($A130=S$2,IF($G$3=aux!$A$2,1,-1)*($F130-INDEX($F$1:$F$1001,ROW($F130)+$E$3))/S$3*1000,""))</f>
        <v/>
      </c>
      <c r="T130" s="73">
        <f>IF($A130="","",IF($A130=T$2,IF($G$3=aux!$A$2,1,-1)*($F130-INDEX($F$1:$F$1001,ROW($F130)+$E$3))/T$3*1000,""))</f>
        <v>10.667000000000002</v>
      </c>
      <c r="U130" s="73" t="str">
        <f>IF($A130="","",IF($A130=U$2,IF($G$3=aux!$A$2,1,-1)*($F130-INDEX($F$1:$F$1001,ROW($F130)+$E$3))/U$3*1000,""))</f>
        <v/>
      </c>
      <c r="V130" s="73" t="str">
        <f>IF($A130="","",IF($A130=V$2,IF($G$3=aux!$A$2,1,-1)*($F130-INDEX($F$1:$F$1001,ROW($F130)+$E$3))/V$3*1000,""))</f>
        <v/>
      </c>
      <c r="W130" s="73" t="str">
        <f>IF($A130="","",IF($A130=W$2,IF($G$3=aux!$A$2,1,-1)*($F130-INDEX($F$1:$F$1001,ROW($F130)+$E$3))/W$3*1000,""))</f>
        <v/>
      </c>
    </row>
    <row r="131" spans="1:23" x14ac:dyDescent="0.25">
      <c r="A131" s="47" t="s">
        <v>128</v>
      </c>
      <c r="B131" s="8" t="s">
        <v>129</v>
      </c>
      <c r="C131" s="8" t="s">
        <v>130</v>
      </c>
      <c r="D131" s="8" t="s">
        <v>0</v>
      </c>
      <c r="E131" s="8">
        <v>22</v>
      </c>
      <c r="F131" s="8">
        <v>0.14643200000000001</v>
      </c>
      <c r="G131" s="8">
        <v>3.5949999999999997E-17</v>
      </c>
      <c r="H131" s="8">
        <v>0</v>
      </c>
      <c r="I131" s="8">
        <v>0</v>
      </c>
      <c r="J131" s="8">
        <v>0</v>
      </c>
      <c r="K131" s="48">
        <v>3.2969999999999997E-8</v>
      </c>
      <c r="N131" s="73" t="str">
        <f>IF($A131="","",IF($A131=N$2,IF($G$3=aux!$A$2,1,-1)*($F131-INDEX($F$1:$F$1001,ROW($F131)+$E$3))/N$3*1000,""))</f>
        <v/>
      </c>
      <c r="O131" s="73" t="str">
        <f>IF($A131="","",IF($A131=O$2,IF($G$3=aux!$A$2,1,-1)*($F131-INDEX($F$1:$F$1001,ROW($F131)+$E$3))/O$3*1000,""))</f>
        <v/>
      </c>
      <c r="P131" s="73" t="str">
        <f>IF($A131="","",IF($A131=P$2,IF($G$3=aux!$A$2,1,-1)*($F131-INDEX($F$1:$F$1001,ROW($F131)+$E$3))/P$3*1000,""))</f>
        <v/>
      </c>
      <c r="Q131" s="73" t="str">
        <f>IF($A131="","",IF($A131=Q$2,IF($G$3=aux!$A$2,1,-1)*($F131-INDEX($F$1:$F$1001,ROW($F131)+$E$3))/Q$3*1000,""))</f>
        <v/>
      </c>
      <c r="R131" s="73" t="str">
        <f>IF($A131="","",IF($A131=R$2,IF($G$3=aux!$A$2,1,-1)*($F131-INDEX($F$1:$F$1001,ROW($F131)+$E$3))/R$3*1000,""))</f>
        <v/>
      </c>
      <c r="S131" s="73" t="str">
        <f>IF($A131="","",IF($A131=S$2,IF($G$3=aux!$A$2,1,-1)*($F131-INDEX($F$1:$F$1001,ROW($F131)+$E$3))/S$3*1000,""))</f>
        <v/>
      </c>
      <c r="T131" s="73">
        <f>IF($A131="","",IF($A131=T$2,IF($G$3=aux!$A$2,1,-1)*($F131-INDEX($F$1:$F$1001,ROW($F131)+$E$3))/T$3*1000,""))</f>
        <v>11.168000000000003</v>
      </c>
      <c r="U131" s="73" t="str">
        <f>IF($A131="","",IF($A131=U$2,IF($G$3=aux!$A$2,1,-1)*($F131-INDEX($F$1:$F$1001,ROW($F131)+$E$3))/U$3*1000,""))</f>
        <v/>
      </c>
      <c r="V131" s="73" t="str">
        <f>IF($A131="","",IF($A131=V$2,IF($G$3=aux!$A$2,1,-1)*($F131-INDEX($F$1:$F$1001,ROW($F131)+$E$3))/V$3*1000,""))</f>
        <v/>
      </c>
      <c r="W131" s="73" t="str">
        <f>IF($A131="","",IF($A131=W$2,IF($G$3=aux!$A$2,1,-1)*($F131-INDEX($F$1:$F$1001,ROW($F131)+$E$3))/W$3*1000,""))</f>
        <v/>
      </c>
    </row>
    <row r="132" spans="1:23" x14ac:dyDescent="0.25">
      <c r="A132" s="47" t="s">
        <v>128</v>
      </c>
      <c r="B132" s="8" t="s">
        <v>129</v>
      </c>
      <c r="C132" s="8" t="s">
        <v>130</v>
      </c>
      <c r="D132" s="8" t="s">
        <v>0</v>
      </c>
      <c r="E132" s="8">
        <v>23</v>
      </c>
      <c r="F132" s="8">
        <v>0.15340500000000001</v>
      </c>
      <c r="G132" s="8">
        <v>3.6710000000000003E-17</v>
      </c>
      <c r="H132" s="8">
        <v>0</v>
      </c>
      <c r="I132" s="8">
        <v>0</v>
      </c>
      <c r="J132" s="8">
        <v>0</v>
      </c>
      <c r="K132" s="48">
        <v>3.6540000000000002E-8</v>
      </c>
      <c r="N132" s="73" t="str">
        <f>IF($A132="","",IF($A132=N$2,IF($G$3=aux!$A$2,1,-1)*($F132-INDEX($F$1:$F$1001,ROW($F132)+$E$3))/N$3*1000,""))</f>
        <v/>
      </c>
      <c r="O132" s="73" t="str">
        <f>IF($A132="","",IF($A132=O$2,IF($G$3=aux!$A$2,1,-1)*($F132-INDEX($F$1:$F$1001,ROW($F132)+$E$3))/O$3*1000,""))</f>
        <v/>
      </c>
      <c r="P132" s="73" t="str">
        <f>IF($A132="","",IF($A132=P$2,IF($G$3=aux!$A$2,1,-1)*($F132-INDEX($F$1:$F$1001,ROW($F132)+$E$3))/P$3*1000,""))</f>
        <v/>
      </c>
      <c r="Q132" s="73" t="str">
        <f>IF($A132="","",IF($A132=Q$2,IF($G$3=aux!$A$2,1,-1)*($F132-INDEX($F$1:$F$1001,ROW($F132)+$E$3))/Q$3*1000,""))</f>
        <v/>
      </c>
      <c r="R132" s="73" t="str">
        <f>IF($A132="","",IF($A132=R$2,IF($G$3=aux!$A$2,1,-1)*($F132-INDEX($F$1:$F$1001,ROW($F132)+$E$3))/R$3*1000,""))</f>
        <v/>
      </c>
      <c r="S132" s="73" t="str">
        <f>IF($A132="","",IF($A132=S$2,IF($G$3=aux!$A$2,1,-1)*($F132-INDEX($F$1:$F$1001,ROW($F132)+$E$3))/S$3*1000,""))</f>
        <v/>
      </c>
      <c r="T132" s="73">
        <f>IF($A132="","",IF($A132=T$2,IF($G$3=aux!$A$2,1,-1)*($F132-INDEX($F$1:$F$1001,ROW($F132)+$E$3))/T$3*1000,""))</f>
        <v>11.645333333333335</v>
      </c>
      <c r="U132" s="73" t="str">
        <f>IF($A132="","",IF($A132=U$2,IF($G$3=aux!$A$2,1,-1)*($F132-INDEX($F$1:$F$1001,ROW($F132)+$E$3))/U$3*1000,""))</f>
        <v/>
      </c>
      <c r="V132" s="73" t="str">
        <f>IF($A132="","",IF($A132=V$2,IF($G$3=aux!$A$2,1,-1)*($F132-INDEX($F$1:$F$1001,ROW($F132)+$E$3))/V$3*1000,""))</f>
        <v/>
      </c>
      <c r="W132" s="73" t="str">
        <f>IF($A132="","",IF($A132=W$2,IF($G$3=aux!$A$2,1,-1)*($F132-INDEX($F$1:$F$1001,ROW($F132)+$E$3))/W$3*1000,""))</f>
        <v/>
      </c>
    </row>
    <row r="133" spans="1:23" x14ac:dyDescent="0.25">
      <c r="A133" s="47" t="s">
        <v>128</v>
      </c>
      <c r="B133" s="8" t="s">
        <v>129</v>
      </c>
      <c r="C133" s="8" t="s">
        <v>130</v>
      </c>
      <c r="D133" s="8" t="s">
        <v>0</v>
      </c>
      <c r="E133" s="8">
        <v>24</v>
      </c>
      <c r="F133" s="8">
        <v>0.16042999999999999</v>
      </c>
      <c r="G133" s="8">
        <v>3.7429999999999999E-17</v>
      </c>
      <c r="H133" s="8">
        <v>0</v>
      </c>
      <c r="I133" s="8">
        <v>0</v>
      </c>
      <c r="J133" s="8">
        <v>0</v>
      </c>
      <c r="K133" s="48">
        <v>3.9519999999999999E-8</v>
      </c>
      <c r="N133" s="73" t="str">
        <f>IF($A133="","",IF($A133=N$2,IF($G$3=aux!$A$2,1,-1)*($F133-INDEX($F$1:$F$1001,ROW($F133)+$E$3))/N$3*1000,""))</f>
        <v/>
      </c>
      <c r="O133" s="73" t="str">
        <f>IF($A133="","",IF($A133=O$2,IF($G$3=aux!$A$2,1,-1)*($F133-INDEX($F$1:$F$1001,ROW($F133)+$E$3))/O$3*1000,""))</f>
        <v/>
      </c>
      <c r="P133" s="73" t="str">
        <f>IF($A133="","",IF($A133=P$2,IF($G$3=aux!$A$2,1,-1)*($F133-INDEX($F$1:$F$1001,ROW($F133)+$E$3))/P$3*1000,""))</f>
        <v/>
      </c>
      <c r="Q133" s="73" t="str">
        <f>IF($A133="","",IF($A133=Q$2,IF($G$3=aux!$A$2,1,-1)*($F133-INDEX($F$1:$F$1001,ROW($F133)+$E$3))/Q$3*1000,""))</f>
        <v/>
      </c>
      <c r="R133" s="73" t="str">
        <f>IF($A133="","",IF($A133=R$2,IF($G$3=aux!$A$2,1,-1)*($F133-INDEX($F$1:$F$1001,ROW($F133)+$E$3))/R$3*1000,""))</f>
        <v/>
      </c>
      <c r="S133" s="73" t="str">
        <f>IF($A133="","",IF($A133=S$2,IF($G$3=aux!$A$2,1,-1)*($F133-INDEX($F$1:$F$1001,ROW($F133)+$E$3))/S$3*1000,""))</f>
        <v/>
      </c>
      <c r="T133" s="73">
        <f>IF($A133="","",IF($A133=T$2,IF($G$3=aux!$A$2,1,-1)*($F133-INDEX($F$1:$F$1001,ROW($F133)+$E$3))/T$3*1000,""))</f>
        <v>12.111666666666665</v>
      </c>
      <c r="U133" s="73" t="str">
        <f>IF($A133="","",IF($A133=U$2,IF($G$3=aux!$A$2,1,-1)*($F133-INDEX($F$1:$F$1001,ROW($F133)+$E$3))/U$3*1000,""))</f>
        <v/>
      </c>
      <c r="V133" s="73" t="str">
        <f>IF($A133="","",IF($A133=V$2,IF($G$3=aux!$A$2,1,-1)*($F133-INDEX($F$1:$F$1001,ROW($F133)+$E$3))/V$3*1000,""))</f>
        <v/>
      </c>
      <c r="W133" s="73" t="str">
        <f>IF($A133="","",IF($A133=W$2,IF($G$3=aux!$A$2,1,-1)*($F133-INDEX($F$1:$F$1001,ROW($F133)+$E$3))/W$3*1000,""))</f>
        <v/>
      </c>
    </row>
    <row r="134" spans="1:23" x14ac:dyDescent="0.25">
      <c r="A134" s="47" t="s">
        <v>128</v>
      </c>
      <c r="B134" s="8" t="s">
        <v>129</v>
      </c>
      <c r="C134" s="8" t="s">
        <v>130</v>
      </c>
      <c r="D134" s="8" t="s">
        <v>0</v>
      </c>
      <c r="E134" s="8">
        <v>25</v>
      </c>
      <c r="F134" s="8">
        <v>0.16753299999999999</v>
      </c>
      <c r="G134" s="8">
        <v>3.809E-17</v>
      </c>
      <c r="H134" s="8">
        <v>0</v>
      </c>
      <c r="I134" s="8">
        <v>0</v>
      </c>
      <c r="J134" s="8">
        <v>0</v>
      </c>
      <c r="K134" s="48">
        <v>4.3719999999999997E-8</v>
      </c>
      <c r="N134" s="73" t="str">
        <f>IF($A134="","",IF($A134=N$2,IF($G$3=aux!$A$2,1,-1)*($F134-INDEX($F$1:$F$1001,ROW($F134)+$E$3))/N$3*1000,""))</f>
        <v/>
      </c>
      <c r="O134" s="73" t="str">
        <f>IF($A134="","",IF($A134=O$2,IF($G$3=aux!$A$2,1,-1)*($F134-INDEX($F$1:$F$1001,ROW($F134)+$E$3))/O$3*1000,""))</f>
        <v/>
      </c>
      <c r="P134" s="73" t="str">
        <f>IF($A134="","",IF($A134=P$2,IF($G$3=aux!$A$2,1,-1)*($F134-INDEX($F$1:$F$1001,ROW($F134)+$E$3))/P$3*1000,""))</f>
        <v/>
      </c>
      <c r="Q134" s="73" t="str">
        <f>IF($A134="","",IF($A134=Q$2,IF($G$3=aux!$A$2,1,-1)*($F134-INDEX($F$1:$F$1001,ROW($F134)+$E$3))/Q$3*1000,""))</f>
        <v/>
      </c>
      <c r="R134" s="73" t="str">
        <f>IF($A134="","",IF($A134=R$2,IF($G$3=aux!$A$2,1,-1)*($F134-INDEX($F$1:$F$1001,ROW($F134)+$E$3))/R$3*1000,""))</f>
        <v/>
      </c>
      <c r="S134" s="73" t="str">
        <f>IF($A134="","",IF($A134=S$2,IF($G$3=aux!$A$2,1,-1)*($F134-INDEX($F$1:$F$1001,ROW($F134)+$E$3))/S$3*1000,""))</f>
        <v/>
      </c>
      <c r="T134" s="73">
        <f>IF($A134="","",IF($A134=T$2,IF($G$3=aux!$A$2,1,-1)*($F134-INDEX($F$1:$F$1001,ROW($F134)+$E$3))/T$3*1000,""))</f>
        <v>12.563999999999991</v>
      </c>
      <c r="U134" s="73" t="str">
        <f>IF($A134="","",IF($A134=U$2,IF($G$3=aux!$A$2,1,-1)*($F134-INDEX($F$1:$F$1001,ROW($F134)+$E$3))/U$3*1000,""))</f>
        <v/>
      </c>
      <c r="V134" s="73" t="str">
        <f>IF($A134="","",IF($A134=V$2,IF($G$3=aux!$A$2,1,-1)*($F134-INDEX($F$1:$F$1001,ROW($F134)+$E$3))/V$3*1000,""))</f>
        <v/>
      </c>
      <c r="W134" s="73" t="str">
        <f>IF($A134="","",IF($A134=W$2,IF($G$3=aux!$A$2,1,-1)*($F134-INDEX($F$1:$F$1001,ROW($F134)+$E$3))/W$3*1000,""))</f>
        <v/>
      </c>
    </row>
    <row r="135" spans="1:23" x14ac:dyDescent="0.25">
      <c r="A135" s="47" t="s">
        <v>128</v>
      </c>
      <c r="B135" s="8" t="s">
        <v>129</v>
      </c>
      <c r="C135" s="8" t="s">
        <v>130</v>
      </c>
      <c r="D135" s="8" t="s">
        <v>0</v>
      </c>
      <c r="E135" s="8">
        <v>26</v>
      </c>
      <c r="F135" s="8">
        <v>0.17471700000000001</v>
      </c>
      <c r="G135" s="8">
        <v>3.8660000000000002E-17</v>
      </c>
      <c r="H135" s="8">
        <v>0</v>
      </c>
      <c r="I135" s="8">
        <v>0</v>
      </c>
      <c r="J135" s="8">
        <v>0</v>
      </c>
      <c r="K135" s="48">
        <v>4.4409999999999999E-8</v>
      </c>
      <c r="N135" s="73" t="str">
        <f>IF($A135="","",IF($A135=N$2,IF($G$3=aux!$A$2,1,-1)*($F135-INDEX($F$1:$F$1001,ROW($F135)+$E$3))/N$3*1000,""))</f>
        <v/>
      </c>
      <c r="O135" s="73" t="str">
        <f>IF($A135="","",IF($A135=O$2,IF($G$3=aux!$A$2,1,-1)*($F135-INDEX($F$1:$F$1001,ROW($F135)+$E$3))/O$3*1000,""))</f>
        <v/>
      </c>
      <c r="P135" s="73" t="str">
        <f>IF($A135="","",IF($A135=P$2,IF($G$3=aux!$A$2,1,-1)*($F135-INDEX($F$1:$F$1001,ROW($F135)+$E$3))/P$3*1000,""))</f>
        <v/>
      </c>
      <c r="Q135" s="73" t="str">
        <f>IF($A135="","",IF($A135=Q$2,IF($G$3=aux!$A$2,1,-1)*($F135-INDEX($F$1:$F$1001,ROW($F135)+$E$3))/Q$3*1000,""))</f>
        <v/>
      </c>
      <c r="R135" s="73" t="str">
        <f>IF($A135="","",IF($A135=R$2,IF($G$3=aux!$A$2,1,-1)*($F135-INDEX($F$1:$F$1001,ROW($F135)+$E$3))/R$3*1000,""))</f>
        <v/>
      </c>
      <c r="S135" s="73" t="str">
        <f>IF($A135="","",IF($A135=S$2,IF($G$3=aux!$A$2,1,-1)*($F135-INDEX($F$1:$F$1001,ROW($F135)+$E$3))/S$3*1000,""))</f>
        <v/>
      </c>
      <c r="T135" s="73">
        <f>IF($A135="","",IF($A135=T$2,IF($G$3=aux!$A$2,1,-1)*($F135-INDEX($F$1:$F$1001,ROW($F135)+$E$3))/T$3*1000,""))</f>
        <v>13.006000000000009</v>
      </c>
      <c r="U135" s="73" t="str">
        <f>IF($A135="","",IF($A135=U$2,IF($G$3=aux!$A$2,1,-1)*($F135-INDEX($F$1:$F$1001,ROW($F135)+$E$3))/U$3*1000,""))</f>
        <v/>
      </c>
      <c r="V135" s="73" t="str">
        <f>IF($A135="","",IF($A135=V$2,IF($G$3=aux!$A$2,1,-1)*($F135-INDEX($F$1:$F$1001,ROW($F135)+$E$3))/V$3*1000,""))</f>
        <v/>
      </c>
      <c r="W135" s="73" t="str">
        <f>IF($A135="","",IF($A135=W$2,IF($G$3=aux!$A$2,1,-1)*($F135-INDEX($F$1:$F$1001,ROW($F135)+$E$3))/W$3*1000,""))</f>
        <v/>
      </c>
    </row>
    <row r="136" spans="1:23" x14ac:dyDescent="0.25">
      <c r="A136" s="47" t="s">
        <v>128</v>
      </c>
      <c r="B136" s="8" t="s">
        <v>129</v>
      </c>
      <c r="C136" s="8" t="s">
        <v>130</v>
      </c>
      <c r="D136" s="8" t="s">
        <v>0</v>
      </c>
      <c r="E136" s="8">
        <v>27</v>
      </c>
      <c r="F136" s="8">
        <v>0.18210899999999999</v>
      </c>
      <c r="G136" s="8">
        <v>3.8960000000000002E-17</v>
      </c>
      <c r="H136" s="8">
        <v>0</v>
      </c>
      <c r="I136" s="8">
        <v>0</v>
      </c>
      <c r="J136" s="8">
        <v>0</v>
      </c>
      <c r="K136" s="48">
        <v>7.4029999999999995E-8</v>
      </c>
      <c r="N136" s="73" t="str">
        <f>IF($A136="","",IF($A136=N$2,IF($G$3=aux!$A$2,1,-1)*($F136-INDEX($F$1:$F$1001,ROW($F136)+$E$3))/N$3*1000,""))</f>
        <v/>
      </c>
      <c r="O136" s="73" t="str">
        <f>IF($A136="","",IF($A136=O$2,IF($G$3=aux!$A$2,1,-1)*($F136-INDEX($F$1:$F$1001,ROW($F136)+$E$3))/O$3*1000,""))</f>
        <v/>
      </c>
      <c r="P136" s="73" t="str">
        <f>IF($A136="","",IF($A136=P$2,IF($G$3=aux!$A$2,1,-1)*($F136-INDEX($F$1:$F$1001,ROW($F136)+$E$3))/P$3*1000,""))</f>
        <v/>
      </c>
      <c r="Q136" s="73" t="str">
        <f>IF($A136="","",IF($A136=Q$2,IF($G$3=aux!$A$2,1,-1)*($F136-INDEX($F$1:$F$1001,ROW($F136)+$E$3))/Q$3*1000,""))</f>
        <v/>
      </c>
      <c r="R136" s="73" t="str">
        <f>IF($A136="","",IF($A136=R$2,IF($G$3=aux!$A$2,1,-1)*($F136-INDEX($F$1:$F$1001,ROW($F136)+$E$3))/R$3*1000,""))</f>
        <v/>
      </c>
      <c r="S136" s="73" t="str">
        <f>IF($A136="","",IF($A136=S$2,IF($G$3=aux!$A$2,1,-1)*($F136-INDEX($F$1:$F$1001,ROW($F136)+$E$3))/S$3*1000,""))</f>
        <v/>
      </c>
      <c r="T136" s="73">
        <f>IF($A136="","",IF($A136=T$2,IF($G$3=aux!$A$2,1,-1)*($F136-INDEX($F$1:$F$1001,ROW($F136)+$E$3))/T$3*1000,""))</f>
        <v>13.381333333333329</v>
      </c>
      <c r="U136" s="73" t="str">
        <f>IF($A136="","",IF($A136=U$2,IF($G$3=aux!$A$2,1,-1)*($F136-INDEX($F$1:$F$1001,ROW($F136)+$E$3))/U$3*1000,""))</f>
        <v/>
      </c>
      <c r="V136" s="73" t="str">
        <f>IF($A136="","",IF($A136=V$2,IF($G$3=aux!$A$2,1,-1)*($F136-INDEX($F$1:$F$1001,ROW($F136)+$E$3))/V$3*1000,""))</f>
        <v/>
      </c>
      <c r="W136" s="73" t="str">
        <f>IF($A136="","",IF($A136=W$2,IF($G$3=aux!$A$2,1,-1)*($F136-INDEX($F$1:$F$1001,ROW($F136)+$E$3))/W$3*1000,""))</f>
        <v/>
      </c>
    </row>
    <row r="137" spans="1:23" x14ac:dyDescent="0.25">
      <c r="A137" s="47" t="s">
        <v>128</v>
      </c>
      <c r="B137" s="8" t="s">
        <v>129</v>
      </c>
      <c r="C137" s="8" t="s">
        <v>130</v>
      </c>
      <c r="D137" s="8" t="s">
        <v>0</v>
      </c>
      <c r="E137" s="8">
        <v>28</v>
      </c>
      <c r="F137" s="8">
        <v>0.189607</v>
      </c>
      <c r="G137" s="8">
        <v>3.9200000000000001E-17</v>
      </c>
      <c r="H137" s="8">
        <v>0</v>
      </c>
      <c r="I137" s="8">
        <v>0</v>
      </c>
      <c r="J137" s="8">
        <v>0</v>
      </c>
      <c r="K137" s="48">
        <v>7.2689999999999998E-8</v>
      </c>
      <c r="N137" s="73" t="str">
        <f>IF($A137="","",IF($A137=N$2,IF($G$3=aux!$A$2,1,-1)*($F137-INDEX($F$1:$F$1001,ROW($F137)+$E$3))/N$3*1000,""))</f>
        <v/>
      </c>
      <c r="O137" s="73" t="str">
        <f>IF($A137="","",IF($A137=O$2,IF($G$3=aux!$A$2,1,-1)*($F137-INDEX($F$1:$F$1001,ROW($F137)+$E$3))/O$3*1000,""))</f>
        <v/>
      </c>
      <c r="P137" s="73" t="str">
        <f>IF($A137="","",IF($A137=P$2,IF($G$3=aux!$A$2,1,-1)*($F137-INDEX($F$1:$F$1001,ROW($F137)+$E$3))/P$3*1000,""))</f>
        <v/>
      </c>
      <c r="Q137" s="73" t="str">
        <f>IF($A137="","",IF($A137=Q$2,IF($G$3=aux!$A$2,1,-1)*($F137-INDEX($F$1:$F$1001,ROW($F137)+$E$3))/Q$3*1000,""))</f>
        <v/>
      </c>
      <c r="R137" s="73" t="str">
        <f>IF($A137="","",IF($A137=R$2,IF($G$3=aux!$A$2,1,-1)*($F137-INDEX($F$1:$F$1001,ROW($F137)+$E$3))/R$3*1000,""))</f>
        <v/>
      </c>
      <c r="S137" s="73" t="str">
        <f>IF($A137="","",IF($A137=S$2,IF($G$3=aux!$A$2,1,-1)*($F137-INDEX($F$1:$F$1001,ROW($F137)+$E$3))/S$3*1000,""))</f>
        <v/>
      </c>
      <c r="T137" s="73">
        <f>IF($A137="","",IF($A137=T$2,IF($G$3=aux!$A$2,1,-1)*($F137-INDEX($F$1:$F$1001,ROW($F137)+$E$3))/T$3*1000,""))</f>
        <v>13.728333333333333</v>
      </c>
      <c r="U137" s="73" t="str">
        <f>IF($A137="","",IF($A137=U$2,IF($G$3=aux!$A$2,1,-1)*($F137-INDEX($F$1:$F$1001,ROW($F137)+$E$3))/U$3*1000,""))</f>
        <v/>
      </c>
      <c r="V137" s="73" t="str">
        <f>IF($A137="","",IF($A137=V$2,IF($G$3=aux!$A$2,1,-1)*($F137-INDEX($F$1:$F$1001,ROW($F137)+$E$3))/V$3*1000,""))</f>
        <v/>
      </c>
      <c r="W137" s="73" t="str">
        <f>IF($A137="","",IF($A137=W$2,IF($G$3=aux!$A$2,1,-1)*($F137-INDEX($F$1:$F$1001,ROW($F137)+$E$3))/W$3*1000,""))</f>
        <v/>
      </c>
    </row>
    <row r="138" spans="1:23" x14ac:dyDescent="0.25">
      <c r="A138" s="47" t="s">
        <v>128</v>
      </c>
      <c r="B138" s="8" t="s">
        <v>129</v>
      </c>
      <c r="C138" s="8" t="s">
        <v>130</v>
      </c>
      <c r="D138" s="8" t="s">
        <v>0</v>
      </c>
      <c r="E138" s="8">
        <v>29</v>
      </c>
      <c r="F138" s="8">
        <v>0.19717000000000001</v>
      </c>
      <c r="G138" s="8">
        <v>3.9400000000000003E-17</v>
      </c>
      <c r="H138" s="8">
        <v>0</v>
      </c>
      <c r="I138" s="8">
        <v>0</v>
      </c>
      <c r="J138" s="8">
        <v>0</v>
      </c>
      <c r="K138" s="48">
        <v>7.4849999999999999E-8</v>
      </c>
      <c r="N138" s="73" t="str">
        <f>IF($A138="","",IF($A138=N$2,IF($G$3=aux!$A$2,1,-1)*($F138-INDEX($F$1:$F$1001,ROW($F138)+$E$3))/N$3*1000,""))</f>
        <v/>
      </c>
      <c r="O138" s="73" t="str">
        <f>IF($A138="","",IF($A138=O$2,IF($G$3=aux!$A$2,1,-1)*($F138-INDEX($F$1:$F$1001,ROW($F138)+$E$3))/O$3*1000,""))</f>
        <v/>
      </c>
      <c r="P138" s="73" t="str">
        <f>IF($A138="","",IF($A138=P$2,IF($G$3=aux!$A$2,1,-1)*($F138-INDEX($F$1:$F$1001,ROW($F138)+$E$3))/P$3*1000,""))</f>
        <v/>
      </c>
      <c r="Q138" s="73" t="str">
        <f>IF($A138="","",IF($A138=Q$2,IF($G$3=aux!$A$2,1,-1)*($F138-INDEX($F$1:$F$1001,ROW($F138)+$E$3))/Q$3*1000,""))</f>
        <v/>
      </c>
      <c r="R138" s="73" t="str">
        <f>IF($A138="","",IF($A138=R$2,IF($G$3=aux!$A$2,1,-1)*($F138-INDEX($F$1:$F$1001,ROW($F138)+$E$3))/R$3*1000,""))</f>
        <v/>
      </c>
      <c r="S138" s="73" t="str">
        <f>IF($A138="","",IF($A138=S$2,IF($G$3=aux!$A$2,1,-1)*($F138-INDEX($F$1:$F$1001,ROW($F138)+$E$3))/S$3*1000,""))</f>
        <v/>
      </c>
      <c r="T138" s="73">
        <f>IF($A138="","",IF($A138=T$2,IF($G$3=aux!$A$2,1,-1)*($F138-INDEX($F$1:$F$1001,ROW($F138)+$E$3))/T$3*1000,""))</f>
        <v>14.060666666666675</v>
      </c>
      <c r="U138" s="73" t="str">
        <f>IF($A138="","",IF($A138=U$2,IF($G$3=aux!$A$2,1,-1)*($F138-INDEX($F$1:$F$1001,ROW($F138)+$E$3))/U$3*1000,""))</f>
        <v/>
      </c>
      <c r="V138" s="73" t="str">
        <f>IF($A138="","",IF($A138=V$2,IF($G$3=aux!$A$2,1,-1)*($F138-INDEX($F$1:$F$1001,ROW($F138)+$E$3))/V$3*1000,""))</f>
        <v/>
      </c>
      <c r="W138" s="73" t="str">
        <f>IF($A138="","",IF($A138=W$2,IF($G$3=aux!$A$2,1,-1)*($F138-INDEX($F$1:$F$1001,ROW($F138)+$E$3))/W$3*1000,""))</f>
        <v/>
      </c>
    </row>
    <row r="139" spans="1:23" x14ac:dyDescent="0.25">
      <c r="A139" s="47" t="s">
        <v>128</v>
      </c>
      <c r="B139" s="8" t="s">
        <v>129</v>
      </c>
      <c r="C139" s="8" t="s">
        <v>130</v>
      </c>
      <c r="D139" s="8" t="s">
        <v>0</v>
      </c>
      <c r="E139" s="8">
        <v>30</v>
      </c>
      <c r="F139" s="8">
        <v>0.20474600000000001</v>
      </c>
      <c r="G139" s="8">
        <v>3.9570000000000001E-17</v>
      </c>
      <c r="H139" s="8">
        <v>0</v>
      </c>
      <c r="I139" s="8">
        <v>0</v>
      </c>
      <c r="J139" s="8">
        <v>0</v>
      </c>
      <c r="K139" s="48">
        <v>7.7540000000000005E-8</v>
      </c>
      <c r="N139" s="73" t="str">
        <f>IF($A139="","",IF($A139=N$2,IF($G$3=aux!$A$2,1,-1)*($F139-INDEX($F$1:$F$1001,ROW($F139)+$E$3))/N$3*1000,""))</f>
        <v/>
      </c>
      <c r="O139" s="73" t="str">
        <f>IF($A139="","",IF($A139=O$2,IF($G$3=aux!$A$2,1,-1)*($F139-INDEX($F$1:$F$1001,ROW($F139)+$E$3))/O$3*1000,""))</f>
        <v/>
      </c>
      <c r="P139" s="73" t="str">
        <f>IF($A139="","",IF($A139=P$2,IF($G$3=aux!$A$2,1,-1)*($F139-INDEX($F$1:$F$1001,ROW($F139)+$E$3))/P$3*1000,""))</f>
        <v/>
      </c>
      <c r="Q139" s="73" t="str">
        <f>IF($A139="","",IF($A139=Q$2,IF($G$3=aux!$A$2,1,-1)*($F139-INDEX($F$1:$F$1001,ROW($F139)+$E$3))/Q$3*1000,""))</f>
        <v/>
      </c>
      <c r="R139" s="73" t="str">
        <f>IF($A139="","",IF($A139=R$2,IF($G$3=aux!$A$2,1,-1)*($F139-INDEX($F$1:$F$1001,ROW($F139)+$E$3))/R$3*1000,""))</f>
        <v/>
      </c>
      <c r="S139" s="73" t="str">
        <f>IF($A139="","",IF($A139=S$2,IF($G$3=aux!$A$2,1,-1)*($F139-INDEX($F$1:$F$1001,ROW($F139)+$E$3))/S$3*1000,""))</f>
        <v/>
      </c>
      <c r="T139" s="73">
        <f>IF($A139="","",IF($A139=T$2,IF($G$3=aux!$A$2,1,-1)*($F139-INDEX($F$1:$F$1001,ROW($F139)+$E$3))/T$3*1000,""))</f>
        <v>14.398000000000003</v>
      </c>
      <c r="U139" s="73" t="str">
        <f>IF($A139="","",IF($A139=U$2,IF($G$3=aux!$A$2,1,-1)*($F139-INDEX($F$1:$F$1001,ROW($F139)+$E$3))/U$3*1000,""))</f>
        <v/>
      </c>
      <c r="V139" s="73" t="str">
        <f>IF($A139="","",IF($A139=V$2,IF($G$3=aux!$A$2,1,-1)*($F139-INDEX($F$1:$F$1001,ROW($F139)+$E$3))/V$3*1000,""))</f>
        <v/>
      </c>
      <c r="W139" s="73" t="str">
        <f>IF($A139="","",IF($A139=W$2,IF($G$3=aux!$A$2,1,-1)*($F139-INDEX($F$1:$F$1001,ROW($F139)+$E$3))/W$3*1000,""))</f>
        <v/>
      </c>
    </row>
    <row r="140" spans="1:23" x14ac:dyDescent="0.25">
      <c r="A140" s="47" t="s">
        <v>128</v>
      </c>
      <c r="B140" s="8" t="s">
        <v>129</v>
      </c>
      <c r="C140" s="8" t="s">
        <v>130</v>
      </c>
      <c r="D140" s="8" t="s">
        <v>0</v>
      </c>
      <c r="E140" s="8">
        <v>31</v>
      </c>
      <c r="F140" s="8">
        <v>0.21232400000000001</v>
      </c>
      <c r="G140" s="8">
        <v>3.9720000000000001E-17</v>
      </c>
      <c r="H140" s="8">
        <v>0</v>
      </c>
      <c r="I140" s="8">
        <v>0</v>
      </c>
      <c r="J140" s="8">
        <v>0</v>
      </c>
      <c r="K140" s="48">
        <v>8.0140000000000002E-8</v>
      </c>
      <c r="N140" s="73" t="str">
        <f>IF($A140="","",IF($A140=N$2,IF($G$3=aux!$A$2,1,-1)*($F140-INDEX($F$1:$F$1001,ROW($F140)+$E$3))/N$3*1000,""))</f>
        <v/>
      </c>
      <c r="O140" s="73" t="str">
        <f>IF($A140="","",IF($A140=O$2,IF($G$3=aux!$A$2,1,-1)*($F140-INDEX($F$1:$F$1001,ROW($F140)+$E$3))/O$3*1000,""))</f>
        <v/>
      </c>
      <c r="P140" s="73" t="str">
        <f>IF($A140="","",IF($A140=P$2,IF($G$3=aux!$A$2,1,-1)*($F140-INDEX($F$1:$F$1001,ROW($F140)+$E$3))/P$3*1000,""))</f>
        <v/>
      </c>
      <c r="Q140" s="73" t="str">
        <f>IF($A140="","",IF($A140=Q$2,IF($G$3=aux!$A$2,1,-1)*($F140-INDEX($F$1:$F$1001,ROW($F140)+$E$3))/Q$3*1000,""))</f>
        <v/>
      </c>
      <c r="R140" s="73" t="str">
        <f>IF($A140="","",IF($A140=R$2,IF($G$3=aux!$A$2,1,-1)*($F140-INDEX($F$1:$F$1001,ROW($F140)+$E$3))/R$3*1000,""))</f>
        <v/>
      </c>
      <c r="S140" s="73" t="str">
        <f>IF($A140="","",IF($A140=S$2,IF($G$3=aux!$A$2,1,-1)*($F140-INDEX($F$1:$F$1001,ROW($F140)+$E$3))/S$3*1000,""))</f>
        <v/>
      </c>
      <c r="T140" s="73">
        <f>IF($A140="","",IF($A140=T$2,IF($G$3=aux!$A$2,1,-1)*($F140-INDEX($F$1:$F$1001,ROW($F140)+$E$3))/T$3*1000,""))</f>
        <v>14.750000000000004</v>
      </c>
      <c r="U140" s="73" t="str">
        <f>IF($A140="","",IF($A140=U$2,IF($G$3=aux!$A$2,1,-1)*($F140-INDEX($F$1:$F$1001,ROW($F140)+$E$3))/U$3*1000,""))</f>
        <v/>
      </c>
      <c r="V140" s="73" t="str">
        <f>IF($A140="","",IF($A140=V$2,IF($G$3=aux!$A$2,1,-1)*($F140-INDEX($F$1:$F$1001,ROW($F140)+$E$3))/V$3*1000,""))</f>
        <v/>
      </c>
      <c r="W140" s="73" t="str">
        <f>IF($A140="","",IF($A140=W$2,IF($G$3=aux!$A$2,1,-1)*($F140-INDEX($F$1:$F$1001,ROW($F140)+$E$3))/W$3*1000,""))</f>
        <v/>
      </c>
    </row>
    <row r="141" spans="1:23" x14ac:dyDescent="0.25">
      <c r="A141" s="47" t="s">
        <v>128</v>
      </c>
      <c r="B141" s="8" t="s">
        <v>129</v>
      </c>
      <c r="C141" s="8" t="s">
        <v>130</v>
      </c>
      <c r="D141" s="8" t="s">
        <v>0</v>
      </c>
      <c r="E141" s="8">
        <v>32</v>
      </c>
      <c r="F141" s="8">
        <v>0.219911</v>
      </c>
      <c r="G141" s="8">
        <v>3.9850000000000003E-17</v>
      </c>
      <c r="H141" s="8">
        <v>0</v>
      </c>
      <c r="I141" s="8">
        <v>0</v>
      </c>
      <c r="J141" s="8">
        <v>0</v>
      </c>
      <c r="K141" s="48">
        <v>8.3029999999999996E-8</v>
      </c>
      <c r="N141" s="73" t="str">
        <f>IF($A141="","",IF($A141=N$2,IF($G$3=aux!$A$2,1,-1)*($F141-INDEX($F$1:$F$1001,ROW($F141)+$E$3))/N$3*1000,""))</f>
        <v/>
      </c>
      <c r="O141" s="73" t="str">
        <f>IF($A141="","",IF($A141=O$2,IF($G$3=aux!$A$2,1,-1)*($F141-INDEX($F$1:$F$1001,ROW($F141)+$E$3))/O$3*1000,""))</f>
        <v/>
      </c>
      <c r="P141" s="73" t="str">
        <f>IF($A141="","",IF($A141=P$2,IF($G$3=aux!$A$2,1,-1)*($F141-INDEX($F$1:$F$1001,ROW($F141)+$E$3))/P$3*1000,""))</f>
        <v/>
      </c>
      <c r="Q141" s="73" t="str">
        <f>IF($A141="","",IF($A141=Q$2,IF($G$3=aux!$A$2,1,-1)*($F141-INDEX($F$1:$F$1001,ROW($F141)+$E$3))/Q$3*1000,""))</f>
        <v/>
      </c>
      <c r="R141" s="73" t="str">
        <f>IF($A141="","",IF($A141=R$2,IF($G$3=aux!$A$2,1,-1)*($F141-INDEX($F$1:$F$1001,ROW($F141)+$E$3))/R$3*1000,""))</f>
        <v/>
      </c>
      <c r="S141" s="73" t="str">
        <f>IF($A141="","",IF($A141=S$2,IF($G$3=aux!$A$2,1,-1)*($F141-INDEX($F$1:$F$1001,ROW($F141)+$E$3))/S$3*1000,""))</f>
        <v/>
      </c>
      <c r="T141" s="73">
        <f>IF($A141="","",IF($A141=T$2,IF($G$3=aux!$A$2,1,-1)*($F141-INDEX($F$1:$F$1001,ROW($F141)+$E$3))/T$3*1000,""))</f>
        <v>15.100666666666671</v>
      </c>
      <c r="U141" s="73" t="str">
        <f>IF($A141="","",IF($A141=U$2,IF($G$3=aux!$A$2,1,-1)*($F141-INDEX($F$1:$F$1001,ROW($F141)+$E$3))/U$3*1000,""))</f>
        <v/>
      </c>
      <c r="V141" s="73" t="str">
        <f>IF($A141="","",IF($A141=V$2,IF($G$3=aux!$A$2,1,-1)*($F141-INDEX($F$1:$F$1001,ROW($F141)+$E$3))/V$3*1000,""))</f>
        <v/>
      </c>
      <c r="W141" s="73" t="str">
        <f>IF($A141="","",IF($A141=W$2,IF($G$3=aux!$A$2,1,-1)*($F141-INDEX($F$1:$F$1001,ROW($F141)+$E$3))/W$3*1000,""))</f>
        <v/>
      </c>
    </row>
    <row r="142" spans="1:23" x14ac:dyDescent="0.25">
      <c r="A142" s="47" t="s">
        <v>128</v>
      </c>
      <c r="B142" s="8" t="s">
        <v>129</v>
      </c>
      <c r="C142" s="8" t="s">
        <v>130</v>
      </c>
      <c r="D142" s="8" t="s">
        <v>0</v>
      </c>
      <c r="E142" s="8">
        <v>33</v>
      </c>
      <c r="F142" s="8">
        <v>0.227494</v>
      </c>
      <c r="G142" s="8">
        <v>3.9979999999999998E-17</v>
      </c>
      <c r="H142" s="8">
        <v>0</v>
      </c>
      <c r="I142" s="8">
        <v>0</v>
      </c>
      <c r="J142" s="8">
        <v>0</v>
      </c>
      <c r="K142" s="48">
        <v>8.5850000000000004E-8</v>
      </c>
      <c r="N142" s="73" t="str">
        <f>IF($A142="","",IF($A142=N$2,IF($G$3=aux!$A$2,1,-1)*($F142-INDEX($F$1:$F$1001,ROW($F142)+$E$3))/N$3*1000,""))</f>
        <v/>
      </c>
      <c r="O142" s="73" t="str">
        <f>IF($A142="","",IF($A142=O$2,IF($G$3=aux!$A$2,1,-1)*($F142-INDEX($F$1:$F$1001,ROW($F142)+$E$3))/O$3*1000,""))</f>
        <v/>
      </c>
      <c r="P142" s="73" t="str">
        <f>IF($A142="","",IF($A142=P$2,IF($G$3=aux!$A$2,1,-1)*($F142-INDEX($F$1:$F$1001,ROW($F142)+$E$3))/P$3*1000,""))</f>
        <v/>
      </c>
      <c r="Q142" s="73" t="str">
        <f>IF($A142="","",IF($A142=Q$2,IF($G$3=aux!$A$2,1,-1)*($F142-INDEX($F$1:$F$1001,ROW($F142)+$E$3))/Q$3*1000,""))</f>
        <v/>
      </c>
      <c r="R142" s="73" t="str">
        <f>IF($A142="","",IF($A142=R$2,IF($G$3=aux!$A$2,1,-1)*($F142-INDEX($F$1:$F$1001,ROW($F142)+$E$3))/R$3*1000,""))</f>
        <v/>
      </c>
      <c r="S142" s="73" t="str">
        <f>IF($A142="","",IF($A142=S$2,IF($G$3=aux!$A$2,1,-1)*($F142-INDEX($F$1:$F$1001,ROW($F142)+$E$3))/S$3*1000,""))</f>
        <v/>
      </c>
      <c r="T142" s="73">
        <f>IF($A142="","",IF($A142=T$2,IF($G$3=aux!$A$2,1,-1)*($F142-INDEX($F$1:$F$1001,ROW($F142)+$E$3))/T$3*1000,""))</f>
        <v>15.460333333333335</v>
      </c>
      <c r="U142" s="73" t="str">
        <f>IF($A142="","",IF($A142=U$2,IF($G$3=aux!$A$2,1,-1)*($F142-INDEX($F$1:$F$1001,ROW($F142)+$E$3))/U$3*1000,""))</f>
        <v/>
      </c>
      <c r="V142" s="73" t="str">
        <f>IF($A142="","",IF($A142=V$2,IF($G$3=aux!$A$2,1,-1)*($F142-INDEX($F$1:$F$1001,ROW($F142)+$E$3))/V$3*1000,""))</f>
        <v/>
      </c>
      <c r="W142" s="73" t="str">
        <f>IF($A142="","",IF($A142=W$2,IF($G$3=aux!$A$2,1,-1)*($F142-INDEX($F$1:$F$1001,ROW($F142)+$E$3))/W$3*1000,""))</f>
        <v/>
      </c>
    </row>
    <row r="143" spans="1:23" x14ac:dyDescent="0.25">
      <c r="A143" s="47" t="s">
        <v>128</v>
      </c>
      <c r="B143" s="8" t="s">
        <v>129</v>
      </c>
      <c r="C143" s="8" t="s">
        <v>130</v>
      </c>
      <c r="D143" s="8" t="s">
        <v>0</v>
      </c>
      <c r="E143" s="8">
        <v>34</v>
      </c>
      <c r="F143" s="8">
        <v>0.23505499999999999</v>
      </c>
      <c r="G143" s="8">
        <v>4.0049999999999999E-17</v>
      </c>
      <c r="H143" s="8">
        <v>0</v>
      </c>
      <c r="I143" s="8">
        <v>0</v>
      </c>
      <c r="J143" s="8">
        <v>0</v>
      </c>
      <c r="K143" s="48">
        <v>8.8959999999999997E-8</v>
      </c>
      <c r="N143" s="73" t="str">
        <f>IF($A143="","",IF($A143=N$2,IF($G$3=aux!$A$2,1,-1)*($F143-INDEX($F$1:$F$1001,ROW($F143)+$E$3))/N$3*1000,""))</f>
        <v/>
      </c>
      <c r="O143" s="73" t="str">
        <f>IF($A143="","",IF($A143=O$2,IF($G$3=aux!$A$2,1,-1)*($F143-INDEX($F$1:$F$1001,ROW($F143)+$E$3))/O$3*1000,""))</f>
        <v/>
      </c>
      <c r="P143" s="73" t="str">
        <f>IF($A143="","",IF($A143=P$2,IF($G$3=aux!$A$2,1,-1)*($F143-INDEX($F$1:$F$1001,ROW($F143)+$E$3))/P$3*1000,""))</f>
        <v/>
      </c>
      <c r="Q143" s="73" t="str">
        <f>IF($A143="","",IF($A143=Q$2,IF($G$3=aux!$A$2,1,-1)*($F143-INDEX($F$1:$F$1001,ROW($F143)+$E$3))/Q$3*1000,""))</f>
        <v/>
      </c>
      <c r="R143" s="73" t="str">
        <f>IF($A143="","",IF($A143=R$2,IF($G$3=aux!$A$2,1,-1)*($F143-INDEX($F$1:$F$1001,ROW($F143)+$E$3))/R$3*1000,""))</f>
        <v/>
      </c>
      <c r="S143" s="73" t="str">
        <f>IF($A143="","",IF($A143=S$2,IF($G$3=aux!$A$2,1,-1)*($F143-INDEX($F$1:$F$1001,ROW($F143)+$E$3))/S$3*1000,""))</f>
        <v/>
      </c>
      <c r="T143" s="73">
        <f>IF($A143="","",IF($A143=T$2,IF($G$3=aux!$A$2,1,-1)*($F143-INDEX($F$1:$F$1001,ROW($F143)+$E$3))/T$3*1000,""))</f>
        <v>15.853666666666665</v>
      </c>
      <c r="U143" s="73" t="str">
        <f>IF($A143="","",IF($A143=U$2,IF($G$3=aux!$A$2,1,-1)*($F143-INDEX($F$1:$F$1001,ROW($F143)+$E$3))/U$3*1000,""))</f>
        <v/>
      </c>
      <c r="V143" s="73" t="str">
        <f>IF($A143="","",IF($A143=V$2,IF($G$3=aux!$A$2,1,-1)*($F143-INDEX($F$1:$F$1001,ROW($F143)+$E$3))/V$3*1000,""))</f>
        <v/>
      </c>
      <c r="W143" s="73" t="str">
        <f>IF($A143="","",IF($A143=W$2,IF($G$3=aux!$A$2,1,-1)*($F143-INDEX($F$1:$F$1001,ROW($F143)+$E$3))/W$3*1000,""))</f>
        <v/>
      </c>
    </row>
    <row r="144" spans="1:23" x14ac:dyDescent="0.25">
      <c r="A144" s="47" t="s">
        <v>128</v>
      </c>
      <c r="B144" s="8" t="s">
        <v>129</v>
      </c>
      <c r="C144" s="8" t="s">
        <v>130</v>
      </c>
      <c r="D144" s="8" t="s">
        <v>0</v>
      </c>
      <c r="E144" s="8">
        <v>35</v>
      </c>
      <c r="F144" s="8">
        <v>0.24260799999999999</v>
      </c>
      <c r="G144" s="8">
        <v>4.0160000000000002E-17</v>
      </c>
      <c r="H144" s="8">
        <v>0</v>
      </c>
      <c r="I144" s="8">
        <v>0</v>
      </c>
      <c r="J144" s="8">
        <v>0</v>
      </c>
      <c r="K144" s="48">
        <v>9.2080000000000001E-8</v>
      </c>
      <c r="N144" s="73" t="str">
        <f>IF($A144="","",IF($A144=N$2,IF($G$3=aux!$A$2,1,-1)*($F144-INDEX($F$1:$F$1001,ROW($F144)+$E$3))/N$3*1000,""))</f>
        <v/>
      </c>
      <c r="O144" s="73" t="str">
        <f>IF($A144="","",IF($A144=O$2,IF($G$3=aux!$A$2,1,-1)*($F144-INDEX($F$1:$F$1001,ROW($F144)+$E$3))/O$3*1000,""))</f>
        <v/>
      </c>
      <c r="P144" s="73" t="str">
        <f>IF($A144="","",IF($A144=P$2,IF($G$3=aux!$A$2,1,-1)*($F144-INDEX($F$1:$F$1001,ROW($F144)+$E$3))/P$3*1000,""))</f>
        <v/>
      </c>
      <c r="Q144" s="73" t="str">
        <f>IF($A144="","",IF($A144=Q$2,IF($G$3=aux!$A$2,1,-1)*($F144-INDEX($F$1:$F$1001,ROW($F144)+$E$3))/Q$3*1000,""))</f>
        <v/>
      </c>
      <c r="R144" s="73" t="str">
        <f>IF($A144="","",IF($A144=R$2,IF($G$3=aux!$A$2,1,-1)*($F144-INDEX($F$1:$F$1001,ROW($F144)+$E$3))/R$3*1000,""))</f>
        <v/>
      </c>
      <c r="S144" s="73" t="str">
        <f>IF($A144="","",IF($A144=S$2,IF($G$3=aux!$A$2,1,-1)*($F144-INDEX($F$1:$F$1001,ROW($F144)+$E$3))/S$3*1000,""))</f>
        <v/>
      </c>
      <c r="T144" s="73">
        <f>IF($A144="","",IF($A144=T$2,IF($G$3=aux!$A$2,1,-1)*($F144-INDEX($F$1:$F$1001,ROW($F144)+$E$3))/T$3*1000,""))</f>
        <v>16.249333333333329</v>
      </c>
      <c r="U144" s="73" t="str">
        <f>IF($A144="","",IF($A144=U$2,IF($G$3=aux!$A$2,1,-1)*($F144-INDEX($F$1:$F$1001,ROW($F144)+$E$3))/U$3*1000,""))</f>
        <v/>
      </c>
      <c r="V144" s="73" t="str">
        <f>IF($A144="","",IF($A144=V$2,IF($G$3=aux!$A$2,1,-1)*($F144-INDEX($F$1:$F$1001,ROW($F144)+$E$3))/V$3*1000,""))</f>
        <v/>
      </c>
      <c r="W144" s="73" t="str">
        <f>IF($A144="","",IF($A144=W$2,IF($G$3=aux!$A$2,1,-1)*($F144-INDEX($F$1:$F$1001,ROW($F144)+$E$3))/W$3*1000,""))</f>
        <v/>
      </c>
    </row>
    <row r="145" spans="1:23" x14ac:dyDescent="0.25">
      <c r="A145" s="47" t="s">
        <v>128</v>
      </c>
      <c r="B145" s="8" t="s">
        <v>129</v>
      </c>
      <c r="C145" s="8" t="s">
        <v>130</v>
      </c>
      <c r="D145" s="8" t="s">
        <v>0</v>
      </c>
      <c r="E145" s="8">
        <v>36</v>
      </c>
      <c r="F145" s="8">
        <v>0.24638399999999999</v>
      </c>
      <c r="G145" s="8">
        <v>4.0209999999999998E-17</v>
      </c>
      <c r="H145" s="8">
        <v>0</v>
      </c>
      <c r="I145" s="8">
        <v>0</v>
      </c>
      <c r="J145" s="8">
        <v>0</v>
      </c>
      <c r="K145" s="48">
        <v>9.3680000000000002E-8</v>
      </c>
      <c r="N145" s="73" t="str">
        <f>IF($A145="","",IF($A145=N$2,IF($G$3=aux!$A$2,1,-1)*($F145-INDEX($F$1:$F$1001,ROW($F145)+$E$3))/N$3*1000,""))</f>
        <v/>
      </c>
      <c r="O145" s="73" t="str">
        <f>IF($A145="","",IF($A145=O$2,IF($G$3=aux!$A$2,1,-1)*($F145-INDEX($F$1:$F$1001,ROW($F145)+$E$3))/O$3*1000,""))</f>
        <v/>
      </c>
      <c r="P145" s="73" t="str">
        <f>IF($A145="","",IF($A145=P$2,IF($G$3=aux!$A$2,1,-1)*($F145-INDEX($F$1:$F$1001,ROW($F145)+$E$3))/P$3*1000,""))</f>
        <v/>
      </c>
      <c r="Q145" s="73" t="str">
        <f>IF($A145="","",IF($A145=Q$2,IF($G$3=aux!$A$2,1,-1)*($F145-INDEX($F$1:$F$1001,ROW($F145)+$E$3))/Q$3*1000,""))</f>
        <v/>
      </c>
      <c r="R145" s="73" t="str">
        <f>IF($A145="","",IF($A145=R$2,IF($G$3=aux!$A$2,1,-1)*($F145-INDEX($F$1:$F$1001,ROW($F145)+$E$3))/R$3*1000,""))</f>
        <v/>
      </c>
      <c r="S145" s="73" t="str">
        <f>IF($A145="","",IF($A145=S$2,IF($G$3=aux!$A$2,1,-1)*($F145-INDEX($F$1:$F$1001,ROW($F145)+$E$3))/S$3*1000,""))</f>
        <v/>
      </c>
      <c r="T145" s="73">
        <f>IF($A145="","",IF($A145=T$2,IF($G$3=aux!$A$2,1,-1)*($F145-INDEX($F$1:$F$1001,ROW($F145)+$E$3))/T$3*1000,""))</f>
        <v>16.451999999999995</v>
      </c>
      <c r="U145" s="73" t="str">
        <f>IF($A145="","",IF($A145=U$2,IF($G$3=aux!$A$2,1,-1)*($F145-INDEX($F$1:$F$1001,ROW($F145)+$E$3))/U$3*1000,""))</f>
        <v/>
      </c>
      <c r="V145" s="73" t="str">
        <f>IF($A145="","",IF($A145=V$2,IF($G$3=aux!$A$2,1,-1)*($F145-INDEX($F$1:$F$1001,ROW($F145)+$E$3))/V$3*1000,""))</f>
        <v/>
      </c>
      <c r="W145" s="73" t="str">
        <f>IF($A145="","",IF($A145=W$2,IF($G$3=aux!$A$2,1,-1)*($F145-INDEX($F$1:$F$1001,ROW($F145)+$E$3))/W$3*1000,""))</f>
        <v/>
      </c>
    </row>
    <row r="146" spans="1:23" x14ac:dyDescent="0.25">
      <c r="A146" s="47" t="s">
        <v>128</v>
      </c>
      <c r="B146" s="8" t="s">
        <v>129</v>
      </c>
      <c r="C146" s="8" t="s">
        <v>130</v>
      </c>
      <c r="D146" s="8" t="s">
        <v>0</v>
      </c>
      <c r="E146" s="8">
        <v>37</v>
      </c>
      <c r="F146" s="8">
        <v>0.24826999999999999</v>
      </c>
      <c r="G146" s="8">
        <v>4.0250000000000001E-17</v>
      </c>
      <c r="H146" s="8">
        <v>0</v>
      </c>
      <c r="I146" s="8">
        <v>0</v>
      </c>
      <c r="J146" s="8">
        <v>0</v>
      </c>
      <c r="K146" s="48">
        <v>9.3779999999999997E-8</v>
      </c>
      <c r="N146" s="73" t="str">
        <f>IF($A146="","",IF($A146=N$2,IF($G$3=aux!$A$2,1,-1)*($F146-INDEX($F$1:$F$1001,ROW($F146)+$E$3))/N$3*1000,""))</f>
        <v/>
      </c>
      <c r="O146" s="73" t="str">
        <f>IF($A146="","",IF($A146=O$2,IF($G$3=aux!$A$2,1,-1)*($F146-INDEX($F$1:$F$1001,ROW($F146)+$E$3))/O$3*1000,""))</f>
        <v/>
      </c>
      <c r="P146" s="73" t="str">
        <f>IF($A146="","",IF($A146=P$2,IF($G$3=aux!$A$2,1,-1)*($F146-INDEX($F$1:$F$1001,ROW($F146)+$E$3))/P$3*1000,""))</f>
        <v/>
      </c>
      <c r="Q146" s="73" t="str">
        <f>IF($A146="","",IF($A146=Q$2,IF($G$3=aux!$A$2,1,-1)*($F146-INDEX($F$1:$F$1001,ROW($F146)+$E$3))/Q$3*1000,""))</f>
        <v/>
      </c>
      <c r="R146" s="73" t="str">
        <f>IF($A146="","",IF($A146=R$2,IF($G$3=aux!$A$2,1,-1)*($F146-INDEX($F$1:$F$1001,ROW($F146)+$E$3))/R$3*1000,""))</f>
        <v/>
      </c>
      <c r="S146" s="73" t="str">
        <f>IF($A146="","",IF($A146=S$2,IF($G$3=aux!$A$2,1,-1)*($F146-INDEX($F$1:$F$1001,ROW($F146)+$E$3))/S$3*1000,""))</f>
        <v/>
      </c>
      <c r="T146" s="73">
        <f>IF($A146="","",IF($A146=T$2,IF($G$3=aux!$A$2,1,-1)*($F146-INDEX($F$1:$F$1001,ROW($F146)+$E$3))/T$3*1000,""))</f>
        <v>16.562999999999995</v>
      </c>
      <c r="U146" s="73" t="str">
        <f>IF($A146="","",IF($A146=U$2,IF($G$3=aux!$A$2,1,-1)*($F146-INDEX($F$1:$F$1001,ROW($F146)+$E$3))/U$3*1000,""))</f>
        <v/>
      </c>
      <c r="V146" s="73" t="str">
        <f>IF($A146="","",IF($A146=V$2,IF($G$3=aux!$A$2,1,-1)*($F146-INDEX($F$1:$F$1001,ROW($F146)+$E$3))/V$3*1000,""))</f>
        <v/>
      </c>
      <c r="W146" s="73" t="str">
        <f>IF($A146="","",IF($A146=W$2,IF($G$3=aux!$A$2,1,-1)*($F146-INDEX($F$1:$F$1001,ROW($F146)+$E$3))/W$3*1000,""))</f>
        <v/>
      </c>
    </row>
    <row r="147" spans="1:23" x14ac:dyDescent="0.25">
      <c r="A147" s="47" t="s">
        <v>128</v>
      </c>
      <c r="B147" s="8" t="s">
        <v>129</v>
      </c>
      <c r="C147" s="8" t="s">
        <v>130</v>
      </c>
      <c r="D147" s="8" t="s">
        <v>0</v>
      </c>
      <c r="E147" s="8">
        <v>38</v>
      </c>
      <c r="F147" s="8">
        <v>0.25595000000000001</v>
      </c>
      <c r="G147" s="8">
        <v>4.018E-17</v>
      </c>
      <c r="H147" s="8">
        <v>0</v>
      </c>
      <c r="I147" s="8">
        <v>0</v>
      </c>
      <c r="J147" s="8">
        <v>0</v>
      </c>
      <c r="K147" s="48">
        <v>9.3779999999999997E-8</v>
      </c>
      <c r="N147" s="73" t="str">
        <f>IF($A147="","",IF($A147=N$2,IF($G$3=aux!$A$2,1,-1)*($F147-INDEX($F$1:$F$1001,ROW($F147)+$E$3))/N$3*1000,""))</f>
        <v/>
      </c>
      <c r="O147" s="73" t="str">
        <f>IF($A147="","",IF($A147=O$2,IF($G$3=aux!$A$2,1,-1)*($F147-INDEX($F$1:$F$1001,ROW($F147)+$E$3))/O$3*1000,""))</f>
        <v/>
      </c>
      <c r="P147" s="73" t="str">
        <f>IF($A147="","",IF($A147=P$2,IF($G$3=aux!$A$2,1,-1)*($F147-INDEX($F$1:$F$1001,ROW($F147)+$E$3))/P$3*1000,""))</f>
        <v/>
      </c>
      <c r="Q147" s="73" t="str">
        <f>IF($A147="","",IF($A147=Q$2,IF($G$3=aux!$A$2,1,-1)*($F147-INDEX($F$1:$F$1001,ROW($F147)+$E$3))/Q$3*1000,""))</f>
        <v/>
      </c>
      <c r="R147" s="73" t="str">
        <f>IF($A147="","",IF($A147=R$2,IF($G$3=aux!$A$2,1,-1)*($F147-INDEX($F$1:$F$1001,ROW($F147)+$E$3))/R$3*1000,""))</f>
        <v/>
      </c>
      <c r="S147" s="73" t="str">
        <f>IF($A147="","",IF($A147=S$2,IF($G$3=aux!$A$2,1,-1)*($F147-INDEX($F$1:$F$1001,ROW($F147)+$E$3))/S$3*1000,""))</f>
        <v/>
      </c>
      <c r="T147" s="73">
        <f>IF($A147="","",IF($A147=T$2,IF($G$3=aux!$A$2,1,-1)*($F147-INDEX($F$1:$F$1001,ROW($F147)+$E$3))/T$3*1000,""))</f>
        <v>16.915000000000003</v>
      </c>
      <c r="U147" s="73" t="str">
        <f>IF($A147="","",IF($A147=U$2,IF($G$3=aux!$A$2,1,-1)*($F147-INDEX($F$1:$F$1001,ROW($F147)+$E$3))/U$3*1000,""))</f>
        <v/>
      </c>
      <c r="V147" s="73" t="str">
        <f>IF($A147="","",IF($A147=V$2,IF($G$3=aux!$A$2,1,-1)*($F147-INDEX($F$1:$F$1001,ROW($F147)+$E$3))/V$3*1000,""))</f>
        <v/>
      </c>
      <c r="W147" s="73" t="str">
        <f>IF($A147="","",IF($A147=W$2,IF($G$3=aux!$A$2,1,-1)*($F147-INDEX($F$1:$F$1001,ROW($F147)+$E$3))/W$3*1000,""))</f>
        <v/>
      </c>
    </row>
    <row r="148" spans="1:23" x14ac:dyDescent="0.25">
      <c r="A148" s="47" t="s">
        <v>128</v>
      </c>
      <c r="B148" s="8" t="s">
        <v>129</v>
      </c>
      <c r="C148" s="8" t="s">
        <v>130</v>
      </c>
      <c r="D148" s="8" t="s">
        <v>0</v>
      </c>
      <c r="E148" s="8">
        <v>39</v>
      </c>
      <c r="F148" s="8">
        <v>0.26364599999999999</v>
      </c>
      <c r="G148" s="8">
        <v>4.0119999999999999E-17</v>
      </c>
      <c r="H148" s="8">
        <v>0</v>
      </c>
      <c r="I148" s="8">
        <v>0</v>
      </c>
      <c r="J148" s="8">
        <v>0</v>
      </c>
      <c r="K148" s="48">
        <v>9.4139999999999995E-8</v>
      </c>
      <c r="N148" s="73" t="str">
        <f>IF($A148="","",IF($A148=N$2,IF($G$3=aux!$A$2,1,-1)*($F148-INDEX($F$1:$F$1001,ROW($F148)+$E$3))/N$3*1000,""))</f>
        <v/>
      </c>
      <c r="O148" s="73" t="str">
        <f>IF($A148="","",IF($A148=O$2,IF($G$3=aux!$A$2,1,-1)*($F148-INDEX($F$1:$F$1001,ROW($F148)+$E$3))/O$3*1000,""))</f>
        <v/>
      </c>
      <c r="P148" s="73" t="str">
        <f>IF($A148="","",IF($A148=P$2,IF($G$3=aux!$A$2,1,-1)*($F148-INDEX($F$1:$F$1001,ROW($F148)+$E$3))/P$3*1000,""))</f>
        <v/>
      </c>
      <c r="Q148" s="73" t="str">
        <f>IF($A148="","",IF($A148=Q$2,IF($G$3=aux!$A$2,1,-1)*($F148-INDEX($F$1:$F$1001,ROW($F148)+$E$3))/Q$3*1000,""))</f>
        <v/>
      </c>
      <c r="R148" s="73" t="str">
        <f>IF($A148="","",IF($A148=R$2,IF($G$3=aux!$A$2,1,-1)*($F148-INDEX($F$1:$F$1001,ROW($F148)+$E$3))/R$3*1000,""))</f>
        <v/>
      </c>
      <c r="S148" s="73" t="str">
        <f>IF($A148="","",IF($A148=S$2,IF($G$3=aux!$A$2,1,-1)*($F148-INDEX($F$1:$F$1001,ROW($F148)+$E$3))/S$3*1000,""))</f>
        <v/>
      </c>
      <c r="T148" s="73">
        <f>IF($A148="","",IF($A148=T$2,IF($G$3=aux!$A$2,1,-1)*($F148-INDEX($F$1:$F$1001,ROW($F148)+$E$3))/T$3*1000,""))</f>
        <v>17.259999999999998</v>
      </c>
      <c r="U148" s="73" t="str">
        <f>IF($A148="","",IF($A148=U$2,IF($G$3=aux!$A$2,1,-1)*($F148-INDEX($F$1:$F$1001,ROW($F148)+$E$3))/U$3*1000,""))</f>
        <v/>
      </c>
      <c r="V148" s="73" t="str">
        <f>IF($A148="","",IF($A148=V$2,IF($G$3=aux!$A$2,1,-1)*($F148-INDEX($F$1:$F$1001,ROW($F148)+$E$3))/V$3*1000,""))</f>
        <v/>
      </c>
      <c r="W148" s="73" t="str">
        <f>IF($A148="","",IF($A148=W$2,IF($G$3=aux!$A$2,1,-1)*($F148-INDEX($F$1:$F$1001,ROW($F148)+$E$3))/W$3*1000,""))</f>
        <v/>
      </c>
    </row>
    <row r="149" spans="1:23" x14ac:dyDescent="0.25">
      <c r="A149" s="47" t="s">
        <v>128</v>
      </c>
      <c r="B149" s="8" t="s">
        <v>129</v>
      </c>
      <c r="C149" s="8" t="s">
        <v>130</v>
      </c>
      <c r="D149" s="8" t="s">
        <v>0</v>
      </c>
      <c r="E149" s="8">
        <v>40</v>
      </c>
      <c r="F149" s="8">
        <v>0.271314</v>
      </c>
      <c r="G149" s="8">
        <v>4.004E-17</v>
      </c>
      <c r="H149" s="8">
        <v>0</v>
      </c>
      <c r="I149" s="8">
        <v>0</v>
      </c>
      <c r="J149" s="8">
        <v>0</v>
      </c>
      <c r="K149" s="48">
        <v>9.4139999999999995E-8</v>
      </c>
      <c r="N149" s="73" t="str">
        <f>IF($A149="","",IF($A149=N$2,IF($G$3=aux!$A$2,1,-1)*($F149-INDEX($F$1:$F$1001,ROW($F149)+$E$3))/N$3*1000,""))</f>
        <v/>
      </c>
      <c r="O149" s="73" t="str">
        <f>IF($A149="","",IF($A149=O$2,IF($G$3=aux!$A$2,1,-1)*($F149-INDEX($F$1:$F$1001,ROW($F149)+$E$3))/O$3*1000,""))</f>
        <v/>
      </c>
      <c r="P149" s="73" t="str">
        <f>IF($A149="","",IF($A149=P$2,IF($G$3=aux!$A$2,1,-1)*($F149-INDEX($F$1:$F$1001,ROW($F149)+$E$3))/P$3*1000,""))</f>
        <v/>
      </c>
      <c r="Q149" s="73" t="str">
        <f>IF($A149="","",IF($A149=Q$2,IF($G$3=aux!$A$2,1,-1)*($F149-INDEX($F$1:$F$1001,ROW($F149)+$E$3))/Q$3*1000,""))</f>
        <v/>
      </c>
      <c r="R149" s="73" t="str">
        <f>IF($A149="","",IF($A149=R$2,IF($G$3=aux!$A$2,1,-1)*($F149-INDEX($F$1:$F$1001,ROW($F149)+$E$3))/R$3*1000,""))</f>
        <v/>
      </c>
      <c r="S149" s="73" t="str">
        <f>IF($A149="","",IF($A149=S$2,IF($G$3=aux!$A$2,1,-1)*($F149-INDEX($F$1:$F$1001,ROW($F149)+$E$3))/S$3*1000,""))</f>
        <v/>
      </c>
      <c r="T149" s="73">
        <f>IF($A149="","",IF($A149=T$2,IF($G$3=aux!$A$2,1,-1)*($F149-INDEX($F$1:$F$1001,ROW($F149)+$E$3))/T$3*1000,""))</f>
        <v>17.615333333333332</v>
      </c>
      <c r="U149" s="73" t="str">
        <f>IF($A149="","",IF($A149=U$2,IF($G$3=aux!$A$2,1,-1)*($F149-INDEX($F$1:$F$1001,ROW($F149)+$E$3))/U$3*1000,""))</f>
        <v/>
      </c>
      <c r="V149" s="73" t="str">
        <f>IF($A149="","",IF($A149=V$2,IF($G$3=aux!$A$2,1,-1)*($F149-INDEX($F$1:$F$1001,ROW($F149)+$E$3))/V$3*1000,""))</f>
        <v/>
      </c>
      <c r="W149" s="73" t="str">
        <f>IF($A149="","",IF($A149=W$2,IF($G$3=aux!$A$2,1,-1)*($F149-INDEX($F$1:$F$1001,ROW($F149)+$E$3))/W$3*1000,""))</f>
        <v/>
      </c>
    </row>
    <row r="150" spans="1:23" x14ac:dyDescent="0.25">
      <c r="A150" s="47" t="s">
        <v>128</v>
      </c>
      <c r="B150" s="8" t="s">
        <v>129</v>
      </c>
      <c r="C150" s="8" t="s">
        <v>130</v>
      </c>
      <c r="D150" s="8" t="s">
        <v>0</v>
      </c>
      <c r="E150" s="8">
        <v>41</v>
      </c>
      <c r="F150" s="8">
        <v>0.27897</v>
      </c>
      <c r="G150" s="8">
        <v>3.996E-17</v>
      </c>
      <c r="H150" s="8">
        <v>0</v>
      </c>
      <c r="I150" s="8">
        <v>0</v>
      </c>
      <c r="J150" s="8">
        <v>0</v>
      </c>
      <c r="K150" s="48">
        <v>9.4139999999999995E-8</v>
      </c>
      <c r="N150" s="73" t="str">
        <f>IF($A150="","",IF($A150=N$2,IF($G$3=aux!$A$2,1,-1)*($F150-INDEX($F$1:$F$1001,ROW($F150)+$E$3))/N$3*1000,""))</f>
        <v/>
      </c>
      <c r="O150" s="73" t="str">
        <f>IF($A150="","",IF($A150=O$2,IF($G$3=aux!$A$2,1,-1)*($F150-INDEX($F$1:$F$1001,ROW($F150)+$E$3))/O$3*1000,""))</f>
        <v/>
      </c>
      <c r="P150" s="73" t="str">
        <f>IF($A150="","",IF($A150=P$2,IF($G$3=aux!$A$2,1,-1)*($F150-INDEX($F$1:$F$1001,ROW($F150)+$E$3))/P$3*1000,""))</f>
        <v/>
      </c>
      <c r="Q150" s="73" t="str">
        <f>IF($A150="","",IF($A150=Q$2,IF($G$3=aux!$A$2,1,-1)*($F150-INDEX($F$1:$F$1001,ROW($F150)+$E$3))/Q$3*1000,""))</f>
        <v/>
      </c>
      <c r="R150" s="73" t="str">
        <f>IF($A150="","",IF($A150=R$2,IF($G$3=aux!$A$2,1,-1)*($F150-INDEX($F$1:$F$1001,ROW($F150)+$E$3))/R$3*1000,""))</f>
        <v/>
      </c>
      <c r="S150" s="73" t="str">
        <f>IF($A150="","",IF($A150=S$2,IF($G$3=aux!$A$2,1,-1)*($F150-INDEX($F$1:$F$1001,ROW($F150)+$E$3))/S$3*1000,""))</f>
        <v/>
      </c>
      <c r="T150" s="73">
        <f>IF($A150="","",IF($A150=T$2,IF($G$3=aux!$A$2,1,-1)*($F150-INDEX($F$1:$F$1001,ROW($F150)+$E$3))/T$3*1000,""))</f>
        <v>17.971666666666664</v>
      </c>
      <c r="U150" s="73" t="str">
        <f>IF($A150="","",IF($A150=U$2,IF($G$3=aux!$A$2,1,-1)*($F150-INDEX($F$1:$F$1001,ROW($F150)+$E$3))/U$3*1000,""))</f>
        <v/>
      </c>
      <c r="V150" s="73" t="str">
        <f>IF($A150="","",IF($A150=V$2,IF($G$3=aux!$A$2,1,-1)*($F150-INDEX($F$1:$F$1001,ROW($F150)+$E$3))/V$3*1000,""))</f>
        <v/>
      </c>
      <c r="W150" s="73" t="str">
        <f>IF($A150="","",IF($A150=W$2,IF($G$3=aux!$A$2,1,-1)*($F150-INDEX($F$1:$F$1001,ROW($F150)+$E$3))/W$3*1000,""))</f>
        <v/>
      </c>
    </row>
    <row r="151" spans="1:23" x14ac:dyDescent="0.25">
      <c r="A151" s="47" t="s">
        <v>128</v>
      </c>
      <c r="B151" s="8" t="s">
        <v>129</v>
      </c>
      <c r="C151" s="8" t="s">
        <v>130</v>
      </c>
      <c r="D151" s="8" t="s">
        <v>0</v>
      </c>
      <c r="E151" s="8">
        <v>42</v>
      </c>
      <c r="F151" s="8">
        <v>0.28662599999999999</v>
      </c>
      <c r="G151" s="8">
        <v>3.988E-17</v>
      </c>
      <c r="H151" s="8">
        <v>0</v>
      </c>
      <c r="I151" s="8">
        <v>0</v>
      </c>
      <c r="J151" s="8">
        <v>0</v>
      </c>
      <c r="K151" s="48">
        <v>9.4139999999999995E-8</v>
      </c>
      <c r="N151" s="73" t="str">
        <f>IF($A151="","",IF($A151=N$2,IF($G$3=aux!$A$2,1,-1)*($F151-INDEX($F$1:$F$1001,ROW($F151)+$E$3))/N$3*1000,""))</f>
        <v/>
      </c>
      <c r="O151" s="73" t="str">
        <f>IF($A151="","",IF($A151=O$2,IF($G$3=aux!$A$2,1,-1)*($F151-INDEX($F$1:$F$1001,ROW($F151)+$E$3))/O$3*1000,""))</f>
        <v/>
      </c>
      <c r="P151" s="73" t="str">
        <f>IF($A151="","",IF($A151=P$2,IF($G$3=aux!$A$2,1,-1)*($F151-INDEX($F$1:$F$1001,ROW($F151)+$E$3))/P$3*1000,""))</f>
        <v/>
      </c>
      <c r="Q151" s="73" t="str">
        <f>IF($A151="","",IF($A151=Q$2,IF($G$3=aux!$A$2,1,-1)*($F151-INDEX($F$1:$F$1001,ROW($F151)+$E$3))/Q$3*1000,""))</f>
        <v/>
      </c>
      <c r="R151" s="73" t="str">
        <f>IF($A151="","",IF($A151=R$2,IF($G$3=aux!$A$2,1,-1)*($F151-INDEX($F$1:$F$1001,ROW($F151)+$E$3))/R$3*1000,""))</f>
        <v/>
      </c>
      <c r="S151" s="73" t="str">
        <f>IF($A151="","",IF($A151=S$2,IF($G$3=aux!$A$2,1,-1)*($F151-INDEX($F$1:$F$1001,ROW($F151)+$E$3))/S$3*1000,""))</f>
        <v/>
      </c>
      <c r="T151" s="73">
        <f>IF($A151="","",IF($A151=T$2,IF($G$3=aux!$A$2,1,-1)*($F151-INDEX($F$1:$F$1001,ROW($F151)+$E$3))/T$3*1000,""))</f>
        <v>18.328333333333326</v>
      </c>
      <c r="U151" s="73" t="str">
        <f>IF($A151="","",IF($A151=U$2,IF($G$3=aux!$A$2,1,-1)*($F151-INDEX($F$1:$F$1001,ROW($F151)+$E$3))/U$3*1000,""))</f>
        <v/>
      </c>
      <c r="V151" s="73" t="str">
        <f>IF($A151="","",IF($A151=V$2,IF($G$3=aux!$A$2,1,-1)*($F151-INDEX($F$1:$F$1001,ROW($F151)+$E$3))/V$3*1000,""))</f>
        <v/>
      </c>
      <c r="W151" s="73" t="str">
        <f>IF($A151="","",IF($A151=W$2,IF($G$3=aux!$A$2,1,-1)*($F151-INDEX($F$1:$F$1001,ROW($F151)+$E$3))/W$3*1000,""))</f>
        <v/>
      </c>
    </row>
    <row r="152" spans="1:23" x14ac:dyDescent="0.25">
      <c r="A152" s="47" t="s">
        <v>128</v>
      </c>
      <c r="B152" s="8" t="s">
        <v>129</v>
      </c>
      <c r="C152" s="8" t="s">
        <v>130</v>
      </c>
      <c r="D152" s="8" t="s">
        <v>0</v>
      </c>
      <c r="E152" s="8">
        <v>43</v>
      </c>
      <c r="F152" s="8">
        <v>0.29426400000000003</v>
      </c>
      <c r="G152" s="8">
        <v>3.9749999999999999E-17</v>
      </c>
      <c r="H152" s="8">
        <v>0</v>
      </c>
      <c r="I152" s="8">
        <v>0</v>
      </c>
      <c r="J152" s="8">
        <v>0</v>
      </c>
      <c r="K152" s="48">
        <v>9.4100000000000002E-8</v>
      </c>
      <c r="N152" s="73" t="str">
        <f>IF($A152="","",IF($A152=N$2,IF($G$3=aux!$A$2,1,-1)*($F152-INDEX($F$1:$F$1001,ROW($F152)+$E$3))/N$3*1000,""))</f>
        <v/>
      </c>
      <c r="O152" s="73" t="str">
        <f>IF($A152="","",IF($A152=O$2,IF($G$3=aux!$A$2,1,-1)*($F152-INDEX($F$1:$F$1001,ROW($F152)+$E$3))/O$3*1000,""))</f>
        <v/>
      </c>
      <c r="P152" s="73" t="str">
        <f>IF($A152="","",IF($A152=P$2,IF($G$3=aux!$A$2,1,-1)*($F152-INDEX($F$1:$F$1001,ROW($F152)+$E$3))/P$3*1000,""))</f>
        <v/>
      </c>
      <c r="Q152" s="73" t="str">
        <f>IF($A152="","",IF($A152=Q$2,IF($G$3=aux!$A$2,1,-1)*($F152-INDEX($F$1:$F$1001,ROW($F152)+$E$3))/Q$3*1000,""))</f>
        <v/>
      </c>
      <c r="R152" s="73" t="str">
        <f>IF($A152="","",IF($A152=R$2,IF($G$3=aux!$A$2,1,-1)*($F152-INDEX($F$1:$F$1001,ROW($F152)+$E$3))/R$3*1000,""))</f>
        <v/>
      </c>
      <c r="S152" s="73" t="str">
        <f>IF($A152="","",IF($A152=S$2,IF($G$3=aux!$A$2,1,-1)*($F152-INDEX($F$1:$F$1001,ROW($F152)+$E$3))/S$3*1000,""))</f>
        <v/>
      </c>
      <c r="T152" s="73">
        <f>IF($A152="","",IF($A152=T$2,IF($G$3=aux!$A$2,1,-1)*($F152-INDEX($F$1:$F$1001,ROW($F152)+$E$3))/T$3*1000,""))</f>
        <v>18.705666666666676</v>
      </c>
      <c r="U152" s="73" t="str">
        <f>IF($A152="","",IF($A152=U$2,IF($G$3=aux!$A$2,1,-1)*($F152-INDEX($F$1:$F$1001,ROW($F152)+$E$3))/U$3*1000,""))</f>
        <v/>
      </c>
      <c r="V152" s="73" t="str">
        <f>IF($A152="","",IF($A152=V$2,IF($G$3=aux!$A$2,1,-1)*($F152-INDEX($F$1:$F$1001,ROW($F152)+$E$3))/V$3*1000,""))</f>
        <v/>
      </c>
      <c r="W152" s="73" t="str">
        <f>IF($A152="","",IF($A152=W$2,IF($G$3=aux!$A$2,1,-1)*($F152-INDEX($F$1:$F$1001,ROW($F152)+$E$3))/W$3*1000,""))</f>
        <v/>
      </c>
    </row>
    <row r="153" spans="1:23" x14ac:dyDescent="0.25">
      <c r="A153" s="47" t="s">
        <v>128</v>
      </c>
      <c r="B153" s="8" t="s">
        <v>129</v>
      </c>
      <c r="C153" s="8" t="s">
        <v>130</v>
      </c>
      <c r="D153" s="8" t="s">
        <v>0</v>
      </c>
      <c r="E153" s="8">
        <v>44</v>
      </c>
      <c r="F153" s="8">
        <v>0.301923</v>
      </c>
      <c r="G153" s="8">
        <v>3.966E-17</v>
      </c>
      <c r="H153" s="8">
        <v>0</v>
      </c>
      <c r="I153" s="8">
        <v>0</v>
      </c>
      <c r="J153" s="8">
        <v>0</v>
      </c>
      <c r="K153" s="48">
        <v>9.4100000000000002E-8</v>
      </c>
      <c r="N153" s="73" t="str">
        <f>IF($A153="","",IF($A153=N$2,IF($G$3=aux!$A$2,1,-1)*($F153-INDEX($F$1:$F$1001,ROW($F153)+$E$3))/N$3*1000,""))</f>
        <v/>
      </c>
      <c r="O153" s="73" t="str">
        <f>IF($A153="","",IF($A153=O$2,IF($G$3=aux!$A$2,1,-1)*($F153-INDEX($F$1:$F$1001,ROW($F153)+$E$3))/O$3*1000,""))</f>
        <v/>
      </c>
      <c r="P153" s="73" t="str">
        <f>IF($A153="","",IF($A153=P$2,IF($G$3=aux!$A$2,1,-1)*($F153-INDEX($F$1:$F$1001,ROW($F153)+$E$3))/P$3*1000,""))</f>
        <v/>
      </c>
      <c r="Q153" s="73" t="str">
        <f>IF($A153="","",IF($A153=Q$2,IF($G$3=aux!$A$2,1,-1)*($F153-INDEX($F$1:$F$1001,ROW($F153)+$E$3))/Q$3*1000,""))</f>
        <v/>
      </c>
      <c r="R153" s="73" t="str">
        <f>IF($A153="","",IF($A153=R$2,IF($G$3=aux!$A$2,1,-1)*($F153-INDEX($F$1:$F$1001,ROW($F153)+$E$3))/R$3*1000,""))</f>
        <v/>
      </c>
      <c r="S153" s="73" t="str">
        <f>IF($A153="","",IF($A153=S$2,IF($G$3=aux!$A$2,1,-1)*($F153-INDEX($F$1:$F$1001,ROW($F153)+$E$3))/S$3*1000,""))</f>
        <v/>
      </c>
      <c r="T153" s="73">
        <f>IF($A153="","",IF($A153=T$2,IF($G$3=aux!$A$2,1,-1)*($F153-INDEX($F$1:$F$1001,ROW($F153)+$E$3))/T$3*1000,""))</f>
        <v>19.092333333333332</v>
      </c>
      <c r="U153" s="73" t="str">
        <f>IF($A153="","",IF($A153=U$2,IF($G$3=aux!$A$2,1,-1)*($F153-INDEX($F$1:$F$1001,ROW($F153)+$E$3))/U$3*1000,""))</f>
        <v/>
      </c>
      <c r="V153" s="73" t="str">
        <f>IF($A153="","",IF($A153=V$2,IF($G$3=aux!$A$2,1,-1)*($F153-INDEX($F$1:$F$1001,ROW($F153)+$E$3))/V$3*1000,""))</f>
        <v/>
      </c>
      <c r="W153" s="73" t="str">
        <f>IF($A153="","",IF($A153=W$2,IF($G$3=aux!$A$2,1,-1)*($F153-INDEX($F$1:$F$1001,ROW($F153)+$E$3))/W$3*1000,""))</f>
        <v/>
      </c>
    </row>
    <row r="154" spans="1:23" x14ac:dyDescent="0.25">
      <c r="A154" s="47" t="s">
        <v>128</v>
      </c>
      <c r="B154" s="8" t="s">
        <v>129</v>
      </c>
      <c r="C154" s="8" t="s">
        <v>130</v>
      </c>
      <c r="D154" s="8" t="s">
        <v>0</v>
      </c>
      <c r="E154" s="8">
        <v>45</v>
      </c>
      <c r="F154" s="8">
        <v>0.309581</v>
      </c>
      <c r="G154" s="8">
        <v>3.9560000000000002E-17</v>
      </c>
      <c r="H154" s="8">
        <v>0</v>
      </c>
      <c r="I154" s="8">
        <v>0</v>
      </c>
      <c r="J154" s="8">
        <v>0</v>
      </c>
      <c r="K154" s="48">
        <v>9.4100000000000002E-8</v>
      </c>
      <c r="N154" s="73" t="str">
        <f>IF($A154="","",IF($A154=N$2,IF($G$3=aux!$A$2,1,-1)*($F154-INDEX($F$1:$F$1001,ROW($F154)+$E$3))/N$3*1000,""))</f>
        <v/>
      </c>
      <c r="O154" s="73" t="str">
        <f>IF($A154="","",IF($A154=O$2,IF($G$3=aux!$A$2,1,-1)*($F154-INDEX($F$1:$F$1001,ROW($F154)+$E$3))/O$3*1000,""))</f>
        <v/>
      </c>
      <c r="P154" s="73" t="str">
        <f>IF($A154="","",IF($A154=P$2,IF($G$3=aux!$A$2,1,-1)*($F154-INDEX($F$1:$F$1001,ROW($F154)+$E$3))/P$3*1000,""))</f>
        <v/>
      </c>
      <c r="Q154" s="73" t="str">
        <f>IF($A154="","",IF($A154=Q$2,IF($G$3=aux!$A$2,1,-1)*($F154-INDEX($F$1:$F$1001,ROW($F154)+$E$3))/Q$3*1000,""))</f>
        <v/>
      </c>
      <c r="R154" s="73" t="str">
        <f>IF($A154="","",IF($A154=R$2,IF($G$3=aux!$A$2,1,-1)*($F154-INDEX($F$1:$F$1001,ROW($F154)+$E$3))/R$3*1000,""))</f>
        <v/>
      </c>
      <c r="S154" s="73" t="str">
        <f>IF($A154="","",IF($A154=S$2,IF($G$3=aux!$A$2,1,-1)*($F154-INDEX($F$1:$F$1001,ROW($F154)+$E$3))/S$3*1000,""))</f>
        <v/>
      </c>
      <c r="T154" s="73">
        <f>IF($A154="","",IF($A154=T$2,IF($G$3=aux!$A$2,1,-1)*($F154-INDEX($F$1:$F$1001,ROW($F154)+$E$3))/T$3*1000,""))</f>
        <v>19.478666666666662</v>
      </c>
      <c r="U154" s="73" t="str">
        <f>IF($A154="","",IF($A154=U$2,IF($G$3=aux!$A$2,1,-1)*($F154-INDEX($F$1:$F$1001,ROW($F154)+$E$3))/U$3*1000,""))</f>
        <v/>
      </c>
      <c r="V154" s="73" t="str">
        <f>IF($A154="","",IF($A154=V$2,IF($G$3=aux!$A$2,1,-1)*($F154-INDEX($F$1:$F$1001,ROW($F154)+$E$3))/V$3*1000,""))</f>
        <v/>
      </c>
      <c r="W154" s="73" t="str">
        <f>IF($A154="","",IF($A154=W$2,IF($G$3=aux!$A$2,1,-1)*($F154-INDEX($F$1:$F$1001,ROW($F154)+$E$3))/W$3*1000,""))</f>
        <v/>
      </c>
    </row>
    <row r="155" spans="1:23" x14ac:dyDescent="0.25">
      <c r="A155" s="47" t="s">
        <v>128</v>
      </c>
      <c r="B155" s="8" t="s">
        <v>129</v>
      </c>
      <c r="C155" s="8" t="s">
        <v>130</v>
      </c>
      <c r="D155" s="8" t="s">
        <v>0</v>
      </c>
      <c r="E155" s="8">
        <v>46</v>
      </c>
      <c r="F155" s="8">
        <v>0.31723899999999999</v>
      </c>
      <c r="G155" s="8">
        <v>3.9469999999999997E-17</v>
      </c>
      <c r="H155" s="8">
        <v>0</v>
      </c>
      <c r="I155" s="8">
        <v>0</v>
      </c>
      <c r="J155" s="8">
        <v>0</v>
      </c>
      <c r="K155" s="48">
        <v>9.4100000000000002E-8</v>
      </c>
      <c r="N155" s="73" t="str">
        <f>IF($A155="","",IF($A155=N$2,IF($G$3=aux!$A$2,1,-1)*($F155-INDEX($F$1:$F$1001,ROW($F155)+$E$3))/N$3*1000,""))</f>
        <v/>
      </c>
      <c r="O155" s="73" t="str">
        <f>IF($A155="","",IF($A155=O$2,IF($G$3=aux!$A$2,1,-1)*($F155-INDEX($F$1:$F$1001,ROW($F155)+$E$3))/O$3*1000,""))</f>
        <v/>
      </c>
      <c r="P155" s="73" t="str">
        <f>IF($A155="","",IF($A155=P$2,IF($G$3=aux!$A$2,1,-1)*($F155-INDEX($F$1:$F$1001,ROW($F155)+$E$3))/P$3*1000,""))</f>
        <v/>
      </c>
      <c r="Q155" s="73" t="str">
        <f>IF($A155="","",IF($A155=Q$2,IF($G$3=aux!$A$2,1,-1)*($F155-INDEX($F$1:$F$1001,ROW($F155)+$E$3))/Q$3*1000,""))</f>
        <v/>
      </c>
      <c r="R155" s="73" t="str">
        <f>IF($A155="","",IF($A155=R$2,IF($G$3=aux!$A$2,1,-1)*($F155-INDEX($F$1:$F$1001,ROW($F155)+$E$3))/R$3*1000,""))</f>
        <v/>
      </c>
      <c r="S155" s="73" t="str">
        <f>IF($A155="","",IF($A155=S$2,IF($G$3=aux!$A$2,1,-1)*($F155-INDEX($F$1:$F$1001,ROW($F155)+$E$3))/S$3*1000,""))</f>
        <v/>
      </c>
      <c r="T155" s="73">
        <f>IF($A155="","",IF($A155=T$2,IF($G$3=aux!$A$2,1,-1)*($F155-INDEX($F$1:$F$1001,ROW($F155)+$E$3))/T$3*1000,""))</f>
        <v>19.865000000000006</v>
      </c>
      <c r="U155" s="73" t="str">
        <f>IF($A155="","",IF($A155=U$2,IF($G$3=aux!$A$2,1,-1)*($F155-INDEX($F$1:$F$1001,ROW($F155)+$E$3))/U$3*1000,""))</f>
        <v/>
      </c>
      <c r="V155" s="73" t="str">
        <f>IF($A155="","",IF($A155=V$2,IF($G$3=aux!$A$2,1,-1)*($F155-INDEX($F$1:$F$1001,ROW($F155)+$E$3))/V$3*1000,""))</f>
        <v/>
      </c>
      <c r="W155" s="73" t="str">
        <f>IF($A155="","",IF($A155=W$2,IF($G$3=aux!$A$2,1,-1)*($F155-INDEX($F$1:$F$1001,ROW($F155)+$E$3))/W$3*1000,""))</f>
        <v/>
      </c>
    </row>
    <row r="156" spans="1:23" x14ac:dyDescent="0.25">
      <c r="A156" s="47" t="s">
        <v>128</v>
      </c>
      <c r="B156" s="8" t="s">
        <v>129</v>
      </c>
      <c r="C156" s="8" t="s">
        <v>130</v>
      </c>
      <c r="D156" s="8" t="s">
        <v>0</v>
      </c>
      <c r="E156" s="8">
        <v>47</v>
      </c>
      <c r="F156" s="8">
        <v>0.32489600000000002</v>
      </c>
      <c r="G156" s="8">
        <v>3.9379999999999998E-17</v>
      </c>
      <c r="H156" s="8">
        <v>0</v>
      </c>
      <c r="I156" s="8">
        <v>0</v>
      </c>
      <c r="J156" s="8">
        <v>0</v>
      </c>
      <c r="K156" s="48">
        <v>9.4100000000000002E-8</v>
      </c>
      <c r="N156" s="73" t="str">
        <f>IF($A156="","",IF($A156=N$2,IF($G$3=aux!$A$2,1,-1)*($F156-INDEX($F$1:$F$1001,ROW($F156)+$E$3))/N$3*1000,""))</f>
        <v/>
      </c>
      <c r="O156" s="73" t="str">
        <f>IF($A156="","",IF($A156=O$2,IF($G$3=aux!$A$2,1,-1)*($F156-INDEX($F$1:$F$1001,ROW($F156)+$E$3))/O$3*1000,""))</f>
        <v/>
      </c>
      <c r="P156" s="73" t="str">
        <f>IF($A156="","",IF($A156=P$2,IF($G$3=aux!$A$2,1,-1)*($F156-INDEX($F$1:$F$1001,ROW($F156)+$E$3))/P$3*1000,""))</f>
        <v/>
      </c>
      <c r="Q156" s="73" t="str">
        <f>IF($A156="","",IF($A156=Q$2,IF($G$3=aux!$A$2,1,-1)*($F156-INDEX($F$1:$F$1001,ROW($F156)+$E$3))/Q$3*1000,""))</f>
        <v/>
      </c>
      <c r="R156" s="73" t="str">
        <f>IF($A156="","",IF($A156=R$2,IF($G$3=aux!$A$2,1,-1)*($F156-INDEX($F$1:$F$1001,ROW($F156)+$E$3))/R$3*1000,""))</f>
        <v/>
      </c>
      <c r="S156" s="73" t="str">
        <f>IF($A156="","",IF($A156=S$2,IF($G$3=aux!$A$2,1,-1)*($F156-INDEX($F$1:$F$1001,ROW($F156)+$E$3))/S$3*1000,""))</f>
        <v/>
      </c>
      <c r="T156" s="73">
        <f>IF($A156="","",IF($A156=T$2,IF($G$3=aux!$A$2,1,-1)*($F156-INDEX($F$1:$F$1001,ROW($F156)+$E$3))/T$3*1000,""))</f>
        <v>20.270666666666678</v>
      </c>
      <c r="U156" s="73" t="str">
        <f>IF($A156="","",IF($A156=U$2,IF($G$3=aux!$A$2,1,-1)*($F156-INDEX($F$1:$F$1001,ROW($F156)+$E$3))/U$3*1000,""))</f>
        <v/>
      </c>
      <c r="V156" s="73" t="str">
        <f>IF($A156="","",IF($A156=V$2,IF($G$3=aux!$A$2,1,-1)*($F156-INDEX($F$1:$F$1001,ROW($F156)+$E$3))/V$3*1000,""))</f>
        <v/>
      </c>
      <c r="W156" s="73" t="str">
        <f>IF($A156="","",IF($A156=W$2,IF($G$3=aux!$A$2,1,-1)*($F156-INDEX($F$1:$F$1001,ROW($F156)+$E$3))/W$3*1000,""))</f>
        <v/>
      </c>
    </row>
    <row r="157" spans="1:23" x14ac:dyDescent="0.25">
      <c r="A157" s="47" t="s">
        <v>128</v>
      </c>
      <c r="B157" s="8" t="s">
        <v>129</v>
      </c>
      <c r="C157" s="8" t="s">
        <v>130</v>
      </c>
      <c r="D157" s="8" t="s">
        <v>0</v>
      </c>
      <c r="E157" s="8">
        <v>48</v>
      </c>
      <c r="F157" s="8">
        <v>0.33255200000000001</v>
      </c>
      <c r="G157" s="8">
        <v>3.9280000000000001E-17</v>
      </c>
      <c r="H157" s="8">
        <v>0</v>
      </c>
      <c r="I157" s="8">
        <v>0</v>
      </c>
      <c r="J157" s="8">
        <v>0</v>
      </c>
      <c r="K157" s="48">
        <v>9.4100000000000002E-8</v>
      </c>
      <c r="N157" s="73" t="str">
        <f>IF($A157="","",IF($A157=N$2,IF($G$3=aux!$A$2,1,-1)*($F157-INDEX($F$1:$F$1001,ROW($F157)+$E$3))/N$3*1000,""))</f>
        <v/>
      </c>
      <c r="O157" s="73" t="str">
        <f>IF($A157="","",IF($A157=O$2,IF($G$3=aux!$A$2,1,-1)*($F157-INDEX($F$1:$F$1001,ROW($F157)+$E$3))/O$3*1000,""))</f>
        <v/>
      </c>
      <c r="P157" s="73" t="str">
        <f>IF($A157="","",IF($A157=P$2,IF($G$3=aux!$A$2,1,-1)*($F157-INDEX($F$1:$F$1001,ROW($F157)+$E$3))/P$3*1000,""))</f>
        <v/>
      </c>
      <c r="Q157" s="73" t="str">
        <f>IF($A157="","",IF($A157=Q$2,IF($G$3=aux!$A$2,1,-1)*($F157-INDEX($F$1:$F$1001,ROW($F157)+$E$3))/Q$3*1000,""))</f>
        <v/>
      </c>
      <c r="R157" s="73" t="str">
        <f>IF($A157="","",IF($A157=R$2,IF($G$3=aux!$A$2,1,-1)*($F157-INDEX($F$1:$F$1001,ROW($F157)+$E$3))/R$3*1000,""))</f>
        <v/>
      </c>
      <c r="S157" s="73" t="str">
        <f>IF($A157="","",IF($A157=S$2,IF($G$3=aux!$A$2,1,-1)*($F157-INDEX($F$1:$F$1001,ROW($F157)+$E$3))/S$3*1000,""))</f>
        <v/>
      </c>
      <c r="T157" s="73">
        <f>IF($A157="","",IF($A157=T$2,IF($G$3=aux!$A$2,1,-1)*($F157-INDEX($F$1:$F$1001,ROW($F157)+$E$3))/T$3*1000,""))</f>
        <v>20.698333333333338</v>
      </c>
      <c r="U157" s="73" t="str">
        <f>IF($A157="","",IF($A157=U$2,IF($G$3=aux!$A$2,1,-1)*($F157-INDEX($F$1:$F$1001,ROW($F157)+$E$3))/U$3*1000,""))</f>
        <v/>
      </c>
      <c r="V157" s="73" t="str">
        <f>IF($A157="","",IF($A157=V$2,IF($G$3=aux!$A$2,1,-1)*($F157-INDEX($F$1:$F$1001,ROW($F157)+$E$3))/V$3*1000,""))</f>
        <v/>
      </c>
      <c r="W157" s="73" t="str">
        <f>IF($A157="","",IF($A157=W$2,IF($G$3=aux!$A$2,1,-1)*($F157-INDEX($F$1:$F$1001,ROW($F157)+$E$3))/W$3*1000,""))</f>
        <v/>
      </c>
    </row>
    <row r="158" spans="1:23" x14ac:dyDescent="0.25">
      <c r="A158" s="47" t="s">
        <v>128</v>
      </c>
      <c r="B158" s="8" t="s">
        <v>129</v>
      </c>
      <c r="C158" s="8" t="s">
        <v>130</v>
      </c>
      <c r="D158" s="8" t="s">
        <v>0</v>
      </c>
      <c r="E158" s="8">
        <v>49</v>
      </c>
      <c r="F158" s="8">
        <v>0.34021000000000001</v>
      </c>
      <c r="G158" s="8">
        <v>3.914E-17</v>
      </c>
      <c r="H158" s="8">
        <v>0</v>
      </c>
      <c r="I158" s="8">
        <v>0</v>
      </c>
      <c r="J158" s="8">
        <v>0</v>
      </c>
      <c r="K158" s="48">
        <v>9.3779999999999997E-8</v>
      </c>
      <c r="N158" s="73" t="str">
        <f>IF($A158="","",IF($A158=N$2,IF($G$3=aux!$A$2,1,-1)*($F158-INDEX($F$1:$F$1001,ROW($F158)+$E$3))/N$3*1000,""))</f>
        <v/>
      </c>
      <c r="O158" s="73" t="str">
        <f>IF($A158="","",IF($A158=O$2,IF($G$3=aux!$A$2,1,-1)*($F158-INDEX($F$1:$F$1001,ROW($F158)+$E$3))/O$3*1000,""))</f>
        <v/>
      </c>
      <c r="P158" s="73" t="str">
        <f>IF($A158="","",IF($A158=P$2,IF($G$3=aux!$A$2,1,-1)*($F158-INDEX($F$1:$F$1001,ROW($F158)+$E$3))/P$3*1000,""))</f>
        <v/>
      </c>
      <c r="Q158" s="73" t="str">
        <f>IF($A158="","",IF($A158=Q$2,IF($G$3=aux!$A$2,1,-1)*($F158-INDEX($F$1:$F$1001,ROW($F158)+$E$3))/Q$3*1000,""))</f>
        <v/>
      </c>
      <c r="R158" s="73" t="str">
        <f>IF($A158="","",IF($A158=R$2,IF($G$3=aux!$A$2,1,-1)*($F158-INDEX($F$1:$F$1001,ROW($F158)+$E$3))/R$3*1000,""))</f>
        <v/>
      </c>
      <c r="S158" s="73" t="str">
        <f>IF($A158="","",IF($A158=S$2,IF($G$3=aux!$A$2,1,-1)*($F158-INDEX($F$1:$F$1001,ROW($F158)+$E$3))/S$3*1000,""))</f>
        <v/>
      </c>
      <c r="T158" s="73">
        <f>IF($A158="","",IF($A158=T$2,IF($G$3=aux!$A$2,1,-1)*($F158-INDEX($F$1:$F$1001,ROW($F158)+$E$3))/T$3*1000,""))</f>
        <v>21.180333333333341</v>
      </c>
      <c r="U158" s="73" t="str">
        <f>IF($A158="","",IF($A158=U$2,IF($G$3=aux!$A$2,1,-1)*($F158-INDEX($F$1:$F$1001,ROW($F158)+$E$3))/U$3*1000,""))</f>
        <v/>
      </c>
      <c r="V158" s="73" t="str">
        <f>IF($A158="","",IF($A158=V$2,IF($G$3=aux!$A$2,1,-1)*($F158-INDEX($F$1:$F$1001,ROW($F158)+$E$3))/V$3*1000,""))</f>
        <v/>
      </c>
      <c r="W158" s="73" t="str">
        <f>IF($A158="","",IF($A158=W$2,IF($G$3=aux!$A$2,1,-1)*($F158-INDEX($F$1:$F$1001,ROW($F158)+$E$3))/W$3*1000,""))</f>
        <v/>
      </c>
    </row>
    <row r="159" spans="1:23" x14ac:dyDescent="0.25">
      <c r="A159" s="47" t="s">
        <v>128</v>
      </c>
      <c r="B159" s="8" t="s">
        <v>129</v>
      </c>
      <c r="C159" s="8" t="s">
        <v>130</v>
      </c>
      <c r="D159" s="8" t="s">
        <v>0</v>
      </c>
      <c r="E159" s="8">
        <v>50</v>
      </c>
      <c r="F159" s="8">
        <v>0.34787200000000001</v>
      </c>
      <c r="G159" s="8">
        <v>3.9019999999999997E-17</v>
      </c>
      <c r="H159" s="8">
        <v>0</v>
      </c>
      <c r="I159" s="8">
        <v>0</v>
      </c>
      <c r="J159" s="8">
        <v>0</v>
      </c>
      <c r="K159" s="48">
        <v>9.3779999999999997E-8</v>
      </c>
      <c r="N159" s="73" t="str">
        <f>IF($A159="","",IF($A159=N$2,IF($G$3=aux!$A$2,1,-1)*($F159-INDEX($F$1:$F$1001,ROW($F159)+$E$3))/N$3*1000,""))</f>
        <v/>
      </c>
      <c r="O159" s="73" t="str">
        <f>IF($A159="","",IF($A159=O$2,IF($G$3=aux!$A$2,1,-1)*($F159-INDEX($F$1:$F$1001,ROW($F159)+$E$3))/O$3*1000,""))</f>
        <v/>
      </c>
      <c r="P159" s="73" t="str">
        <f>IF($A159="","",IF($A159=P$2,IF($G$3=aux!$A$2,1,-1)*($F159-INDEX($F$1:$F$1001,ROW($F159)+$E$3))/P$3*1000,""))</f>
        <v/>
      </c>
      <c r="Q159" s="73" t="str">
        <f>IF($A159="","",IF($A159=Q$2,IF($G$3=aux!$A$2,1,-1)*($F159-INDEX($F$1:$F$1001,ROW($F159)+$E$3))/Q$3*1000,""))</f>
        <v/>
      </c>
      <c r="R159" s="73" t="str">
        <f>IF($A159="","",IF($A159=R$2,IF($G$3=aux!$A$2,1,-1)*($F159-INDEX($F$1:$F$1001,ROW($F159)+$E$3))/R$3*1000,""))</f>
        <v/>
      </c>
      <c r="S159" s="73" t="str">
        <f>IF($A159="","",IF($A159=S$2,IF($G$3=aux!$A$2,1,-1)*($F159-INDEX($F$1:$F$1001,ROW($F159)+$E$3))/S$3*1000,""))</f>
        <v/>
      </c>
      <c r="T159" s="73">
        <f>IF($A159="","",IF($A159=T$2,IF($G$3=aux!$A$2,1,-1)*($F159-INDEX($F$1:$F$1001,ROW($F159)+$E$3))/T$3*1000,""))</f>
        <v>21.653666666666666</v>
      </c>
      <c r="U159" s="73" t="str">
        <f>IF($A159="","",IF($A159=U$2,IF($G$3=aux!$A$2,1,-1)*($F159-INDEX($F$1:$F$1001,ROW($F159)+$E$3))/U$3*1000,""))</f>
        <v/>
      </c>
      <c r="V159" s="73" t="str">
        <f>IF($A159="","",IF($A159=V$2,IF($G$3=aux!$A$2,1,-1)*($F159-INDEX($F$1:$F$1001,ROW($F159)+$E$3))/V$3*1000,""))</f>
        <v/>
      </c>
      <c r="W159" s="73" t="str">
        <f>IF($A159="","",IF($A159=W$2,IF($G$3=aux!$A$2,1,-1)*($F159-INDEX($F$1:$F$1001,ROW($F159)+$E$3))/W$3*1000,""))</f>
        <v/>
      </c>
    </row>
    <row r="160" spans="1:23" x14ac:dyDescent="0.25">
      <c r="A160" s="47" t="s">
        <v>128</v>
      </c>
      <c r="B160" s="8" t="s">
        <v>129</v>
      </c>
      <c r="C160" s="8" t="s">
        <v>130</v>
      </c>
      <c r="D160" s="8" t="s">
        <v>0</v>
      </c>
      <c r="E160" s="8">
        <v>51</v>
      </c>
      <c r="F160" s="8">
        <v>0.35553099999999999</v>
      </c>
      <c r="G160" s="8">
        <v>3.891E-17</v>
      </c>
      <c r="H160" s="8">
        <v>0</v>
      </c>
      <c r="I160" s="8">
        <v>0</v>
      </c>
      <c r="J160" s="8">
        <v>0</v>
      </c>
      <c r="K160" s="48">
        <v>9.3779999999999997E-8</v>
      </c>
      <c r="N160" s="73" t="str">
        <f>IF($A160="","",IF($A160=N$2,IF($G$3=aux!$A$2,1,-1)*($F160-INDEX($F$1:$F$1001,ROW($F160)+$E$3))/N$3*1000,""))</f>
        <v/>
      </c>
      <c r="O160" s="73" t="str">
        <f>IF($A160="","",IF($A160=O$2,IF($G$3=aux!$A$2,1,-1)*($F160-INDEX($F$1:$F$1001,ROW($F160)+$E$3))/O$3*1000,""))</f>
        <v/>
      </c>
      <c r="P160" s="73" t="str">
        <f>IF($A160="","",IF($A160=P$2,IF($G$3=aux!$A$2,1,-1)*($F160-INDEX($F$1:$F$1001,ROW($F160)+$E$3))/P$3*1000,""))</f>
        <v/>
      </c>
      <c r="Q160" s="73" t="str">
        <f>IF($A160="","",IF($A160=Q$2,IF($G$3=aux!$A$2,1,-1)*($F160-INDEX($F$1:$F$1001,ROW($F160)+$E$3))/Q$3*1000,""))</f>
        <v/>
      </c>
      <c r="R160" s="73" t="str">
        <f>IF($A160="","",IF($A160=R$2,IF($G$3=aux!$A$2,1,-1)*($F160-INDEX($F$1:$F$1001,ROW($F160)+$E$3))/R$3*1000,""))</f>
        <v/>
      </c>
      <c r="S160" s="73" t="str">
        <f>IF($A160="","",IF($A160=S$2,IF($G$3=aux!$A$2,1,-1)*($F160-INDEX($F$1:$F$1001,ROW($F160)+$E$3))/S$3*1000,""))</f>
        <v/>
      </c>
      <c r="T160" s="73">
        <f>IF($A160="","",IF($A160=T$2,IF($G$3=aux!$A$2,1,-1)*($F160-INDEX($F$1:$F$1001,ROW($F160)+$E$3))/T$3*1000,""))</f>
        <v>22.127333333333333</v>
      </c>
      <c r="U160" s="73" t="str">
        <f>IF($A160="","",IF($A160=U$2,IF($G$3=aux!$A$2,1,-1)*($F160-INDEX($F$1:$F$1001,ROW($F160)+$E$3))/U$3*1000,""))</f>
        <v/>
      </c>
      <c r="V160" s="73" t="str">
        <f>IF($A160="","",IF($A160=V$2,IF($G$3=aux!$A$2,1,-1)*($F160-INDEX($F$1:$F$1001,ROW($F160)+$E$3))/V$3*1000,""))</f>
        <v/>
      </c>
      <c r="W160" s="73" t="str">
        <f>IF($A160="","",IF($A160=W$2,IF($G$3=aux!$A$2,1,-1)*($F160-INDEX($F$1:$F$1001,ROW($F160)+$E$3))/W$3*1000,""))</f>
        <v/>
      </c>
    </row>
    <row r="161" spans="1:23" x14ac:dyDescent="0.25">
      <c r="A161" s="47" t="s">
        <v>128</v>
      </c>
      <c r="B161" s="8" t="s">
        <v>129</v>
      </c>
      <c r="C161" s="8" t="s">
        <v>130</v>
      </c>
      <c r="D161" s="8" t="s">
        <v>0</v>
      </c>
      <c r="E161" s="8">
        <v>52</v>
      </c>
      <c r="F161" s="8">
        <v>0.36319699999999999</v>
      </c>
      <c r="G161" s="8">
        <v>3.8799999999999997E-17</v>
      </c>
      <c r="H161" s="8">
        <v>0</v>
      </c>
      <c r="I161" s="8">
        <v>0</v>
      </c>
      <c r="J161" s="8">
        <v>0</v>
      </c>
      <c r="K161" s="48">
        <v>9.3779999999999997E-8</v>
      </c>
      <c r="N161" s="73" t="str">
        <f>IF($A161="","",IF($A161=N$2,IF($G$3=aux!$A$2,1,-1)*($F161-INDEX($F$1:$F$1001,ROW($F161)+$E$3))/N$3*1000,""))</f>
        <v/>
      </c>
      <c r="O161" s="73" t="str">
        <f>IF($A161="","",IF($A161=O$2,IF($G$3=aux!$A$2,1,-1)*($F161-INDEX($F$1:$F$1001,ROW($F161)+$E$3))/O$3*1000,""))</f>
        <v/>
      </c>
      <c r="P161" s="73" t="str">
        <f>IF($A161="","",IF($A161=P$2,IF($G$3=aux!$A$2,1,-1)*($F161-INDEX($F$1:$F$1001,ROW($F161)+$E$3))/P$3*1000,""))</f>
        <v/>
      </c>
      <c r="Q161" s="73" t="str">
        <f>IF($A161="","",IF($A161=Q$2,IF($G$3=aux!$A$2,1,-1)*($F161-INDEX($F$1:$F$1001,ROW($F161)+$E$3))/Q$3*1000,""))</f>
        <v/>
      </c>
      <c r="R161" s="73" t="str">
        <f>IF($A161="","",IF($A161=R$2,IF($G$3=aux!$A$2,1,-1)*($F161-INDEX($F$1:$F$1001,ROW($F161)+$E$3))/R$3*1000,""))</f>
        <v/>
      </c>
      <c r="S161" s="73" t="str">
        <f>IF($A161="","",IF($A161=S$2,IF($G$3=aux!$A$2,1,-1)*($F161-INDEX($F$1:$F$1001,ROW($F161)+$E$3))/S$3*1000,""))</f>
        <v/>
      </c>
      <c r="T161" s="73">
        <f>IF($A161="","",IF($A161=T$2,IF($G$3=aux!$A$2,1,-1)*($F161-INDEX($F$1:$F$1001,ROW($F161)+$E$3))/T$3*1000,""))</f>
        <v>22.591666666666658</v>
      </c>
      <c r="U161" s="73" t="str">
        <f>IF($A161="","",IF($A161=U$2,IF($G$3=aux!$A$2,1,-1)*($F161-INDEX($F$1:$F$1001,ROW($F161)+$E$3))/U$3*1000,""))</f>
        <v/>
      </c>
      <c r="V161" s="73" t="str">
        <f>IF($A161="","",IF($A161=V$2,IF($G$3=aux!$A$2,1,-1)*($F161-INDEX($F$1:$F$1001,ROW($F161)+$E$3))/V$3*1000,""))</f>
        <v/>
      </c>
      <c r="W161" s="73" t="str">
        <f>IF($A161="","",IF($A161=W$2,IF($G$3=aux!$A$2,1,-1)*($F161-INDEX($F$1:$F$1001,ROW($F161)+$E$3))/W$3*1000,""))</f>
        <v/>
      </c>
    </row>
    <row r="162" spans="1:23" x14ac:dyDescent="0.25">
      <c r="A162" s="47" t="s">
        <v>128</v>
      </c>
      <c r="B162" s="8" t="s">
        <v>129</v>
      </c>
      <c r="C162" s="8" t="s">
        <v>130</v>
      </c>
      <c r="D162" s="8" t="s">
        <v>0</v>
      </c>
      <c r="E162" s="8">
        <v>53</v>
      </c>
      <c r="F162" s="8">
        <v>0.370863</v>
      </c>
      <c r="G162" s="8">
        <v>3.8680000000000001E-17</v>
      </c>
      <c r="H162" s="8">
        <v>0</v>
      </c>
      <c r="I162" s="8">
        <v>0</v>
      </c>
      <c r="J162" s="8">
        <v>0</v>
      </c>
      <c r="K162" s="48">
        <v>9.3779999999999997E-8</v>
      </c>
      <c r="N162" s="73" t="str">
        <f>IF($A162="","",IF($A162=N$2,IF($G$3=aux!$A$2,1,-1)*($F162-INDEX($F$1:$F$1001,ROW($F162)+$E$3))/N$3*1000,""))</f>
        <v/>
      </c>
      <c r="O162" s="73" t="str">
        <f>IF($A162="","",IF($A162=O$2,IF($G$3=aux!$A$2,1,-1)*($F162-INDEX($F$1:$F$1001,ROW($F162)+$E$3))/O$3*1000,""))</f>
        <v/>
      </c>
      <c r="P162" s="73" t="str">
        <f>IF($A162="","",IF($A162=P$2,IF($G$3=aux!$A$2,1,-1)*($F162-INDEX($F$1:$F$1001,ROW($F162)+$E$3))/P$3*1000,""))</f>
        <v/>
      </c>
      <c r="Q162" s="73" t="str">
        <f>IF($A162="","",IF($A162=Q$2,IF($G$3=aux!$A$2,1,-1)*($F162-INDEX($F$1:$F$1001,ROW($F162)+$E$3))/Q$3*1000,""))</f>
        <v/>
      </c>
      <c r="R162" s="73" t="str">
        <f>IF($A162="","",IF($A162=R$2,IF($G$3=aux!$A$2,1,-1)*($F162-INDEX($F$1:$F$1001,ROW($F162)+$E$3))/R$3*1000,""))</f>
        <v/>
      </c>
      <c r="S162" s="73" t="str">
        <f>IF($A162="","",IF($A162=S$2,IF($G$3=aux!$A$2,1,-1)*($F162-INDEX($F$1:$F$1001,ROW($F162)+$E$3))/S$3*1000,""))</f>
        <v/>
      </c>
      <c r="T162" s="73">
        <f>IF($A162="","",IF($A162=T$2,IF($G$3=aux!$A$2,1,-1)*($F162-INDEX($F$1:$F$1001,ROW($F162)+$E$3))/T$3*1000,""))</f>
        <v>23.056000000000004</v>
      </c>
      <c r="U162" s="73" t="str">
        <f>IF($A162="","",IF($A162=U$2,IF($G$3=aux!$A$2,1,-1)*($F162-INDEX($F$1:$F$1001,ROW($F162)+$E$3))/U$3*1000,""))</f>
        <v/>
      </c>
      <c r="V162" s="73" t="str">
        <f>IF($A162="","",IF($A162=V$2,IF($G$3=aux!$A$2,1,-1)*($F162-INDEX($F$1:$F$1001,ROW($F162)+$E$3))/V$3*1000,""))</f>
        <v/>
      </c>
      <c r="W162" s="73" t="str">
        <f>IF($A162="","",IF($A162=W$2,IF($G$3=aux!$A$2,1,-1)*($F162-INDEX($F$1:$F$1001,ROW($F162)+$E$3))/W$3*1000,""))</f>
        <v/>
      </c>
    </row>
    <row r="163" spans="1:23" x14ac:dyDescent="0.25">
      <c r="A163" s="47" t="s">
        <v>128</v>
      </c>
      <c r="B163" s="8" t="s">
        <v>129</v>
      </c>
      <c r="C163" s="8" t="s">
        <v>130</v>
      </c>
      <c r="D163" s="8" t="s">
        <v>0</v>
      </c>
      <c r="E163" s="8">
        <v>54</v>
      </c>
      <c r="F163" s="8">
        <v>0.37853900000000001</v>
      </c>
      <c r="G163" s="8">
        <v>3.8559999999999998E-17</v>
      </c>
      <c r="H163" s="8">
        <v>0</v>
      </c>
      <c r="I163" s="8">
        <v>0</v>
      </c>
      <c r="J163" s="8">
        <v>0</v>
      </c>
      <c r="K163" s="48">
        <v>9.3779999999999997E-8</v>
      </c>
      <c r="N163" s="73" t="str">
        <f>IF($A163="","",IF($A163=N$2,IF($G$3=aux!$A$2,1,-1)*($F163-INDEX($F$1:$F$1001,ROW($F163)+$E$3))/N$3*1000,""))</f>
        <v/>
      </c>
      <c r="O163" s="73" t="str">
        <f>IF($A163="","",IF($A163=O$2,IF($G$3=aux!$A$2,1,-1)*($F163-INDEX($F$1:$F$1001,ROW($F163)+$E$3))/O$3*1000,""))</f>
        <v/>
      </c>
      <c r="P163" s="73" t="str">
        <f>IF($A163="","",IF($A163=P$2,IF($G$3=aux!$A$2,1,-1)*($F163-INDEX($F$1:$F$1001,ROW($F163)+$E$3))/P$3*1000,""))</f>
        <v/>
      </c>
      <c r="Q163" s="73" t="str">
        <f>IF($A163="","",IF($A163=Q$2,IF($G$3=aux!$A$2,1,-1)*($F163-INDEX($F$1:$F$1001,ROW($F163)+$E$3))/Q$3*1000,""))</f>
        <v/>
      </c>
      <c r="R163" s="73" t="str">
        <f>IF($A163="","",IF($A163=R$2,IF($G$3=aux!$A$2,1,-1)*($F163-INDEX($F$1:$F$1001,ROW($F163)+$E$3))/R$3*1000,""))</f>
        <v/>
      </c>
      <c r="S163" s="73" t="str">
        <f>IF($A163="","",IF($A163=S$2,IF($G$3=aux!$A$2,1,-1)*($F163-INDEX($F$1:$F$1001,ROW($F163)+$E$3))/S$3*1000,""))</f>
        <v/>
      </c>
      <c r="T163" s="73">
        <f>IF($A163="","",IF($A163=T$2,IF($G$3=aux!$A$2,1,-1)*($F163-INDEX($F$1:$F$1001,ROW($F163)+$E$3))/T$3*1000,""))</f>
        <v>23.509</v>
      </c>
      <c r="U163" s="73" t="str">
        <f>IF($A163="","",IF($A163=U$2,IF($G$3=aux!$A$2,1,-1)*($F163-INDEX($F$1:$F$1001,ROW($F163)+$E$3))/U$3*1000,""))</f>
        <v/>
      </c>
      <c r="V163" s="73" t="str">
        <f>IF($A163="","",IF($A163=V$2,IF($G$3=aux!$A$2,1,-1)*($F163-INDEX($F$1:$F$1001,ROW($F163)+$E$3))/V$3*1000,""))</f>
        <v/>
      </c>
      <c r="W163" s="73" t="str">
        <f>IF($A163="","",IF($A163=W$2,IF($G$3=aux!$A$2,1,-1)*($F163-INDEX($F$1:$F$1001,ROW($F163)+$E$3))/W$3*1000,""))</f>
        <v/>
      </c>
    </row>
    <row r="164" spans="1:23" x14ac:dyDescent="0.25">
      <c r="A164" s="47" t="s">
        <v>128</v>
      </c>
      <c r="B164" s="8" t="s">
        <v>129</v>
      </c>
      <c r="C164" s="8" t="s">
        <v>130</v>
      </c>
      <c r="D164" s="8" t="s">
        <v>0</v>
      </c>
      <c r="E164" s="8">
        <v>55</v>
      </c>
      <c r="F164" s="8">
        <v>0.38622699999999999</v>
      </c>
      <c r="G164" s="8">
        <v>3.8440000000000002E-17</v>
      </c>
      <c r="H164" s="8">
        <v>0</v>
      </c>
      <c r="I164" s="8">
        <v>0</v>
      </c>
      <c r="J164" s="8">
        <v>0</v>
      </c>
      <c r="K164" s="48">
        <v>9.3779999999999997E-8</v>
      </c>
      <c r="N164" s="73" t="str">
        <f>IF($A164="","",IF($A164=N$2,IF($G$3=aux!$A$2,1,-1)*($F164-INDEX($F$1:$F$1001,ROW($F164)+$E$3))/N$3*1000,""))</f>
        <v/>
      </c>
      <c r="O164" s="73" t="str">
        <f>IF($A164="","",IF($A164=O$2,IF($G$3=aux!$A$2,1,-1)*($F164-INDEX($F$1:$F$1001,ROW($F164)+$E$3))/O$3*1000,""))</f>
        <v/>
      </c>
      <c r="P164" s="73" t="str">
        <f>IF($A164="","",IF($A164=P$2,IF($G$3=aux!$A$2,1,-1)*($F164-INDEX($F$1:$F$1001,ROW($F164)+$E$3))/P$3*1000,""))</f>
        <v/>
      </c>
      <c r="Q164" s="73" t="str">
        <f>IF($A164="","",IF($A164=Q$2,IF($G$3=aux!$A$2,1,-1)*($F164-INDEX($F$1:$F$1001,ROW($F164)+$E$3))/Q$3*1000,""))</f>
        <v/>
      </c>
      <c r="R164" s="73" t="str">
        <f>IF($A164="","",IF($A164=R$2,IF($G$3=aux!$A$2,1,-1)*($F164-INDEX($F$1:$F$1001,ROW($F164)+$E$3))/R$3*1000,""))</f>
        <v/>
      </c>
      <c r="S164" s="73" t="str">
        <f>IF($A164="","",IF($A164=S$2,IF($G$3=aux!$A$2,1,-1)*($F164-INDEX($F$1:$F$1001,ROW($F164)+$E$3))/S$3*1000,""))</f>
        <v/>
      </c>
      <c r="T164" s="73">
        <f>IF($A164="","",IF($A164=T$2,IF($G$3=aux!$A$2,1,-1)*($F164-INDEX($F$1:$F$1001,ROW($F164)+$E$3))/T$3*1000,""))</f>
        <v>23.946999999999996</v>
      </c>
      <c r="U164" s="73" t="str">
        <f>IF($A164="","",IF($A164=U$2,IF($G$3=aux!$A$2,1,-1)*($F164-INDEX($F$1:$F$1001,ROW($F164)+$E$3))/U$3*1000,""))</f>
        <v/>
      </c>
      <c r="V164" s="73" t="str">
        <f>IF($A164="","",IF($A164=V$2,IF($G$3=aux!$A$2,1,-1)*($F164-INDEX($F$1:$F$1001,ROW($F164)+$E$3))/V$3*1000,""))</f>
        <v/>
      </c>
      <c r="W164" s="73" t="str">
        <f>IF($A164="","",IF($A164=W$2,IF($G$3=aux!$A$2,1,-1)*($F164-INDEX($F$1:$F$1001,ROW($F164)+$E$3))/W$3*1000,""))</f>
        <v/>
      </c>
    </row>
    <row r="165" spans="1:23" x14ac:dyDescent="0.25">
      <c r="A165" s="47" t="s">
        <v>128</v>
      </c>
      <c r="B165" s="8" t="s">
        <v>129</v>
      </c>
      <c r="C165" s="8" t="s">
        <v>130</v>
      </c>
      <c r="D165" s="8" t="s">
        <v>0</v>
      </c>
      <c r="E165" s="8">
        <v>56</v>
      </c>
      <c r="F165" s="8">
        <v>0.393932</v>
      </c>
      <c r="G165" s="8">
        <v>3.8319999999999999E-17</v>
      </c>
      <c r="H165" s="8">
        <v>0</v>
      </c>
      <c r="I165" s="8">
        <v>0</v>
      </c>
      <c r="J165" s="8">
        <v>0</v>
      </c>
      <c r="K165" s="48">
        <v>9.3779999999999997E-8</v>
      </c>
      <c r="N165" s="73" t="str">
        <f>IF($A165="","",IF($A165=N$2,IF($G$3=aux!$A$2,1,-1)*($F165-INDEX($F$1:$F$1001,ROW($F165)+$E$3))/N$3*1000,""))</f>
        <v/>
      </c>
      <c r="O165" s="73" t="str">
        <f>IF($A165="","",IF($A165=O$2,IF($G$3=aux!$A$2,1,-1)*($F165-INDEX($F$1:$F$1001,ROW($F165)+$E$3))/O$3*1000,""))</f>
        <v/>
      </c>
      <c r="P165" s="73" t="str">
        <f>IF($A165="","",IF($A165=P$2,IF($G$3=aux!$A$2,1,-1)*($F165-INDEX($F$1:$F$1001,ROW($F165)+$E$3))/P$3*1000,""))</f>
        <v/>
      </c>
      <c r="Q165" s="73" t="str">
        <f>IF($A165="","",IF($A165=Q$2,IF($G$3=aux!$A$2,1,-1)*($F165-INDEX($F$1:$F$1001,ROW($F165)+$E$3))/Q$3*1000,""))</f>
        <v/>
      </c>
      <c r="R165" s="73" t="str">
        <f>IF($A165="","",IF($A165=R$2,IF($G$3=aux!$A$2,1,-1)*($F165-INDEX($F$1:$F$1001,ROW($F165)+$E$3))/R$3*1000,""))</f>
        <v/>
      </c>
      <c r="S165" s="73" t="str">
        <f>IF($A165="","",IF($A165=S$2,IF($G$3=aux!$A$2,1,-1)*($F165-INDEX($F$1:$F$1001,ROW($F165)+$E$3))/S$3*1000,""))</f>
        <v/>
      </c>
      <c r="T165" s="73">
        <f>IF($A165="","",IF($A165=T$2,IF($G$3=aux!$A$2,1,-1)*($F165-INDEX($F$1:$F$1001,ROW($F165)+$E$3))/T$3*1000,""))</f>
        <v>24.365666666666673</v>
      </c>
      <c r="U165" s="73" t="str">
        <f>IF($A165="","",IF($A165=U$2,IF($G$3=aux!$A$2,1,-1)*($F165-INDEX($F$1:$F$1001,ROW($F165)+$E$3))/U$3*1000,""))</f>
        <v/>
      </c>
      <c r="V165" s="73" t="str">
        <f>IF($A165="","",IF($A165=V$2,IF($G$3=aux!$A$2,1,-1)*($F165-INDEX($F$1:$F$1001,ROW($F165)+$E$3))/V$3*1000,""))</f>
        <v/>
      </c>
      <c r="W165" s="73" t="str">
        <f>IF($A165="","",IF($A165=W$2,IF($G$3=aux!$A$2,1,-1)*($F165-INDEX($F$1:$F$1001,ROW($F165)+$E$3))/W$3*1000,""))</f>
        <v/>
      </c>
    </row>
    <row r="166" spans="1:23" x14ac:dyDescent="0.25">
      <c r="A166" s="47" t="s">
        <v>128</v>
      </c>
      <c r="B166" s="8" t="s">
        <v>129</v>
      </c>
      <c r="C166" s="8" t="s">
        <v>130</v>
      </c>
      <c r="D166" s="8" t="s">
        <v>0</v>
      </c>
      <c r="E166" s="8">
        <v>57</v>
      </c>
      <c r="F166" s="8">
        <v>0.40163599999999999</v>
      </c>
      <c r="G166" s="8">
        <v>3.8199999999999997E-17</v>
      </c>
      <c r="H166" s="8">
        <v>0</v>
      </c>
      <c r="I166" s="8">
        <v>0</v>
      </c>
      <c r="J166" s="8">
        <v>0</v>
      </c>
      <c r="K166" s="48">
        <v>9.3779999999999997E-8</v>
      </c>
      <c r="N166" s="73" t="str">
        <f>IF($A166="","",IF($A166=N$2,IF($G$3=aux!$A$2,1,-1)*($F166-INDEX($F$1:$F$1001,ROW($F166)+$E$3))/N$3*1000,""))</f>
        <v/>
      </c>
      <c r="O166" s="73" t="str">
        <f>IF($A166="","",IF($A166=O$2,IF($G$3=aux!$A$2,1,-1)*($F166-INDEX($F$1:$F$1001,ROW($F166)+$E$3))/O$3*1000,""))</f>
        <v/>
      </c>
      <c r="P166" s="73" t="str">
        <f>IF($A166="","",IF($A166=P$2,IF($G$3=aux!$A$2,1,-1)*($F166-INDEX($F$1:$F$1001,ROW($F166)+$E$3))/P$3*1000,""))</f>
        <v/>
      </c>
      <c r="Q166" s="73" t="str">
        <f>IF($A166="","",IF($A166=Q$2,IF($G$3=aux!$A$2,1,-1)*($F166-INDEX($F$1:$F$1001,ROW($F166)+$E$3))/Q$3*1000,""))</f>
        <v/>
      </c>
      <c r="R166" s="73" t="str">
        <f>IF($A166="","",IF($A166=R$2,IF($G$3=aux!$A$2,1,-1)*($F166-INDEX($F$1:$F$1001,ROW($F166)+$E$3))/R$3*1000,""))</f>
        <v/>
      </c>
      <c r="S166" s="73" t="str">
        <f>IF($A166="","",IF($A166=S$2,IF($G$3=aux!$A$2,1,-1)*($F166-INDEX($F$1:$F$1001,ROW($F166)+$E$3))/S$3*1000,""))</f>
        <v/>
      </c>
      <c r="T166" s="73">
        <f>IF($A166="","",IF($A166=T$2,IF($G$3=aux!$A$2,1,-1)*($F166-INDEX($F$1:$F$1001,ROW($F166)+$E$3))/T$3*1000,""))</f>
        <v>24.785</v>
      </c>
      <c r="U166" s="73" t="str">
        <f>IF($A166="","",IF($A166=U$2,IF($G$3=aux!$A$2,1,-1)*($F166-INDEX($F$1:$F$1001,ROW($F166)+$E$3))/U$3*1000,""))</f>
        <v/>
      </c>
      <c r="V166" s="73" t="str">
        <f>IF($A166="","",IF($A166=V$2,IF($G$3=aux!$A$2,1,-1)*($F166-INDEX($F$1:$F$1001,ROW($F166)+$E$3))/V$3*1000,""))</f>
        <v/>
      </c>
      <c r="W166" s="73" t="str">
        <f>IF($A166="","",IF($A166=W$2,IF($G$3=aux!$A$2,1,-1)*($F166-INDEX($F$1:$F$1001,ROW($F166)+$E$3))/W$3*1000,""))</f>
        <v/>
      </c>
    </row>
    <row r="167" spans="1:23" x14ac:dyDescent="0.25">
      <c r="A167" s="47" t="s">
        <v>128</v>
      </c>
      <c r="B167" s="8" t="s">
        <v>129</v>
      </c>
      <c r="C167" s="8" t="s">
        <v>130</v>
      </c>
      <c r="D167" s="8" t="s">
        <v>0</v>
      </c>
      <c r="E167" s="8">
        <v>58</v>
      </c>
      <c r="F167" s="8">
        <v>0.40941699999999998</v>
      </c>
      <c r="G167" s="8">
        <v>3.817E-17</v>
      </c>
      <c r="H167" s="8">
        <v>0</v>
      </c>
      <c r="I167" s="8">
        <v>0</v>
      </c>
      <c r="J167" s="8">
        <v>0</v>
      </c>
      <c r="K167" s="48">
        <v>9.3730000000000006E-8</v>
      </c>
      <c r="N167" s="73" t="str">
        <f>IF($A167="","",IF($A167=N$2,IF($G$3=aux!$A$2,1,-1)*($F167-INDEX($F$1:$F$1001,ROW($F167)+$E$3))/N$3*1000,""))</f>
        <v/>
      </c>
      <c r="O167" s="73" t="str">
        <f>IF($A167="","",IF($A167=O$2,IF($G$3=aux!$A$2,1,-1)*($F167-INDEX($F$1:$F$1001,ROW($F167)+$E$3))/O$3*1000,""))</f>
        <v/>
      </c>
      <c r="P167" s="73" t="str">
        <f>IF($A167="","",IF($A167=P$2,IF($G$3=aux!$A$2,1,-1)*($F167-INDEX($F$1:$F$1001,ROW($F167)+$E$3))/P$3*1000,""))</f>
        <v/>
      </c>
      <c r="Q167" s="73" t="str">
        <f>IF($A167="","",IF($A167=Q$2,IF($G$3=aux!$A$2,1,-1)*($F167-INDEX($F$1:$F$1001,ROW($F167)+$E$3))/Q$3*1000,""))</f>
        <v/>
      </c>
      <c r="R167" s="73" t="str">
        <f>IF($A167="","",IF($A167=R$2,IF($G$3=aux!$A$2,1,-1)*($F167-INDEX($F$1:$F$1001,ROW($F167)+$E$3))/R$3*1000,""))</f>
        <v/>
      </c>
      <c r="S167" s="73" t="str">
        <f>IF($A167="","",IF($A167=S$2,IF($G$3=aux!$A$2,1,-1)*($F167-INDEX($F$1:$F$1001,ROW($F167)+$E$3))/S$3*1000,""))</f>
        <v/>
      </c>
      <c r="T167" s="73">
        <f>IF($A167="","",IF($A167=T$2,IF($G$3=aux!$A$2,1,-1)*($F167-INDEX($F$1:$F$1001,ROW($F167)+$E$3))/T$3*1000,""))</f>
        <v>25.13666666666666</v>
      </c>
      <c r="U167" s="73" t="str">
        <f>IF($A167="","",IF($A167=U$2,IF($G$3=aux!$A$2,1,-1)*($F167-INDEX($F$1:$F$1001,ROW($F167)+$E$3))/U$3*1000,""))</f>
        <v/>
      </c>
      <c r="V167" s="73" t="str">
        <f>IF($A167="","",IF($A167=V$2,IF($G$3=aux!$A$2,1,-1)*($F167-INDEX($F$1:$F$1001,ROW($F167)+$E$3))/V$3*1000,""))</f>
        <v/>
      </c>
      <c r="W167" s="73" t="str">
        <f>IF($A167="","",IF($A167=W$2,IF($G$3=aux!$A$2,1,-1)*($F167-INDEX($F$1:$F$1001,ROW($F167)+$E$3))/W$3*1000,""))</f>
        <v/>
      </c>
    </row>
    <row r="168" spans="1:23" x14ac:dyDescent="0.25">
      <c r="A168" s="47" t="s">
        <v>128</v>
      </c>
      <c r="B168" s="8" t="s">
        <v>129</v>
      </c>
      <c r="C168" s="8" t="s">
        <v>130</v>
      </c>
      <c r="D168" s="8" t="s">
        <v>0</v>
      </c>
      <c r="E168" s="8">
        <v>59</v>
      </c>
      <c r="F168" s="8">
        <v>0.41717700000000002</v>
      </c>
      <c r="G168" s="8">
        <v>3.8039999999999998E-17</v>
      </c>
      <c r="H168" s="8">
        <v>0</v>
      </c>
      <c r="I168" s="8">
        <v>0</v>
      </c>
      <c r="J168" s="8">
        <v>0</v>
      </c>
      <c r="K168" s="48">
        <v>9.3730000000000006E-8</v>
      </c>
      <c r="N168" s="73" t="str">
        <f>IF($A168="","",IF($A168=N$2,IF($G$3=aux!$A$2,1,-1)*($F168-INDEX($F$1:$F$1001,ROW($F168)+$E$3))/N$3*1000,""))</f>
        <v/>
      </c>
      <c r="O168" s="73" t="str">
        <f>IF($A168="","",IF($A168=O$2,IF($G$3=aux!$A$2,1,-1)*($F168-INDEX($F$1:$F$1001,ROW($F168)+$E$3))/O$3*1000,""))</f>
        <v/>
      </c>
      <c r="P168" s="73" t="str">
        <f>IF($A168="","",IF($A168=P$2,IF($G$3=aux!$A$2,1,-1)*($F168-INDEX($F$1:$F$1001,ROW($F168)+$E$3))/P$3*1000,""))</f>
        <v/>
      </c>
      <c r="Q168" s="73" t="str">
        <f>IF($A168="","",IF($A168=Q$2,IF($G$3=aux!$A$2,1,-1)*($F168-INDEX($F$1:$F$1001,ROW($F168)+$E$3))/Q$3*1000,""))</f>
        <v/>
      </c>
      <c r="R168" s="73" t="str">
        <f>IF($A168="","",IF($A168=R$2,IF($G$3=aux!$A$2,1,-1)*($F168-INDEX($F$1:$F$1001,ROW($F168)+$E$3))/R$3*1000,""))</f>
        <v/>
      </c>
      <c r="S168" s="73" t="str">
        <f>IF($A168="","",IF($A168=S$2,IF($G$3=aux!$A$2,1,-1)*($F168-INDEX($F$1:$F$1001,ROW($F168)+$E$3))/S$3*1000,""))</f>
        <v/>
      </c>
      <c r="T168" s="73">
        <f>IF($A168="","",IF($A168=T$2,IF($G$3=aux!$A$2,1,-1)*($F168-INDEX($F$1:$F$1001,ROW($F168)+$E$3))/T$3*1000,""))</f>
        <v>25.533333333333335</v>
      </c>
      <c r="U168" s="73" t="str">
        <f>IF($A168="","",IF($A168=U$2,IF($G$3=aux!$A$2,1,-1)*($F168-INDEX($F$1:$F$1001,ROW($F168)+$E$3))/U$3*1000,""))</f>
        <v/>
      </c>
      <c r="V168" s="73" t="str">
        <f>IF($A168="","",IF($A168=V$2,IF($G$3=aux!$A$2,1,-1)*($F168-INDEX($F$1:$F$1001,ROW($F168)+$E$3))/V$3*1000,""))</f>
        <v/>
      </c>
      <c r="W168" s="73" t="str">
        <f>IF($A168="","",IF($A168=W$2,IF($G$3=aux!$A$2,1,-1)*($F168-INDEX($F$1:$F$1001,ROW($F168)+$E$3))/W$3*1000,""))</f>
        <v/>
      </c>
    </row>
    <row r="169" spans="1:23" x14ac:dyDescent="0.25">
      <c r="A169" s="47" t="s">
        <v>128</v>
      </c>
      <c r="B169" s="8" t="s">
        <v>129</v>
      </c>
      <c r="C169" s="8" t="s">
        <v>130</v>
      </c>
      <c r="D169" s="8" t="s">
        <v>0</v>
      </c>
      <c r="E169" s="8">
        <v>60</v>
      </c>
      <c r="F169" s="8">
        <v>0.42493700000000001</v>
      </c>
      <c r="G169" s="8">
        <v>3.7910000000000002E-17</v>
      </c>
      <c r="H169" s="8">
        <v>0</v>
      </c>
      <c r="I169" s="8">
        <v>0</v>
      </c>
      <c r="J169" s="8">
        <v>0</v>
      </c>
      <c r="K169" s="48">
        <v>9.3730000000000006E-8</v>
      </c>
      <c r="N169" s="73" t="str">
        <f>IF($A169="","",IF($A169=N$2,IF($G$3=aux!$A$2,1,-1)*($F169-INDEX($F$1:$F$1001,ROW($F169)+$E$3))/N$3*1000,""))</f>
        <v/>
      </c>
      <c r="O169" s="73" t="str">
        <f>IF($A169="","",IF($A169=O$2,IF($G$3=aux!$A$2,1,-1)*($F169-INDEX($F$1:$F$1001,ROW($F169)+$E$3))/O$3*1000,""))</f>
        <v/>
      </c>
      <c r="P169" s="73" t="str">
        <f>IF($A169="","",IF($A169=P$2,IF($G$3=aux!$A$2,1,-1)*($F169-INDEX($F$1:$F$1001,ROW($F169)+$E$3))/P$3*1000,""))</f>
        <v/>
      </c>
      <c r="Q169" s="73" t="str">
        <f>IF($A169="","",IF($A169=Q$2,IF($G$3=aux!$A$2,1,-1)*($F169-INDEX($F$1:$F$1001,ROW($F169)+$E$3))/Q$3*1000,""))</f>
        <v/>
      </c>
      <c r="R169" s="73" t="str">
        <f>IF($A169="","",IF($A169=R$2,IF($G$3=aux!$A$2,1,-1)*($F169-INDEX($F$1:$F$1001,ROW($F169)+$E$3))/R$3*1000,""))</f>
        <v/>
      </c>
      <c r="S169" s="73" t="str">
        <f>IF($A169="","",IF($A169=S$2,IF($G$3=aux!$A$2,1,-1)*($F169-INDEX($F$1:$F$1001,ROW($F169)+$E$3))/S$3*1000,""))</f>
        <v/>
      </c>
      <c r="T169" s="73">
        <f>IF($A169="","",IF($A169=T$2,IF($G$3=aux!$A$2,1,-1)*($F169-INDEX($F$1:$F$1001,ROW($F169)+$E$3))/T$3*1000,""))</f>
        <v>25.929666666666666</v>
      </c>
      <c r="U169" s="73" t="str">
        <f>IF($A169="","",IF($A169=U$2,IF($G$3=aux!$A$2,1,-1)*($F169-INDEX($F$1:$F$1001,ROW($F169)+$E$3))/U$3*1000,""))</f>
        <v/>
      </c>
      <c r="V169" s="73" t="str">
        <f>IF($A169="","",IF($A169=V$2,IF($G$3=aux!$A$2,1,-1)*($F169-INDEX($F$1:$F$1001,ROW($F169)+$E$3))/V$3*1000,""))</f>
        <v/>
      </c>
      <c r="W169" s="73" t="str">
        <f>IF($A169="","",IF($A169=W$2,IF($G$3=aux!$A$2,1,-1)*($F169-INDEX($F$1:$F$1001,ROW($F169)+$E$3))/W$3*1000,""))</f>
        <v/>
      </c>
    </row>
    <row r="170" spans="1:23" x14ac:dyDescent="0.25">
      <c r="A170" s="47" t="s">
        <v>128</v>
      </c>
      <c r="B170" s="8" t="s">
        <v>129</v>
      </c>
      <c r="C170" s="8" t="s">
        <v>130</v>
      </c>
      <c r="D170" s="8" t="s">
        <v>0</v>
      </c>
      <c r="E170" s="8">
        <v>61</v>
      </c>
      <c r="F170" s="8">
        <v>0.43274099999999999</v>
      </c>
      <c r="G170" s="8">
        <v>3.7780000000000001E-17</v>
      </c>
      <c r="H170" s="8">
        <v>0</v>
      </c>
      <c r="I170" s="8">
        <v>0</v>
      </c>
      <c r="J170" s="8">
        <v>0</v>
      </c>
      <c r="K170" s="48">
        <v>9.3730000000000006E-8</v>
      </c>
      <c r="N170" s="73" t="str">
        <f>IF($A170="","",IF($A170=N$2,IF($G$3=aux!$A$2,1,-1)*($F170-INDEX($F$1:$F$1001,ROW($F170)+$E$3))/N$3*1000,""))</f>
        <v/>
      </c>
      <c r="O170" s="73" t="str">
        <f>IF($A170="","",IF($A170=O$2,IF($G$3=aux!$A$2,1,-1)*($F170-INDEX($F$1:$F$1001,ROW($F170)+$E$3))/O$3*1000,""))</f>
        <v/>
      </c>
      <c r="P170" s="73" t="str">
        <f>IF($A170="","",IF($A170=P$2,IF($G$3=aux!$A$2,1,-1)*($F170-INDEX($F$1:$F$1001,ROW($F170)+$E$3))/P$3*1000,""))</f>
        <v/>
      </c>
      <c r="Q170" s="73" t="str">
        <f>IF($A170="","",IF($A170=Q$2,IF($G$3=aux!$A$2,1,-1)*($F170-INDEX($F$1:$F$1001,ROW($F170)+$E$3))/Q$3*1000,""))</f>
        <v/>
      </c>
      <c r="R170" s="73" t="str">
        <f>IF($A170="","",IF($A170=R$2,IF($G$3=aux!$A$2,1,-1)*($F170-INDEX($F$1:$F$1001,ROW($F170)+$E$3))/R$3*1000,""))</f>
        <v/>
      </c>
      <c r="S170" s="73" t="str">
        <f>IF($A170="","",IF($A170=S$2,IF($G$3=aux!$A$2,1,-1)*($F170-INDEX($F$1:$F$1001,ROW($F170)+$E$3))/S$3*1000,""))</f>
        <v/>
      </c>
      <c r="T170" s="73">
        <f>IF($A170="","",IF($A170=T$2,IF($G$3=aux!$A$2,1,-1)*($F170-INDEX($F$1:$F$1001,ROW($F170)+$E$3))/T$3*1000,""))</f>
        <v>26.361333333333331</v>
      </c>
      <c r="U170" s="73" t="str">
        <f>IF($A170="","",IF($A170=U$2,IF($G$3=aux!$A$2,1,-1)*($F170-INDEX($F$1:$F$1001,ROW($F170)+$E$3))/U$3*1000,""))</f>
        <v/>
      </c>
      <c r="V170" s="73" t="str">
        <f>IF($A170="","",IF($A170=V$2,IF($G$3=aux!$A$2,1,-1)*($F170-INDEX($F$1:$F$1001,ROW($F170)+$E$3))/V$3*1000,""))</f>
        <v/>
      </c>
      <c r="W170" s="73" t="str">
        <f>IF($A170="","",IF($A170=W$2,IF($G$3=aux!$A$2,1,-1)*($F170-INDEX($F$1:$F$1001,ROW($F170)+$E$3))/W$3*1000,""))</f>
        <v/>
      </c>
    </row>
    <row r="171" spans="1:23" x14ac:dyDescent="0.25">
      <c r="A171" s="47" t="s">
        <v>128</v>
      </c>
      <c r="B171" s="8" t="s">
        <v>129</v>
      </c>
      <c r="C171" s="8" t="s">
        <v>130</v>
      </c>
      <c r="D171" s="8" t="s">
        <v>0</v>
      </c>
      <c r="E171" s="8">
        <v>62</v>
      </c>
      <c r="F171" s="8">
        <v>0.44062400000000002</v>
      </c>
      <c r="G171" s="8">
        <v>3.7649999999999999E-17</v>
      </c>
      <c r="H171" s="8">
        <v>0</v>
      </c>
      <c r="I171" s="8">
        <v>0</v>
      </c>
      <c r="J171" s="8">
        <v>0</v>
      </c>
      <c r="K171" s="48">
        <v>9.3730000000000006E-8</v>
      </c>
      <c r="N171" s="73" t="str">
        <f>IF($A171="","",IF($A171=N$2,IF($G$3=aux!$A$2,1,-1)*($F171-INDEX($F$1:$F$1001,ROW($F171)+$E$3))/N$3*1000,""))</f>
        <v/>
      </c>
      <c r="O171" s="73" t="str">
        <f>IF($A171="","",IF($A171=O$2,IF($G$3=aux!$A$2,1,-1)*($F171-INDEX($F$1:$F$1001,ROW($F171)+$E$3))/O$3*1000,""))</f>
        <v/>
      </c>
      <c r="P171" s="73" t="str">
        <f>IF($A171="","",IF($A171=P$2,IF($G$3=aux!$A$2,1,-1)*($F171-INDEX($F$1:$F$1001,ROW($F171)+$E$3))/P$3*1000,""))</f>
        <v/>
      </c>
      <c r="Q171" s="73" t="str">
        <f>IF($A171="","",IF($A171=Q$2,IF($G$3=aux!$A$2,1,-1)*($F171-INDEX($F$1:$F$1001,ROW($F171)+$E$3))/Q$3*1000,""))</f>
        <v/>
      </c>
      <c r="R171" s="73" t="str">
        <f>IF($A171="","",IF($A171=R$2,IF($G$3=aux!$A$2,1,-1)*($F171-INDEX($F$1:$F$1001,ROW($F171)+$E$3))/R$3*1000,""))</f>
        <v/>
      </c>
      <c r="S171" s="73" t="str">
        <f>IF($A171="","",IF($A171=S$2,IF($G$3=aux!$A$2,1,-1)*($F171-INDEX($F$1:$F$1001,ROW($F171)+$E$3))/S$3*1000,""))</f>
        <v/>
      </c>
      <c r="T171" s="73">
        <f>IF($A171="","",IF($A171=T$2,IF($G$3=aux!$A$2,1,-1)*($F171-INDEX($F$1:$F$1001,ROW($F171)+$E$3))/T$3*1000,""))</f>
        <v>26.866</v>
      </c>
      <c r="U171" s="73" t="str">
        <f>IF($A171="","",IF($A171=U$2,IF($G$3=aux!$A$2,1,-1)*($F171-INDEX($F$1:$F$1001,ROW($F171)+$E$3))/U$3*1000,""))</f>
        <v/>
      </c>
      <c r="V171" s="73" t="str">
        <f>IF($A171="","",IF($A171=V$2,IF($G$3=aux!$A$2,1,-1)*($F171-INDEX($F$1:$F$1001,ROW($F171)+$E$3))/V$3*1000,""))</f>
        <v/>
      </c>
      <c r="W171" s="73" t="str">
        <f>IF($A171="","",IF($A171=W$2,IF($G$3=aux!$A$2,1,-1)*($F171-INDEX($F$1:$F$1001,ROW($F171)+$E$3))/W$3*1000,""))</f>
        <v/>
      </c>
    </row>
    <row r="172" spans="1:23" x14ac:dyDescent="0.25">
      <c r="A172" s="47" t="s">
        <v>128</v>
      </c>
      <c r="B172" s="8" t="s">
        <v>129</v>
      </c>
      <c r="C172" s="8" t="s">
        <v>130</v>
      </c>
      <c r="D172" s="8" t="s">
        <v>0</v>
      </c>
      <c r="E172" s="8">
        <v>63</v>
      </c>
      <c r="F172" s="8">
        <v>0.44850400000000001</v>
      </c>
      <c r="G172" s="8">
        <v>3.756E-17</v>
      </c>
      <c r="H172" s="8">
        <v>0</v>
      </c>
      <c r="I172" s="8">
        <v>0</v>
      </c>
      <c r="J172" s="8">
        <v>0</v>
      </c>
      <c r="K172" s="48">
        <v>9.3740000000000004E-8</v>
      </c>
      <c r="N172" s="73" t="str">
        <f>IF($A172="","",IF($A172=N$2,IF($G$3=aux!$A$2,1,-1)*($F172-INDEX($F$1:$F$1001,ROW($F172)+$E$3))/N$3*1000,""))</f>
        <v/>
      </c>
      <c r="O172" s="73" t="str">
        <f>IF($A172="","",IF($A172=O$2,IF($G$3=aux!$A$2,1,-1)*($F172-INDEX($F$1:$F$1001,ROW($F172)+$E$3))/O$3*1000,""))</f>
        <v/>
      </c>
      <c r="P172" s="73" t="str">
        <f>IF($A172="","",IF($A172=P$2,IF($G$3=aux!$A$2,1,-1)*($F172-INDEX($F$1:$F$1001,ROW($F172)+$E$3))/P$3*1000,""))</f>
        <v/>
      </c>
      <c r="Q172" s="73" t="str">
        <f>IF($A172="","",IF($A172=Q$2,IF($G$3=aux!$A$2,1,-1)*($F172-INDEX($F$1:$F$1001,ROW($F172)+$E$3))/Q$3*1000,""))</f>
        <v/>
      </c>
      <c r="R172" s="73" t="str">
        <f>IF($A172="","",IF($A172=R$2,IF($G$3=aux!$A$2,1,-1)*($F172-INDEX($F$1:$F$1001,ROW($F172)+$E$3))/R$3*1000,""))</f>
        <v/>
      </c>
      <c r="S172" s="73" t="str">
        <f>IF($A172="","",IF($A172=S$2,IF($G$3=aux!$A$2,1,-1)*($F172-INDEX($F$1:$F$1001,ROW($F172)+$E$3))/S$3*1000,""))</f>
        <v/>
      </c>
      <c r="T172" s="73">
        <f>IF($A172="","",IF($A172=T$2,IF($G$3=aux!$A$2,1,-1)*($F172-INDEX($F$1:$F$1001,ROW($F172)+$E$3))/T$3*1000,""))</f>
        <v>27.402666666666669</v>
      </c>
      <c r="U172" s="73" t="str">
        <f>IF($A172="","",IF($A172=U$2,IF($G$3=aux!$A$2,1,-1)*($F172-INDEX($F$1:$F$1001,ROW($F172)+$E$3))/U$3*1000,""))</f>
        <v/>
      </c>
      <c r="V172" s="73" t="str">
        <f>IF($A172="","",IF($A172=V$2,IF($G$3=aux!$A$2,1,-1)*($F172-INDEX($F$1:$F$1001,ROW($F172)+$E$3))/V$3*1000,""))</f>
        <v/>
      </c>
      <c r="W172" s="73" t="str">
        <f>IF($A172="","",IF($A172=W$2,IF($G$3=aux!$A$2,1,-1)*($F172-INDEX($F$1:$F$1001,ROW($F172)+$E$3))/W$3*1000,""))</f>
        <v/>
      </c>
    </row>
    <row r="173" spans="1:23" x14ac:dyDescent="0.25">
      <c r="A173" s="47" t="s">
        <v>128</v>
      </c>
      <c r="B173" s="8" t="s">
        <v>129</v>
      </c>
      <c r="C173" s="8" t="s">
        <v>130</v>
      </c>
      <c r="D173" s="8" t="s">
        <v>0</v>
      </c>
      <c r="E173" s="8">
        <v>64</v>
      </c>
      <c r="F173" s="8">
        <v>0.45634799999999998</v>
      </c>
      <c r="G173" s="8">
        <v>3.7429999999999999E-17</v>
      </c>
      <c r="H173" s="8">
        <v>0</v>
      </c>
      <c r="I173" s="8">
        <v>0</v>
      </c>
      <c r="J173" s="8">
        <v>0</v>
      </c>
      <c r="K173" s="48">
        <v>9.3740000000000004E-8</v>
      </c>
      <c r="N173" s="73" t="str">
        <f>IF($A173="","",IF($A173=N$2,IF($G$3=aux!$A$2,1,-1)*($F173-INDEX($F$1:$F$1001,ROW($F173)+$E$3))/N$3*1000,""))</f>
        <v/>
      </c>
      <c r="O173" s="73" t="str">
        <f>IF($A173="","",IF($A173=O$2,IF($G$3=aux!$A$2,1,-1)*($F173-INDEX($F$1:$F$1001,ROW($F173)+$E$3))/O$3*1000,""))</f>
        <v/>
      </c>
      <c r="P173" s="73" t="str">
        <f>IF($A173="","",IF($A173=P$2,IF($G$3=aux!$A$2,1,-1)*($F173-INDEX($F$1:$F$1001,ROW($F173)+$E$3))/P$3*1000,""))</f>
        <v/>
      </c>
      <c r="Q173" s="73" t="str">
        <f>IF($A173="","",IF($A173=Q$2,IF($G$3=aux!$A$2,1,-1)*($F173-INDEX($F$1:$F$1001,ROW($F173)+$E$3))/Q$3*1000,""))</f>
        <v/>
      </c>
      <c r="R173" s="73" t="str">
        <f>IF($A173="","",IF($A173=R$2,IF($G$3=aux!$A$2,1,-1)*($F173-INDEX($F$1:$F$1001,ROW($F173)+$E$3))/R$3*1000,""))</f>
        <v/>
      </c>
      <c r="S173" s="73" t="str">
        <f>IF($A173="","",IF($A173=S$2,IF($G$3=aux!$A$2,1,-1)*($F173-INDEX($F$1:$F$1001,ROW($F173)+$E$3))/S$3*1000,""))</f>
        <v/>
      </c>
      <c r="T173" s="73">
        <f>IF($A173="","",IF($A173=T$2,IF($G$3=aux!$A$2,1,-1)*($F173-INDEX($F$1:$F$1001,ROW($F173)+$E$3))/T$3*1000,""))</f>
        <v>27.867999999999988</v>
      </c>
      <c r="U173" s="73" t="str">
        <f>IF($A173="","",IF($A173=U$2,IF($G$3=aux!$A$2,1,-1)*($F173-INDEX($F$1:$F$1001,ROW($F173)+$E$3))/U$3*1000,""))</f>
        <v/>
      </c>
      <c r="V173" s="73" t="str">
        <f>IF($A173="","",IF($A173=V$2,IF($G$3=aux!$A$2,1,-1)*($F173-INDEX($F$1:$F$1001,ROW($F173)+$E$3))/V$3*1000,""))</f>
        <v/>
      </c>
      <c r="W173" s="73" t="str">
        <f>IF($A173="","",IF($A173=W$2,IF($G$3=aux!$A$2,1,-1)*($F173-INDEX($F$1:$F$1001,ROW($F173)+$E$3))/W$3*1000,""))</f>
        <v/>
      </c>
    </row>
    <row r="174" spans="1:23" x14ac:dyDescent="0.25">
      <c r="A174" s="47" t="s">
        <v>128</v>
      </c>
      <c r="B174" s="8" t="s">
        <v>129</v>
      </c>
      <c r="C174" s="8" t="s">
        <v>130</v>
      </c>
      <c r="D174" s="8" t="s">
        <v>0</v>
      </c>
      <c r="E174" s="8">
        <v>65</v>
      </c>
      <c r="F174" s="8">
        <v>0.464231</v>
      </c>
      <c r="G174" s="8">
        <v>3.7330000000000001E-17</v>
      </c>
      <c r="H174" s="8">
        <v>0</v>
      </c>
      <c r="I174" s="8">
        <v>0</v>
      </c>
      <c r="J174" s="8">
        <v>0</v>
      </c>
      <c r="K174" s="48">
        <v>9.3750000000000002E-8</v>
      </c>
      <c r="N174" s="73" t="str">
        <f>IF($A174="","",IF($A174=N$2,IF($G$3=aux!$A$2,1,-1)*($F174-INDEX($F$1:$F$1001,ROW($F174)+$E$3))/N$3*1000,""))</f>
        <v/>
      </c>
      <c r="O174" s="73" t="str">
        <f>IF($A174="","",IF($A174=O$2,IF($G$3=aux!$A$2,1,-1)*($F174-INDEX($F$1:$F$1001,ROW($F174)+$E$3))/O$3*1000,""))</f>
        <v/>
      </c>
      <c r="P174" s="73" t="str">
        <f>IF($A174="","",IF($A174=P$2,IF($G$3=aux!$A$2,1,-1)*($F174-INDEX($F$1:$F$1001,ROW($F174)+$E$3))/P$3*1000,""))</f>
        <v/>
      </c>
      <c r="Q174" s="73" t="str">
        <f>IF($A174="","",IF($A174=Q$2,IF($G$3=aux!$A$2,1,-1)*($F174-INDEX($F$1:$F$1001,ROW($F174)+$E$3))/Q$3*1000,""))</f>
        <v/>
      </c>
      <c r="R174" s="73" t="str">
        <f>IF($A174="","",IF($A174=R$2,IF($G$3=aux!$A$2,1,-1)*($F174-INDEX($F$1:$F$1001,ROW($F174)+$E$3))/R$3*1000,""))</f>
        <v/>
      </c>
      <c r="S174" s="73" t="str">
        <f>IF($A174="","",IF($A174=S$2,IF($G$3=aux!$A$2,1,-1)*($F174-INDEX($F$1:$F$1001,ROW($F174)+$E$3))/S$3*1000,""))</f>
        <v/>
      </c>
      <c r="T174" s="73">
        <f>IF($A174="","",IF($A174=T$2,IF($G$3=aux!$A$2,1,-1)*($F174-INDEX($F$1:$F$1001,ROW($F174)+$E$3))/T$3*1000,""))</f>
        <v>28.362333333333339</v>
      </c>
      <c r="U174" s="73" t="str">
        <f>IF($A174="","",IF($A174=U$2,IF($G$3=aux!$A$2,1,-1)*($F174-INDEX($F$1:$F$1001,ROW($F174)+$E$3))/U$3*1000,""))</f>
        <v/>
      </c>
      <c r="V174" s="73" t="str">
        <f>IF($A174="","",IF($A174=V$2,IF($G$3=aux!$A$2,1,-1)*($F174-INDEX($F$1:$F$1001,ROW($F174)+$E$3))/V$3*1000,""))</f>
        <v/>
      </c>
      <c r="W174" s="73" t="str">
        <f>IF($A174="","",IF($A174=W$2,IF($G$3=aux!$A$2,1,-1)*($F174-INDEX($F$1:$F$1001,ROW($F174)+$E$3))/W$3*1000,""))</f>
        <v/>
      </c>
    </row>
    <row r="175" spans="1:23" x14ac:dyDescent="0.25">
      <c r="A175" s="47" t="s">
        <v>128</v>
      </c>
      <c r="B175" s="8" t="s">
        <v>129</v>
      </c>
      <c r="C175" s="8" t="s">
        <v>130</v>
      </c>
      <c r="D175" s="8" t="s">
        <v>0</v>
      </c>
      <c r="E175" s="8">
        <v>66</v>
      </c>
      <c r="F175" s="8">
        <v>0.47211900000000001</v>
      </c>
      <c r="G175" s="8">
        <v>3.719E-17</v>
      </c>
      <c r="H175" s="8">
        <v>0</v>
      </c>
      <c r="I175" s="8">
        <v>0</v>
      </c>
      <c r="J175" s="8">
        <v>0</v>
      </c>
      <c r="K175" s="48">
        <v>9.3750000000000002E-8</v>
      </c>
      <c r="N175" s="73" t="str">
        <f>IF($A175="","",IF($A175=N$2,IF($G$3=aux!$A$2,1,-1)*($F175-INDEX($F$1:$F$1001,ROW($F175)+$E$3))/N$3*1000,""))</f>
        <v/>
      </c>
      <c r="O175" s="73" t="str">
        <f>IF($A175="","",IF($A175=O$2,IF($G$3=aux!$A$2,1,-1)*($F175-INDEX($F$1:$F$1001,ROW($F175)+$E$3))/O$3*1000,""))</f>
        <v/>
      </c>
      <c r="P175" s="73" t="str">
        <f>IF($A175="","",IF($A175=P$2,IF($G$3=aux!$A$2,1,-1)*($F175-INDEX($F$1:$F$1001,ROW($F175)+$E$3))/P$3*1000,""))</f>
        <v/>
      </c>
      <c r="Q175" s="73" t="str">
        <f>IF($A175="","",IF($A175=Q$2,IF($G$3=aux!$A$2,1,-1)*($F175-INDEX($F$1:$F$1001,ROW($F175)+$E$3))/Q$3*1000,""))</f>
        <v/>
      </c>
      <c r="R175" s="73" t="str">
        <f>IF($A175="","",IF($A175=R$2,IF($G$3=aux!$A$2,1,-1)*($F175-INDEX($F$1:$F$1001,ROW($F175)+$E$3))/R$3*1000,""))</f>
        <v/>
      </c>
      <c r="S175" s="73" t="str">
        <f>IF($A175="","",IF($A175=S$2,IF($G$3=aux!$A$2,1,-1)*($F175-INDEX($F$1:$F$1001,ROW($F175)+$E$3))/S$3*1000,""))</f>
        <v/>
      </c>
      <c r="T175" s="73">
        <f>IF($A175="","",IF($A175=T$2,IF($G$3=aux!$A$2,1,-1)*($F175-INDEX($F$1:$F$1001,ROW($F175)+$E$3))/T$3*1000,""))</f>
        <v>28.870333333333331</v>
      </c>
      <c r="U175" s="73" t="str">
        <f>IF($A175="","",IF($A175=U$2,IF($G$3=aux!$A$2,1,-1)*($F175-INDEX($F$1:$F$1001,ROW($F175)+$E$3))/U$3*1000,""))</f>
        <v/>
      </c>
      <c r="V175" s="73" t="str">
        <f>IF($A175="","",IF($A175=V$2,IF($G$3=aux!$A$2,1,-1)*($F175-INDEX($F$1:$F$1001,ROW($F175)+$E$3))/V$3*1000,""))</f>
        <v/>
      </c>
      <c r="W175" s="73" t="str">
        <f>IF($A175="","",IF($A175=W$2,IF($G$3=aux!$A$2,1,-1)*($F175-INDEX($F$1:$F$1001,ROW($F175)+$E$3))/W$3*1000,""))</f>
        <v/>
      </c>
    </row>
    <row r="176" spans="1:23" x14ac:dyDescent="0.25">
      <c r="A176" s="47" t="s">
        <v>128</v>
      </c>
      <c r="B176" s="8" t="s">
        <v>129</v>
      </c>
      <c r="C176" s="8" t="s">
        <v>130</v>
      </c>
      <c r="D176" s="8" t="s">
        <v>0</v>
      </c>
      <c r="E176" s="8">
        <v>67</v>
      </c>
      <c r="F176" s="8">
        <v>0.48000300000000001</v>
      </c>
      <c r="G176" s="8">
        <v>3.7059999999999998E-17</v>
      </c>
      <c r="H176" s="8">
        <v>0</v>
      </c>
      <c r="I176" s="8">
        <v>0</v>
      </c>
      <c r="J176" s="8">
        <v>0</v>
      </c>
      <c r="K176" s="48">
        <v>9.3750000000000002E-8</v>
      </c>
      <c r="N176" s="73" t="str">
        <f>IF($A176="","",IF($A176=N$2,IF($G$3=aux!$A$2,1,-1)*($F176-INDEX($F$1:$F$1001,ROW($F176)+$E$3))/N$3*1000,""))</f>
        <v/>
      </c>
      <c r="O176" s="73" t="str">
        <f>IF($A176="","",IF($A176=O$2,IF($G$3=aux!$A$2,1,-1)*($F176-INDEX($F$1:$F$1001,ROW($F176)+$E$3))/O$3*1000,""))</f>
        <v/>
      </c>
      <c r="P176" s="73" t="str">
        <f>IF($A176="","",IF($A176=P$2,IF($G$3=aux!$A$2,1,-1)*($F176-INDEX($F$1:$F$1001,ROW($F176)+$E$3))/P$3*1000,""))</f>
        <v/>
      </c>
      <c r="Q176" s="73" t="str">
        <f>IF($A176="","",IF($A176=Q$2,IF($G$3=aux!$A$2,1,-1)*($F176-INDEX($F$1:$F$1001,ROW($F176)+$E$3))/Q$3*1000,""))</f>
        <v/>
      </c>
      <c r="R176" s="73" t="str">
        <f>IF($A176="","",IF($A176=R$2,IF($G$3=aux!$A$2,1,-1)*($F176-INDEX($F$1:$F$1001,ROW($F176)+$E$3))/R$3*1000,""))</f>
        <v/>
      </c>
      <c r="S176" s="73" t="str">
        <f>IF($A176="","",IF($A176=S$2,IF($G$3=aux!$A$2,1,-1)*($F176-INDEX($F$1:$F$1001,ROW($F176)+$E$3))/S$3*1000,""))</f>
        <v/>
      </c>
      <c r="T176" s="73">
        <f>IF($A176="","",IF($A176=T$2,IF($G$3=aux!$A$2,1,-1)*($F176-INDEX($F$1:$F$1001,ROW($F176)+$E$3))/T$3*1000,""))</f>
        <v>29.378333333333341</v>
      </c>
      <c r="U176" s="73" t="str">
        <f>IF($A176="","",IF($A176=U$2,IF($G$3=aux!$A$2,1,-1)*($F176-INDEX($F$1:$F$1001,ROW($F176)+$E$3))/U$3*1000,""))</f>
        <v/>
      </c>
      <c r="V176" s="73" t="str">
        <f>IF($A176="","",IF($A176=V$2,IF($G$3=aux!$A$2,1,-1)*($F176-INDEX($F$1:$F$1001,ROW($F176)+$E$3))/V$3*1000,""))</f>
        <v/>
      </c>
      <c r="W176" s="73" t="str">
        <f>IF($A176="","",IF($A176=W$2,IF($G$3=aux!$A$2,1,-1)*($F176-INDEX($F$1:$F$1001,ROW($F176)+$E$3))/W$3*1000,""))</f>
        <v/>
      </c>
    </row>
    <row r="177" spans="1:23" x14ac:dyDescent="0.25">
      <c r="A177" s="47" t="s">
        <v>128</v>
      </c>
      <c r="B177" s="8" t="s">
        <v>129</v>
      </c>
      <c r="C177" s="8" t="s">
        <v>130</v>
      </c>
      <c r="D177" s="8" t="s">
        <v>0</v>
      </c>
      <c r="E177" s="8">
        <v>68</v>
      </c>
      <c r="F177" s="8">
        <v>0.48788599999999999</v>
      </c>
      <c r="G177" s="8">
        <v>3.6919999999999998E-17</v>
      </c>
      <c r="H177" s="8">
        <v>0</v>
      </c>
      <c r="I177" s="8">
        <v>0</v>
      </c>
      <c r="J177" s="8">
        <v>0</v>
      </c>
      <c r="K177" s="48">
        <v>9.3750000000000002E-8</v>
      </c>
      <c r="N177" s="73" t="str">
        <f>IF($A177="","",IF($A177=N$2,IF($G$3=aux!$A$2,1,-1)*($F177-INDEX($F$1:$F$1001,ROW($F177)+$E$3))/N$3*1000,""))</f>
        <v/>
      </c>
      <c r="O177" s="73" t="str">
        <f>IF($A177="","",IF($A177=O$2,IF($G$3=aux!$A$2,1,-1)*($F177-INDEX($F$1:$F$1001,ROW($F177)+$E$3))/O$3*1000,""))</f>
        <v/>
      </c>
      <c r="P177" s="73" t="str">
        <f>IF($A177="","",IF($A177=P$2,IF($G$3=aux!$A$2,1,-1)*($F177-INDEX($F$1:$F$1001,ROW($F177)+$E$3))/P$3*1000,""))</f>
        <v/>
      </c>
      <c r="Q177" s="73" t="str">
        <f>IF($A177="","",IF($A177=Q$2,IF($G$3=aux!$A$2,1,-1)*($F177-INDEX($F$1:$F$1001,ROW($F177)+$E$3))/Q$3*1000,""))</f>
        <v/>
      </c>
      <c r="R177" s="73" t="str">
        <f>IF($A177="","",IF($A177=R$2,IF($G$3=aux!$A$2,1,-1)*($F177-INDEX($F$1:$F$1001,ROW($F177)+$E$3))/R$3*1000,""))</f>
        <v/>
      </c>
      <c r="S177" s="73" t="str">
        <f>IF($A177="","",IF($A177=S$2,IF($G$3=aux!$A$2,1,-1)*($F177-INDEX($F$1:$F$1001,ROW($F177)+$E$3))/S$3*1000,""))</f>
        <v/>
      </c>
      <c r="T177" s="73">
        <f>IF($A177="","",IF($A177=T$2,IF($G$3=aux!$A$2,1,-1)*($F177-INDEX($F$1:$F$1001,ROW($F177)+$E$3))/T$3*1000,""))</f>
        <v>29.885999999999985</v>
      </c>
      <c r="U177" s="73" t="str">
        <f>IF($A177="","",IF($A177=U$2,IF($G$3=aux!$A$2,1,-1)*($F177-INDEX($F$1:$F$1001,ROW($F177)+$E$3))/U$3*1000,""))</f>
        <v/>
      </c>
      <c r="V177" s="73" t="str">
        <f>IF($A177="","",IF($A177=V$2,IF($G$3=aux!$A$2,1,-1)*($F177-INDEX($F$1:$F$1001,ROW($F177)+$E$3))/V$3*1000,""))</f>
        <v/>
      </c>
      <c r="W177" s="73" t="str">
        <f>IF($A177="","",IF($A177=W$2,IF($G$3=aux!$A$2,1,-1)*($F177-INDEX($F$1:$F$1001,ROW($F177)+$E$3))/W$3*1000,""))</f>
        <v/>
      </c>
    </row>
    <row r="178" spans="1:23" x14ac:dyDescent="0.25">
      <c r="A178" s="47" t="s">
        <v>128</v>
      </c>
      <c r="B178" s="8" t="s">
        <v>129</v>
      </c>
      <c r="C178" s="8" t="s">
        <v>130</v>
      </c>
      <c r="D178" s="8" t="s">
        <v>0</v>
      </c>
      <c r="E178" s="8">
        <v>69</v>
      </c>
      <c r="F178" s="8">
        <v>0.49576999999999999</v>
      </c>
      <c r="G178" s="8">
        <v>3.6780000000000003E-17</v>
      </c>
      <c r="H178" s="8">
        <v>0</v>
      </c>
      <c r="I178" s="8">
        <v>0</v>
      </c>
      <c r="J178" s="8">
        <v>0</v>
      </c>
      <c r="K178" s="48">
        <v>9.3750000000000002E-8</v>
      </c>
      <c r="N178" s="73" t="str">
        <f>IF($A178="","",IF($A178=N$2,IF($G$3=aux!$A$2,1,-1)*($F178-INDEX($F$1:$F$1001,ROW($F178)+$E$3))/N$3*1000,""))</f>
        <v/>
      </c>
      <c r="O178" s="73" t="str">
        <f>IF($A178="","",IF($A178=O$2,IF($G$3=aux!$A$2,1,-1)*($F178-INDEX($F$1:$F$1001,ROW($F178)+$E$3))/O$3*1000,""))</f>
        <v/>
      </c>
      <c r="P178" s="73" t="str">
        <f>IF($A178="","",IF($A178=P$2,IF($G$3=aux!$A$2,1,-1)*($F178-INDEX($F$1:$F$1001,ROW($F178)+$E$3))/P$3*1000,""))</f>
        <v/>
      </c>
      <c r="Q178" s="73" t="str">
        <f>IF($A178="","",IF($A178=Q$2,IF($G$3=aux!$A$2,1,-1)*($F178-INDEX($F$1:$F$1001,ROW($F178)+$E$3))/Q$3*1000,""))</f>
        <v/>
      </c>
      <c r="R178" s="73" t="str">
        <f>IF($A178="","",IF($A178=R$2,IF($G$3=aux!$A$2,1,-1)*($F178-INDEX($F$1:$F$1001,ROW($F178)+$E$3))/R$3*1000,""))</f>
        <v/>
      </c>
      <c r="S178" s="73" t="str">
        <f>IF($A178="","",IF($A178=S$2,IF($G$3=aux!$A$2,1,-1)*($F178-INDEX($F$1:$F$1001,ROW($F178)+$E$3))/S$3*1000,""))</f>
        <v/>
      </c>
      <c r="T178" s="73">
        <f>IF($A178="","",IF($A178=T$2,IF($G$3=aux!$A$2,1,-1)*($F178-INDEX($F$1:$F$1001,ROW($F178)+$E$3))/T$3*1000,""))</f>
        <v>30.393666666666668</v>
      </c>
      <c r="U178" s="73" t="str">
        <f>IF($A178="","",IF($A178=U$2,IF($G$3=aux!$A$2,1,-1)*($F178-INDEX($F$1:$F$1001,ROW($F178)+$E$3))/U$3*1000,""))</f>
        <v/>
      </c>
      <c r="V178" s="73" t="str">
        <f>IF($A178="","",IF($A178=V$2,IF($G$3=aux!$A$2,1,-1)*($F178-INDEX($F$1:$F$1001,ROW($F178)+$E$3))/V$3*1000,""))</f>
        <v/>
      </c>
      <c r="W178" s="73" t="str">
        <f>IF($A178="","",IF($A178=W$2,IF($G$3=aux!$A$2,1,-1)*($F178-INDEX($F$1:$F$1001,ROW($F178)+$E$3))/W$3*1000,""))</f>
        <v/>
      </c>
    </row>
    <row r="179" spans="1:23" x14ac:dyDescent="0.25">
      <c r="A179" s="47" t="s">
        <v>128</v>
      </c>
      <c r="B179" s="8" t="s">
        <v>129</v>
      </c>
      <c r="C179" s="8" t="s">
        <v>130</v>
      </c>
      <c r="D179" s="8" t="s">
        <v>0</v>
      </c>
      <c r="E179" s="8">
        <v>70</v>
      </c>
      <c r="F179" s="8">
        <v>0.50365400000000005</v>
      </c>
      <c r="G179" s="8">
        <v>3.6650000000000001E-17</v>
      </c>
      <c r="H179" s="8">
        <v>0</v>
      </c>
      <c r="I179" s="8">
        <v>0</v>
      </c>
      <c r="J179" s="8">
        <v>0</v>
      </c>
      <c r="K179" s="48">
        <v>9.3750000000000002E-8</v>
      </c>
      <c r="N179" s="73" t="str">
        <f>IF($A179="","",IF($A179=N$2,IF($G$3=aux!$A$2,1,-1)*($F179-INDEX($F$1:$F$1001,ROW($F179)+$E$3))/N$3*1000,""))</f>
        <v/>
      </c>
      <c r="O179" s="73" t="str">
        <f>IF($A179="","",IF($A179=O$2,IF($G$3=aux!$A$2,1,-1)*($F179-INDEX($F$1:$F$1001,ROW($F179)+$E$3))/O$3*1000,""))</f>
        <v/>
      </c>
      <c r="P179" s="73" t="str">
        <f>IF($A179="","",IF($A179=P$2,IF($G$3=aux!$A$2,1,-1)*($F179-INDEX($F$1:$F$1001,ROW($F179)+$E$3))/P$3*1000,""))</f>
        <v/>
      </c>
      <c r="Q179" s="73" t="str">
        <f>IF($A179="","",IF($A179=Q$2,IF($G$3=aux!$A$2,1,-1)*($F179-INDEX($F$1:$F$1001,ROW($F179)+$E$3))/Q$3*1000,""))</f>
        <v/>
      </c>
      <c r="R179" s="73" t="str">
        <f>IF($A179="","",IF($A179=R$2,IF($G$3=aux!$A$2,1,-1)*($F179-INDEX($F$1:$F$1001,ROW($F179)+$E$3))/R$3*1000,""))</f>
        <v/>
      </c>
      <c r="S179" s="73" t="str">
        <f>IF($A179="","",IF($A179=S$2,IF($G$3=aux!$A$2,1,-1)*($F179-INDEX($F$1:$F$1001,ROW($F179)+$E$3))/S$3*1000,""))</f>
        <v/>
      </c>
      <c r="T179" s="73">
        <f>IF($A179="","",IF($A179=T$2,IF($G$3=aux!$A$2,1,-1)*($F179-INDEX($F$1:$F$1001,ROW($F179)+$E$3))/T$3*1000,""))</f>
        <v>30.901666666666678</v>
      </c>
      <c r="U179" s="73" t="str">
        <f>IF($A179="","",IF($A179=U$2,IF($G$3=aux!$A$2,1,-1)*($F179-INDEX($F$1:$F$1001,ROW($F179)+$E$3))/U$3*1000,""))</f>
        <v/>
      </c>
      <c r="V179" s="73" t="str">
        <f>IF($A179="","",IF($A179=V$2,IF($G$3=aux!$A$2,1,-1)*($F179-INDEX($F$1:$F$1001,ROW($F179)+$E$3))/V$3*1000,""))</f>
        <v/>
      </c>
      <c r="W179" s="73" t="str">
        <f>IF($A179="","",IF($A179=W$2,IF($G$3=aux!$A$2,1,-1)*($F179-INDEX($F$1:$F$1001,ROW($F179)+$E$3))/W$3*1000,""))</f>
        <v/>
      </c>
    </row>
    <row r="180" spans="1:23" x14ac:dyDescent="0.25">
      <c r="A180" s="47" t="s">
        <v>128</v>
      </c>
      <c r="B180" s="8" t="s">
        <v>129</v>
      </c>
      <c r="C180" s="8" t="s">
        <v>130</v>
      </c>
      <c r="D180" s="8" t="s">
        <v>0</v>
      </c>
      <c r="E180" s="8">
        <v>71</v>
      </c>
      <c r="F180" s="8">
        <v>0.51153700000000002</v>
      </c>
      <c r="G180" s="8">
        <v>3.6500000000000001E-17</v>
      </c>
      <c r="H180" s="8">
        <v>0</v>
      </c>
      <c r="I180" s="8">
        <v>0</v>
      </c>
      <c r="J180" s="8">
        <v>0</v>
      </c>
      <c r="K180" s="48">
        <v>9.3750000000000002E-8</v>
      </c>
      <c r="N180" s="73" t="str">
        <f>IF($A180="","",IF($A180=N$2,IF($G$3=aux!$A$2,1,-1)*($F180-INDEX($F$1:$F$1001,ROW($F180)+$E$3))/N$3*1000,""))</f>
        <v/>
      </c>
      <c r="O180" s="73" t="str">
        <f>IF($A180="","",IF($A180=O$2,IF($G$3=aux!$A$2,1,-1)*($F180-INDEX($F$1:$F$1001,ROW($F180)+$E$3))/O$3*1000,""))</f>
        <v/>
      </c>
      <c r="P180" s="73" t="str">
        <f>IF($A180="","",IF($A180=P$2,IF($G$3=aux!$A$2,1,-1)*($F180-INDEX($F$1:$F$1001,ROW($F180)+$E$3))/P$3*1000,""))</f>
        <v/>
      </c>
      <c r="Q180" s="73" t="str">
        <f>IF($A180="","",IF($A180=Q$2,IF($G$3=aux!$A$2,1,-1)*($F180-INDEX($F$1:$F$1001,ROW($F180)+$E$3))/Q$3*1000,""))</f>
        <v/>
      </c>
      <c r="R180" s="73" t="str">
        <f>IF($A180="","",IF($A180=R$2,IF($G$3=aux!$A$2,1,-1)*($F180-INDEX($F$1:$F$1001,ROW($F180)+$E$3))/R$3*1000,""))</f>
        <v/>
      </c>
      <c r="S180" s="73" t="str">
        <f>IF($A180="","",IF($A180=S$2,IF($G$3=aux!$A$2,1,-1)*($F180-INDEX($F$1:$F$1001,ROW($F180)+$E$3))/S$3*1000,""))</f>
        <v/>
      </c>
      <c r="T180" s="73">
        <f>IF($A180="","",IF($A180=T$2,IF($G$3=aux!$A$2,1,-1)*($F180-INDEX($F$1:$F$1001,ROW($F180)+$E$3))/T$3*1000,""))</f>
        <v>31.409333333333343</v>
      </c>
      <c r="U180" s="73" t="str">
        <f>IF($A180="","",IF($A180=U$2,IF($G$3=aux!$A$2,1,-1)*($F180-INDEX($F$1:$F$1001,ROW($F180)+$E$3))/U$3*1000,""))</f>
        <v/>
      </c>
      <c r="V180" s="73" t="str">
        <f>IF($A180="","",IF($A180=V$2,IF($G$3=aux!$A$2,1,-1)*($F180-INDEX($F$1:$F$1001,ROW($F180)+$E$3))/V$3*1000,""))</f>
        <v/>
      </c>
      <c r="W180" s="73" t="str">
        <f>IF($A180="","",IF($A180=W$2,IF($G$3=aux!$A$2,1,-1)*($F180-INDEX($F$1:$F$1001,ROW($F180)+$E$3))/W$3*1000,""))</f>
        <v/>
      </c>
    </row>
    <row r="181" spans="1:23" x14ac:dyDescent="0.25">
      <c r="A181" s="47" t="s">
        <v>128</v>
      </c>
      <c r="B181" s="8" t="s">
        <v>129</v>
      </c>
      <c r="C181" s="8" t="s">
        <v>130</v>
      </c>
      <c r="D181" s="8" t="s">
        <v>0</v>
      </c>
      <c r="E181" s="8">
        <v>72</v>
      </c>
      <c r="F181" s="8">
        <v>0.51942100000000002</v>
      </c>
      <c r="G181" s="8">
        <v>3.637E-17</v>
      </c>
      <c r="H181" s="8">
        <v>0</v>
      </c>
      <c r="I181" s="8">
        <v>0</v>
      </c>
      <c r="J181" s="8">
        <v>0</v>
      </c>
      <c r="K181" s="48">
        <v>9.3750000000000002E-8</v>
      </c>
      <c r="N181" s="73" t="str">
        <f>IF($A181="","",IF($A181=N$2,IF($G$3=aux!$A$2,1,-1)*($F181-INDEX($F$1:$F$1001,ROW($F181)+$E$3))/N$3*1000,""))</f>
        <v/>
      </c>
      <c r="O181" s="73" t="str">
        <f>IF($A181="","",IF($A181=O$2,IF($G$3=aux!$A$2,1,-1)*($F181-INDEX($F$1:$F$1001,ROW($F181)+$E$3))/O$3*1000,""))</f>
        <v/>
      </c>
      <c r="P181" s="73" t="str">
        <f>IF($A181="","",IF($A181=P$2,IF($G$3=aux!$A$2,1,-1)*($F181-INDEX($F$1:$F$1001,ROW($F181)+$E$3))/P$3*1000,""))</f>
        <v/>
      </c>
      <c r="Q181" s="73" t="str">
        <f>IF($A181="","",IF($A181=Q$2,IF($G$3=aux!$A$2,1,-1)*($F181-INDEX($F$1:$F$1001,ROW($F181)+$E$3))/Q$3*1000,""))</f>
        <v/>
      </c>
      <c r="R181" s="73" t="str">
        <f>IF($A181="","",IF($A181=R$2,IF($G$3=aux!$A$2,1,-1)*($F181-INDEX($F$1:$F$1001,ROW($F181)+$E$3))/R$3*1000,""))</f>
        <v/>
      </c>
      <c r="S181" s="73" t="str">
        <f>IF($A181="","",IF($A181=S$2,IF($G$3=aux!$A$2,1,-1)*($F181-INDEX($F$1:$F$1001,ROW($F181)+$E$3))/S$3*1000,""))</f>
        <v/>
      </c>
      <c r="T181" s="73">
        <f>IF($A181="","",IF($A181=T$2,IF($G$3=aux!$A$2,1,-1)*($F181-INDEX($F$1:$F$1001,ROW($F181)+$E$3))/T$3*1000,""))</f>
        <v>31.917333333333332</v>
      </c>
      <c r="U181" s="73" t="str">
        <f>IF($A181="","",IF($A181=U$2,IF($G$3=aux!$A$2,1,-1)*($F181-INDEX($F$1:$F$1001,ROW($F181)+$E$3))/U$3*1000,""))</f>
        <v/>
      </c>
      <c r="V181" s="73" t="str">
        <f>IF($A181="","",IF($A181=V$2,IF($G$3=aux!$A$2,1,-1)*($F181-INDEX($F$1:$F$1001,ROW($F181)+$E$3))/V$3*1000,""))</f>
        <v/>
      </c>
      <c r="W181" s="73" t="str">
        <f>IF($A181="","",IF($A181=W$2,IF($G$3=aux!$A$2,1,-1)*($F181-INDEX($F$1:$F$1001,ROW($F181)+$E$3))/W$3*1000,""))</f>
        <v/>
      </c>
    </row>
    <row r="182" spans="1:23" x14ac:dyDescent="0.25">
      <c r="A182" s="47" t="s">
        <v>128</v>
      </c>
      <c r="B182" s="8" t="s">
        <v>129</v>
      </c>
      <c r="C182" s="8" t="s">
        <v>130</v>
      </c>
      <c r="D182" s="8" t="s">
        <v>0</v>
      </c>
      <c r="E182" s="8">
        <v>73</v>
      </c>
      <c r="F182" s="8">
        <v>0.52730500000000002</v>
      </c>
      <c r="G182" s="8">
        <v>3.6229999999999999E-17</v>
      </c>
      <c r="H182" s="8">
        <v>0</v>
      </c>
      <c r="I182" s="8">
        <v>0</v>
      </c>
      <c r="J182" s="8">
        <v>0</v>
      </c>
      <c r="K182" s="48">
        <v>9.3750000000000002E-8</v>
      </c>
      <c r="N182" s="73" t="str">
        <f>IF($A182="","",IF($A182=N$2,IF($G$3=aux!$A$2,1,-1)*($F182-INDEX($F$1:$F$1001,ROW($F182)+$E$3))/N$3*1000,""))</f>
        <v/>
      </c>
      <c r="O182" s="73" t="str">
        <f>IF($A182="","",IF($A182=O$2,IF($G$3=aux!$A$2,1,-1)*($F182-INDEX($F$1:$F$1001,ROW($F182)+$E$3))/O$3*1000,""))</f>
        <v/>
      </c>
      <c r="P182" s="73" t="str">
        <f>IF($A182="","",IF($A182=P$2,IF($G$3=aux!$A$2,1,-1)*($F182-INDEX($F$1:$F$1001,ROW($F182)+$E$3))/P$3*1000,""))</f>
        <v/>
      </c>
      <c r="Q182" s="73" t="str">
        <f>IF($A182="","",IF($A182=Q$2,IF($G$3=aux!$A$2,1,-1)*($F182-INDEX($F$1:$F$1001,ROW($F182)+$E$3))/Q$3*1000,""))</f>
        <v/>
      </c>
      <c r="R182" s="73" t="str">
        <f>IF($A182="","",IF($A182=R$2,IF($G$3=aux!$A$2,1,-1)*($F182-INDEX($F$1:$F$1001,ROW($F182)+$E$3))/R$3*1000,""))</f>
        <v/>
      </c>
      <c r="S182" s="73" t="str">
        <f>IF($A182="","",IF($A182=S$2,IF($G$3=aux!$A$2,1,-1)*($F182-INDEX($F$1:$F$1001,ROW($F182)+$E$3))/S$3*1000,""))</f>
        <v/>
      </c>
      <c r="T182" s="73">
        <f>IF($A182="","",IF($A182=T$2,IF($G$3=aux!$A$2,1,-1)*($F182-INDEX($F$1:$F$1001,ROW($F182)+$E$3))/T$3*1000,""))</f>
        <v>32.425000000000004</v>
      </c>
      <c r="U182" s="73" t="str">
        <f>IF($A182="","",IF($A182=U$2,IF($G$3=aux!$A$2,1,-1)*($F182-INDEX($F$1:$F$1001,ROW($F182)+$E$3))/U$3*1000,""))</f>
        <v/>
      </c>
      <c r="V182" s="73" t="str">
        <f>IF($A182="","",IF($A182=V$2,IF($G$3=aux!$A$2,1,-1)*($F182-INDEX($F$1:$F$1001,ROW($F182)+$E$3))/V$3*1000,""))</f>
        <v/>
      </c>
      <c r="W182" s="73" t="str">
        <f>IF($A182="","",IF($A182=W$2,IF($G$3=aux!$A$2,1,-1)*($F182-INDEX($F$1:$F$1001,ROW($F182)+$E$3))/W$3*1000,""))</f>
        <v/>
      </c>
    </row>
    <row r="183" spans="1:23" x14ac:dyDescent="0.25">
      <c r="A183" s="47" t="s">
        <v>128</v>
      </c>
      <c r="B183" s="8" t="s">
        <v>129</v>
      </c>
      <c r="C183" s="8" t="s">
        <v>130</v>
      </c>
      <c r="D183" s="8" t="s">
        <v>0</v>
      </c>
      <c r="E183" s="8">
        <v>74</v>
      </c>
      <c r="F183" s="8">
        <v>0.535188</v>
      </c>
      <c r="G183" s="8">
        <v>3.6089999999999998E-17</v>
      </c>
      <c r="H183" s="8">
        <v>0</v>
      </c>
      <c r="I183" s="8">
        <v>0</v>
      </c>
      <c r="J183" s="8">
        <v>0</v>
      </c>
      <c r="K183" s="48">
        <v>9.3750000000000002E-8</v>
      </c>
      <c r="N183" s="73" t="str">
        <f>IF($A183="","",IF($A183=N$2,IF($G$3=aux!$A$2,1,-1)*($F183-INDEX($F$1:$F$1001,ROW($F183)+$E$3))/N$3*1000,""))</f>
        <v/>
      </c>
      <c r="O183" s="73" t="str">
        <f>IF($A183="","",IF($A183=O$2,IF($G$3=aux!$A$2,1,-1)*($F183-INDEX($F$1:$F$1001,ROW($F183)+$E$3))/O$3*1000,""))</f>
        <v/>
      </c>
      <c r="P183" s="73" t="str">
        <f>IF($A183="","",IF($A183=P$2,IF($G$3=aux!$A$2,1,-1)*($F183-INDEX($F$1:$F$1001,ROW($F183)+$E$3))/P$3*1000,""))</f>
        <v/>
      </c>
      <c r="Q183" s="73" t="str">
        <f>IF($A183="","",IF($A183=Q$2,IF($G$3=aux!$A$2,1,-1)*($F183-INDEX($F$1:$F$1001,ROW($F183)+$E$3))/Q$3*1000,""))</f>
        <v/>
      </c>
      <c r="R183" s="73" t="str">
        <f>IF($A183="","",IF($A183=R$2,IF($G$3=aux!$A$2,1,-1)*($F183-INDEX($F$1:$F$1001,ROW($F183)+$E$3))/R$3*1000,""))</f>
        <v/>
      </c>
      <c r="S183" s="73" t="str">
        <f>IF($A183="","",IF($A183=S$2,IF($G$3=aux!$A$2,1,-1)*($F183-INDEX($F$1:$F$1001,ROW($F183)+$E$3))/S$3*1000,""))</f>
        <v/>
      </c>
      <c r="T183" s="73">
        <f>IF($A183="","",IF($A183=T$2,IF($G$3=aux!$A$2,1,-1)*($F183-INDEX($F$1:$F$1001,ROW($F183)+$E$3))/T$3*1000,""))</f>
        <v>32.932666666666663</v>
      </c>
      <c r="U183" s="73" t="str">
        <f>IF($A183="","",IF($A183=U$2,IF($G$3=aux!$A$2,1,-1)*($F183-INDEX($F$1:$F$1001,ROW($F183)+$E$3))/U$3*1000,""))</f>
        <v/>
      </c>
      <c r="V183" s="73" t="str">
        <f>IF($A183="","",IF($A183=V$2,IF($G$3=aux!$A$2,1,-1)*($F183-INDEX($F$1:$F$1001,ROW($F183)+$E$3))/V$3*1000,""))</f>
        <v/>
      </c>
      <c r="W183" s="73" t="str">
        <f>IF($A183="","",IF($A183=W$2,IF($G$3=aux!$A$2,1,-1)*($F183-INDEX($F$1:$F$1001,ROW($F183)+$E$3))/W$3*1000,""))</f>
        <v/>
      </c>
    </row>
    <row r="184" spans="1:23" x14ac:dyDescent="0.25">
      <c r="A184" s="47" t="s">
        <v>128</v>
      </c>
      <c r="B184" s="8" t="s">
        <v>129</v>
      </c>
      <c r="C184" s="8" t="s">
        <v>130</v>
      </c>
      <c r="D184" s="8" t="s">
        <v>0</v>
      </c>
      <c r="E184" s="8">
        <v>75</v>
      </c>
      <c r="F184" s="8">
        <v>0.543072</v>
      </c>
      <c r="G184" s="8">
        <v>3.5949999999999997E-17</v>
      </c>
      <c r="H184" s="8">
        <v>0</v>
      </c>
      <c r="I184" s="8">
        <v>0</v>
      </c>
      <c r="J184" s="8">
        <v>0</v>
      </c>
      <c r="K184" s="48">
        <v>9.3750000000000002E-8</v>
      </c>
      <c r="N184" s="73" t="str">
        <f>IF($A184="","",IF($A184=N$2,IF($G$3=aux!$A$2,1,-1)*($F184-INDEX($F$1:$F$1001,ROW($F184)+$E$3))/N$3*1000,""))</f>
        <v/>
      </c>
      <c r="O184" s="73" t="str">
        <f>IF($A184="","",IF($A184=O$2,IF($G$3=aux!$A$2,1,-1)*($F184-INDEX($F$1:$F$1001,ROW($F184)+$E$3))/O$3*1000,""))</f>
        <v/>
      </c>
      <c r="P184" s="73" t="str">
        <f>IF($A184="","",IF($A184=P$2,IF($G$3=aux!$A$2,1,-1)*($F184-INDEX($F$1:$F$1001,ROW($F184)+$E$3))/P$3*1000,""))</f>
        <v/>
      </c>
      <c r="Q184" s="73" t="str">
        <f>IF($A184="","",IF($A184=Q$2,IF($G$3=aux!$A$2,1,-1)*($F184-INDEX($F$1:$F$1001,ROW($F184)+$E$3))/Q$3*1000,""))</f>
        <v/>
      </c>
      <c r="R184" s="73" t="str">
        <f>IF($A184="","",IF($A184=R$2,IF($G$3=aux!$A$2,1,-1)*($F184-INDEX($F$1:$F$1001,ROW($F184)+$E$3))/R$3*1000,""))</f>
        <v/>
      </c>
      <c r="S184" s="73" t="str">
        <f>IF($A184="","",IF($A184=S$2,IF($G$3=aux!$A$2,1,-1)*($F184-INDEX($F$1:$F$1001,ROW($F184)+$E$3))/S$3*1000,""))</f>
        <v/>
      </c>
      <c r="T184" s="73">
        <f>IF($A184="","",IF($A184=T$2,IF($G$3=aux!$A$2,1,-1)*($F184-INDEX($F$1:$F$1001,ROW($F184)+$E$3))/T$3*1000,""))</f>
        <v>33.440666666666672</v>
      </c>
      <c r="U184" s="73" t="str">
        <f>IF($A184="","",IF($A184=U$2,IF($G$3=aux!$A$2,1,-1)*($F184-INDEX($F$1:$F$1001,ROW($F184)+$E$3))/U$3*1000,""))</f>
        <v/>
      </c>
      <c r="V184" s="73" t="str">
        <f>IF($A184="","",IF($A184=V$2,IF($G$3=aux!$A$2,1,-1)*($F184-INDEX($F$1:$F$1001,ROW($F184)+$E$3))/V$3*1000,""))</f>
        <v/>
      </c>
      <c r="W184" s="73" t="str">
        <f>IF($A184="","",IF($A184=W$2,IF($G$3=aux!$A$2,1,-1)*($F184-INDEX($F$1:$F$1001,ROW($F184)+$E$3))/W$3*1000,""))</f>
        <v/>
      </c>
    </row>
    <row r="185" spans="1:23" x14ac:dyDescent="0.25">
      <c r="A185" s="47" t="s">
        <v>128</v>
      </c>
      <c r="B185" s="8" t="s">
        <v>129</v>
      </c>
      <c r="C185" s="8" t="s">
        <v>130</v>
      </c>
      <c r="D185" s="8" t="s">
        <v>0</v>
      </c>
      <c r="E185" s="8">
        <v>76</v>
      </c>
      <c r="F185" s="8">
        <v>0.55095799999999995</v>
      </c>
      <c r="G185" s="8">
        <v>3.5810000000000003E-17</v>
      </c>
      <c r="H185" s="8">
        <v>0</v>
      </c>
      <c r="I185" s="8">
        <v>0</v>
      </c>
      <c r="J185" s="8">
        <v>0</v>
      </c>
      <c r="K185" s="48">
        <v>9.3750000000000002E-8</v>
      </c>
      <c r="N185" s="73" t="str">
        <f>IF($A185="","",IF($A185=N$2,IF($G$3=aux!$A$2,1,-1)*($F185-INDEX($F$1:$F$1001,ROW($F185)+$E$3))/N$3*1000,""))</f>
        <v/>
      </c>
      <c r="O185" s="73" t="str">
        <f>IF($A185="","",IF($A185=O$2,IF($G$3=aux!$A$2,1,-1)*($F185-INDEX($F$1:$F$1001,ROW($F185)+$E$3))/O$3*1000,""))</f>
        <v/>
      </c>
      <c r="P185" s="73" t="str">
        <f>IF($A185="","",IF($A185=P$2,IF($G$3=aux!$A$2,1,-1)*($F185-INDEX($F$1:$F$1001,ROW($F185)+$E$3))/P$3*1000,""))</f>
        <v/>
      </c>
      <c r="Q185" s="73" t="str">
        <f>IF($A185="","",IF($A185=Q$2,IF($G$3=aux!$A$2,1,-1)*($F185-INDEX($F$1:$F$1001,ROW($F185)+$E$3))/Q$3*1000,""))</f>
        <v/>
      </c>
      <c r="R185" s="73" t="str">
        <f>IF($A185="","",IF($A185=R$2,IF($G$3=aux!$A$2,1,-1)*($F185-INDEX($F$1:$F$1001,ROW($F185)+$E$3))/R$3*1000,""))</f>
        <v/>
      </c>
      <c r="S185" s="73" t="str">
        <f>IF($A185="","",IF($A185=S$2,IF($G$3=aux!$A$2,1,-1)*($F185-INDEX($F$1:$F$1001,ROW($F185)+$E$3))/S$3*1000,""))</f>
        <v/>
      </c>
      <c r="T185" s="73">
        <f>IF($A185="","",IF($A185=T$2,IF($G$3=aux!$A$2,1,-1)*($F185-INDEX($F$1:$F$1001,ROW($F185)+$E$3))/T$3*1000,""))</f>
        <v>33.935333333333318</v>
      </c>
      <c r="U185" s="73" t="str">
        <f>IF($A185="","",IF($A185=U$2,IF($G$3=aux!$A$2,1,-1)*($F185-INDEX($F$1:$F$1001,ROW($F185)+$E$3))/U$3*1000,""))</f>
        <v/>
      </c>
      <c r="V185" s="73" t="str">
        <f>IF($A185="","",IF($A185=V$2,IF($G$3=aux!$A$2,1,-1)*($F185-INDEX($F$1:$F$1001,ROW($F185)+$E$3))/V$3*1000,""))</f>
        <v/>
      </c>
      <c r="W185" s="73" t="str">
        <f>IF($A185="","",IF($A185=W$2,IF($G$3=aux!$A$2,1,-1)*($F185-INDEX($F$1:$F$1001,ROW($F185)+$E$3))/W$3*1000,""))</f>
        <v/>
      </c>
    </row>
    <row r="186" spans="1:23" x14ac:dyDescent="0.25">
      <c r="A186" s="47" t="s">
        <v>128</v>
      </c>
      <c r="B186" s="8" t="s">
        <v>129</v>
      </c>
      <c r="C186" s="8" t="s">
        <v>130</v>
      </c>
      <c r="D186" s="8" t="s">
        <v>0</v>
      </c>
      <c r="E186" s="8">
        <v>77</v>
      </c>
      <c r="F186" s="8">
        <v>0.55884500000000004</v>
      </c>
      <c r="G186" s="8">
        <v>3.5670000000000002E-17</v>
      </c>
      <c r="H186" s="8">
        <v>0</v>
      </c>
      <c r="I186" s="8">
        <v>0</v>
      </c>
      <c r="J186" s="8">
        <v>0</v>
      </c>
      <c r="K186" s="48">
        <v>9.3750000000000002E-8</v>
      </c>
      <c r="N186" s="73" t="str">
        <f>IF($A186="","",IF($A186=N$2,IF($G$3=aux!$A$2,1,-1)*($F186-INDEX($F$1:$F$1001,ROW($F186)+$E$3))/N$3*1000,""))</f>
        <v/>
      </c>
      <c r="O186" s="73" t="str">
        <f>IF($A186="","",IF($A186=O$2,IF($G$3=aux!$A$2,1,-1)*($F186-INDEX($F$1:$F$1001,ROW($F186)+$E$3))/O$3*1000,""))</f>
        <v/>
      </c>
      <c r="P186" s="73" t="str">
        <f>IF($A186="","",IF($A186=P$2,IF($G$3=aux!$A$2,1,-1)*($F186-INDEX($F$1:$F$1001,ROW($F186)+$E$3))/P$3*1000,""))</f>
        <v/>
      </c>
      <c r="Q186" s="73" t="str">
        <f>IF($A186="","",IF($A186=Q$2,IF($G$3=aux!$A$2,1,-1)*($F186-INDEX($F$1:$F$1001,ROW($F186)+$E$3))/Q$3*1000,""))</f>
        <v/>
      </c>
      <c r="R186" s="73" t="str">
        <f>IF($A186="","",IF($A186=R$2,IF($G$3=aux!$A$2,1,-1)*($F186-INDEX($F$1:$F$1001,ROW($F186)+$E$3))/R$3*1000,""))</f>
        <v/>
      </c>
      <c r="S186" s="73" t="str">
        <f>IF($A186="","",IF($A186=S$2,IF($G$3=aux!$A$2,1,-1)*($F186-INDEX($F$1:$F$1001,ROW($F186)+$E$3))/S$3*1000,""))</f>
        <v/>
      </c>
      <c r="T186" s="73">
        <f>IF($A186="","",IF($A186=T$2,IF($G$3=aux!$A$2,1,-1)*($F186-INDEX($F$1:$F$1001,ROW($F186)+$E$3))/T$3*1000,""))</f>
        <v>34.430666666666689</v>
      </c>
      <c r="U186" s="73" t="str">
        <f>IF($A186="","",IF($A186=U$2,IF($G$3=aux!$A$2,1,-1)*($F186-INDEX($F$1:$F$1001,ROW($F186)+$E$3))/U$3*1000,""))</f>
        <v/>
      </c>
      <c r="V186" s="73" t="str">
        <f>IF($A186="","",IF($A186=V$2,IF($G$3=aux!$A$2,1,-1)*($F186-INDEX($F$1:$F$1001,ROW($F186)+$E$3))/V$3*1000,""))</f>
        <v/>
      </c>
      <c r="W186" s="73" t="str">
        <f>IF($A186="","",IF($A186=W$2,IF($G$3=aux!$A$2,1,-1)*($F186-INDEX($F$1:$F$1001,ROW($F186)+$E$3))/W$3*1000,""))</f>
        <v/>
      </c>
    </row>
    <row r="187" spans="1:23" x14ac:dyDescent="0.25">
      <c r="A187" s="47" t="s">
        <v>128</v>
      </c>
      <c r="B187" s="8" t="s">
        <v>129</v>
      </c>
      <c r="C187" s="8" t="s">
        <v>130</v>
      </c>
      <c r="D187" s="8" t="s">
        <v>0</v>
      </c>
      <c r="E187" s="8">
        <v>78</v>
      </c>
      <c r="F187" s="8">
        <v>0.56672999999999996</v>
      </c>
      <c r="G187" s="8">
        <v>3.5530000000000001E-17</v>
      </c>
      <c r="H187" s="8">
        <v>0</v>
      </c>
      <c r="I187" s="8">
        <v>0</v>
      </c>
      <c r="J187" s="8">
        <v>0</v>
      </c>
      <c r="K187" s="48">
        <v>9.3750000000000002E-8</v>
      </c>
      <c r="N187" s="73" t="str">
        <f>IF($A187="","",IF($A187=N$2,IF($G$3=aux!$A$2,1,-1)*($F187-INDEX($F$1:$F$1001,ROW($F187)+$E$3))/N$3*1000,""))</f>
        <v/>
      </c>
      <c r="O187" s="73" t="str">
        <f>IF($A187="","",IF($A187=O$2,IF($G$3=aux!$A$2,1,-1)*($F187-INDEX($F$1:$F$1001,ROW($F187)+$E$3))/O$3*1000,""))</f>
        <v/>
      </c>
      <c r="P187" s="73" t="str">
        <f>IF($A187="","",IF($A187=P$2,IF($G$3=aux!$A$2,1,-1)*($F187-INDEX($F$1:$F$1001,ROW($F187)+$E$3))/P$3*1000,""))</f>
        <v/>
      </c>
      <c r="Q187" s="73" t="str">
        <f>IF($A187="","",IF($A187=Q$2,IF($G$3=aux!$A$2,1,-1)*($F187-INDEX($F$1:$F$1001,ROW($F187)+$E$3))/Q$3*1000,""))</f>
        <v/>
      </c>
      <c r="R187" s="73" t="str">
        <f>IF($A187="","",IF($A187=R$2,IF($G$3=aux!$A$2,1,-1)*($F187-INDEX($F$1:$F$1001,ROW($F187)+$E$3))/R$3*1000,""))</f>
        <v/>
      </c>
      <c r="S187" s="73" t="str">
        <f>IF($A187="","",IF($A187=S$2,IF($G$3=aux!$A$2,1,-1)*($F187-INDEX($F$1:$F$1001,ROW($F187)+$E$3))/S$3*1000,""))</f>
        <v/>
      </c>
      <c r="T187" s="73">
        <f>IF($A187="","",IF($A187=T$2,IF($G$3=aux!$A$2,1,-1)*($F187-INDEX($F$1:$F$1001,ROW($F187)+$E$3))/T$3*1000,""))</f>
        <v>34.925333333333327</v>
      </c>
      <c r="U187" s="73" t="str">
        <f>IF($A187="","",IF($A187=U$2,IF($G$3=aux!$A$2,1,-1)*($F187-INDEX($F$1:$F$1001,ROW($F187)+$E$3))/U$3*1000,""))</f>
        <v/>
      </c>
      <c r="V187" s="73" t="str">
        <f>IF($A187="","",IF($A187=V$2,IF($G$3=aux!$A$2,1,-1)*($F187-INDEX($F$1:$F$1001,ROW($F187)+$E$3))/V$3*1000,""))</f>
        <v/>
      </c>
      <c r="W187" s="73" t="str">
        <f>IF($A187="","",IF($A187=W$2,IF($G$3=aux!$A$2,1,-1)*($F187-INDEX($F$1:$F$1001,ROW($F187)+$E$3))/W$3*1000,""))</f>
        <v/>
      </c>
    </row>
    <row r="188" spans="1:23" x14ac:dyDescent="0.25">
      <c r="A188" s="47" t="s">
        <v>128</v>
      </c>
      <c r="B188" s="8" t="s">
        <v>129</v>
      </c>
      <c r="C188" s="8" t="s">
        <v>130</v>
      </c>
      <c r="D188" s="8" t="s">
        <v>0</v>
      </c>
      <c r="E188" s="8">
        <v>79</v>
      </c>
      <c r="F188" s="8">
        <v>0.57461600000000002</v>
      </c>
      <c r="G188" s="8">
        <v>3.539E-17</v>
      </c>
      <c r="H188" s="8">
        <v>0</v>
      </c>
      <c r="I188" s="8">
        <v>0</v>
      </c>
      <c r="J188" s="8">
        <v>0</v>
      </c>
      <c r="K188" s="48">
        <v>9.3750000000000002E-8</v>
      </c>
      <c r="N188" s="73" t="str">
        <f>IF($A188="","",IF($A188=N$2,IF($G$3=aux!$A$2,1,-1)*($F188-INDEX($F$1:$F$1001,ROW($F188)+$E$3))/N$3*1000,""))</f>
        <v/>
      </c>
      <c r="O188" s="73" t="str">
        <f>IF($A188="","",IF($A188=O$2,IF($G$3=aux!$A$2,1,-1)*($F188-INDEX($F$1:$F$1001,ROW($F188)+$E$3))/O$3*1000,""))</f>
        <v/>
      </c>
      <c r="P188" s="73" t="str">
        <f>IF($A188="","",IF($A188=P$2,IF($G$3=aux!$A$2,1,-1)*($F188-INDEX($F$1:$F$1001,ROW($F188)+$E$3))/P$3*1000,""))</f>
        <v/>
      </c>
      <c r="Q188" s="73" t="str">
        <f>IF($A188="","",IF($A188=Q$2,IF($G$3=aux!$A$2,1,-1)*($F188-INDEX($F$1:$F$1001,ROW($F188)+$E$3))/Q$3*1000,""))</f>
        <v/>
      </c>
      <c r="R188" s="73" t="str">
        <f>IF($A188="","",IF($A188=R$2,IF($G$3=aux!$A$2,1,-1)*($F188-INDEX($F$1:$F$1001,ROW($F188)+$E$3))/R$3*1000,""))</f>
        <v/>
      </c>
      <c r="S188" s="73" t="str">
        <f>IF($A188="","",IF($A188=S$2,IF($G$3=aux!$A$2,1,-1)*($F188-INDEX($F$1:$F$1001,ROW($F188)+$E$3))/S$3*1000,""))</f>
        <v/>
      </c>
      <c r="T188" s="73">
        <f>IF($A188="","",IF($A188=T$2,IF($G$3=aux!$A$2,1,-1)*($F188-INDEX($F$1:$F$1001,ROW($F188)+$E$3))/T$3*1000,""))</f>
        <v>35.420666666666676</v>
      </c>
      <c r="U188" s="73" t="str">
        <f>IF($A188="","",IF($A188=U$2,IF($G$3=aux!$A$2,1,-1)*($F188-INDEX($F$1:$F$1001,ROW($F188)+$E$3))/U$3*1000,""))</f>
        <v/>
      </c>
      <c r="V188" s="73" t="str">
        <f>IF($A188="","",IF($A188=V$2,IF($G$3=aux!$A$2,1,-1)*($F188-INDEX($F$1:$F$1001,ROW($F188)+$E$3))/V$3*1000,""))</f>
        <v/>
      </c>
      <c r="W188" s="73" t="str">
        <f>IF($A188="","",IF($A188=W$2,IF($G$3=aux!$A$2,1,-1)*($F188-INDEX($F$1:$F$1001,ROW($F188)+$E$3))/W$3*1000,""))</f>
        <v/>
      </c>
    </row>
    <row r="189" spans="1:23" x14ac:dyDescent="0.25">
      <c r="A189" s="47" t="s">
        <v>128</v>
      </c>
      <c r="B189" s="8" t="s">
        <v>129</v>
      </c>
      <c r="C189" s="8" t="s">
        <v>130</v>
      </c>
      <c r="D189" s="8" t="s">
        <v>0</v>
      </c>
      <c r="E189" s="8">
        <v>80</v>
      </c>
      <c r="F189" s="8">
        <v>0.58250199999999996</v>
      </c>
      <c r="G189" s="8">
        <v>3.5259999999999999E-17</v>
      </c>
      <c r="H189" s="8">
        <v>0</v>
      </c>
      <c r="I189" s="8">
        <v>0</v>
      </c>
      <c r="J189" s="8">
        <v>0</v>
      </c>
      <c r="K189" s="48">
        <v>9.3750000000000002E-8</v>
      </c>
      <c r="N189" s="73" t="str">
        <f>IF($A189="","",IF($A189=N$2,IF($G$3=aux!$A$2,1,-1)*($F189-INDEX($F$1:$F$1001,ROW($F189)+$E$3))/N$3*1000,""))</f>
        <v/>
      </c>
      <c r="O189" s="73" t="str">
        <f>IF($A189="","",IF($A189=O$2,IF($G$3=aux!$A$2,1,-1)*($F189-INDEX($F$1:$F$1001,ROW($F189)+$E$3))/O$3*1000,""))</f>
        <v/>
      </c>
      <c r="P189" s="73" t="str">
        <f>IF($A189="","",IF($A189=P$2,IF($G$3=aux!$A$2,1,-1)*($F189-INDEX($F$1:$F$1001,ROW($F189)+$E$3))/P$3*1000,""))</f>
        <v/>
      </c>
      <c r="Q189" s="73" t="str">
        <f>IF($A189="","",IF($A189=Q$2,IF($G$3=aux!$A$2,1,-1)*($F189-INDEX($F$1:$F$1001,ROW($F189)+$E$3))/Q$3*1000,""))</f>
        <v/>
      </c>
      <c r="R189" s="73" t="str">
        <f>IF($A189="","",IF($A189=R$2,IF($G$3=aux!$A$2,1,-1)*($F189-INDEX($F$1:$F$1001,ROW($F189)+$E$3))/R$3*1000,""))</f>
        <v/>
      </c>
      <c r="S189" s="73" t="str">
        <f>IF($A189="","",IF($A189=S$2,IF($G$3=aux!$A$2,1,-1)*($F189-INDEX($F$1:$F$1001,ROW($F189)+$E$3))/S$3*1000,""))</f>
        <v/>
      </c>
      <c r="T189" s="73">
        <f>IF($A189="","",IF($A189=T$2,IF($G$3=aux!$A$2,1,-1)*($F189-INDEX($F$1:$F$1001,ROW($F189)+$E$3))/T$3*1000,""))</f>
        <v>35.91566666666666</v>
      </c>
      <c r="U189" s="73" t="str">
        <f>IF($A189="","",IF($A189=U$2,IF($G$3=aux!$A$2,1,-1)*($F189-INDEX($F$1:$F$1001,ROW($F189)+$E$3))/U$3*1000,""))</f>
        <v/>
      </c>
      <c r="V189" s="73" t="str">
        <f>IF($A189="","",IF($A189=V$2,IF($G$3=aux!$A$2,1,-1)*($F189-INDEX($F$1:$F$1001,ROW($F189)+$E$3))/V$3*1000,""))</f>
        <v/>
      </c>
      <c r="W189" s="73" t="str">
        <f>IF($A189="","",IF($A189=W$2,IF($G$3=aux!$A$2,1,-1)*($F189-INDEX($F$1:$F$1001,ROW($F189)+$E$3))/W$3*1000,""))</f>
        <v/>
      </c>
    </row>
    <row r="190" spans="1:23" x14ac:dyDescent="0.25">
      <c r="A190" s="47" t="s">
        <v>128</v>
      </c>
      <c r="B190" s="8" t="s">
        <v>129</v>
      </c>
      <c r="C190" s="8" t="s">
        <v>130</v>
      </c>
      <c r="D190" s="8" t="s">
        <v>0</v>
      </c>
      <c r="E190" s="8">
        <v>81</v>
      </c>
      <c r="F190" s="8">
        <v>0.590387</v>
      </c>
      <c r="G190" s="8">
        <v>3.5119999999999998E-17</v>
      </c>
      <c r="H190" s="8">
        <v>0</v>
      </c>
      <c r="I190" s="8">
        <v>0</v>
      </c>
      <c r="J190" s="8">
        <v>0</v>
      </c>
      <c r="K190" s="48">
        <v>9.3750000000000002E-8</v>
      </c>
      <c r="N190" s="73" t="str">
        <f>IF($A190="","",IF($A190=N$2,IF($G$3=aux!$A$2,1,-1)*($F190-INDEX($F$1:$F$1001,ROW($F190)+$E$3))/N$3*1000,""))</f>
        <v/>
      </c>
      <c r="O190" s="73" t="str">
        <f>IF($A190="","",IF($A190=O$2,IF($G$3=aux!$A$2,1,-1)*($F190-INDEX($F$1:$F$1001,ROW($F190)+$E$3))/O$3*1000,""))</f>
        <v/>
      </c>
      <c r="P190" s="73" t="str">
        <f>IF($A190="","",IF($A190=P$2,IF($G$3=aux!$A$2,1,-1)*($F190-INDEX($F$1:$F$1001,ROW($F190)+$E$3))/P$3*1000,""))</f>
        <v/>
      </c>
      <c r="Q190" s="73" t="str">
        <f>IF($A190="","",IF($A190=Q$2,IF($G$3=aux!$A$2,1,-1)*($F190-INDEX($F$1:$F$1001,ROW($F190)+$E$3))/Q$3*1000,""))</f>
        <v/>
      </c>
      <c r="R190" s="73" t="str">
        <f>IF($A190="","",IF($A190=R$2,IF($G$3=aux!$A$2,1,-1)*($F190-INDEX($F$1:$F$1001,ROW($F190)+$E$3))/R$3*1000,""))</f>
        <v/>
      </c>
      <c r="S190" s="73" t="str">
        <f>IF($A190="","",IF($A190=S$2,IF($G$3=aux!$A$2,1,-1)*($F190-INDEX($F$1:$F$1001,ROW($F190)+$E$3))/S$3*1000,""))</f>
        <v/>
      </c>
      <c r="T190" s="73">
        <f>IF($A190="","",IF($A190=T$2,IF($G$3=aux!$A$2,1,-1)*($F190-INDEX($F$1:$F$1001,ROW($F190)+$E$3))/T$3*1000,""))</f>
        <v>36.410333333333341</v>
      </c>
      <c r="U190" s="73" t="str">
        <f>IF($A190="","",IF($A190=U$2,IF($G$3=aux!$A$2,1,-1)*($F190-INDEX($F$1:$F$1001,ROW($F190)+$E$3))/U$3*1000,""))</f>
        <v/>
      </c>
      <c r="V190" s="73" t="str">
        <f>IF($A190="","",IF($A190=V$2,IF($G$3=aux!$A$2,1,-1)*($F190-INDEX($F$1:$F$1001,ROW($F190)+$E$3))/V$3*1000,""))</f>
        <v/>
      </c>
      <c r="W190" s="73" t="str">
        <f>IF($A190="","",IF($A190=W$2,IF($G$3=aux!$A$2,1,-1)*($F190-INDEX($F$1:$F$1001,ROW($F190)+$E$3))/W$3*1000,""))</f>
        <v/>
      </c>
    </row>
    <row r="191" spans="1:23" x14ac:dyDescent="0.25">
      <c r="A191" s="47" t="s">
        <v>128</v>
      </c>
      <c r="B191" s="8" t="s">
        <v>129</v>
      </c>
      <c r="C191" s="8" t="s">
        <v>130</v>
      </c>
      <c r="D191" s="8" t="s">
        <v>0</v>
      </c>
      <c r="E191" s="8">
        <v>82</v>
      </c>
      <c r="F191" s="8">
        <v>0.598271</v>
      </c>
      <c r="G191" s="8">
        <v>3.4979999999999997E-17</v>
      </c>
      <c r="H191" s="8">
        <v>0</v>
      </c>
      <c r="I191" s="8">
        <v>0</v>
      </c>
      <c r="J191" s="8">
        <v>0</v>
      </c>
      <c r="K191" s="48">
        <v>9.3750000000000002E-8</v>
      </c>
      <c r="N191" s="73" t="str">
        <f>IF($A191="","",IF($A191=N$2,IF($G$3=aux!$A$2,1,-1)*($F191-INDEX($F$1:$F$1001,ROW($F191)+$E$3))/N$3*1000,""))</f>
        <v/>
      </c>
      <c r="O191" s="73" t="str">
        <f>IF($A191="","",IF($A191=O$2,IF($G$3=aux!$A$2,1,-1)*($F191-INDEX($F$1:$F$1001,ROW($F191)+$E$3))/O$3*1000,""))</f>
        <v/>
      </c>
      <c r="P191" s="73" t="str">
        <f>IF($A191="","",IF($A191=P$2,IF($G$3=aux!$A$2,1,-1)*($F191-INDEX($F$1:$F$1001,ROW($F191)+$E$3))/P$3*1000,""))</f>
        <v/>
      </c>
      <c r="Q191" s="73" t="str">
        <f>IF($A191="","",IF($A191=Q$2,IF($G$3=aux!$A$2,1,-1)*($F191-INDEX($F$1:$F$1001,ROW($F191)+$E$3))/Q$3*1000,""))</f>
        <v/>
      </c>
      <c r="R191" s="73" t="str">
        <f>IF($A191="","",IF($A191=R$2,IF($G$3=aux!$A$2,1,-1)*($F191-INDEX($F$1:$F$1001,ROW($F191)+$E$3))/R$3*1000,""))</f>
        <v/>
      </c>
      <c r="S191" s="73" t="str">
        <f>IF($A191="","",IF($A191=S$2,IF($G$3=aux!$A$2,1,-1)*($F191-INDEX($F$1:$F$1001,ROW($F191)+$E$3))/S$3*1000,""))</f>
        <v/>
      </c>
      <c r="T191" s="73">
        <f>IF($A191="","",IF($A191=T$2,IF($G$3=aux!$A$2,1,-1)*($F191-INDEX($F$1:$F$1001,ROW($F191)+$E$3))/T$3*1000,""))</f>
        <v>36.905333333333324</v>
      </c>
      <c r="U191" s="73" t="str">
        <f>IF($A191="","",IF($A191=U$2,IF($G$3=aux!$A$2,1,-1)*($F191-INDEX($F$1:$F$1001,ROW($F191)+$E$3))/U$3*1000,""))</f>
        <v/>
      </c>
      <c r="V191" s="73" t="str">
        <f>IF($A191="","",IF($A191=V$2,IF($G$3=aux!$A$2,1,-1)*($F191-INDEX($F$1:$F$1001,ROW($F191)+$E$3))/V$3*1000,""))</f>
        <v/>
      </c>
      <c r="W191" s="73" t="str">
        <f>IF($A191="","",IF($A191=W$2,IF($G$3=aux!$A$2,1,-1)*($F191-INDEX($F$1:$F$1001,ROW($F191)+$E$3))/W$3*1000,""))</f>
        <v/>
      </c>
    </row>
    <row r="192" spans="1:23" x14ac:dyDescent="0.25">
      <c r="A192" s="47" t="s">
        <v>128</v>
      </c>
      <c r="B192" s="8" t="s">
        <v>129</v>
      </c>
      <c r="C192" s="8" t="s">
        <v>130</v>
      </c>
      <c r="D192" s="8" t="s">
        <v>0</v>
      </c>
      <c r="E192" s="8">
        <v>83</v>
      </c>
      <c r="F192" s="8">
        <v>0.60618700000000003</v>
      </c>
      <c r="G192" s="8">
        <v>3.4840000000000003E-17</v>
      </c>
      <c r="H192" s="8">
        <v>0</v>
      </c>
      <c r="I192" s="8">
        <v>0</v>
      </c>
      <c r="J192" s="8">
        <v>0</v>
      </c>
      <c r="K192" s="48">
        <v>9.3750000000000002E-8</v>
      </c>
      <c r="N192" s="73" t="str">
        <f>IF($A192="","",IF($A192=N$2,IF($G$3=aux!$A$2,1,-1)*($F192-INDEX($F$1:$F$1001,ROW($F192)+$E$3))/N$3*1000,""))</f>
        <v/>
      </c>
      <c r="O192" s="73" t="str">
        <f>IF($A192="","",IF($A192=O$2,IF($G$3=aux!$A$2,1,-1)*($F192-INDEX($F$1:$F$1001,ROW($F192)+$E$3))/O$3*1000,""))</f>
        <v/>
      </c>
      <c r="P192" s="73" t="str">
        <f>IF($A192="","",IF($A192=P$2,IF($G$3=aux!$A$2,1,-1)*($F192-INDEX($F$1:$F$1001,ROW($F192)+$E$3))/P$3*1000,""))</f>
        <v/>
      </c>
      <c r="Q192" s="73" t="str">
        <f>IF($A192="","",IF($A192=Q$2,IF($G$3=aux!$A$2,1,-1)*($F192-INDEX($F$1:$F$1001,ROW($F192)+$E$3))/Q$3*1000,""))</f>
        <v/>
      </c>
      <c r="R192" s="73" t="str">
        <f>IF($A192="","",IF($A192=R$2,IF($G$3=aux!$A$2,1,-1)*($F192-INDEX($F$1:$F$1001,ROW($F192)+$E$3))/R$3*1000,""))</f>
        <v/>
      </c>
      <c r="S192" s="73" t="str">
        <f>IF($A192="","",IF($A192=S$2,IF($G$3=aux!$A$2,1,-1)*($F192-INDEX($F$1:$F$1001,ROW($F192)+$E$3))/S$3*1000,""))</f>
        <v/>
      </c>
      <c r="T192" s="73">
        <f>IF($A192="","",IF($A192=T$2,IF($G$3=aux!$A$2,1,-1)*($F192-INDEX($F$1:$F$1001,ROW($F192)+$E$3))/T$3*1000,""))</f>
        <v>37.434000000000005</v>
      </c>
      <c r="U192" s="73" t="str">
        <f>IF($A192="","",IF($A192=U$2,IF($G$3=aux!$A$2,1,-1)*($F192-INDEX($F$1:$F$1001,ROW($F192)+$E$3))/U$3*1000,""))</f>
        <v/>
      </c>
      <c r="V192" s="73" t="str">
        <f>IF($A192="","",IF($A192=V$2,IF($G$3=aux!$A$2,1,-1)*($F192-INDEX($F$1:$F$1001,ROW($F192)+$E$3))/V$3*1000,""))</f>
        <v/>
      </c>
      <c r="W192" s="73" t="str">
        <f>IF($A192="","",IF($A192=W$2,IF($G$3=aux!$A$2,1,-1)*($F192-INDEX($F$1:$F$1001,ROW($F192)+$E$3))/W$3*1000,""))</f>
        <v/>
      </c>
    </row>
    <row r="193" spans="1:23" x14ac:dyDescent="0.25">
      <c r="A193" s="47" t="s">
        <v>128</v>
      </c>
      <c r="B193" s="8" t="s">
        <v>129</v>
      </c>
      <c r="C193" s="8" t="s">
        <v>130</v>
      </c>
      <c r="D193" s="8" t="s">
        <v>0</v>
      </c>
      <c r="E193" s="8">
        <v>84</v>
      </c>
      <c r="F193" s="8">
        <v>0.61410100000000001</v>
      </c>
      <c r="G193" s="8">
        <v>3.4700000000000002E-17</v>
      </c>
      <c r="H193" s="8">
        <v>0</v>
      </c>
      <c r="I193" s="8">
        <v>0</v>
      </c>
      <c r="J193" s="8">
        <v>0</v>
      </c>
      <c r="K193" s="48">
        <v>9.3750000000000002E-8</v>
      </c>
      <c r="N193" s="73" t="str">
        <f>IF($A193="","",IF($A193=N$2,IF($G$3=aux!$A$2,1,-1)*($F193-INDEX($F$1:$F$1001,ROW($F193)+$E$3))/N$3*1000,""))</f>
        <v/>
      </c>
      <c r="O193" s="73" t="str">
        <f>IF($A193="","",IF($A193=O$2,IF($G$3=aux!$A$2,1,-1)*($F193-INDEX($F$1:$F$1001,ROW($F193)+$E$3))/O$3*1000,""))</f>
        <v/>
      </c>
      <c r="P193" s="73" t="str">
        <f>IF($A193="","",IF($A193=P$2,IF($G$3=aux!$A$2,1,-1)*($F193-INDEX($F$1:$F$1001,ROW($F193)+$E$3))/P$3*1000,""))</f>
        <v/>
      </c>
      <c r="Q193" s="73" t="str">
        <f>IF($A193="","",IF($A193=Q$2,IF($G$3=aux!$A$2,1,-1)*($F193-INDEX($F$1:$F$1001,ROW($F193)+$E$3))/Q$3*1000,""))</f>
        <v/>
      </c>
      <c r="R193" s="73" t="str">
        <f>IF($A193="","",IF($A193=R$2,IF($G$3=aux!$A$2,1,-1)*($F193-INDEX($F$1:$F$1001,ROW($F193)+$E$3))/R$3*1000,""))</f>
        <v/>
      </c>
      <c r="S193" s="73" t="str">
        <f>IF($A193="","",IF($A193=S$2,IF($G$3=aux!$A$2,1,-1)*($F193-INDEX($F$1:$F$1001,ROW($F193)+$E$3))/S$3*1000,""))</f>
        <v/>
      </c>
      <c r="T193" s="73">
        <f>IF($A193="","",IF($A193=T$2,IF($G$3=aux!$A$2,1,-1)*($F193-INDEX($F$1:$F$1001,ROW($F193)+$E$3))/T$3*1000,""))</f>
        <v>37.962000000000018</v>
      </c>
      <c r="U193" s="73" t="str">
        <f>IF($A193="","",IF($A193=U$2,IF($G$3=aux!$A$2,1,-1)*($F193-INDEX($F$1:$F$1001,ROW($F193)+$E$3))/U$3*1000,""))</f>
        <v/>
      </c>
      <c r="V193" s="73" t="str">
        <f>IF($A193="","",IF($A193=V$2,IF($G$3=aux!$A$2,1,-1)*($F193-INDEX($F$1:$F$1001,ROW($F193)+$E$3))/V$3*1000,""))</f>
        <v/>
      </c>
      <c r="W193" s="73" t="str">
        <f>IF($A193="","",IF($A193=W$2,IF($G$3=aux!$A$2,1,-1)*($F193-INDEX($F$1:$F$1001,ROW($F193)+$E$3))/W$3*1000,""))</f>
        <v/>
      </c>
    </row>
    <row r="194" spans="1:23" x14ac:dyDescent="0.25">
      <c r="A194" s="47" t="s">
        <v>128</v>
      </c>
      <c r="B194" s="8" t="s">
        <v>129</v>
      </c>
      <c r="C194" s="8" t="s">
        <v>130</v>
      </c>
      <c r="D194" s="8" t="s">
        <v>0</v>
      </c>
      <c r="E194" s="8">
        <v>85</v>
      </c>
      <c r="F194" s="8">
        <v>0.62201399999999996</v>
      </c>
      <c r="G194" s="8">
        <v>3.4560000000000001E-17</v>
      </c>
      <c r="H194" s="8">
        <v>0</v>
      </c>
      <c r="I194" s="8">
        <v>0</v>
      </c>
      <c r="J194" s="8">
        <v>0</v>
      </c>
      <c r="K194" s="48">
        <v>9.3750000000000002E-8</v>
      </c>
      <c r="N194" s="73" t="str">
        <f>IF($A194="","",IF($A194=N$2,IF($G$3=aux!$A$2,1,-1)*($F194-INDEX($F$1:$F$1001,ROW($F194)+$E$3))/N$3*1000,""))</f>
        <v/>
      </c>
      <c r="O194" s="73" t="str">
        <f>IF($A194="","",IF($A194=O$2,IF($G$3=aux!$A$2,1,-1)*($F194-INDEX($F$1:$F$1001,ROW($F194)+$E$3))/O$3*1000,""))</f>
        <v/>
      </c>
      <c r="P194" s="73" t="str">
        <f>IF($A194="","",IF($A194=P$2,IF($G$3=aux!$A$2,1,-1)*($F194-INDEX($F$1:$F$1001,ROW($F194)+$E$3))/P$3*1000,""))</f>
        <v/>
      </c>
      <c r="Q194" s="73" t="str">
        <f>IF($A194="","",IF($A194=Q$2,IF($G$3=aux!$A$2,1,-1)*($F194-INDEX($F$1:$F$1001,ROW($F194)+$E$3))/Q$3*1000,""))</f>
        <v/>
      </c>
      <c r="R194" s="73" t="str">
        <f>IF($A194="","",IF($A194=R$2,IF($G$3=aux!$A$2,1,-1)*($F194-INDEX($F$1:$F$1001,ROW($F194)+$E$3))/R$3*1000,""))</f>
        <v/>
      </c>
      <c r="S194" s="73" t="str">
        <f>IF($A194="","",IF($A194=S$2,IF($G$3=aux!$A$2,1,-1)*($F194-INDEX($F$1:$F$1001,ROW($F194)+$E$3))/S$3*1000,""))</f>
        <v/>
      </c>
      <c r="T194" s="73">
        <f>IF($A194="","",IF($A194=T$2,IF($G$3=aux!$A$2,1,-1)*($F194-INDEX($F$1:$F$1001,ROW($F194)+$E$3))/T$3*1000,""))</f>
        <v>38.490333333333325</v>
      </c>
      <c r="U194" s="73" t="str">
        <f>IF($A194="","",IF($A194=U$2,IF($G$3=aux!$A$2,1,-1)*($F194-INDEX($F$1:$F$1001,ROW($F194)+$E$3))/U$3*1000,""))</f>
        <v/>
      </c>
      <c r="V194" s="73" t="str">
        <f>IF($A194="","",IF($A194=V$2,IF($G$3=aux!$A$2,1,-1)*($F194-INDEX($F$1:$F$1001,ROW($F194)+$E$3))/V$3*1000,""))</f>
        <v/>
      </c>
      <c r="W194" s="73" t="str">
        <f>IF($A194="","",IF($A194=W$2,IF($G$3=aux!$A$2,1,-1)*($F194-INDEX($F$1:$F$1001,ROW($F194)+$E$3))/W$3*1000,""))</f>
        <v/>
      </c>
    </row>
    <row r="195" spans="1:23" x14ac:dyDescent="0.25">
      <c r="A195" s="47" t="s">
        <v>128</v>
      </c>
      <c r="B195" s="8" t="s">
        <v>129</v>
      </c>
      <c r="C195" s="8" t="s">
        <v>130</v>
      </c>
      <c r="D195" s="8" t="s">
        <v>0</v>
      </c>
      <c r="E195" s="8">
        <v>86</v>
      </c>
      <c r="F195" s="8">
        <v>0.62992800000000004</v>
      </c>
      <c r="G195" s="8">
        <v>3.4410000000000001E-17</v>
      </c>
      <c r="H195" s="8">
        <v>0</v>
      </c>
      <c r="I195" s="8">
        <v>0</v>
      </c>
      <c r="J195" s="8">
        <v>0</v>
      </c>
      <c r="K195" s="48">
        <v>9.3750000000000002E-8</v>
      </c>
      <c r="N195" s="73" t="str">
        <f>IF($A195="","",IF($A195=N$2,IF($G$3=aux!$A$2,1,-1)*($F195-INDEX($F$1:$F$1001,ROW($F195)+$E$3))/N$3*1000,""))</f>
        <v/>
      </c>
      <c r="O195" s="73" t="str">
        <f>IF($A195="","",IF($A195=O$2,IF($G$3=aux!$A$2,1,-1)*($F195-INDEX($F$1:$F$1001,ROW($F195)+$E$3))/O$3*1000,""))</f>
        <v/>
      </c>
      <c r="P195" s="73" t="str">
        <f>IF($A195="","",IF($A195=P$2,IF($G$3=aux!$A$2,1,-1)*($F195-INDEX($F$1:$F$1001,ROW($F195)+$E$3))/P$3*1000,""))</f>
        <v/>
      </c>
      <c r="Q195" s="73" t="str">
        <f>IF($A195="","",IF($A195=Q$2,IF($G$3=aux!$A$2,1,-1)*($F195-INDEX($F$1:$F$1001,ROW($F195)+$E$3))/Q$3*1000,""))</f>
        <v/>
      </c>
      <c r="R195" s="73" t="str">
        <f>IF($A195="","",IF($A195=R$2,IF($G$3=aux!$A$2,1,-1)*($F195-INDEX($F$1:$F$1001,ROW($F195)+$E$3))/R$3*1000,""))</f>
        <v/>
      </c>
      <c r="S195" s="73" t="str">
        <f>IF($A195="","",IF($A195=S$2,IF($G$3=aux!$A$2,1,-1)*($F195-INDEX($F$1:$F$1001,ROW($F195)+$E$3))/S$3*1000,""))</f>
        <v/>
      </c>
      <c r="T195" s="73">
        <f>IF($A195="","",IF($A195=T$2,IF($G$3=aux!$A$2,1,-1)*($F195-INDEX($F$1:$F$1001,ROW($F195)+$E$3))/T$3*1000,""))</f>
        <v>39.018666666666682</v>
      </c>
      <c r="U195" s="73" t="str">
        <f>IF($A195="","",IF($A195=U$2,IF($G$3=aux!$A$2,1,-1)*($F195-INDEX($F$1:$F$1001,ROW($F195)+$E$3))/U$3*1000,""))</f>
        <v/>
      </c>
      <c r="V195" s="73" t="str">
        <f>IF($A195="","",IF($A195=V$2,IF($G$3=aux!$A$2,1,-1)*($F195-INDEX($F$1:$F$1001,ROW($F195)+$E$3))/V$3*1000,""))</f>
        <v/>
      </c>
      <c r="W195" s="73" t="str">
        <f>IF($A195="","",IF($A195=W$2,IF($G$3=aux!$A$2,1,-1)*($F195-INDEX($F$1:$F$1001,ROW($F195)+$E$3))/W$3*1000,""))</f>
        <v/>
      </c>
    </row>
    <row r="196" spans="1:23" x14ac:dyDescent="0.25">
      <c r="A196" s="47" t="s">
        <v>128</v>
      </c>
      <c r="B196" s="8" t="s">
        <v>129</v>
      </c>
      <c r="C196" s="8" t="s">
        <v>130</v>
      </c>
      <c r="D196" s="8" t="s">
        <v>0</v>
      </c>
      <c r="E196" s="8">
        <v>87</v>
      </c>
      <c r="F196" s="8">
        <v>0.637849</v>
      </c>
      <c r="G196" s="8">
        <v>3.427E-17</v>
      </c>
      <c r="H196" s="8">
        <v>0</v>
      </c>
      <c r="I196" s="8">
        <v>0</v>
      </c>
      <c r="J196" s="8">
        <v>0</v>
      </c>
      <c r="K196" s="48">
        <v>9.3750000000000002E-8</v>
      </c>
      <c r="N196" s="73" t="str">
        <f>IF($A196="","",IF($A196=N$2,IF($G$3=aux!$A$2,1,-1)*($F196-INDEX($F$1:$F$1001,ROW($F196)+$E$3))/N$3*1000,""))</f>
        <v/>
      </c>
      <c r="O196" s="73" t="str">
        <f>IF($A196="","",IF($A196=O$2,IF($G$3=aux!$A$2,1,-1)*($F196-INDEX($F$1:$F$1001,ROW($F196)+$E$3))/O$3*1000,""))</f>
        <v/>
      </c>
      <c r="P196" s="73" t="str">
        <f>IF($A196="","",IF($A196=P$2,IF($G$3=aux!$A$2,1,-1)*($F196-INDEX($F$1:$F$1001,ROW($F196)+$E$3))/P$3*1000,""))</f>
        <v/>
      </c>
      <c r="Q196" s="73" t="str">
        <f>IF($A196="","",IF($A196=Q$2,IF($G$3=aux!$A$2,1,-1)*($F196-INDEX($F$1:$F$1001,ROW($F196)+$E$3))/Q$3*1000,""))</f>
        <v/>
      </c>
      <c r="R196" s="73" t="str">
        <f>IF($A196="","",IF($A196=R$2,IF($G$3=aux!$A$2,1,-1)*($F196-INDEX($F$1:$F$1001,ROW($F196)+$E$3))/R$3*1000,""))</f>
        <v/>
      </c>
      <c r="S196" s="73" t="str">
        <f>IF($A196="","",IF($A196=S$2,IF($G$3=aux!$A$2,1,-1)*($F196-INDEX($F$1:$F$1001,ROW($F196)+$E$3))/S$3*1000,""))</f>
        <v/>
      </c>
      <c r="T196" s="73">
        <f>IF($A196="","",IF($A196=T$2,IF($G$3=aux!$A$2,1,-1)*($F196-INDEX($F$1:$F$1001,ROW($F196)+$E$3))/T$3*1000,""))</f>
        <v>39.505666666666663</v>
      </c>
      <c r="U196" s="73" t="str">
        <f>IF($A196="","",IF($A196=U$2,IF($G$3=aux!$A$2,1,-1)*($F196-INDEX($F$1:$F$1001,ROW($F196)+$E$3))/U$3*1000,""))</f>
        <v/>
      </c>
      <c r="V196" s="73" t="str">
        <f>IF($A196="","",IF($A196=V$2,IF($G$3=aux!$A$2,1,-1)*($F196-INDEX($F$1:$F$1001,ROW($F196)+$E$3))/V$3*1000,""))</f>
        <v/>
      </c>
      <c r="W196" s="73" t="str">
        <f>IF($A196="","",IF($A196=W$2,IF($G$3=aux!$A$2,1,-1)*($F196-INDEX($F$1:$F$1001,ROW($F196)+$E$3))/W$3*1000,""))</f>
        <v/>
      </c>
    </row>
    <row r="197" spans="1:23" x14ac:dyDescent="0.25">
      <c r="A197" s="47" t="s">
        <v>128</v>
      </c>
      <c r="B197" s="8" t="s">
        <v>129</v>
      </c>
      <c r="C197" s="8" t="s">
        <v>130</v>
      </c>
      <c r="D197" s="8" t="s">
        <v>0</v>
      </c>
      <c r="E197" s="8">
        <v>88</v>
      </c>
      <c r="F197" s="8">
        <v>0.64576800000000001</v>
      </c>
      <c r="G197" s="8">
        <v>3.4129999999999999E-17</v>
      </c>
      <c r="H197" s="8">
        <v>0</v>
      </c>
      <c r="I197" s="8">
        <v>0</v>
      </c>
      <c r="J197" s="8">
        <v>0</v>
      </c>
      <c r="K197" s="48">
        <v>9.3750000000000002E-8</v>
      </c>
      <c r="N197" s="73" t="str">
        <f>IF($A197="","",IF($A197=N$2,IF($G$3=aux!$A$2,1,-1)*($F197-INDEX($F$1:$F$1001,ROW($F197)+$E$3))/N$3*1000,""))</f>
        <v/>
      </c>
      <c r="O197" s="73" t="str">
        <f>IF($A197="","",IF($A197=O$2,IF($G$3=aux!$A$2,1,-1)*($F197-INDEX($F$1:$F$1001,ROW($F197)+$E$3))/O$3*1000,""))</f>
        <v/>
      </c>
      <c r="P197" s="73" t="str">
        <f>IF($A197="","",IF($A197=P$2,IF($G$3=aux!$A$2,1,-1)*($F197-INDEX($F$1:$F$1001,ROW($F197)+$E$3))/P$3*1000,""))</f>
        <v/>
      </c>
      <c r="Q197" s="73" t="str">
        <f>IF($A197="","",IF($A197=Q$2,IF($G$3=aux!$A$2,1,-1)*($F197-INDEX($F$1:$F$1001,ROW($F197)+$E$3))/Q$3*1000,""))</f>
        <v/>
      </c>
      <c r="R197" s="73" t="str">
        <f>IF($A197="","",IF($A197=R$2,IF($G$3=aux!$A$2,1,-1)*($F197-INDEX($F$1:$F$1001,ROW($F197)+$E$3))/R$3*1000,""))</f>
        <v/>
      </c>
      <c r="S197" s="73" t="str">
        <f>IF($A197="","",IF($A197=S$2,IF($G$3=aux!$A$2,1,-1)*($F197-INDEX($F$1:$F$1001,ROW($F197)+$E$3))/S$3*1000,""))</f>
        <v/>
      </c>
      <c r="T197" s="73">
        <f>IF($A197="","",IF($A197=T$2,IF($G$3=aux!$A$2,1,-1)*($F197-INDEX($F$1:$F$1001,ROW($F197)+$E$3))/T$3*1000,""))</f>
        <v>39.992333333333335</v>
      </c>
      <c r="U197" s="73" t="str">
        <f>IF($A197="","",IF($A197=U$2,IF($G$3=aux!$A$2,1,-1)*($F197-INDEX($F$1:$F$1001,ROW($F197)+$E$3))/U$3*1000,""))</f>
        <v/>
      </c>
      <c r="V197" s="73" t="str">
        <f>IF($A197="","",IF($A197=V$2,IF($G$3=aux!$A$2,1,-1)*($F197-INDEX($F$1:$F$1001,ROW($F197)+$E$3))/V$3*1000,""))</f>
        <v/>
      </c>
      <c r="W197" s="73" t="str">
        <f>IF($A197="","",IF($A197=W$2,IF($G$3=aux!$A$2,1,-1)*($F197-INDEX($F$1:$F$1001,ROW($F197)+$E$3))/W$3*1000,""))</f>
        <v/>
      </c>
    </row>
    <row r="198" spans="1:23" x14ac:dyDescent="0.25">
      <c r="A198" s="47" t="s">
        <v>128</v>
      </c>
      <c r="B198" s="8" t="s">
        <v>129</v>
      </c>
      <c r="C198" s="8" t="s">
        <v>130</v>
      </c>
      <c r="D198" s="8" t="s">
        <v>0</v>
      </c>
      <c r="E198" s="8">
        <v>89</v>
      </c>
      <c r="F198" s="8">
        <v>0.65376800000000002</v>
      </c>
      <c r="G198" s="8">
        <v>3.397E-17</v>
      </c>
      <c r="H198" s="8">
        <v>0</v>
      </c>
      <c r="I198" s="8">
        <v>0</v>
      </c>
      <c r="J198" s="8">
        <v>0</v>
      </c>
      <c r="K198" s="48">
        <v>9.3750000000000002E-8</v>
      </c>
      <c r="N198" s="73" t="str">
        <f>IF($A198="","",IF($A198=N$2,IF($G$3=aux!$A$2,1,-1)*($F198-INDEX($F$1:$F$1001,ROW($F198)+$E$3))/N$3*1000,""))</f>
        <v/>
      </c>
      <c r="O198" s="73" t="str">
        <f>IF($A198="","",IF($A198=O$2,IF($G$3=aux!$A$2,1,-1)*($F198-INDEX($F$1:$F$1001,ROW($F198)+$E$3))/O$3*1000,""))</f>
        <v/>
      </c>
      <c r="P198" s="73" t="str">
        <f>IF($A198="","",IF($A198=P$2,IF($G$3=aux!$A$2,1,-1)*($F198-INDEX($F$1:$F$1001,ROW($F198)+$E$3))/P$3*1000,""))</f>
        <v/>
      </c>
      <c r="Q198" s="73" t="str">
        <f>IF($A198="","",IF($A198=Q$2,IF($G$3=aux!$A$2,1,-1)*($F198-INDEX($F$1:$F$1001,ROW($F198)+$E$3))/Q$3*1000,""))</f>
        <v/>
      </c>
      <c r="R198" s="73" t="str">
        <f>IF($A198="","",IF($A198=R$2,IF($G$3=aux!$A$2,1,-1)*($F198-INDEX($F$1:$F$1001,ROW($F198)+$E$3))/R$3*1000,""))</f>
        <v/>
      </c>
      <c r="S198" s="73" t="str">
        <f>IF($A198="","",IF($A198=S$2,IF($G$3=aux!$A$2,1,-1)*($F198-INDEX($F$1:$F$1001,ROW($F198)+$E$3))/S$3*1000,""))</f>
        <v/>
      </c>
      <c r="T198" s="73">
        <f>IF($A198="","",IF($A198=T$2,IF($G$3=aux!$A$2,1,-1)*($F198-INDEX($F$1:$F$1001,ROW($F198)+$E$3))/T$3*1000,""))</f>
        <v>40.607666666666674</v>
      </c>
      <c r="U198" s="73" t="str">
        <f>IF($A198="","",IF($A198=U$2,IF($G$3=aux!$A$2,1,-1)*($F198-INDEX($F$1:$F$1001,ROW($F198)+$E$3))/U$3*1000,""))</f>
        <v/>
      </c>
      <c r="V198" s="73" t="str">
        <f>IF($A198="","",IF($A198=V$2,IF($G$3=aux!$A$2,1,-1)*($F198-INDEX($F$1:$F$1001,ROW($F198)+$E$3))/V$3*1000,""))</f>
        <v/>
      </c>
      <c r="W198" s="73" t="str">
        <f>IF($A198="","",IF($A198=W$2,IF($G$3=aux!$A$2,1,-1)*($F198-INDEX($F$1:$F$1001,ROW($F198)+$E$3))/W$3*1000,""))</f>
        <v/>
      </c>
    </row>
    <row r="199" spans="1:23" x14ac:dyDescent="0.25">
      <c r="A199" s="47" t="s">
        <v>128</v>
      </c>
      <c r="B199" s="8" t="s">
        <v>129</v>
      </c>
      <c r="C199" s="8" t="s">
        <v>130</v>
      </c>
      <c r="D199" s="8" t="s">
        <v>0</v>
      </c>
      <c r="E199" s="8">
        <v>90</v>
      </c>
      <c r="F199" s="8">
        <v>0.66176800000000002</v>
      </c>
      <c r="G199" s="8">
        <v>3.382E-17</v>
      </c>
      <c r="H199" s="8">
        <v>0</v>
      </c>
      <c r="I199" s="8">
        <v>0</v>
      </c>
      <c r="J199" s="8">
        <v>0</v>
      </c>
      <c r="K199" s="48">
        <v>9.3750000000000002E-8</v>
      </c>
      <c r="N199" s="73" t="str">
        <f>IF($A199="","",IF($A199=N$2,IF($G$3=aux!$A$2,1,-1)*($F199-INDEX($F$1:$F$1001,ROW($F199)+$E$3))/N$3*1000,""))</f>
        <v/>
      </c>
      <c r="O199" s="73" t="str">
        <f>IF($A199="","",IF($A199=O$2,IF($G$3=aux!$A$2,1,-1)*($F199-INDEX($F$1:$F$1001,ROW($F199)+$E$3))/O$3*1000,""))</f>
        <v/>
      </c>
      <c r="P199" s="73" t="str">
        <f>IF($A199="","",IF($A199=P$2,IF($G$3=aux!$A$2,1,-1)*($F199-INDEX($F$1:$F$1001,ROW($F199)+$E$3))/P$3*1000,""))</f>
        <v/>
      </c>
      <c r="Q199" s="73" t="str">
        <f>IF($A199="","",IF($A199=Q$2,IF($G$3=aux!$A$2,1,-1)*($F199-INDEX($F$1:$F$1001,ROW($F199)+$E$3))/Q$3*1000,""))</f>
        <v/>
      </c>
      <c r="R199" s="73" t="str">
        <f>IF($A199="","",IF($A199=R$2,IF($G$3=aux!$A$2,1,-1)*($F199-INDEX($F$1:$F$1001,ROW($F199)+$E$3))/R$3*1000,""))</f>
        <v/>
      </c>
      <c r="S199" s="73" t="str">
        <f>IF($A199="","",IF($A199=S$2,IF($G$3=aux!$A$2,1,-1)*($F199-INDEX($F$1:$F$1001,ROW($F199)+$E$3))/S$3*1000,""))</f>
        <v/>
      </c>
      <c r="T199" s="73">
        <f>IF($A199="","",IF($A199=T$2,IF($G$3=aux!$A$2,1,-1)*($F199-INDEX($F$1:$F$1001,ROW($F199)+$E$3))/T$3*1000,""))</f>
        <v>41.223000000000013</v>
      </c>
      <c r="U199" s="73" t="str">
        <f>IF($A199="","",IF($A199=U$2,IF($G$3=aux!$A$2,1,-1)*($F199-INDEX($F$1:$F$1001,ROW($F199)+$E$3))/U$3*1000,""))</f>
        <v/>
      </c>
      <c r="V199" s="73" t="str">
        <f>IF($A199="","",IF($A199=V$2,IF($G$3=aux!$A$2,1,-1)*($F199-INDEX($F$1:$F$1001,ROW($F199)+$E$3))/V$3*1000,""))</f>
        <v/>
      </c>
      <c r="W199" s="73" t="str">
        <f>IF($A199="","",IF($A199=W$2,IF($G$3=aux!$A$2,1,-1)*($F199-INDEX($F$1:$F$1001,ROW($F199)+$E$3))/W$3*1000,""))</f>
        <v/>
      </c>
    </row>
    <row r="200" spans="1:23" x14ac:dyDescent="0.25">
      <c r="A200" s="47" t="s">
        <v>128</v>
      </c>
      <c r="B200" s="8" t="s">
        <v>129</v>
      </c>
      <c r="C200" s="8" t="s">
        <v>130</v>
      </c>
      <c r="D200" s="8" t="s">
        <v>0</v>
      </c>
      <c r="E200" s="8">
        <v>91</v>
      </c>
      <c r="F200" s="8">
        <v>0.66976800000000003</v>
      </c>
      <c r="G200" s="8">
        <v>3.367E-17</v>
      </c>
      <c r="H200" s="8">
        <v>0</v>
      </c>
      <c r="I200" s="8">
        <v>0</v>
      </c>
      <c r="J200" s="8">
        <v>0</v>
      </c>
      <c r="K200" s="48">
        <v>9.3750000000000002E-8</v>
      </c>
      <c r="N200" s="73" t="str">
        <f>IF($A200="","",IF($A200=N$2,IF($G$3=aux!$A$2,1,-1)*($F200-INDEX($F$1:$F$1001,ROW($F200)+$E$3))/N$3*1000,""))</f>
        <v/>
      </c>
      <c r="O200" s="73" t="str">
        <f>IF($A200="","",IF($A200=O$2,IF($G$3=aux!$A$2,1,-1)*($F200-INDEX($F$1:$F$1001,ROW($F200)+$E$3))/O$3*1000,""))</f>
        <v/>
      </c>
      <c r="P200" s="73" t="str">
        <f>IF($A200="","",IF($A200=P$2,IF($G$3=aux!$A$2,1,-1)*($F200-INDEX($F$1:$F$1001,ROW($F200)+$E$3))/P$3*1000,""))</f>
        <v/>
      </c>
      <c r="Q200" s="73" t="str">
        <f>IF($A200="","",IF($A200=Q$2,IF($G$3=aux!$A$2,1,-1)*($F200-INDEX($F$1:$F$1001,ROW($F200)+$E$3))/Q$3*1000,""))</f>
        <v/>
      </c>
      <c r="R200" s="73" t="str">
        <f>IF($A200="","",IF($A200=R$2,IF($G$3=aux!$A$2,1,-1)*($F200-INDEX($F$1:$F$1001,ROW($F200)+$E$3))/R$3*1000,""))</f>
        <v/>
      </c>
      <c r="S200" s="73" t="str">
        <f>IF($A200="","",IF($A200=S$2,IF($G$3=aux!$A$2,1,-1)*($F200-INDEX($F$1:$F$1001,ROW($F200)+$E$3))/S$3*1000,""))</f>
        <v/>
      </c>
      <c r="T200" s="73">
        <f>IF($A200="","",IF($A200=T$2,IF($G$3=aux!$A$2,1,-1)*($F200-INDEX($F$1:$F$1001,ROW($F200)+$E$3))/T$3*1000,""))</f>
        <v>41.838333333333345</v>
      </c>
      <c r="U200" s="73" t="str">
        <f>IF($A200="","",IF($A200=U$2,IF($G$3=aux!$A$2,1,-1)*($F200-INDEX($F$1:$F$1001,ROW($F200)+$E$3))/U$3*1000,""))</f>
        <v/>
      </c>
      <c r="V200" s="73" t="str">
        <f>IF($A200="","",IF($A200=V$2,IF($G$3=aux!$A$2,1,-1)*($F200-INDEX($F$1:$F$1001,ROW($F200)+$E$3))/V$3*1000,""))</f>
        <v/>
      </c>
      <c r="W200" s="73" t="str">
        <f>IF($A200="","",IF($A200=W$2,IF($G$3=aux!$A$2,1,-1)*($F200-INDEX($F$1:$F$1001,ROW($F200)+$E$3))/W$3*1000,""))</f>
        <v/>
      </c>
    </row>
    <row r="201" spans="1:23" x14ac:dyDescent="0.25">
      <c r="A201" s="47" t="s">
        <v>128</v>
      </c>
      <c r="B201" s="8" t="s">
        <v>129</v>
      </c>
      <c r="C201" s="8" t="s">
        <v>130</v>
      </c>
      <c r="D201" s="8" t="s">
        <v>0</v>
      </c>
      <c r="E201" s="8">
        <v>92</v>
      </c>
      <c r="F201" s="8">
        <v>0.67776800000000004</v>
      </c>
      <c r="G201" s="8">
        <v>3.352E-17</v>
      </c>
      <c r="H201" s="8">
        <v>0</v>
      </c>
      <c r="I201" s="8">
        <v>0</v>
      </c>
      <c r="J201" s="8">
        <v>0</v>
      </c>
      <c r="K201" s="48">
        <v>9.3750000000000002E-8</v>
      </c>
      <c r="N201" s="73" t="str">
        <f>IF($A201="","",IF($A201=N$2,IF($G$3=aux!$A$2,1,-1)*($F201-INDEX($F$1:$F$1001,ROW($F201)+$E$3))/N$3*1000,""))</f>
        <v/>
      </c>
      <c r="O201" s="73" t="str">
        <f>IF($A201="","",IF($A201=O$2,IF($G$3=aux!$A$2,1,-1)*($F201-INDEX($F$1:$F$1001,ROW($F201)+$E$3))/O$3*1000,""))</f>
        <v/>
      </c>
      <c r="P201" s="73" t="str">
        <f>IF($A201="","",IF($A201=P$2,IF($G$3=aux!$A$2,1,-1)*($F201-INDEX($F$1:$F$1001,ROW($F201)+$E$3))/P$3*1000,""))</f>
        <v/>
      </c>
      <c r="Q201" s="73" t="str">
        <f>IF($A201="","",IF($A201=Q$2,IF($G$3=aux!$A$2,1,-1)*($F201-INDEX($F$1:$F$1001,ROW($F201)+$E$3))/Q$3*1000,""))</f>
        <v/>
      </c>
      <c r="R201" s="73" t="str">
        <f>IF($A201="","",IF($A201=R$2,IF($G$3=aux!$A$2,1,-1)*($F201-INDEX($F$1:$F$1001,ROW($F201)+$E$3))/R$3*1000,""))</f>
        <v/>
      </c>
      <c r="S201" s="73" t="str">
        <f>IF($A201="","",IF($A201=S$2,IF($G$3=aux!$A$2,1,-1)*($F201-INDEX($F$1:$F$1001,ROW($F201)+$E$3))/S$3*1000,""))</f>
        <v/>
      </c>
      <c r="T201" s="73">
        <f>IF($A201="","",IF($A201=T$2,IF($G$3=aux!$A$2,1,-1)*($F201-INDEX($F$1:$F$1001,ROW($F201)+$E$3))/T$3*1000,""))</f>
        <v>42.453666666666685</v>
      </c>
      <c r="U201" s="73" t="str">
        <f>IF($A201="","",IF($A201=U$2,IF($G$3=aux!$A$2,1,-1)*($F201-INDEX($F$1:$F$1001,ROW($F201)+$E$3))/U$3*1000,""))</f>
        <v/>
      </c>
      <c r="V201" s="73" t="str">
        <f>IF($A201="","",IF($A201=V$2,IF($G$3=aux!$A$2,1,-1)*($F201-INDEX($F$1:$F$1001,ROW($F201)+$E$3))/V$3*1000,""))</f>
        <v/>
      </c>
      <c r="W201" s="73" t="str">
        <f>IF($A201="","",IF($A201=W$2,IF($G$3=aux!$A$2,1,-1)*($F201-INDEX($F$1:$F$1001,ROW($F201)+$E$3))/W$3*1000,""))</f>
        <v/>
      </c>
    </row>
    <row r="202" spans="1:23" x14ac:dyDescent="0.25">
      <c r="A202" s="47" t="s">
        <v>128</v>
      </c>
      <c r="B202" s="8" t="s">
        <v>129</v>
      </c>
      <c r="C202" s="8" t="s">
        <v>130</v>
      </c>
      <c r="D202" s="8" t="s">
        <v>0</v>
      </c>
      <c r="E202" s="8">
        <v>93</v>
      </c>
      <c r="F202" s="8">
        <v>0.68576800000000004</v>
      </c>
      <c r="G202" s="8">
        <v>3.337E-17</v>
      </c>
      <c r="H202" s="8">
        <v>0</v>
      </c>
      <c r="I202" s="8">
        <v>0</v>
      </c>
      <c r="J202" s="8">
        <v>0</v>
      </c>
      <c r="K202" s="48">
        <v>9.3750000000000002E-8</v>
      </c>
      <c r="N202" s="73" t="str">
        <f>IF($A202="","",IF($A202=N$2,IF($G$3=aux!$A$2,1,-1)*($F202-INDEX($F$1:$F$1001,ROW($F202)+$E$3))/N$3*1000,""))</f>
        <v/>
      </c>
      <c r="O202" s="73" t="str">
        <f>IF($A202="","",IF($A202=O$2,IF($G$3=aux!$A$2,1,-1)*($F202-INDEX($F$1:$F$1001,ROW($F202)+$E$3))/O$3*1000,""))</f>
        <v/>
      </c>
      <c r="P202" s="73" t="str">
        <f>IF($A202="","",IF($A202=P$2,IF($G$3=aux!$A$2,1,-1)*($F202-INDEX($F$1:$F$1001,ROW($F202)+$E$3))/P$3*1000,""))</f>
        <v/>
      </c>
      <c r="Q202" s="73" t="str">
        <f>IF($A202="","",IF($A202=Q$2,IF($G$3=aux!$A$2,1,-1)*($F202-INDEX($F$1:$F$1001,ROW($F202)+$E$3))/Q$3*1000,""))</f>
        <v/>
      </c>
      <c r="R202" s="73" t="str">
        <f>IF($A202="","",IF($A202=R$2,IF($G$3=aux!$A$2,1,-1)*($F202-INDEX($F$1:$F$1001,ROW($F202)+$E$3))/R$3*1000,""))</f>
        <v/>
      </c>
      <c r="S202" s="73" t="str">
        <f>IF($A202="","",IF($A202=S$2,IF($G$3=aux!$A$2,1,-1)*($F202-INDEX($F$1:$F$1001,ROW($F202)+$E$3))/S$3*1000,""))</f>
        <v/>
      </c>
      <c r="T202" s="73">
        <f>IF($A202="","",IF($A202=T$2,IF($G$3=aux!$A$2,1,-1)*($F202-INDEX($F$1:$F$1001,ROW($F202)+$E$3))/T$3*1000,""))</f>
        <v>43.069333333333326</v>
      </c>
      <c r="U202" s="73" t="str">
        <f>IF($A202="","",IF($A202=U$2,IF($G$3=aux!$A$2,1,-1)*($F202-INDEX($F$1:$F$1001,ROW($F202)+$E$3))/U$3*1000,""))</f>
        <v/>
      </c>
      <c r="V202" s="73" t="str">
        <f>IF($A202="","",IF($A202=V$2,IF($G$3=aux!$A$2,1,-1)*($F202-INDEX($F$1:$F$1001,ROW($F202)+$E$3))/V$3*1000,""))</f>
        <v/>
      </c>
      <c r="W202" s="73" t="str">
        <f>IF($A202="","",IF($A202=W$2,IF($G$3=aux!$A$2,1,-1)*($F202-INDEX($F$1:$F$1001,ROW($F202)+$E$3))/W$3*1000,""))</f>
        <v/>
      </c>
    </row>
    <row r="203" spans="1:23" x14ac:dyDescent="0.25">
      <c r="A203" s="47" t="s">
        <v>128</v>
      </c>
      <c r="B203" s="8" t="s">
        <v>129</v>
      </c>
      <c r="C203" s="8" t="s">
        <v>130</v>
      </c>
      <c r="D203" s="8" t="s">
        <v>0</v>
      </c>
      <c r="E203" s="8">
        <v>94</v>
      </c>
      <c r="F203" s="8">
        <v>0.69376800000000005</v>
      </c>
      <c r="G203" s="8">
        <v>3.322E-17</v>
      </c>
      <c r="H203" s="8">
        <v>0</v>
      </c>
      <c r="I203" s="8">
        <v>0</v>
      </c>
      <c r="J203" s="8">
        <v>0</v>
      </c>
      <c r="K203" s="48">
        <v>9.3750000000000002E-8</v>
      </c>
      <c r="N203" s="73" t="str">
        <f>IF($A203="","",IF($A203=N$2,IF($G$3=aux!$A$2,1,-1)*($F203-INDEX($F$1:$F$1001,ROW($F203)+$E$3))/N$3*1000,""))</f>
        <v/>
      </c>
      <c r="O203" s="73" t="str">
        <f>IF($A203="","",IF($A203=O$2,IF($G$3=aux!$A$2,1,-1)*($F203-INDEX($F$1:$F$1001,ROW($F203)+$E$3))/O$3*1000,""))</f>
        <v/>
      </c>
      <c r="P203" s="73" t="str">
        <f>IF($A203="","",IF($A203=P$2,IF($G$3=aux!$A$2,1,-1)*($F203-INDEX($F$1:$F$1001,ROW($F203)+$E$3))/P$3*1000,""))</f>
        <v/>
      </c>
      <c r="Q203" s="73" t="str">
        <f>IF($A203="","",IF($A203=Q$2,IF($G$3=aux!$A$2,1,-1)*($F203-INDEX($F$1:$F$1001,ROW($F203)+$E$3))/Q$3*1000,""))</f>
        <v/>
      </c>
      <c r="R203" s="73" t="str">
        <f>IF($A203="","",IF($A203=R$2,IF($G$3=aux!$A$2,1,-1)*($F203-INDEX($F$1:$F$1001,ROW($F203)+$E$3))/R$3*1000,""))</f>
        <v/>
      </c>
      <c r="S203" s="73" t="str">
        <f>IF($A203="","",IF($A203=S$2,IF($G$3=aux!$A$2,1,-1)*($F203-INDEX($F$1:$F$1001,ROW($F203)+$E$3))/S$3*1000,""))</f>
        <v/>
      </c>
      <c r="T203" s="73">
        <f>IF($A203="","",IF($A203=T$2,IF($G$3=aux!$A$2,1,-1)*($F203-INDEX($F$1:$F$1001,ROW($F203)+$E$3))/T$3*1000,""))</f>
        <v>43.684666666666672</v>
      </c>
      <c r="U203" s="73" t="str">
        <f>IF($A203="","",IF($A203=U$2,IF($G$3=aux!$A$2,1,-1)*($F203-INDEX($F$1:$F$1001,ROW($F203)+$E$3))/U$3*1000,""))</f>
        <v/>
      </c>
      <c r="V203" s="73" t="str">
        <f>IF($A203="","",IF($A203=V$2,IF($G$3=aux!$A$2,1,-1)*($F203-INDEX($F$1:$F$1001,ROW($F203)+$E$3))/V$3*1000,""))</f>
        <v/>
      </c>
      <c r="W203" s="73" t="str">
        <f>IF($A203="","",IF($A203=W$2,IF($G$3=aux!$A$2,1,-1)*($F203-INDEX($F$1:$F$1001,ROW($F203)+$E$3))/W$3*1000,""))</f>
        <v/>
      </c>
    </row>
    <row r="204" spans="1:23" x14ac:dyDescent="0.25">
      <c r="A204" s="47" t="s">
        <v>128</v>
      </c>
      <c r="B204" s="8" t="s">
        <v>129</v>
      </c>
      <c r="C204" s="8" t="s">
        <v>130</v>
      </c>
      <c r="D204" s="8" t="s">
        <v>0</v>
      </c>
      <c r="E204" s="8">
        <v>95</v>
      </c>
      <c r="F204" s="8">
        <v>0.70176799999999995</v>
      </c>
      <c r="G204" s="8">
        <v>3.307E-17</v>
      </c>
      <c r="H204" s="8">
        <v>0</v>
      </c>
      <c r="I204" s="8">
        <v>0</v>
      </c>
      <c r="J204" s="8">
        <v>0</v>
      </c>
      <c r="K204" s="48">
        <v>9.3750000000000002E-8</v>
      </c>
      <c r="N204" s="73" t="str">
        <f>IF($A204="","",IF($A204=N$2,IF($G$3=aux!$A$2,1,-1)*($F204-INDEX($F$1:$F$1001,ROW($F204)+$E$3))/N$3*1000,""))</f>
        <v/>
      </c>
      <c r="O204" s="73" t="str">
        <f>IF($A204="","",IF($A204=O$2,IF($G$3=aux!$A$2,1,-1)*($F204-INDEX($F$1:$F$1001,ROW($F204)+$E$3))/O$3*1000,""))</f>
        <v/>
      </c>
      <c r="P204" s="73" t="str">
        <f>IF($A204="","",IF($A204=P$2,IF($G$3=aux!$A$2,1,-1)*($F204-INDEX($F$1:$F$1001,ROW($F204)+$E$3))/P$3*1000,""))</f>
        <v/>
      </c>
      <c r="Q204" s="73" t="str">
        <f>IF($A204="","",IF($A204=Q$2,IF($G$3=aux!$A$2,1,-1)*($F204-INDEX($F$1:$F$1001,ROW($F204)+$E$3))/Q$3*1000,""))</f>
        <v/>
      </c>
      <c r="R204" s="73" t="str">
        <f>IF($A204="","",IF($A204=R$2,IF($G$3=aux!$A$2,1,-1)*($F204-INDEX($F$1:$F$1001,ROW($F204)+$E$3))/R$3*1000,""))</f>
        <v/>
      </c>
      <c r="S204" s="73" t="str">
        <f>IF($A204="","",IF($A204=S$2,IF($G$3=aux!$A$2,1,-1)*($F204-INDEX($F$1:$F$1001,ROW($F204)+$E$3))/S$3*1000,""))</f>
        <v/>
      </c>
      <c r="T204" s="73">
        <f>IF($A204="","",IF($A204=T$2,IF($G$3=aux!$A$2,1,-1)*($F204-INDEX($F$1:$F$1001,ROW($F204)+$E$3))/T$3*1000,""))</f>
        <v>44.299999999999969</v>
      </c>
      <c r="U204" s="73" t="str">
        <f>IF($A204="","",IF($A204=U$2,IF($G$3=aux!$A$2,1,-1)*($F204-INDEX($F$1:$F$1001,ROW($F204)+$E$3))/U$3*1000,""))</f>
        <v/>
      </c>
      <c r="V204" s="73" t="str">
        <f>IF($A204="","",IF($A204=V$2,IF($G$3=aux!$A$2,1,-1)*($F204-INDEX($F$1:$F$1001,ROW($F204)+$E$3))/V$3*1000,""))</f>
        <v/>
      </c>
      <c r="W204" s="73" t="str">
        <f>IF($A204="","",IF($A204=W$2,IF($G$3=aux!$A$2,1,-1)*($F204-INDEX($F$1:$F$1001,ROW($F204)+$E$3))/W$3*1000,""))</f>
        <v/>
      </c>
    </row>
    <row r="205" spans="1:23" x14ac:dyDescent="0.25">
      <c r="A205" s="47" t="s">
        <v>128</v>
      </c>
      <c r="B205" s="8" t="s">
        <v>129</v>
      </c>
      <c r="C205" s="8" t="s">
        <v>130</v>
      </c>
      <c r="D205" s="8" t="s">
        <v>0</v>
      </c>
      <c r="E205" s="8">
        <v>96</v>
      </c>
      <c r="F205" s="8">
        <v>0.70976799999999995</v>
      </c>
      <c r="G205" s="8">
        <v>3.292E-17</v>
      </c>
      <c r="H205" s="8">
        <v>0</v>
      </c>
      <c r="I205" s="8">
        <v>0</v>
      </c>
      <c r="J205" s="8">
        <v>0</v>
      </c>
      <c r="K205" s="48">
        <v>9.3750000000000002E-8</v>
      </c>
      <c r="N205" s="73" t="str">
        <f>IF($A205="","",IF($A205=N$2,IF($G$3=aux!$A$2,1,-1)*($F205-INDEX($F$1:$F$1001,ROW($F205)+$E$3))/N$3*1000,""))</f>
        <v/>
      </c>
      <c r="O205" s="73" t="str">
        <f>IF($A205="","",IF($A205=O$2,IF($G$3=aux!$A$2,1,-1)*($F205-INDEX($F$1:$F$1001,ROW($F205)+$E$3))/O$3*1000,""))</f>
        <v/>
      </c>
      <c r="P205" s="73" t="str">
        <f>IF($A205="","",IF($A205=P$2,IF($G$3=aux!$A$2,1,-1)*($F205-INDEX($F$1:$F$1001,ROW($F205)+$E$3))/P$3*1000,""))</f>
        <v/>
      </c>
      <c r="Q205" s="73" t="str">
        <f>IF($A205="","",IF($A205=Q$2,IF($G$3=aux!$A$2,1,-1)*($F205-INDEX($F$1:$F$1001,ROW($F205)+$E$3))/Q$3*1000,""))</f>
        <v/>
      </c>
      <c r="R205" s="73" t="str">
        <f>IF($A205="","",IF($A205=R$2,IF($G$3=aux!$A$2,1,-1)*($F205-INDEX($F$1:$F$1001,ROW($F205)+$E$3))/R$3*1000,""))</f>
        <v/>
      </c>
      <c r="S205" s="73" t="str">
        <f>IF($A205="","",IF($A205=S$2,IF($G$3=aux!$A$2,1,-1)*($F205-INDEX($F$1:$F$1001,ROW($F205)+$E$3))/S$3*1000,""))</f>
        <v/>
      </c>
      <c r="T205" s="73">
        <f>IF($A205="","",IF($A205=T$2,IF($G$3=aux!$A$2,1,-1)*($F205-INDEX($F$1:$F$1001,ROW($F205)+$E$3))/T$3*1000,""))</f>
        <v>44.915333333333308</v>
      </c>
      <c r="U205" s="73" t="str">
        <f>IF($A205="","",IF($A205=U$2,IF($G$3=aux!$A$2,1,-1)*($F205-INDEX($F$1:$F$1001,ROW($F205)+$E$3))/U$3*1000,""))</f>
        <v/>
      </c>
      <c r="V205" s="73" t="str">
        <f>IF($A205="","",IF($A205=V$2,IF($G$3=aux!$A$2,1,-1)*($F205-INDEX($F$1:$F$1001,ROW($F205)+$E$3))/V$3*1000,""))</f>
        <v/>
      </c>
      <c r="W205" s="73" t="str">
        <f>IF($A205="","",IF($A205=W$2,IF($G$3=aux!$A$2,1,-1)*($F205-INDEX($F$1:$F$1001,ROW($F205)+$E$3))/W$3*1000,""))</f>
        <v/>
      </c>
    </row>
    <row r="206" spans="1:23" x14ac:dyDescent="0.25">
      <c r="A206" s="47" t="s">
        <v>128</v>
      </c>
      <c r="B206" s="8" t="s">
        <v>129</v>
      </c>
      <c r="C206" s="8" t="s">
        <v>130</v>
      </c>
      <c r="D206" s="8" t="s">
        <v>0</v>
      </c>
      <c r="E206" s="8">
        <v>97</v>
      </c>
      <c r="F206" s="8">
        <v>0.71776799999999996</v>
      </c>
      <c r="G206" s="8">
        <v>3.2770000000000001E-17</v>
      </c>
      <c r="H206" s="8">
        <v>0</v>
      </c>
      <c r="I206" s="8">
        <v>0</v>
      </c>
      <c r="J206" s="8">
        <v>0</v>
      </c>
      <c r="K206" s="48">
        <v>9.3750000000000002E-8</v>
      </c>
      <c r="N206" s="73" t="str">
        <f>IF($A206="","",IF($A206=N$2,IF($G$3=aux!$A$2,1,-1)*($F206-INDEX($F$1:$F$1001,ROW($F206)+$E$3))/N$3*1000,""))</f>
        <v/>
      </c>
      <c r="O206" s="73" t="str">
        <f>IF($A206="","",IF($A206=O$2,IF($G$3=aux!$A$2,1,-1)*($F206-INDEX($F$1:$F$1001,ROW($F206)+$E$3))/O$3*1000,""))</f>
        <v/>
      </c>
      <c r="P206" s="73" t="str">
        <f>IF($A206="","",IF($A206=P$2,IF($G$3=aux!$A$2,1,-1)*($F206-INDEX($F$1:$F$1001,ROW($F206)+$E$3))/P$3*1000,""))</f>
        <v/>
      </c>
      <c r="Q206" s="73" t="str">
        <f>IF($A206="","",IF($A206=Q$2,IF($G$3=aux!$A$2,1,-1)*($F206-INDEX($F$1:$F$1001,ROW($F206)+$E$3))/Q$3*1000,""))</f>
        <v/>
      </c>
      <c r="R206" s="73" t="str">
        <f>IF($A206="","",IF($A206=R$2,IF($G$3=aux!$A$2,1,-1)*($F206-INDEX($F$1:$F$1001,ROW($F206)+$E$3))/R$3*1000,""))</f>
        <v/>
      </c>
      <c r="S206" s="73" t="str">
        <f>IF($A206="","",IF($A206=S$2,IF($G$3=aux!$A$2,1,-1)*($F206-INDEX($F$1:$F$1001,ROW($F206)+$E$3))/S$3*1000,""))</f>
        <v/>
      </c>
      <c r="T206" s="73">
        <f>IF($A206="","",IF($A206=T$2,IF($G$3=aux!$A$2,1,-1)*($F206-INDEX($F$1:$F$1001,ROW($F206)+$E$3))/T$3*1000,""))</f>
        <v>45.53066666666664</v>
      </c>
      <c r="U206" s="73" t="str">
        <f>IF($A206="","",IF($A206=U$2,IF($G$3=aux!$A$2,1,-1)*($F206-INDEX($F$1:$F$1001,ROW($F206)+$E$3))/U$3*1000,""))</f>
        <v/>
      </c>
      <c r="V206" s="73" t="str">
        <f>IF($A206="","",IF($A206=V$2,IF($G$3=aux!$A$2,1,-1)*($F206-INDEX($F$1:$F$1001,ROW($F206)+$E$3))/V$3*1000,""))</f>
        <v/>
      </c>
      <c r="W206" s="73" t="str">
        <f>IF($A206="","",IF($A206=W$2,IF($G$3=aux!$A$2,1,-1)*($F206-INDEX($F$1:$F$1001,ROW($F206)+$E$3))/W$3*1000,""))</f>
        <v/>
      </c>
    </row>
    <row r="207" spans="1:23" x14ac:dyDescent="0.25">
      <c r="A207" s="47" t="s">
        <v>128</v>
      </c>
      <c r="B207" s="8" t="s">
        <v>129</v>
      </c>
      <c r="C207" s="8" t="s">
        <v>130</v>
      </c>
      <c r="D207" s="8" t="s">
        <v>0</v>
      </c>
      <c r="E207" s="8">
        <v>98</v>
      </c>
      <c r="F207" s="8">
        <v>0.72576799999999997</v>
      </c>
      <c r="G207" s="8">
        <v>3.2620000000000001E-17</v>
      </c>
      <c r="H207" s="8">
        <v>0</v>
      </c>
      <c r="I207" s="8">
        <v>0</v>
      </c>
      <c r="J207" s="8">
        <v>0</v>
      </c>
      <c r="K207" s="48">
        <v>9.3750000000000002E-8</v>
      </c>
      <c r="N207" s="73" t="str">
        <f>IF($A207="","",IF($A207=N$2,IF($G$3=aux!$A$2,1,-1)*($F207-INDEX($F$1:$F$1001,ROW($F207)+$E$3))/N$3*1000,""))</f>
        <v/>
      </c>
      <c r="O207" s="73" t="str">
        <f>IF($A207="","",IF($A207=O$2,IF($G$3=aux!$A$2,1,-1)*($F207-INDEX($F$1:$F$1001,ROW($F207)+$E$3))/O$3*1000,""))</f>
        <v/>
      </c>
      <c r="P207" s="73" t="str">
        <f>IF($A207="","",IF($A207=P$2,IF($G$3=aux!$A$2,1,-1)*($F207-INDEX($F$1:$F$1001,ROW($F207)+$E$3))/P$3*1000,""))</f>
        <v/>
      </c>
      <c r="Q207" s="73" t="str">
        <f>IF($A207="","",IF($A207=Q$2,IF($G$3=aux!$A$2,1,-1)*($F207-INDEX($F$1:$F$1001,ROW($F207)+$E$3))/Q$3*1000,""))</f>
        <v/>
      </c>
      <c r="R207" s="73" t="str">
        <f>IF($A207="","",IF($A207=R$2,IF($G$3=aux!$A$2,1,-1)*($F207-INDEX($F$1:$F$1001,ROW($F207)+$E$3))/R$3*1000,""))</f>
        <v/>
      </c>
      <c r="S207" s="73" t="str">
        <f>IF($A207="","",IF($A207=S$2,IF($G$3=aux!$A$2,1,-1)*($F207-INDEX($F$1:$F$1001,ROW($F207)+$E$3))/S$3*1000,""))</f>
        <v/>
      </c>
      <c r="T207" s="73">
        <f>IF($A207="","",IF($A207=T$2,IF($G$3=aux!$A$2,1,-1)*($F207-INDEX($F$1:$F$1001,ROW($F207)+$E$3))/T$3*1000,""))</f>
        <v>46.145999999999987</v>
      </c>
      <c r="U207" s="73" t="str">
        <f>IF($A207="","",IF($A207=U$2,IF($G$3=aux!$A$2,1,-1)*($F207-INDEX($F$1:$F$1001,ROW($F207)+$E$3))/U$3*1000,""))</f>
        <v/>
      </c>
      <c r="V207" s="73" t="str">
        <f>IF($A207="","",IF($A207=V$2,IF($G$3=aux!$A$2,1,-1)*($F207-INDEX($F$1:$F$1001,ROW($F207)+$E$3))/V$3*1000,""))</f>
        <v/>
      </c>
      <c r="W207" s="73" t="str">
        <f>IF($A207="","",IF($A207=W$2,IF($G$3=aux!$A$2,1,-1)*($F207-INDEX($F$1:$F$1001,ROW($F207)+$E$3))/W$3*1000,""))</f>
        <v/>
      </c>
    </row>
    <row r="208" spans="1:23" x14ac:dyDescent="0.25">
      <c r="A208" s="47" t="s">
        <v>128</v>
      </c>
      <c r="B208" s="8" t="s">
        <v>129</v>
      </c>
      <c r="C208" s="8" t="s">
        <v>130</v>
      </c>
      <c r="D208" s="8" t="s">
        <v>0</v>
      </c>
      <c r="E208" s="8">
        <v>99</v>
      </c>
      <c r="F208" s="8">
        <v>0.73376799999999998</v>
      </c>
      <c r="G208" s="8">
        <v>3.2470000000000001E-17</v>
      </c>
      <c r="H208" s="8">
        <v>0</v>
      </c>
      <c r="I208" s="8">
        <v>0</v>
      </c>
      <c r="J208" s="8">
        <v>0</v>
      </c>
      <c r="K208" s="48">
        <v>9.3750000000000002E-8</v>
      </c>
      <c r="N208" s="73" t="str">
        <f>IF($A208="","",IF($A208=N$2,IF($G$3=aux!$A$2,1,-1)*($F208-INDEX($F$1:$F$1001,ROW($F208)+$E$3))/N$3*1000,""))</f>
        <v/>
      </c>
      <c r="O208" s="73" t="str">
        <f>IF($A208="","",IF($A208=O$2,IF($G$3=aux!$A$2,1,-1)*($F208-INDEX($F$1:$F$1001,ROW($F208)+$E$3))/O$3*1000,""))</f>
        <v/>
      </c>
      <c r="P208" s="73" t="str">
        <f>IF($A208="","",IF($A208=P$2,IF($G$3=aux!$A$2,1,-1)*($F208-INDEX($F$1:$F$1001,ROW($F208)+$E$3))/P$3*1000,""))</f>
        <v/>
      </c>
      <c r="Q208" s="73" t="str">
        <f>IF($A208="","",IF($A208=Q$2,IF($G$3=aux!$A$2,1,-1)*($F208-INDEX($F$1:$F$1001,ROW($F208)+$E$3))/Q$3*1000,""))</f>
        <v/>
      </c>
      <c r="R208" s="73" t="str">
        <f>IF($A208="","",IF($A208=R$2,IF($G$3=aux!$A$2,1,-1)*($F208-INDEX($F$1:$F$1001,ROW($F208)+$E$3))/R$3*1000,""))</f>
        <v/>
      </c>
      <c r="S208" s="73" t="str">
        <f>IF($A208="","",IF($A208=S$2,IF($G$3=aux!$A$2,1,-1)*($F208-INDEX($F$1:$F$1001,ROW($F208)+$E$3))/S$3*1000,""))</f>
        <v/>
      </c>
      <c r="T208" s="73">
        <f>IF($A208="","",IF($A208=T$2,IF($G$3=aux!$A$2,1,-1)*($F208-INDEX($F$1:$F$1001,ROW($F208)+$E$3))/T$3*1000,""))</f>
        <v>46.761333333333319</v>
      </c>
      <c r="U208" s="73" t="str">
        <f>IF($A208="","",IF($A208=U$2,IF($G$3=aux!$A$2,1,-1)*($F208-INDEX($F$1:$F$1001,ROW($F208)+$E$3))/U$3*1000,""))</f>
        <v/>
      </c>
      <c r="V208" s="73" t="str">
        <f>IF($A208="","",IF($A208=V$2,IF($G$3=aux!$A$2,1,-1)*($F208-INDEX($F$1:$F$1001,ROW($F208)+$E$3))/V$3*1000,""))</f>
        <v/>
      </c>
      <c r="W208" s="73" t="str">
        <f>IF($A208="","",IF($A208=W$2,IF($G$3=aux!$A$2,1,-1)*($F208-INDEX($F$1:$F$1001,ROW($F208)+$E$3))/W$3*1000,""))</f>
        <v/>
      </c>
    </row>
    <row r="209" spans="1:23" x14ac:dyDescent="0.25">
      <c r="A209" s="47" t="s">
        <v>128</v>
      </c>
      <c r="B209" s="8" t="s">
        <v>129</v>
      </c>
      <c r="C209" s="8" t="s">
        <v>130</v>
      </c>
      <c r="D209" s="8" t="s">
        <v>0</v>
      </c>
      <c r="E209" s="8">
        <v>100</v>
      </c>
      <c r="F209" s="8">
        <v>0.74176799999999998</v>
      </c>
      <c r="G209" s="8">
        <v>3.2320000000000001E-17</v>
      </c>
      <c r="H209" s="8">
        <v>0</v>
      </c>
      <c r="I209" s="8">
        <v>0</v>
      </c>
      <c r="J209" s="8">
        <v>0</v>
      </c>
      <c r="K209" s="48">
        <v>9.3750000000000002E-8</v>
      </c>
      <c r="N209" s="73" t="str">
        <f>IF($A209="","",IF($A209=N$2,IF($G$3=aux!$A$2,1,-1)*($F209-INDEX($F$1:$F$1001,ROW($F209)+$E$3))/N$3*1000,""))</f>
        <v/>
      </c>
      <c r="O209" s="73" t="str">
        <f>IF($A209="","",IF($A209=O$2,IF($G$3=aux!$A$2,1,-1)*($F209-INDEX($F$1:$F$1001,ROW($F209)+$E$3))/O$3*1000,""))</f>
        <v/>
      </c>
      <c r="P209" s="73" t="str">
        <f>IF($A209="","",IF($A209=P$2,IF($G$3=aux!$A$2,1,-1)*($F209-INDEX($F$1:$F$1001,ROW($F209)+$E$3))/P$3*1000,""))</f>
        <v/>
      </c>
      <c r="Q209" s="73" t="str">
        <f>IF($A209="","",IF($A209=Q$2,IF($G$3=aux!$A$2,1,-1)*($F209-INDEX($F$1:$F$1001,ROW($F209)+$E$3))/Q$3*1000,""))</f>
        <v/>
      </c>
      <c r="R209" s="73" t="str">
        <f>IF($A209="","",IF($A209=R$2,IF($G$3=aux!$A$2,1,-1)*($F209-INDEX($F$1:$F$1001,ROW($F209)+$E$3))/R$3*1000,""))</f>
        <v/>
      </c>
      <c r="S209" s="73" t="str">
        <f>IF($A209="","",IF($A209=S$2,IF($G$3=aux!$A$2,1,-1)*($F209-INDEX($F$1:$F$1001,ROW($F209)+$E$3))/S$3*1000,""))</f>
        <v/>
      </c>
      <c r="T209" s="73">
        <f>IF($A209="","",IF($A209=T$2,IF($G$3=aux!$A$2,1,-1)*($F209-INDEX($F$1:$F$1001,ROW($F209)+$E$3))/T$3*1000,""))</f>
        <v>47.376666666666658</v>
      </c>
      <c r="U209" s="73" t="str">
        <f>IF($A209="","",IF($A209=U$2,IF($G$3=aux!$A$2,1,-1)*($F209-INDEX($F$1:$F$1001,ROW($F209)+$E$3))/U$3*1000,""))</f>
        <v/>
      </c>
      <c r="V209" s="73" t="str">
        <f>IF($A209="","",IF($A209=V$2,IF($G$3=aux!$A$2,1,-1)*($F209-INDEX($F$1:$F$1001,ROW($F209)+$E$3))/V$3*1000,""))</f>
        <v/>
      </c>
      <c r="W209" s="73" t="str">
        <f>IF($A209="","",IF($A209=W$2,IF($G$3=aux!$A$2,1,-1)*($F209-INDEX($F$1:$F$1001,ROW($F209)+$E$3))/W$3*1000,""))</f>
        <v/>
      </c>
    </row>
    <row r="210" spans="1:23" x14ac:dyDescent="0.25">
      <c r="A210" s="47" t="s">
        <v>128</v>
      </c>
      <c r="B210" s="8" t="s">
        <v>129</v>
      </c>
      <c r="C210" s="8" t="s">
        <v>130</v>
      </c>
      <c r="D210" s="8" t="s">
        <v>0</v>
      </c>
      <c r="E210" s="8">
        <v>101</v>
      </c>
      <c r="F210" s="8">
        <v>0.74976799999999999</v>
      </c>
      <c r="G210" s="8">
        <v>3.2170000000000001E-17</v>
      </c>
      <c r="H210" s="8">
        <v>0</v>
      </c>
      <c r="I210" s="8">
        <v>0</v>
      </c>
      <c r="J210" s="8">
        <v>0</v>
      </c>
      <c r="K210" s="48">
        <v>9.3750000000000002E-8</v>
      </c>
      <c r="N210" s="73" t="str">
        <f>IF($A210="","",IF($A210=N$2,IF($G$3=aux!$A$2,1,-1)*($F210-INDEX($F$1:$F$1001,ROW($F210)+$E$3))/N$3*1000,""))</f>
        <v/>
      </c>
      <c r="O210" s="73" t="str">
        <f>IF($A210="","",IF($A210=O$2,IF($G$3=aux!$A$2,1,-1)*($F210-INDEX($F$1:$F$1001,ROW($F210)+$E$3))/O$3*1000,""))</f>
        <v/>
      </c>
      <c r="P210" s="73" t="str">
        <f>IF($A210="","",IF($A210=P$2,IF($G$3=aux!$A$2,1,-1)*($F210-INDEX($F$1:$F$1001,ROW($F210)+$E$3))/P$3*1000,""))</f>
        <v/>
      </c>
      <c r="Q210" s="73" t="str">
        <f>IF($A210="","",IF($A210=Q$2,IF($G$3=aux!$A$2,1,-1)*($F210-INDEX($F$1:$F$1001,ROW($F210)+$E$3))/Q$3*1000,""))</f>
        <v/>
      </c>
      <c r="R210" s="73" t="str">
        <f>IF($A210="","",IF($A210=R$2,IF($G$3=aux!$A$2,1,-1)*($F210-INDEX($F$1:$F$1001,ROW($F210)+$E$3))/R$3*1000,""))</f>
        <v/>
      </c>
      <c r="S210" s="73" t="str">
        <f>IF($A210="","",IF($A210=S$2,IF($G$3=aux!$A$2,1,-1)*($F210-INDEX($F$1:$F$1001,ROW($F210)+$E$3))/S$3*1000,""))</f>
        <v/>
      </c>
      <c r="T210" s="73">
        <f>IF($A210="","",IF($A210=T$2,IF($G$3=aux!$A$2,1,-1)*($F210-INDEX($F$1:$F$1001,ROW($F210)+$E$3))/T$3*1000,""))</f>
        <v>47.991999999999997</v>
      </c>
      <c r="U210" s="73" t="str">
        <f>IF($A210="","",IF($A210=U$2,IF($G$3=aux!$A$2,1,-1)*($F210-INDEX($F$1:$F$1001,ROW($F210)+$E$3))/U$3*1000,""))</f>
        <v/>
      </c>
      <c r="V210" s="73" t="str">
        <f>IF($A210="","",IF($A210=V$2,IF($G$3=aux!$A$2,1,-1)*($F210-INDEX($F$1:$F$1001,ROW($F210)+$E$3))/V$3*1000,""))</f>
        <v/>
      </c>
      <c r="W210" s="73" t="str">
        <f>IF($A210="","",IF($A210=W$2,IF($G$3=aux!$A$2,1,-1)*($F210-INDEX($F$1:$F$1001,ROW($F210)+$E$3))/W$3*1000,""))</f>
        <v/>
      </c>
    </row>
    <row r="211" spans="1:23" x14ac:dyDescent="0.25">
      <c r="A211" s="47" t="s">
        <v>128</v>
      </c>
      <c r="B211" s="8" t="s">
        <v>129</v>
      </c>
      <c r="C211" s="8" t="s">
        <v>130</v>
      </c>
      <c r="D211" s="8" t="s">
        <v>0</v>
      </c>
      <c r="E211" s="8">
        <v>102</v>
      </c>
      <c r="F211" s="8">
        <v>0.755768</v>
      </c>
      <c r="G211" s="8">
        <v>3.2059999999999997E-17</v>
      </c>
      <c r="H211" s="8">
        <v>0</v>
      </c>
      <c r="I211" s="8">
        <v>0</v>
      </c>
      <c r="J211" s="8">
        <v>0</v>
      </c>
      <c r="K211" s="48">
        <v>9.3750000000000002E-8</v>
      </c>
      <c r="N211" s="73" t="str">
        <f>IF($A211="","",IF($A211=N$2,IF($G$3=aux!$A$2,1,-1)*($F211-INDEX($F$1:$F$1001,ROW($F211)+$E$3))/N$3*1000,""))</f>
        <v/>
      </c>
      <c r="O211" s="73" t="str">
        <f>IF($A211="","",IF($A211=O$2,IF($G$3=aux!$A$2,1,-1)*($F211-INDEX($F$1:$F$1001,ROW($F211)+$E$3))/O$3*1000,""))</f>
        <v/>
      </c>
      <c r="P211" s="73" t="str">
        <f>IF($A211="","",IF($A211=P$2,IF($G$3=aux!$A$2,1,-1)*($F211-INDEX($F$1:$F$1001,ROW($F211)+$E$3))/P$3*1000,""))</f>
        <v/>
      </c>
      <c r="Q211" s="73" t="str">
        <f>IF($A211="","",IF($A211=Q$2,IF($G$3=aux!$A$2,1,-1)*($F211-INDEX($F$1:$F$1001,ROW($F211)+$E$3))/Q$3*1000,""))</f>
        <v/>
      </c>
      <c r="R211" s="73" t="str">
        <f>IF($A211="","",IF($A211=R$2,IF($G$3=aux!$A$2,1,-1)*($F211-INDEX($F$1:$F$1001,ROW($F211)+$E$3))/R$3*1000,""))</f>
        <v/>
      </c>
      <c r="S211" s="73" t="str">
        <f>IF($A211="","",IF($A211=S$2,IF($G$3=aux!$A$2,1,-1)*($F211-INDEX($F$1:$F$1001,ROW($F211)+$E$3))/S$3*1000,""))</f>
        <v/>
      </c>
      <c r="T211" s="73">
        <f>IF($A211="","",IF($A211=T$2,IF($G$3=aux!$A$2,1,-1)*($F211-INDEX($F$1:$F$1001,ROW($F211)+$E$3))/T$3*1000,""))</f>
        <v>48.453666666666649</v>
      </c>
      <c r="U211" s="73" t="str">
        <f>IF($A211="","",IF($A211=U$2,IF($G$3=aux!$A$2,1,-1)*($F211-INDEX($F$1:$F$1001,ROW($F211)+$E$3))/U$3*1000,""))</f>
        <v/>
      </c>
      <c r="V211" s="73" t="str">
        <f>IF($A211="","",IF($A211=V$2,IF($G$3=aux!$A$2,1,-1)*($F211-INDEX($F$1:$F$1001,ROW($F211)+$E$3))/V$3*1000,""))</f>
        <v/>
      </c>
      <c r="W211" s="73" t="str">
        <f>IF($A211="","",IF($A211=W$2,IF($G$3=aux!$A$2,1,-1)*($F211-INDEX($F$1:$F$1001,ROW($F211)+$E$3))/W$3*1000,""))</f>
        <v/>
      </c>
    </row>
    <row r="212" spans="1:23" x14ac:dyDescent="0.25">
      <c r="A212" s="47" t="s">
        <v>131</v>
      </c>
      <c r="B212" s="8" t="s">
        <v>129</v>
      </c>
      <c r="C212" s="8" t="s">
        <v>130</v>
      </c>
      <c r="D212" s="8" t="s">
        <v>0</v>
      </c>
      <c r="E212" s="8">
        <v>0</v>
      </c>
      <c r="F212" s="8">
        <v>-2.252E-18</v>
      </c>
      <c r="G212" s="8">
        <v>4.8470000000000001E-19</v>
      </c>
      <c r="H212" s="8">
        <v>0</v>
      </c>
      <c r="I212" s="8">
        <v>0</v>
      </c>
      <c r="J212" s="8">
        <v>0</v>
      </c>
      <c r="K212" s="48">
        <v>0</v>
      </c>
      <c r="N212" s="73" t="str">
        <f>IF($A212="","",IF($A212=N$2,IF($G$3=aux!$A$2,1,-1)*($F212-INDEX($F$1:$F$1001,ROW($F212)+$E$3))/N$3*1000,""))</f>
        <v/>
      </c>
      <c r="O212" s="73" t="str">
        <f>IF($A212="","",IF($A212=O$2,IF($G$3=aux!$A$2,1,-1)*($F212-INDEX($F$1:$F$1001,ROW($F212)+$E$3))/O$3*1000,""))</f>
        <v/>
      </c>
      <c r="P212" s="73" t="str">
        <f>IF($A212="","",IF($A212=P$2,IF($G$3=aux!$A$2,1,-1)*($F212-INDEX($F$1:$F$1001,ROW($F212)+$E$3))/P$3*1000,""))</f>
        <v/>
      </c>
      <c r="Q212" s="73" t="str">
        <f>IF($A212="","",IF($A212=Q$2,IF($G$3=aux!$A$2,1,-1)*($F212-INDEX($F$1:$F$1001,ROW($F212)+$E$3))/Q$3*1000,""))</f>
        <v/>
      </c>
      <c r="R212" s="73" t="str">
        <f>IF($A212="","",IF($A212=R$2,IF($G$3=aux!$A$2,1,-1)*($F212-INDEX($F$1:$F$1001,ROW($F212)+$E$3))/R$3*1000,""))</f>
        <v/>
      </c>
      <c r="S212" s="73" t="str">
        <f>IF($A212="","",IF($A212=S$2,IF($G$3=aux!$A$2,1,-1)*($F212-INDEX($F$1:$F$1001,ROW($F212)+$E$3))/S$3*1000,""))</f>
        <v/>
      </c>
      <c r="T212" s="73" t="str">
        <f>IF($A212="","",IF($A212=T$2,IF($G$3=aux!$A$2,1,-1)*($F212-INDEX($F$1:$F$1001,ROW($F212)+$E$3))/T$3*1000,""))</f>
        <v/>
      </c>
      <c r="U212" s="73">
        <f>IF($A212="","",IF($A212=U$2,IF($G$3=aux!$A$2,1,-1)*($F212-INDEX($F$1:$F$1001,ROW($F212)+$E$3))/U$3*1000,""))</f>
        <v>-3.2000000000000033E-17</v>
      </c>
      <c r="V212" s="73" t="str">
        <f>IF($A212="","",IF($A212=V$2,IF($G$3=aux!$A$2,1,-1)*($F212-INDEX($F$1:$F$1001,ROW($F212)+$E$3))/V$3*1000,""))</f>
        <v/>
      </c>
      <c r="W212" s="73" t="str">
        <f>IF($A212="","",IF($A212=W$2,IF($G$3=aux!$A$2,1,-1)*($F212-INDEX($F$1:$F$1001,ROW($F212)+$E$3))/W$3*1000,""))</f>
        <v/>
      </c>
    </row>
    <row r="213" spans="1:23" x14ac:dyDescent="0.25">
      <c r="A213" s="47" t="s">
        <v>131</v>
      </c>
      <c r="B213" s="8" t="s">
        <v>129</v>
      </c>
      <c r="C213" s="8" t="s">
        <v>130</v>
      </c>
      <c r="D213" s="8" t="s">
        <v>0</v>
      </c>
      <c r="E213" s="8">
        <v>1</v>
      </c>
      <c r="F213" s="8">
        <v>5.1079999999999997E-3</v>
      </c>
      <c r="G213" s="8">
        <v>-1.1269999999999999E-17</v>
      </c>
      <c r="H213" s="8">
        <v>0</v>
      </c>
      <c r="I213" s="8">
        <v>0</v>
      </c>
      <c r="J213" s="8">
        <v>0</v>
      </c>
      <c r="K213" s="48">
        <v>-7.4020000000000005E-17</v>
      </c>
      <c r="N213" s="73" t="str">
        <f>IF($A213="","",IF($A213=N$2,IF($G$3=aux!$A$2,1,-1)*($F213-INDEX($F$1:$F$1001,ROW($F213)+$E$3))/N$3*1000,""))</f>
        <v/>
      </c>
      <c r="O213" s="73" t="str">
        <f>IF($A213="","",IF($A213=O$2,IF($G$3=aux!$A$2,1,-1)*($F213-INDEX($F$1:$F$1001,ROW($F213)+$E$3))/O$3*1000,""))</f>
        <v/>
      </c>
      <c r="P213" s="73" t="str">
        <f>IF($A213="","",IF($A213=P$2,IF($G$3=aux!$A$2,1,-1)*($F213-INDEX($F$1:$F$1001,ROW($F213)+$E$3))/P$3*1000,""))</f>
        <v/>
      </c>
      <c r="Q213" s="73" t="str">
        <f>IF($A213="","",IF($A213=Q$2,IF($G$3=aux!$A$2,1,-1)*($F213-INDEX($F$1:$F$1001,ROW($F213)+$E$3))/Q$3*1000,""))</f>
        <v/>
      </c>
      <c r="R213" s="73" t="str">
        <f>IF($A213="","",IF($A213=R$2,IF($G$3=aux!$A$2,1,-1)*($F213-INDEX($F$1:$F$1001,ROW($F213)+$E$3))/R$3*1000,""))</f>
        <v/>
      </c>
      <c r="S213" s="73" t="str">
        <f>IF($A213="","",IF($A213=S$2,IF($G$3=aux!$A$2,1,-1)*($F213-INDEX($F$1:$F$1001,ROW($F213)+$E$3))/S$3*1000,""))</f>
        <v/>
      </c>
      <c r="T213" s="73" t="str">
        <f>IF($A213="","",IF($A213=T$2,IF($G$3=aux!$A$2,1,-1)*($F213-INDEX($F$1:$F$1001,ROW($F213)+$E$3))/T$3*1000,""))</f>
        <v/>
      </c>
      <c r="U213" s="73">
        <f>IF($A213="","",IF($A213=U$2,IF($G$3=aux!$A$2,1,-1)*($F213-INDEX($F$1:$F$1001,ROW($F213)+$E$3))/U$3*1000,""))</f>
        <v>0.57733333333333325</v>
      </c>
      <c r="V213" s="73" t="str">
        <f>IF($A213="","",IF($A213=V$2,IF($G$3=aux!$A$2,1,-1)*($F213-INDEX($F$1:$F$1001,ROW($F213)+$E$3))/V$3*1000,""))</f>
        <v/>
      </c>
      <c r="W213" s="73" t="str">
        <f>IF($A213="","",IF($A213=W$2,IF($G$3=aux!$A$2,1,-1)*($F213-INDEX($F$1:$F$1001,ROW($F213)+$E$3))/W$3*1000,""))</f>
        <v/>
      </c>
    </row>
    <row r="214" spans="1:23" x14ac:dyDescent="0.25">
      <c r="A214" s="47" t="s">
        <v>131</v>
      </c>
      <c r="B214" s="8" t="s">
        <v>129</v>
      </c>
      <c r="C214" s="8" t="s">
        <v>130</v>
      </c>
      <c r="D214" s="8" t="s">
        <v>0</v>
      </c>
      <c r="E214" s="8">
        <v>2</v>
      </c>
      <c r="F214" s="8">
        <v>1.0277E-2</v>
      </c>
      <c r="G214" s="8">
        <v>-2.043E-17</v>
      </c>
      <c r="H214" s="8">
        <v>0</v>
      </c>
      <c r="I214" s="8">
        <v>0</v>
      </c>
      <c r="J214" s="8">
        <v>0</v>
      </c>
      <c r="K214" s="48">
        <v>-1.2999999999999999E-16</v>
      </c>
      <c r="N214" s="73" t="str">
        <f>IF($A214="","",IF($A214=N$2,IF($G$3=aux!$A$2,1,-1)*($F214-INDEX($F$1:$F$1001,ROW($F214)+$E$3))/N$3*1000,""))</f>
        <v/>
      </c>
      <c r="O214" s="73" t="str">
        <f>IF($A214="","",IF($A214=O$2,IF($G$3=aux!$A$2,1,-1)*($F214-INDEX($F$1:$F$1001,ROW($F214)+$E$3))/O$3*1000,""))</f>
        <v/>
      </c>
      <c r="P214" s="73" t="str">
        <f>IF($A214="","",IF($A214=P$2,IF($G$3=aux!$A$2,1,-1)*($F214-INDEX($F$1:$F$1001,ROW($F214)+$E$3))/P$3*1000,""))</f>
        <v/>
      </c>
      <c r="Q214" s="73" t="str">
        <f>IF($A214="","",IF($A214=Q$2,IF($G$3=aux!$A$2,1,-1)*($F214-INDEX($F$1:$F$1001,ROW($F214)+$E$3))/Q$3*1000,""))</f>
        <v/>
      </c>
      <c r="R214" s="73" t="str">
        <f>IF($A214="","",IF($A214=R$2,IF($G$3=aux!$A$2,1,-1)*($F214-INDEX($F$1:$F$1001,ROW($F214)+$E$3))/R$3*1000,""))</f>
        <v/>
      </c>
      <c r="S214" s="73" t="str">
        <f>IF($A214="","",IF($A214=S$2,IF($G$3=aux!$A$2,1,-1)*($F214-INDEX($F$1:$F$1001,ROW($F214)+$E$3))/S$3*1000,""))</f>
        <v/>
      </c>
      <c r="T214" s="73" t="str">
        <f>IF($A214="","",IF($A214=T$2,IF($G$3=aux!$A$2,1,-1)*($F214-INDEX($F$1:$F$1001,ROW($F214)+$E$3))/T$3*1000,""))</f>
        <v/>
      </c>
      <c r="U214" s="73">
        <f>IF($A214="","",IF($A214=U$2,IF($G$3=aux!$A$2,1,-1)*($F214-INDEX($F$1:$F$1001,ROW($F214)+$E$3))/U$3*1000,""))</f>
        <v>1.1543333333333334</v>
      </c>
      <c r="V214" s="73" t="str">
        <f>IF($A214="","",IF($A214=V$2,IF($G$3=aux!$A$2,1,-1)*($F214-INDEX($F$1:$F$1001,ROW($F214)+$E$3))/V$3*1000,""))</f>
        <v/>
      </c>
      <c r="W214" s="73" t="str">
        <f>IF($A214="","",IF($A214=W$2,IF($G$3=aux!$A$2,1,-1)*($F214-INDEX($F$1:$F$1001,ROW($F214)+$E$3))/W$3*1000,""))</f>
        <v/>
      </c>
    </row>
    <row r="215" spans="1:23" x14ac:dyDescent="0.25">
      <c r="A215" s="47" t="s">
        <v>131</v>
      </c>
      <c r="B215" s="8" t="s">
        <v>129</v>
      </c>
      <c r="C215" s="8" t="s">
        <v>130</v>
      </c>
      <c r="D215" s="8" t="s">
        <v>0</v>
      </c>
      <c r="E215" s="8">
        <v>3</v>
      </c>
      <c r="F215" s="8">
        <v>1.3032E-2</v>
      </c>
      <c r="G215" s="8">
        <v>-2.3619999999999999E-17</v>
      </c>
      <c r="H215" s="8">
        <v>0</v>
      </c>
      <c r="I215" s="8">
        <v>0</v>
      </c>
      <c r="J215" s="8">
        <v>0</v>
      </c>
      <c r="K215" s="48">
        <v>-1.326E-16</v>
      </c>
      <c r="N215" s="73" t="str">
        <f>IF($A215="","",IF($A215=N$2,IF($G$3=aux!$A$2,1,-1)*($F215-INDEX($F$1:$F$1001,ROW($F215)+$E$3))/N$3*1000,""))</f>
        <v/>
      </c>
      <c r="O215" s="73" t="str">
        <f>IF($A215="","",IF($A215=O$2,IF($G$3=aux!$A$2,1,-1)*($F215-INDEX($F$1:$F$1001,ROW($F215)+$E$3))/O$3*1000,""))</f>
        <v/>
      </c>
      <c r="P215" s="73" t="str">
        <f>IF($A215="","",IF($A215=P$2,IF($G$3=aux!$A$2,1,-1)*($F215-INDEX($F$1:$F$1001,ROW($F215)+$E$3))/P$3*1000,""))</f>
        <v/>
      </c>
      <c r="Q215" s="73" t="str">
        <f>IF($A215="","",IF($A215=Q$2,IF($G$3=aux!$A$2,1,-1)*($F215-INDEX($F$1:$F$1001,ROW($F215)+$E$3))/Q$3*1000,""))</f>
        <v/>
      </c>
      <c r="R215" s="73" t="str">
        <f>IF($A215="","",IF($A215=R$2,IF($G$3=aux!$A$2,1,-1)*($F215-INDEX($F$1:$F$1001,ROW($F215)+$E$3))/R$3*1000,""))</f>
        <v/>
      </c>
      <c r="S215" s="73" t="str">
        <f>IF($A215="","",IF($A215=S$2,IF($G$3=aux!$A$2,1,-1)*($F215-INDEX($F$1:$F$1001,ROW($F215)+$E$3))/S$3*1000,""))</f>
        <v/>
      </c>
      <c r="T215" s="73" t="str">
        <f>IF($A215="","",IF($A215=T$2,IF($G$3=aux!$A$2,1,-1)*($F215-INDEX($F$1:$F$1001,ROW($F215)+$E$3))/T$3*1000,""))</f>
        <v/>
      </c>
      <c r="U215" s="73">
        <f>IF($A215="","",IF($A215=U$2,IF($G$3=aux!$A$2,1,-1)*($F215-INDEX($F$1:$F$1001,ROW($F215)+$E$3))/U$3*1000,""))</f>
        <v>1.4283333333333335</v>
      </c>
      <c r="V215" s="73" t="str">
        <f>IF($A215="","",IF($A215=V$2,IF($G$3=aux!$A$2,1,-1)*($F215-INDEX($F$1:$F$1001,ROW($F215)+$E$3))/V$3*1000,""))</f>
        <v/>
      </c>
      <c r="W215" s="73" t="str">
        <f>IF($A215="","",IF($A215=W$2,IF($G$3=aux!$A$2,1,-1)*($F215-INDEX($F$1:$F$1001,ROW($F215)+$E$3))/W$3*1000,""))</f>
        <v/>
      </c>
    </row>
    <row r="216" spans="1:23" x14ac:dyDescent="0.25">
      <c r="A216" s="47" t="s">
        <v>131</v>
      </c>
      <c r="B216" s="8" t="s">
        <v>129</v>
      </c>
      <c r="C216" s="8" t="s">
        <v>130</v>
      </c>
      <c r="D216" s="8" t="s">
        <v>0</v>
      </c>
      <c r="E216" s="8">
        <v>4</v>
      </c>
      <c r="F216" s="8">
        <v>1.8832999999999999E-2</v>
      </c>
      <c r="G216" s="8">
        <v>-2.7370000000000002E-17</v>
      </c>
      <c r="H216" s="8">
        <v>0</v>
      </c>
      <c r="I216" s="8">
        <v>0</v>
      </c>
      <c r="J216" s="8">
        <v>0</v>
      </c>
      <c r="K216" s="48">
        <v>-1.9120000000000001E-16</v>
      </c>
      <c r="N216" s="73" t="str">
        <f>IF($A216="","",IF($A216=N$2,IF($G$3=aux!$A$2,1,-1)*($F216-INDEX($F$1:$F$1001,ROW($F216)+$E$3))/N$3*1000,""))</f>
        <v/>
      </c>
      <c r="O216" s="73" t="str">
        <f>IF($A216="","",IF($A216=O$2,IF($G$3=aux!$A$2,1,-1)*($F216-INDEX($F$1:$F$1001,ROW($F216)+$E$3))/O$3*1000,""))</f>
        <v/>
      </c>
      <c r="P216" s="73" t="str">
        <f>IF($A216="","",IF($A216=P$2,IF($G$3=aux!$A$2,1,-1)*($F216-INDEX($F$1:$F$1001,ROW($F216)+$E$3))/P$3*1000,""))</f>
        <v/>
      </c>
      <c r="Q216" s="73" t="str">
        <f>IF($A216="","",IF($A216=Q$2,IF($G$3=aux!$A$2,1,-1)*($F216-INDEX($F$1:$F$1001,ROW($F216)+$E$3))/Q$3*1000,""))</f>
        <v/>
      </c>
      <c r="R216" s="73" t="str">
        <f>IF($A216="","",IF($A216=R$2,IF($G$3=aux!$A$2,1,-1)*($F216-INDEX($F$1:$F$1001,ROW($F216)+$E$3))/R$3*1000,""))</f>
        <v/>
      </c>
      <c r="S216" s="73" t="str">
        <f>IF($A216="","",IF($A216=S$2,IF($G$3=aux!$A$2,1,-1)*($F216-INDEX($F$1:$F$1001,ROW($F216)+$E$3))/S$3*1000,""))</f>
        <v/>
      </c>
      <c r="T216" s="73" t="str">
        <f>IF($A216="","",IF($A216=T$2,IF($G$3=aux!$A$2,1,-1)*($F216-INDEX($F$1:$F$1001,ROW($F216)+$E$3))/T$3*1000,""))</f>
        <v/>
      </c>
      <c r="U216" s="73">
        <f>IF($A216="","",IF($A216=U$2,IF($G$3=aux!$A$2,1,-1)*($F216-INDEX($F$1:$F$1001,ROW($F216)+$E$3))/U$3*1000,""))</f>
        <v>1.9886666666666664</v>
      </c>
      <c r="V216" s="73" t="str">
        <f>IF($A216="","",IF($A216=V$2,IF($G$3=aux!$A$2,1,-1)*($F216-INDEX($F$1:$F$1001,ROW($F216)+$E$3))/V$3*1000,""))</f>
        <v/>
      </c>
      <c r="W216" s="73" t="str">
        <f>IF($A216="","",IF($A216=W$2,IF($G$3=aux!$A$2,1,-1)*($F216-INDEX($F$1:$F$1001,ROW($F216)+$E$3))/W$3*1000,""))</f>
        <v/>
      </c>
    </row>
    <row r="217" spans="1:23" x14ac:dyDescent="0.25">
      <c r="A217" s="47" t="s">
        <v>131</v>
      </c>
      <c r="B217" s="8" t="s">
        <v>129</v>
      </c>
      <c r="C217" s="8" t="s">
        <v>130</v>
      </c>
      <c r="D217" s="8" t="s">
        <v>0</v>
      </c>
      <c r="E217" s="8">
        <v>5</v>
      </c>
      <c r="F217" s="8">
        <v>2.4329E-2</v>
      </c>
      <c r="G217" s="8">
        <v>-3.0189999999999997E-17</v>
      </c>
      <c r="H217" s="8">
        <v>0</v>
      </c>
      <c r="I217" s="8">
        <v>0</v>
      </c>
      <c r="J217" s="8">
        <v>0</v>
      </c>
      <c r="K217" s="48">
        <v>-2.46E-16</v>
      </c>
      <c r="N217" s="73" t="str">
        <f>IF($A217="","",IF($A217=N$2,IF($G$3=aux!$A$2,1,-1)*($F217-INDEX($F$1:$F$1001,ROW($F217)+$E$3))/N$3*1000,""))</f>
        <v/>
      </c>
      <c r="O217" s="73" t="str">
        <f>IF($A217="","",IF($A217=O$2,IF($G$3=aux!$A$2,1,-1)*($F217-INDEX($F$1:$F$1001,ROW($F217)+$E$3))/O$3*1000,""))</f>
        <v/>
      </c>
      <c r="P217" s="73" t="str">
        <f>IF($A217="","",IF($A217=P$2,IF($G$3=aux!$A$2,1,-1)*($F217-INDEX($F$1:$F$1001,ROW($F217)+$E$3))/P$3*1000,""))</f>
        <v/>
      </c>
      <c r="Q217" s="73" t="str">
        <f>IF($A217="","",IF($A217=Q$2,IF($G$3=aux!$A$2,1,-1)*($F217-INDEX($F$1:$F$1001,ROW($F217)+$E$3))/Q$3*1000,""))</f>
        <v/>
      </c>
      <c r="R217" s="73" t="str">
        <f>IF($A217="","",IF($A217=R$2,IF($G$3=aux!$A$2,1,-1)*($F217-INDEX($F$1:$F$1001,ROW($F217)+$E$3))/R$3*1000,""))</f>
        <v/>
      </c>
      <c r="S217" s="73" t="str">
        <f>IF($A217="","",IF($A217=S$2,IF($G$3=aux!$A$2,1,-1)*($F217-INDEX($F$1:$F$1001,ROW($F217)+$E$3))/S$3*1000,""))</f>
        <v/>
      </c>
      <c r="T217" s="73" t="str">
        <f>IF($A217="","",IF($A217=T$2,IF($G$3=aux!$A$2,1,-1)*($F217-INDEX($F$1:$F$1001,ROW($F217)+$E$3))/T$3*1000,""))</f>
        <v/>
      </c>
      <c r="U217" s="73">
        <f>IF($A217="","",IF($A217=U$2,IF($G$3=aux!$A$2,1,-1)*($F217-INDEX($F$1:$F$1001,ROW($F217)+$E$3))/U$3*1000,""))</f>
        <v>2.5819999999999999</v>
      </c>
      <c r="V217" s="73" t="str">
        <f>IF($A217="","",IF($A217=V$2,IF($G$3=aux!$A$2,1,-1)*($F217-INDEX($F$1:$F$1001,ROW($F217)+$E$3))/V$3*1000,""))</f>
        <v/>
      </c>
      <c r="W217" s="73" t="str">
        <f>IF($A217="","",IF($A217=W$2,IF($G$3=aux!$A$2,1,-1)*($F217-INDEX($F$1:$F$1001,ROW($F217)+$E$3))/W$3*1000,""))</f>
        <v/>
      </c>
    </row>
    <row r="218" spans="1:23" x14ac:dyDescent="0.25">
      <c r="A218" s="47" t="s">
        <v>131</v>
      </c>
      <c r="B218" s="8" t="s">
        <v>129</v>
      </c>
      <c r="C218" s="8" t="s">
        <v>130</v>
      </c>
      <c r="D218" s="8" t="s">
        <v>0</v>
      </c>
      <c r="E218" s="8">
        <v>6</v>
      </c>
      <c r="F218" s="8">
        <v>2.9609E-2</v>
      </c>
      <c r="G218" s="8">
        <v>-3.2830000000000002E-17</v>
      </c>
      <c r="H218" s="8">
        <v>0</v>
      </c>
      <c r="I218" s="8">
        <v>0</v>
      </c>
      <c r="J218" s="8">
        <v>0</v>
      </c>
      <c r="K218" s="48">
        <v>-2.6990000000000001E-16</v>
      </c>
      <c r="N218" s="73" t="str">
        <f>IF($A218="","",IF($A218=N$2,IF($G$3=aux!$A$2,1,-1)*($F218-INDEX($F$1:$F$1001,ROW($F218)+$E$3))/N$3*1000,""))</f>
        <v/>
      </c>
      <c r="O218" s="73" t="str">
        <f>IF($A218="","",IF($A218=O$2,IF($G$3=aux!$A$2,1,-1)*($F218-INDEX($F$1:$F$1001,ROW($F218)+$E$3))/O$3*1000,""))</f>
        <v/>
      </c>
      <c r="P218" s="73" t="str">
        <f>IF($A218="","",IF($A218=P$2,IF($G$3=aux!$A$2,1,-1)*($F218-INDEX($F$1:$F$1001,ROW($F218)+$E$3))/P$3*1000,""))</f>
        <v/>
      </c>
      <c r="Q218" s="73" t="str">
        <f>IF($A218="","",IF($A218=Q$2,IF($G$3=aux!$A$2,1,-1)*($F218-INDEX($F$1:$F$1001,ROW($F218)+$E$3))/Q$3*1000,""))</f>
        <v/>
      </c>
      <c r="R218" s="73" t="str">
        <f>IF($A218="","",IF($A218=R$2,IF($G$3=aux!$A$2,1,-1)*($F218-INDEX($F$1:$F$1001,ROW($F218)+$E$3))/R$3*1000,""))</f>
        <v/>
      </c>
      <c r="S218" s="73" t="str">
        <f>IF($A218="","",IF($A218=S$2,IF($G$3=aux!$A$2,1,-1)*($F218-INDEX($F$1:$F$1001,ROW($F218)+$E$3))/S$3*1000,""))</f>
        <v/>
      </c>
      <c r="T218" s="73" t="str">
        <f>IF($A218="","",IF($A218=T$2,IF($G$3=aux!$A$2,1,-1)*($F218-INDEX($F$1:$F$1001,ROW($F218)+$E$3))/T$3*1000,""))</f>
        <v/>
      </c>
      <c r="U218" s="73">
        <f>IF($A218="","",IF($A218=U$2,IF($G$3=aux!$A$2,1,-1)*($F218-INDEX($F$1:$F$1001,ROW($F218)+$E$3))/U$3*1000,""))</f>
        <v>3.1713333333333336</v>
      </c>
      <c r="V218" s="73" t="str">
        <f>IF($A218="","",IF($A218=V$2,IF($G$3=aux!$A$2,1,-1)*($F218-INDEX($F$1:$F$1001,ROW($F218)+$E$3))/V$3*1000,""))</f>
        <v/>
      </c>
      <c r="W218" s="73" t="str">
        <f>IF($A218="","",IF($A218=W$2,IF($G$3=aux!$A$2,1,-1)*($F218-INDEX($F$1:$F$1001,ROW($F218)+$E$3))/W$3*1000,""))</f>
        <v/>
      </c>
    </row>
    <row r="219" spans="1:23" x14ac:dyDescent="0.25">
      <c r="A219" s="47" t="s">
        <v>131</v>
      </c>
      <c r="B219" s="8" t="s">
        <v>129</v>
      </c>
      <c r="C219" s="8" t="s">
        <v>130</v>
      </c>
      <c r="D219" s="8" t="s">
        <v>0</v>
      </c>
      <c r="E219" s="8">
        <v>7</v>
      </c>
      <c r="F219" s="8">
        <v>3.4831000000000001E-2</v>
      </c>
      <c r="G219" s="8">
        <v>-3.532E-17</v>
      </c>
      <c r="H219" s="8">
        <v>0</v>
      </c>
      <c r="I219" s="8">
        <v>0</v>
      </c>
      <c r="J219" s="8">
        <v>0</v>
      </c>
      <c r="K219" s="48">
        <v>-2.927E-16</v>
      </c>
      <c r="N219" s="73" t="str">
        <f>IF($A219="","",IF($A219=N$2,IF($G$3=aux!$A$2,1,-1)*($F219-INDEX($F$1:$F$1001,ROW($F219)+$E$3))/N$3*1000,""))</f>
        <v/>
      </c>
      <c r="O219" s="73" t="str">
        <f>IF($A219="","",IF($A219=O$2,IF($G$3=aux!$A$2,1,-1)*($F219-INDEX($F$1:$F$1001,ROW($F219)+$E$3))/O$3*1000,""))</f>
        <v/>
      </c>
      <c r="P219" s="73" t="str">
        <f>IF($A219="","",IF($A219=P$2,IF($G$3=aux!$A$2,1,-1)*($F219-INDEX($F$1:$F$1001,ROW($F219)+$E$3))/P$3*1000,""))</f>
        <v/>
      </c>
      <c r="Q219" s="73" t="str">
        <f>IF($A219="","",IF($A219=Q$2,IF($G$3=aux!$A$2,1,-1)*($F219-INDEX($F$1:$F$1001,ROW($F219)+$E$3))/Q$3*1000,""))</f>
        <v/>
      </c>
      <c r="R219" s="73" t="str">
        <f>IF($A219="","",IF($A219=R$2,IF($G$3=aux!$A$2,1,-1)*($F219-INDEX($F$1:$F$1001,ROW($F219)+$E$3))/R$3*1000,""))</f>
        <v/>
      </c>
      <c r="S219" s="73" t="str">
        <f>IF($A219="","",IF($A219=S$2,IF($G$3=aux!$A$2,1,-1)*($F219-INDEX($F$1:$F$1001,ROW($F219)+$E$3))/S$3*1000,""))</f>
        <v/>
      </c>
      <c r="T219" s="73" t="str">
        <f>IF($A219="","",IF($A219=T$2,IF($G$3=aux!$A$2,1,-1)*($F219-INDEX($F$1:$F$1001,ROW($F219)+$E$3))/T$3*1000,""))</f>
        <v/>
      </c>
      <c r="U219" s="73">
        <f>IF($A219="","",IF($A219=U$2,IF($G$3=aux!$A$2,1,-1)*($F219-INDEX($F$1:$F$1001,ROW($F219)+$E$3))/U$3*1000,""))</f>
        <v>3.7703333333333338</v>
      </c>
      <c r="V219" s="73" t="str">
        <f>IF($A219="","",IF($A219=V$2,IF($G$3=aux!$A$2,1,-1)*($F219-INDEX($F$1:$F$1001,ROW($F219)+$E$3))/V$3*1000,""))</f>
        <v/>
      </c>
      <c r="W219" s="73" t="str">
        <f>IF($A219="","",IF($A219=W$2,IF($G$3=aux!$A$2,1,-1)*($F219-INDEX($F$1:$F$1001,ROW($F219)+$E$3))/W$3*1000,""))</f>
        <v/>
      </c>
    </row>
    <row r="220" spans="1:23" x14ac:dyDescent="0.25">
      <c r="A220" s="47" t="s">
        <v>131</v>
      </c>
      <c r="B220" s="8" t="s">
        <v>129</v>
      </c>
      <c r="C220" s="8" t="s">
        <v>130</v>
      </c>
      <c r="D220" s="8" t="s">
        <v>0</v>
      </c>
      <c r="E220" s="8">
        <v>8</v>
      </c>
      <c r="F220" s="8">
        <v>4.0072999999999998E-2</v>
      </c>
      <c r="G220" s="8">
        <v>-3.7669999999999998E-17</v>
      </c>
      <c r="H220" s="8">
        <v>0</v>
      </c>
      <c r="I220" s="8">
        <v>0</v>
      </c>
      <c r="J220" s="8">
        <v>0</v>
      </c>
      <c r="K220" s="48">
        <v>-3.005E-16</v>
      </c>
      <c r="N220" s="73" t="str">
        <f>IF($A220="","",IF($A220=N$2,IF($G$3=aux!$A$2,1,-1)*($F220-INDEX($F$1:$F$1001,ROW($F220)+$E$3))/N$3*1000,""))</f>
        <v/>
      </c>
      <c r="O220" s="73" t="str">
        <f>IF($A220="","",IF($A220=O$2,IF($G$3=aux!$A$2,1,-1)*($F220-INDEX($F$1:$F$1001,ROW($F220)+$E$3))/O$3*1000,""))</f>
        <v/>
      </c>
      <c r="P220" s="73" t="str">
        <f>IF($A220="","",IF($A220=P$2,IF($G$3=aux!$A$2,1,-1)*($F220-INDEX($F$1:$F$1001,ROW($F220)+$E$3))/P$3*1000,""))</f>
        <v/>
      </c>
      <c r="Q220" s="73" t="str">
        <f>IF($A220="","",IF($A220=Q$2,IF($G$3=aux!$A$2,1,-1)*($F220-INDEX($F$1:$F$1001,ROW($F220)+$E$3))/Q$3*1000,""))</f>
        <v/>
      </c>
      <c r="R220" s="73" t="str">
        <f>IF($A220="","",IF($A220=R$2,IF($G$3=aux!$A$2,1,-1)*($F220-INDEX($F$1:$F$1001,ROW($F220)+$E$3))/R$3*1000,""))</f>
        <v/>
      </c>
      <c r="S220" s="73" t="str">
        <f>IF($A220="","",IF($A220=S$2,IF($G$3=aux!$A$2,1,-1)*($F220-INDEX($F$1:$F$1001,ROW($F220)+$E$3))/S$3*1000,""))</f>
        <v/>
      </c>
      <c r="T220" s="73" t="str">
        <f>IF($A220="","",IF($A220=T$2,IF($G$3=aux!$A$2,1,-1)*($F220-INDEX($F$1:$F$1001,ROW($F220)+$E$3))/T$3*1000,""))</f>
        <v/>
      </c>
      <c r="U220" s="73">
        <f>IF($A220="","",IF($A220=U$2,IF($G$3=aux!$A$2,1,-1)*($F220-INDEX($F$1:$F$1001,ROW($F220)+$E$3))/U$3*1000,""))</f>
        <v>4.3766666666666652</v>
      </c>
      <c r="V220" s="73" t="str">
        <f>IF($A220="","",IF($A220=V$2,IF($G$3=aux!$A$2,1,-1)*($F220-INDEX($F$1:$F$1001,ROW($F220)+$E$3))/V$3*1000,""))</f>
        <v/>
      </c>
      <c r="W220" s="73" t="str">
        <f>IF($A220="","",IF($A220=W$2,IF($G$3=aux!$A$2,1,-1)*($F220-INDEX($F$1:$F$1001,ROW($F220)+$E$3))/W$3*1000,""))</f>
        <v/>
      </c>
    </row>
    <row r="221" spans="1:23" x14ac:dyDescent="0.25">
      <c r="A221" s="47" t="s">
        <v>131</v>
      </c>
      <c r="B221" s="8" t="s">
        <v>129</v>
      </c>
      <c r="C221" s="8" t="s">
        <v>130</v>
      </c>
      <c r="D221" s="8" t="s">
        <v>0</v>
      </c>
      <c r="E221" s="8">
        <v>9</v>
      </c>
      <c r="F221" s="8">
        <v>4.5287000000000001E-2</v>
      </c>
      <c r="G221" s="8">
        <v>-4.0010000000000002E-17</v>
      </c>
      <c r="H221" s="8">
        <v>0</v>
      </c>
      <c r="I221" s="8">
        <v>0</v>
      </c>
      <c r="J221" s="8">
        <v>0</v>
      </c>
      <c r="K221" s="48">
        <v>-3.1029999999999998E-16</v>
      </c>
      <c r="N221" s="73" t="str">
        <f>IF($A221="","",IF($A221=N$2,IF($G$3=aux!$A$2,1,-1)*($F221-INDEX($F$1:$F$1001,ROW($F221)+$E$3))/N$3*1000,""))</f>
        <v/>
      </c>
      <c r="O221" s="73" t="str">
        <f>IF($A221="","",IF($A221=O$2,IF($G$3=aux!$A$2,1,-1)*($F221-INDEX($F$1:$F$1001,ROW($F221)+$E$3))/O$3*1000,""))</f>
        <v/>
      </c>
      <c r="P221" s="73" t="str">
        <f>IF($A221="","",IF($A221=P$2,IF($G$3=aux!$A$2,1,-1)*($F221-INDEX($F$1:$F$1001,ROW($F221)+$E$3))/P$3*1000,""))</f>
        <v/>
      </c>
      <c r="Q221" s="73" t="str">
        <f>IF($A221="","",IF($A221=Q$2,IF($G$3=aux!$A$2,1,-1)*($F221-INDEX($F$1:$F$1001,ROW($F221)+$E$3))/Q$3*1000,""))</f>
        <v/>
      </c>
      <c r="R221" s="73" t="str">
        <f>IF($A221="","",IF($A221=R$2,IF($G$3=aux!$A$2,1,-1)*($F221-INDEX($F$1:$F$1001,ROW($F221)+$E$3))/R$3*1000,""))</f>
        <v/>
      </c>
      <c r="S221" s="73" t="str">
        <f>IF($A221="","",IF($A221=S$2,IF($G$3=aux!$A$2,1,-1)*($F221-INDEX($F$1:$F$1001,ROW($F221)+$E$3))/S$3*1000,""))</f>
        <v/>
      </c>
      <c r="T221" s="73" t="str">
        <f>IF($A221="","",IF($A221=T$2,IF($G$3=aux!$A$2,1,-1)*($F221-INDEX($F$1:$F$1001,ROW($F221)+$E$3))/T$3*1000,""))</f>
        <v/>
      </c>
      <c r="U221" s="73">
        <f>IF($A221="","",IF($A221=U$2,IF($G$3=aux!$A$2,1,-1)*($F221-INDEX($F$1:$F$1001,ROW($F221)+$E$3))/U$3*1000,""))</f>
        <v>4.9743333333333339</v>
      </c>
      <c r="V221" s="73" t="str">
        <f>IF($A221="","",IF($A221=V$2,IF($G$3=aux!$A$2,1,-1)*($F221-INDEX($F$1:$F$1001,ROW($F221)+$E$3))/V$3*1000,""))</f>
        <v/>
      </c>
      <c r="W221" s="73" t="str">
        <f>IF($A221="","",IF($A221=W$2,IF($G$3=aux!$A$2,1,-1)*($F221-INDEX($F$1:$F$1001,ROW($F221)+$E$3))/W$3*1000,""))</f>
        <v/>
      </c>
    </row>
    <row r="222" spans="1:23" x14ac:dyDescent="0.25">
      <c r="A222" s="47" t="s">
        <v>131</v>
      </c>
      <c r="B222" s="8" t="s">
        <v>129</v>
      </c>
      <c r="C222" s="8" t="s">
        <v>130</v>
      </c>
      <c r="D222" s="8" t="s">
        <v>0</v>
      </c>
      <c r="E222" s="8">
        <v>10</v>
      </c>
      <c r="F222" s="8">
        <v>5.0421000000000001E-2</v>
      </c>
      <c r="G222" s="8">
        <v>-4.2260000000000002E-17</v>
      </c>
      <c r="H222" s="8">
        <v>0</v>
      </c>
      <c r="I222" s="8">
        <v>0</v>
      </c>
      <c r="J222" s="8">
        <v>0</v>
      </c>
      <c r="K222" s="48">
        <v>-3.2039999999999999E-16</v>
      </c>
      <c r="N222" s="73" t="str">
        <f>IF($A222="","",IF($A222=N$2,IF($G$3=aux!$A$2,1,-1)*($F222-INDEX($F$1:$F$1001,ROW($F222)+$E$3))/N$3*1000,""))</f>
        <v/>
      </c>
      <c r="O222" s="73" t="str">
        <f>IF($A222="","",IF($A222=O$2,IF($G$3=aux!$A$2,1,-1)*($F222-INDEX($F$1:$F$1001,ROW($F222)+$E$3))/O$3*1000,""))</f>
        <v/>
      </c>
      <c r="P222" s="73" t="str">
        <f>IF($A222="","",IF($A222=P$2,IF($G$3=aux!$A$2,1,-1)*($F222-INDEX($F$1:$F$1001,ROW($F222)+$E$3))/P$3*1000,""))</f>
        <v/>
      </c>
      <c r="Q222" s="73" t="str">
        <f>IF($A222="","",IF($A222=Q$2,IF($G$3=aux!$A$2,1,-1)*($F222-INDEX($F$1:$F$1001,ROW($F222)+$E$3))/Q$3*1000,""))</f>
        <v/>
      </c>
      <c r="R222" s="73" t="str">
        <f>IF($A222="","",IF($A222=R$2,IF($G$3=aux!$A$2,1,-1)*($F222-INDEX($F$1:$F$1001,ROW($F222)+$E$3))/R$3*1000,""))</f>
        <v/>
      </c>
      <c r="S222" s="73" t="str">
        <f>IF($A222="","",IF($A222=S$2,IF($G$3=aux!$A$2,1,-1)*($F222-INDEX($F$1:$F$1001,ROW($F222)+$E$3))/S$3*1000,""))</f>
        <v/>
      </c>
      <c r="T222" s="73" t="str">
        <f>IF($A222="","",IF($A222=T$2,IF($G$3=aux!$A$2,1,-1)*($F222-INDEX($F$1:$F$1001,ROW($F222)+$E$3))/T$3*1000,""))</f>
        <v/>
      </c>
      <c r="U222" s="73">
        <f>IF($A222="","",IF($A222=U$2,IF($G$3=aux!$A$2,1,-1)*($F222-INDEX($F$1:$F$1001,ROW($F222)+$E$3))/U$3*1000,""))</f>
        <v>5.5633333333333344</v>
      </c>
      <c r="V222" s="73" t="str">
        <f>IF($A222="","",IF($A222=V$2,IF($G$3=aux!$A$2,1,-1)*($F222-INDEX($F$1:$F$1001,ROW($F222)+$E$3))/V$3*1000,""))</f>
        <v/>
      </c>
      <c r="W222" s="73" t="str">
        <f>IF($A222="","",IF($A222=W$2,IF($G$3=aux!$A$2,1,-1)*($F222-INDEX($F$1:$F$1001,ROW($F222)+$E$3))/W$3*1000,""))</f>
        <v/>
      </c>
    </row>
    <row r="223" spans="1:23" x14ac:dyDescent="0.25">
      <c r="A223" s="47" t="s">
        <v>131</v>
      </c>
      <c r="B223" s="8" t="s">
        <v>129</v>
      </c>
      <c r="C223" s="8" t="s">
        <v>130</v>
      </c>
      <c r="D223" s="8" t="s">
        <v>0</v>
      </c>
      <c r="E223" s="8">
        <v>11</v>
      </c>
      <c r="F223" s="8">
        <v>5.5555E-2</v>
      </c>
      <c r="G223" s="8">
        <v>-4.4500000000000002E-17</v>
      </c>
      <c r="H223" s="8">
        <v>0</v>
      </c>
      <c r="I223" s="8">
        <v>0</v>
      </c>
      <c r="J223" s="8">
        <v>0</v>
      </c>
      <c r="K223" s="48">
        <v>-3.3239999999999999E-16</v>
      </c>
      <c r="N223" s="73" t="str">
        <f>IF($A223="","",IF($A223=N$2,IF($G$3=aux!$A$2,1,-1)*($F223-INDEX($F$1:$F$1001,ROW($F223)+$E$3))/N$3*1000,""))</f>
        <v/>
      </c>
      <c r="O223" s="73" t="str">
        <f>IF($A223="","",IF($A223=O$2,IF($G$3=aux!$A$2,1,-1)*($F223-INDEX($F$1:$F$1001,ROW($F223)+$E$3))/O$3*1000,""))</f>
        <v/>
      </c>
      <c r="P223" s="73" t="str">
        <f>IF($A223="","",IF($A223=P$2,IF($G$3=aux!$A$2,1,-1)*($F223-INDEX($F$1:$F$1001,ROW($F223)+$E$3))/P$3*1000,""))</f>
        <v/>
      </c>
      <c r="Q223" s="73" t="str">
        <f>IF($A223="","",IF($A223=Q$2,IF($G$3=aux!$A$2,1,-1)*($F223-INDEX($F$1:$F$1001,ROW($F223)+$E$3))/Q$3*1000,""))</f>
        <v/>
      </c>
      <c r="R223" s="73" t="str">
        <f>IF($A223="","",IF($A223=R$2,IF($G$3=aux!$A$2,1,-1)*($F223-INDEX($F$1:$F$1001,ROW($F223)+$E$3))/R$3*1000,""))</f>
        <v/>
      </c>
      <c r="S223" s="73" t="str">
        <f>IF($A223="","",IF($A223=S$2,IF($G$3=aux!$A$2,1,-1)*($F223-INDEX($F$1:$F$1001,ROW($F223)+$E$3))/S$3*1000,""))</f>
        <v/>
      </c>
      <c r="T223" s="73" t="str">
        <f>IF($A223="","",IF($A223=T$2,IF($G$3=aux!$A$2,1,-1)*($F223-INDEX($F$1:$F$1001,ROW($F223)+$E$3))/T$3*1000,""))</f>
        <v/>
      </c>
      <c r="U223" s="73">
        <f>IF($A223="","",IF($A223=U$2,IF($G$3=aux!$A$2,1,-1)*($F223-INDEX($F$1:$F$1001,ROW($F223)+$E$3))/U$3*1000,""))</f>
        <v>6.1530000000000014</v>
      </c>
      <c r="V223" s="73" t="str">
        <f>IF($A223="","",IF($A223=V$2,IF($G$3=aux!$A$2,1,-1)*($F223-INDEX($F$1:$F$1001,ROW($F223)+$E$3))/V$3*1000,""))</f>
        <v/>
      </c>
      <c r="W223" s="73" t="str">
        <f>IF($A223="","",IF($A223=W$2,IF($G$3=aux!$A$2,1,-1)*($F223-INDEX($F$1:$F$1001,ROW($F223)+$E$3))/W$3*1000,""))</f>
        <v/>
      </c>
    </row>
    <row r="224" spans="1:23" x14ac:dyDescent="0.25">
      <c r="A224" s="47" t="s">
        <v>131</v>
      </c>
      <c r="B224" s="8" t="s">
        <v>129</v>
      </c>
      <c r="C224" s="8" t="s">
        <v>130</v>
      </c>
      <c r="D224" s="8" t="s">
        <v>0</v>
      </c>
      <c r="E224" s="8">
        <v>12</v>
      </c>
      <c r="F224" s="8">
        <v>6.0738E-2</v>
      </c>
      <c r="G224" s="8">
        <v>-4.6719999999999998E-17</v>
      </c>
      <c r="H224" s="8">
        <v>0</v>
      </c>
      <c r="I224" s="8">
        <v>0</v>
      </c>
      <c r="J224" s="8">
        <v>0</v>
      </c>
      <c r="K224" s="48">
        <v>2.6350000000000002E-10</v>
      </c>
      <c r="N224" s="73" t="str">
        <f>IF($A224="","",IF($A224=N$2,IF($G$3=aux!$A$2,1,-1)*($F224-INDEX($F$1:$F$1001,ROW($F224)+$E$3))/N$3*1000,""))</f>
        <v/>
      </c>
      <c r="O224" s="73" t="str">
        <f>IF($A224="","",IF($A224=O$2,IF($G$3=aux!$A$2,1,-1)*($F224-INDEX($F$1:$F$1001,ROW($F224)+$E$3))/O$3*1000,""))</f>
        <v/>
      </c>
      <c r="P224" s="73" t="str">
        <f>IF($A224="","",IF($A224=P$2,IF($G$3=aux!$A$2,1,-1)*($F224-INDEX($F$1:$F$1001,ROW($F224)+$E$3))/P$3*1000,""))</f>
        <v/>
      </c>
      <c r="Q224" s="73" t="str">
        <f>IF($A224="","",IF($A224=Q$2,IF($G$3=aux!$A$2,1,-1)*($F224-INDEX($F$1:$F$1001,ROW($F224)+$E$3))/Q$3*1000,""))</f>
        <v/>
      </c>
      <c r="R224" s="73" t="str">
        <f>IF($A224="","",IF($A224=R$2,IF($G$3=aux!$A$2,1,-1)*($F224-INDEX($F$1:$F$1001,ROW($F224)+$E$3))/R$3*1000,""))</f>
        <v/>
      </c>
      <c r="S224" s="73" t="str">
        <f>IF($A224="","",IF($A224=S$2,IF($G$3=aux!$A$2,1,-1)*($F224-INDEX($F$1:$F$1001,ROW($F224)+$E$3))/S$3*1000,""))</f>
        <v/>
      </c>
      <c r="T224" s="73" t="str">
        <f>IF($A224="","",IF($A224=T$2,IF($G$3=aux!$A$2,1,-1)*($F224-INDEX($F$1:$F$1001,ROW($F224)+$E$3))/T$3*1000,""))</f>
        <v/>
      </c>
      <c r="U224" s="73">
        <f>IF($A224="","",IF($A224=U$2,IF($G$3=aux!$A$2,1,-1)*($F224-INDEX($F$1:$F$1001,ROW($F224)+$E$3))/U$3*1000,""))</f>
        <v>6.743666666666666</v>
      </c>
      <c r="V224" s="73" t="str">
        <f>IF($A224="","",IF($A224=V$2,IF($G$3=aux!$A$2,1,-1)*($F224-INDEX($F$1:$F$1001,ROW($F224)+$E$3))/V$3*1000,""))</f>
        <v/>
      </c>
      <c r="W224" s="73" t="str">
        <f>IF($A224="","",IF($A224=W$2,IF($G$3=aux!$A$2,1,-1)*($F224-INDEX($F$1:$F$1001,ROW($F224)+$E$3))/W$3*1000,""))</f>
        <v/>
      </c>
    </row>
    <row r="225" spans="1:23" x14ac:dyDescent="0.25">
      <c r="A225" s="47" t="s">
        <v>131</v>
      </c>
      <c r="B225" s="8" t="s">
        <v>129</v>
      </c>
      <c r="C225" s="8" t="s">
        <v>130</v>
      </c>
      <c r="D225" s="8" t="s">
        <v>0</v>
      </c>
      <c r="E225" s="8">
        <v>13</v>
      </c>
      <c r="F225" s="8">
        <v>6.5971000000000002E-2</v>
      </c>
      <c r="G225" s="8">
        <v>-4.8930000000000001E-17</v>
      </c>
      <c r="H225" s="8">
        <v>0</v>
      </c>
      <c r="I225" s="8">
        <v>0</v>
      </c>
      <c r="J225" s="8">
        <v>0</v>
      </c>
      <c r="K225" s="48">
        <v>7.0740000000000002E-9</v>
      </c>
      <c r="N225" s="73" t="str">
        <f>IF($A225="","",IF($A225=N$2,IF($G$3=aux!$A$2,1,-1)*($F225-INDEX($F$1:$F$1001,ROW($F225)+$E$3))/N$3*1000,""))</f>
        <v/>
      </c>
      <c r="O225" s="73" t="str">
        <f>IF($A225="","",IF($A225=O$2,IF($G$3=aux!$A$2,1,-1)*($F225-INDEX($F$1:$F$1001,ROW($F225)+$E$3))/O$3*1000,""))</f>
        <v/>
      </c>
      <c r="P225" s="73" t="str">
        <f>IF($A225="","",IF($A225=P$2,IF($G$3=aux!$A$2,1,-1)*($F225-INDEX($F$1:$F$1001,ROW($F225)+$E$3))/P$3*1000,""))</f>
        <v/>
      </c>
      <c r="Q225" s="73" t="str">
        <f>IF($A225="","",IF($A225=Q$2,IF($G$3=aux!$A$2,1,-1)*($F225-INDEX($F$1:$F$1001,ROW($F225)+$E$3))/Q$3*1000,""))</f>
        <v/>
      </c>
      <c r="R225" s="73" t="str">
        <f>IF($A225="","",IF($A225=R$2,IF($G$3=aux!$A$2,1,-1)*($F225-INDEX($F$1:$F$1001,ROW($F225)+$E$3))/R$3*1000,""))</f>
        <v/>
      </c>
      <c r="S225" s="73" t="str">
        <f>IF($A225="","",IF($A225=S$2,IF($G$3=aux!$A$2,1,-1)*($F225-INDEX($F$1:$F$1001,ROW($F225)+$E$3))/S$3*1000,""))</f>
        <v/>
      </c>
      <c r="T225" s="73" t="str">
        <f>IF($A225="","",IF($A225=T$2,IF($G$3=aux!$A$2,1,-1)*($F225-INDEX($F$1:$F$1001,ROW($F225)+$E$3))/T$3*1000,""))</f>
        <v/>
      </c>
      <c r="U225" s="73">
        <f>IF($A225="","",IF($A225=U$2,IF($G$3=aux!$A$2,1,-1)*($F225-INDEX($F$1:$F$1001,ROW($F225)+$E$3))/U$3*1000,""))</f>
        <v>7.350666666666668</v>
      </c>
      <c r="V225" s="73" t="str">
        <f>IF($A225="","",IF($A225=V$2,IF($G$3=aux!$A$2,1,-1)*($F225-INDEX($F$1:$F$1001,ROW($F225)+$E$3))/V$3*1000,""))</f>
        <v/>
      </c>
      <c r="W225" s="73" t="str">
        <f>IF($A225="","",IF($A225=W$2,IF($G$3=aux!$A$2,1,-1)*($F225-INDEX($F$1:$F$1001,ROW($F225)+$E$3))/W$3*1000,""))</f>
        <v/>
      </c>
    </row>
    <row r="226" spans="1:23" x14ac:dyDescent="0.25">
      <c r="A226" s="47" t="s">
        <v>131</v>
      </c>
      <c r="B226" s="8" t="s">
        <v>129</v>
      </c>
      <c r="C226" s="8" t="s">
        <v>130</v>
      </c>
      <c r="D226" s="8" t="s">
        <v>0</v>
      </c>
      <c r="E226" s="8">
        <v>14</v>
      </c>
      <c r="F226" s="8">
        <v>7.1182999999999996E-2</v>
      </c>
      <c r="G226" s="8">
        <v>-5.1150000000000003E-17</v>
      </c>
      <c r="H226" s="8">
        <v>0</v>
      </c>
      <c r="I226" s="8">
        <v>0</v>
      </c>
      <c r="J226" s="8">
        <v>0</v>
      </c>
      <c r="K226" s="48">
        <v>1.248E-8</v>
      </c>
      <c r="N226" s="73" t="str">
        <f>IF($A226="","",IF($A226=N$2,IF($G$3=aux!$A$2,1,-1)*($F226-INDEX($F$1:$F$1001,ROW($F226)+$E$3))/N$3*1000,""))</f>
        <v/>
      </c>
      <c r="O226" s="73" t="str">
        <f>IF($A226="","",IF($A226=O$2,IF($G$3=aux!$A$2,1,-1)*($F226-INDEX($F$1:$F$1001,ROW($F226)+$E$3))/O$3*1000,""))</f>
        <v/>
      </c>
      <c r="P226" s="73" t="str">
        <f>IF($A226="","",IF($A226=P$2,IF($G$3=aux!$A$2,1,-1)*($F226-INDEX($F$1:$F$1001,ROW($F226)+$E$3))/P$3*1000,""))</f>
        <v/>
      </c>
      <c r="Q226" s="73" t="str">
        <f>IF($A226="","",IF($A226=Q$2,IF($G$3=aux!$A$2,1,-1)*($F226-INDEX($F$1:$F$1001,ROW($F226)+$E$3))/Q$3*1000,""))</f>
        <v/>
      </c>
      <c r="R226" s="73" t="str">
        <f>IF($A226="","",IF($A226=R$2,IF($G$3=aux!$A$2,1,-1)*($F226-INDEX($F$1:$F$1001,ROW($F226)+$E$3))/R$3*1000,""))</f>
        <v/>
      </c>
      <c r="S226" s="73" t="str">
        <f>IF($A226="","",IF($A226=S$2,IF($G$3=aux!$A$2,1,-1)*($F226-INDEX($F$1:$F$1001,ROW($F226)+$E$3))/S$3*1000,""))</f>
        <v/>
      </c>
      <c r="T226" s="73" t="str">
        <f>IF($A226="","",IF($A226=T$2,IF($G$3=aux!$A$2,1,-1)*($F226-INDEX($F$1:$F$1001,ROW($F226)+$E$3))/T$3*1000,""))</f>
        <v/>
      </c>
      <c r="U226" s="73">
        <f>IF($A226="","",IF($A226=U$2,IF($G$3=aux!$A$2,1,-1)*($F226-INDEX($F$1:$F$1001,ROW($F226)+$E$3))/U$3*1000,""))</f>
        <v>7.9506666666666668</v>
      </c>
      <c r="V226" s="73" t="str">
        <f>IF($A226="","",IF($A226=V$2,IF($G$3=aux!$A$2,1,-1)*($F226-INDEX($F$1:$F$1001,ROW($F226)+$E$3))/V$3*1000,""))</f>
        <v/>
      </c>
      <c r="W226" s="73" t="str">
        <f>IF($A226="","",IF($A226=W$2,IF($G$3=aux!$A$2,1,-1)*($F226-INDEX($F$1:$F$1001,ROW($F226)+$E$3))/W$3*1000,""))</f>
        <v/>
      </c>
    </row>
    <row r="227" spans="1:23" x14ac:dyDescent="0.25">
      <c r="A227" s="47" t="s">
        <v>131</v>
      </c>
      <c r="B227" s="8" t="s">
        <v>129</v>
      </c>
      <c r="C227" s="8" t="s">
        <v>130</v>
      </c>
      <c r="D227" s="8" t="s">
        <v>0</v>
      </c>
      <c r="E227" s="8">
        <v>15</v>
      </c>
      <c r="F227" s="8">
        <v>7.6377E-2</v>
      </c>
      <c r="G227" s="8">
        <v>-5.336E-17</v>
      </c>
      <c r="H227" s="8">
        <v>0</v>
      </c>
      <c r="I227" s="8">
        <v>0</v>
      </c>
      <c r="J227" s="8">
        <v>0</v>
      </c>
      <c r="K227" s="48">
        <v>1.7870000000000001E-8</v>
      </c>
      <c r="N227" s="73" t="str">
        <f>IF($A227="","",IF($A227=N$2,IF($G$3=aux!$A$2,1,-1)*($F227-INDEX($F$1:$F$1001,ROW($F227)+$E$3))/N$3*1000,""))</f>
        <v/>
      </c>
      <c r="O227" s="73" t="str">
        <f>IF($A227="","",IF($A227=O$2,IF($G$3=aux!$A$2,1,-1)*($F227-INDEX($F$1:$F$1001,ROW($F227)+$E$3))/O$3*1000,""))</f>
        <v/>
      </c>
      <c r="P227" s="73" t="str">
        <f>IF($A227="","",IF($A227=P$2,IF($G$3=aux!$A$2,1,-1)*($F227-INDEX($F$1:$F$1001,ROW($F227)+$E$3))/P$3*1000,""))</f>
        <v/>
      </c>
      <c r="Q227" s="73" t="str">
        <f>IF($A227="","",IF($A227=Q$2,IF($G$3=aux!$A$2,1,-1)*($F227-INDEX($F$1:$F$1001,ROW($F227)+$E$3))/Q$3*1000,""))</f>
        <v/>
      </c>
      <c r="R227" s="73" t="str">
        <f>IF($A227="","",IF($A227=R$2,IF($G$3=aux!$A$2,1,-1)*($F227-INDEX($F$1:$F$1001,ROW($F227)+$E$3))/R$3*1000,""))</f>
        <v/>
      </c>
      <c r="S227" s="73" t="str">
        <f>IF($A227="","",IF($A227=S$2,IF($G$3=aux!$A$2,1,-1)*($F227-INDEX($F$1:$F$1001,ROW($F227)+$E$3))/S$3*1000,""))</f>
        <v/>
      </c>
      <c r="T227" s="73" t="str">
        <f>IF($A227="","",IF($A227=T$2,IF($G$3=aux!$A$2,1,-1)*($F227-INDEX($F$1:$F$1001,ROW($F227)+$E$3))/T$3*1000,""))</f>
        <v/>
      </c>
      <c r="U227" s="73">
        <f>IF($A227="","",IF($A227=U$2,IF($G$3=aux!$A$2,1,-1)*($F227-INDEX($F$1:$F$1001,ROW($F227)+$E$3))/U$3*1000,""))</f>
        <v>8.5490000000000013</v>
      </c>
      <c r="V227" s="73" t="str">
        <f>IF($A227="","",IF($A227=V$2,IF($G$3=aux!$A$2,1,-1)*($F227-INDEX($F$1:$F$1001,ROW($F227)+$E$3))/V$3*1000,""))</f>
        <v/>
      </c>
      <c r="W227" s="73" t="str">
        <f>IF($A227="","",IF($A227=W$2,IF($G$3=aux!$A$2,1,-1)*($F227-INDEX($F$1:$F$1001,ROW($F227)+$E$3))/W$3*1000,""))</f>
        <v/>
      </c>
    </row>
    <row r="228" spans="1:23" x14ac:dyDescent="0.25">
      <c r="A228" s="47" t="s">
        <v>131</v>
      </c>
      <c r="B228" s="8" t="s">
        <v>129</v>
      </c>
      <c r="C228" s="8" t="s">
        <v>130</v>
      </c>
      <c r="D228" s="8" t="s">
        <v>0</v>
      </c>
      <c r="E228" s="8">
        <v>16</v>
      </c>
      <c r="F228" s="8">
        <v>8.1563999999999998E-2</v>
      </c>
      <c r="G228" s="8">
        <v>-5.5579999999999995E-17</v>
      </c>
      <c r="H228" s="8">
        <v>0</v>
      </c>
      <c r="I228" s="8">
        <v>0</v>
      </c>
      <c r="J228" s="8">
        <v>0</v>
      </c>
      <c r="K228" s="48">
        <v>2.2469999999999999E-8</v>
      </c>
      <c r="N228" s="73" t="str">
        <f>IF($A228="","",IF($A228=N$2,IF($G$3=aux!$A$2,1,-1)*($F228-INDEX($F$1:$F$1001,ROW($F228)+$E$3))/N$3*1000,""))</f>
        <v/>
      </c>
      <c r="O228" s="73" t="str">
        <f>IF($A228="","",IF($A228=O$2,IF($G$3=aux!$A$2,1,-1)*($F228-INDEX($F$1:$F$1001,ROW($F228)+$E$3))/O$3*1000,""))</f>
        <v/>
      </c>
      <c r="P228" s="73" t="str">
        <f>IF($A228="","",IF($A228=P$2,IF($G$3=aux!$A$2,1,-1)*($F228-INDEX($F$1:$F$1001,ROW($F228)+$E$3))/P$3*1000,""))</f>
        <v/>
      </c>
      <c r="Q228" s="73" t="str">
        <f>IF($A228="","",IF($A228=Q$2,IF($G$3=aux!$A$2,1,-1)*($F228-INDEX($F$1:$F$1001,ROW($F228)+$E$3))/Q$3*1000,""))</f>
        <v/>
      </c>
      <c r="R228" s="73" t="str">
        <f>IF($A228="","",IF($A228=R$2,IF($G$3=aux!$A$2,1,-1)*($F228-INDEX($F$1:$F$1001,ROW($F228)+$E$3))/R$3*1000,""))</f>
        <v/>
      </c>
      <c r="S228" s="73" t="str">
        <f>IF($A228="","",IF($A228=S$2,IF($G$3=aux!$A$2,1,-1)*($F228-INDEX($F$1:$F$1001,ROW($F228)+$E$3))/S$3*1000,""))</f>
        <v/>
      </c>
      <c r="T228" s="73" t="str">
        <f>IF($A228="","",IF($A228=T$2,IF($G$3=aux!$A$2,1,-1)*($F228-INDEX($F$1:$F$1001,ROW($F228)+$E$3))/T$3*1000,""))</f>
        <v/>
      </c>
      <c r="U228" s="73">
        <f>IF($A228="","",IF($A228=U$2,IF($G$3=aux!$A$2,1,-1)*($F228-INDEX($F$1:$F$1001,ROW($F228)+$E$3))/U$3*1000,""))</f>
        <v>9.1523333333333312</v>
      </c>
      <c r="V228" s="73" t="str">
        <f>IF($A228="","",IF($A228=V$2,IF($G$3=aux!$A$2,1,-1)*($F228-INDEX($F$1:$F$1001,ROW($F228)+$E$3))/V$3*1000,""))</f>
        <v/>
      </c>
      <c r="W228" s="73" t="str">
        <f>IF($A228="","",IF($A228=W$2,IF($G$3=aux!$A$2,1,-1)*($F228-INDEX($F$1:$F$1001,ROW($F228)+$E$3))/W$3*1000,""))</f>
        <v/>
      </c>
    </row>
    <row r="229" spans="1:23" x14ac:dyDescent="0.25">
      <c r="A229" s="47" t="s">
        <v>131</v>
      </c>
      <c r="B229" s="8" t="s">
        <v>129</v>
      </c>
      <c r="C229" s="8" t="s">
        <v>130</v>
      </c>
      <c r="D229" s="8" t="s">
        <v>0</v>
      </c>
      <c r="E229" s="8">
        <v>17</v>
      </c>
      <c r="F229" s="8">
        <v>8.6743000000000001E-2</v>
      </c>
      <c r="G229" s="8">
        <v>-5.7779999999999999E-17</v>
      </c>
      <c r="H229" s="8">
        <v>0</v>
      </c>
      <c r="I229" s="8">
        <v>0</v>
      </c>
      <c r="J229" s="8">
        <v>0</v>
      </c>
      <c r="K229" s="48">
        <v>2.7450000000000001E-8</v>
      </c>
      <c r="N229" s="73" t="str">
        <f>IF($A229="","",IF($A229=N$2,IF($G$3=aux!$A$2,1,-1)*($F229-INDEX($F$1:$F$1001,ROW($F229)+$E$3))/N$3*1000,""))</f>
        <v/>
      </c>
      <c r="O229" s="73" t="str">
        <f>IF($A229="","",IF($A229=O$2,IF($G$3=aux!$A$2,1,-1)*($F229-INDEX($F$1:$F$1001,ROW($F229)+$E$3))/O$3*1000,""))</f>
        <v/>
      </c>
      <c r="P229" s="73" t="str">
        <f>IF($A229="","",IF($A229=P$2,IF($G$3=aux!$A$2,1,-1)*($F229-INDEX($F$1:$F$1001,ROW($F229)+$E$3))/P$3*1000,""))</f>
        <v/>
      </c>
      <c r="Q229" s="73" t="str">
        <f>IF($A229="","",IF($A229=Q$2,IF($G$3=aux!$A$2,1,-1)*($F229-INDEX($F$1:$F$1001,ROW($F229)+$E$3))/Q$3*1000,""))</f>
        <v/>
      </c>
      <c r="R229" s="73" t="str">
        <f>IF($A229="","",IF($A229=R$2,IF($G$3=aux!$A$2,1,-1)*($F229-INDEX($F$1:$F$1001,ROW($F229)+$E$3))/R$3*1000,""))</f>
        <v/>
      </c>
      <c r="S229" s="73" t="str">
        <f>IF($A229="","",IF($A229=S$2,IF($G$3=aux!$A$2,1,-1)*($F229-INDEX($F$1:$F$1001,ROW($F229)+$E$3))/S$3*1000,""))</f>
        <v/>
      </c>
      <c r="T229" s="73" t="str">
        <f>IF($A229="","",IF($A229=T$2,IF($G$3=aux!$A$2,1,-1)*($F229-INDEX($F$1:$F$1001,ROW($F229)+$E$3))/T$3*1000,""))</f>
        <v/>
      </c>
      <c r="U229" s="73">
        <f>IF($A229="","",IF($A229=U$2,IF($G$3=aux!$A$2,1,-1)*($F229-INDEX($F$1:$F$1001,ROW($F229)+$E$3))/U$3*1000,""))</f>
        <v>9.7536666666666676</v>
      </c>
      <c r="V229" s="73" t="str">
        <f>IF($A229="","",IF($A229=V$2,IF($G$3=aux!$A$2,1,-1)*($F229-INDEX($F$1:$F$1001,ROW($F229)+$E$3))/V$3*1000,""))</f>
        <v/>
      </c>
      <c r="W229" s="73" t="str">
        <f>IF($A229="","",IF($A229=W$2,IF($G$3=aux!$A$2,1,-1)*($F229-INDEX($F$1:$F$1001,ROW($F229)+$E$3))/W$3*1000,""))</f>
        <v/>
      </c>
    </row>
    <row r="230" spans="1:23" x14ac:dyDescent="0.25">
      <c r="A230" s="47" t="s">
        <v>131</v>
      </c>
      <c r="B230" s="8" t="s">
        <v>129</v>
      </c>
      <c r="C230" s="8" t="s">
        <v>130</v>
      </c>
      <c r="D230" s="8" t="s">
        <v>0</v>
      </c>
      <c r="E230" s="8">
        <v>18</v>
      </c>
      <c r="F230" s="8">
        <v>9.1894000000000003E-2</v>
      </c>
      <c r="G230" s="8">
        <v>-5.9980000000000003E-17</v>
      </c>
      <c r="H230" s="8">
        <v>0</v>
      </c>
      <c r="I230" s="8">
        <v>0</v>
      </c>
      <c r="J230" s="8">
        <v>0</v>
      </c>
      <c r="K230" s="48">
        <v>3.257E-8</v>
      </c>
      <c r="N230" s="73" t="str">
        <f>IF($A230="","",IF($A230=N$2,IF($G$3=aux!$A$2,1,-1)*($F230-INDEX($F$1:$F$1001,ROW($F230)+$E$3))/N$3*1000,""))</f>
        <v/>
      </c>
      <c r="O230" s="73" t="str">
        <f>IF($A230="","",IF($A230=O$2,IF($G$3=aux!$A$2,1,-1)*($F230-INDEX($F$1:$F$1001,ROW($F230)+$E$3))/O$3*1000,""))</f>
        <v/>
      </c>
      <c r="P230" s="73" t="str">
        <f>IF($A230="","",IF($A230=P$2,IF($G$3=aux!$A$2,1,-1)*($F230-INDEX($F$1:$F$1001,ROW($F230)+$E$3))/P$3*1000,""))</f>
        <v/>
      </c>
      <c r="Q230" s="73" t="str">
        <f>IF($A230="","",IF($A230=Q$2,IF($G$3=aux!$A$2,1,-1)*($F230-INDEX($F$1:$F$1001,ROW($F230)+$E$3))/Q$3*1000,""))</f>
        <v/>
      </c>
      <c r="R230" s="73" t="str">
        <f>IF($A230="","",IF($A230=R$2,IF($G$3=aux!$A$2,1,-1)*($F230-INDEX($F$1:$F$1001,ROW($F230)+$E$3))/R$3*1000,""))</f>
        <v/>
      </c>
      <c r="S230" s="73" t="str">
        <f>IF($A230="","",IF($A230=S$2,IF($G$3=aux!$A$2,1,-1)*($F230-INDEX($F$1:$F$1001,ROW($F230)+$E$3))/S$3*1000,""))</f>
        <v/>
      </c>
      <c r="T230" s="73" t="str">
        <f>IF($A230="","",IF($A230=T$2,IF($G$3=aux!$A$2,1,-1)*($F230-INDEX($F$1:$F$1001,ROW($F230)+$E$3))/T$3*1000,""))</f>
        <v/>
      </c>
      <c r="U230" s="73">
        <f>IF($A230="","",IF($A230=U$2,IF($G$3=aux!$A$2,1,-1)*($F230-INDEX($F$1:$F$1001,ROW($F230)+$E$3))/U$3*1000,""))</f>
        <v>10.351333333333336</v>
      </c>
      <c r="V230" s="73" t="str">
        <f>IF($A230="","",IF($A230=V$2,IF($G$3=aux!$A$2,1,-1)*($F230-INDEX($F$1:$F$1001,ROW($F230)+$E$3))/V$3*1000,""))</f>
        <v/>
      </c>
      <c r="W230" s="73" t="str">
        <f>IF($A230="","",IF($A230=W$2,IF($G$3=aux!$A$2,1,-1)*($F230-INDEX($F$1:$F$1001,ROW($F230)+$E$3))/W$3*1000,""))</f>
        <v/>
      </c>
    </row>
    <row r="231" spans="1:23" x14ac:dyDescent="0.25">
      <c r="A231" s="47" t="s">
        <v>131</v>
      </c>
      <c r="B231" s="8" t="s">
        <v>129</v>
      </c>
      <c r="C231" s="8" t="s">
        <v>130</v>
      </c>
      <c r="D231" s="8" t="s">
        <v>0</v>
      </c>
      <c r="E231" s="8">
        <v>19</v>
      </c>
      <c r="F231" s="8">
        <v>9.7075999999999996E-2</v>
      </c>
      <c r="G231" s="8">
        <v>-6.2129999999999998E-17</v>
      </c>
      <c r="H231" s="8">
        <v>0</v>
      </c>
      <c r="I231" s="8">
        <v>0</v>
      </c>
      <c r="J231" s="8">
        <v>0</v>
      </c>
      <c r="K231" s="48">
        <v>3.3460000000000003E-8</v>
      </c>
      <c r="N231" s="73" t="str">
        <f>IF($A231="","",IF($A231=N$2,IF($G$3=aux!$A$2,1,-1)*($F231-INDEX($F$1:$F$1001,ROW($F231)+$E$3))/N$3*1000,""))</f>
        <v/>
      </c>
      <c r="O231" s="73" t="str">
        <f>IF($A231="","",IF($A231=O$2,IF($G$3=aux!$A$2,1,-1)*($F231-INDEX($F$1:$F$1001,ROW($F231)+$E$3))/O$3*1000,""))</f>
        <v/>
      </c>
      <c r="P231" s="73" t="str">
        <f>IF($A231="","",IF($A231=P$2,IF($G$3=aux!$A$2,1,-1)*($F231-INDEX($F$1:$F$1001,ROW($F231)+$E$3))/P$3*1000,""))</f>
        <v/>
      </c>
      <c r="Q231" s="73" t="str">
        <f>IF($A231="","",IF($A231=Q$2,IF($G$3=aux!$A$2,1,-1)*($F231-INDEX($F$1:$F$1001,ROW($F231)+$E$3))/Q$3*1000,""))</f>
        <v/>
      </c>
      <c r="R231" s="73" t="str">
        <f>IF($A231="","",IF($A231=R$2,IF($G$3=aux!$A$2,1,-1)*($F231-INDEX($F$1:$F$1001,ROW($F231)+$E$3))/R$3*1000,""))</f>
        <v/>
      </c>
      <c r="S231" s="73" t="str">
        <f>IF($A231="","",IF($A231=S$2,IF($G$3=aux!$A$2,1,-1)*($F231-INDEX($F$1:$F$1001,ROW($F231)+$E$3))/S$3*1000,""))</f>
        <v/>
      </c>
      <c r="T231" s="73" t="str">
        <f>IF($A231="","",IF($A231=T$2,IF($G$3=aux!$A$2,1,-1)*($F231-INDEX($F$1:$F$1001,ROW($F231)+$E$3))/T$3*1000,""))</f>
        <v/>
      </c>
      <c r="U231" s="73">
        <f>IF($A231="","",IF($A231=U$2,IF($G$3=aux!$A$2,1,-1)*($F231-INDEX($F$1:$F$1001,ROW($F231)+$E$3))/U$3*1000,""))</f>
        <v>10.949333333333334</v>
      </c>
      <c r="V231" s="73" t="str">
        <f>IF($A231="","",IF($A231=V$2,IF($G$3=aux!$A$2,1,-1)*($F231-INDEX($F$1:$F$1001,ROW($F231)+$E$3))/V$3*1000,""))</f>
        <v/>
      </c>
      <c r="W231" s="73" t="str">
        <f>IF($A231="","",IF($A231=W$2,IF($G$3=aux!$A$2,1,-1)*($F231-INDEX($F$1:$F$1001,ROW($F231)+$E$3))/W$3*1000,""))</f>
        <v/>
      </c>
    </row>
    <row r="232" spans="1:23" x14ac:dyDescent="0.25">
      <c r="A232" s="47" t="s">
        <v>131</v>
      </c>
      <c r="B232" s="8" t="s">
        <v>129</v>
      </c>
      <c r="C232" s="8" t="s">
        <v>130</v>
      </c>
      <c r="D232" s="8" t="s">
        <v>0</v>
      </c>
      <c r="E232" s="8">
        <v>20</v>
      </c>
      <c r="F232" s="8">
        <v>0.102274</v>
      </c>
      <c r="G232" s="8">
        <v>-6.4300000000000005E-17</v>
      </c>
      <c r="H232" s="8">
        <v>0</v>
      </c>
      <c r="I232" s="8">
        <v>0</v>
      </c>
      <c r="J232" s="8">
        <v>0</v>
      </c>
      <c r="K232" s="48">
        <v>3.3659999999999998E-8</v>
      </c>
      <c r="N232" s="73" t="str">
        <f>IF($A232="","",IF($A232=N$2,IF($G$3=aux!$A$2,1,-1)*($F232-INDEX($F$1:$F$1001,ROW($F232)+$E$3))/N$3*1000,""))</f>
        <v/>
      </c>
      <c r="O232" s="73" t="str">
        <f>IF($A232="","",IF($A232=O$2,IF($G$3=aux!$A$2,1,-1)*($F232-INDEX($F$1:$F$1001,ROW($F232)+$E$3))/O$3*1000,""))</f>
        <v/>
      </c>
      <c r="P232" s="73" t="str">
        <f>IF($A232="","",IF($A232=P$2,IF($G$3=aux!$A$2,1,-1)*($F232-INDEX($F$1:$F$1001,ROW($F232)+$E$3))/P$3*1000,""))</f>
        <v/>
      </c>
      <c r="Q232" s="73" t="str">
        <f>IF($A232="","",IF($A232=Q$2,IF($G$3=aux!$A$2,1,-1)*($F232-INDEX($F$1:$F$1001,ROW($F232)+$E$3))/Q$3*1000,""))</f>
        <v/>
      </c>
      <c r="R232" s="73" t="str">
        <f>IF($A232="","",IF($A232=R$2,IF($G$3=aux!$A$2,1,-1)*($F232-INDEX($F$1:$F$1001,ROW($F232)+$E$3))/R$3*1000,""))</f>
        <v/>
      </c>
      <c r="S232" s="73" t="str">
        <f>IF($A232="","",IF($A232=S$2,IF($G$3=aux!$A$2,1,-1)*($F232-INDEX($F$1:$F$1001,ROW($F232)+$E$3))/S$3*1000,""))</f>
        <v/>
      </c>
      <c r="T232" s="73" t="str">
        <f>IF($A232="","",IF($A232=T$2,IF($G$3=aux!$A$2,1,-1)*($F232-INDEX($F$1:$F$1001,ROW($F232)+$E$3))/T$3*1000,""))</f>
        <v/>
      </c>
      <c r="U232" s="73">
        <f>IF($A232="","",IF($A232=U$2,IF($G$3=aux!$A$2,1,-1)*($F232-INDEX($F$1:$F$1001,ROW($F232)+$E$3))/U$3*1000,""))</f>
        <v>11.550666666666668</v>
      </c>
      <c r="V232" s="73" t="str">
        <f>IF($A232="","",IF($A232=V$2,IF($G$3=aux!$A$2,1,-1)*($F232-INDEX($F$1:$F$1001,ROW($F232)+$E$3))/V$3*1000,""))</f>
        <v/>
      </c>
      <c r="W232" s="73" t="str">
        <f>IF($A232="","",IF($A232=W$2,IF($G$3=aux!$A$2,1,-1)*($F232-INDEX($F$1:$F$1001,ROW($F232)+$E$3))/W$3*1000,""))</f>
        <v/>
      </c>
    </row>
    <row r="233" spans="1:23" x14ac:dyDescent="0.25">
      <c r="A233" s="47" t="s">
        <v>131</v>
      </c>
      <c r="B233" s="8" t="s">
        <v>129</v>
      </c>
      <c r="C233" s="8" t="s">
        <v>130</v>
      </c>
      <c r="D233" s="8" t="s">
        <v>0</v>
      </c>
      <c r="E233" s="8">
        <v>21</v>
      </c>
      <c r="F233" s="8">
        <v>0.107547</v>
      </c>
      <c r="G233" s="8">
        <v>-6.6319999999999998E-17</v>
      </c>
      <c r="H233" s="8">
        <v>0</v>
      </c>
      <c r="I233" s="8">
        <v>0</v>
      </c>
      <c r="J233" s="8">
        <v>0</v>
      </c>
      <c r="K233" s="48">
        <v>-7.4469999999999996E-9</v>
      </c>
      <c r="N233" s="73" t="str">
        <f>IF($A233="","",IF($A233=N$2,IF($G$3=aux!$A$2,1,-1)*($F233-INDEX($F$1:$F$1001,ROW($F233)+$E$3))/N$3*1000,""))</f>
        <v/>
      </c>
      <c r="O233" s="73" t="str">
        <f>IF($A233="","",IF($A233=O$2,IF($G$3=aux!$A$2,1,-1)*($F233-INDEX($F$1:$F$1001,ROW($F233)+$E$3))/O$3*1000,""))</f>
        <v/>
      </c>
      <c r="P233" s="73" t="str">
        <f>IF($A233="","",IF($A233=P$2,IF($G$3=aux!$A$2,1,-1)*($F233-INDEX($F$1:$F$1001,ROW($F233)+$E$3))/P$3*1000,""))</f>
        <v/>
      </c>
      <c r="Q233" s="73" t="str">
        <f>IF($A233="","",IF($A233=Q$2,IF($G$3=aux!$A$2,1,-1)*($F233-INDEX($F$1:$F$1001,ROW($F233)+$E$3))/Q$3*1000,""))</f>
        <v/>
      </c>
      <c r="R233" s="73" t="str">
        <f>IF($A233="","",IF($A233=R$2,IF($G$3=aux!$A$2,1,-1)*($F233-INDEX($F$1:$F$1001,ROW($F233)+$E$3))/R$3*1000,""))</f>
        <v/>
      </c>
      <c r="S233" s="73" t="str">
        <f>IF($A233="","",IF($A233=S$2,IF($G$3=aux!$A$2,1,-1)*($F233-INDEX($F$1:$F$1001,ROW($F233)+$E$3))/S$3*1000,""))</f>
        <v/>
      </c>
      <c r="T233" s="73" t="str">
        <f>IF($A233="","",IF($A233=T$2,IF($G$3=aux!$A$2,1,-1)*($F233-INDEX($F$1:$F$1001,ROW($F233)+$E$3))/T$3*1000,""))</f>
        <v/>
      </c>
      <c r="U233" s="73">
        <f>IF($A233="","",IF($A233=U$2,IF($G$3=aux!$A$2,1,-1)*($F233-INDEX($F$1:$F$1001,ROW($F233)+$E$3))/U$3*1000,""))</f>
        <v>12.158333333333335</v>
      </c>
      <c r="V233" s="73" t="str">
        <f>IF($A233="","",IF($A233=V$2,IF($G$3=aux!$A$2,1,-1)*($F233-INDEX($F$1:$F$1001,ROW($F233)+$E$3))/V$3*1000,""))</f>
        <v/>
      </c>
      <c r="W233" s="73" t="str">
        <f>IF($A233="","",IF($A233=W$2,IF($G$3=aux!$A$2,1,-1)*($F233-INDEX($F$1:$F$1001,ROW($F233)+$E$3))/W$3*1000,""))</f>
        <v/>
      </c>
    </row>
    <row r="234" spans="1:23" x14ac:dyDescent="0.25">
      <c r="A234" s="47" t="s">
        <v>131</v>
      </c>
      <c r="B234" s="8" t="s">
        <v>129</v>
      </c>
      <c r="C234" s="8" t="s">
        <v>130</v>
      </c>
      <c r="D234" s="8" t="s">
        <v>0</v>
      </c>
      <c r="E234" s="8">
        <v>22</v>
      </c>
      <c r="F234" s="8">
        <v>0.112928</v>
      </c>
      <c r="G234" s="8">
        <v>-6.8210000000000003E-17</v>
      </c>
      <c r="H234" s="8">
        <v>0</v>
      </c>
      <c r="I234" s="8">
        <v>0</v>
      </c>
      <c r="J234" s="8">
        <v>0</v>
      </c>
      <c r="K234" s="48">
        <v>2.995E-8</v>
      </c>
      <c r="N234" s="73" t="str">
        <f>IF($A234="","",IF($A234=N$2,IF($G$3=aux!$A$2,1,-1)*($F234-INDEX($F$1:$F$1001,ROW($F234)+$E$3))/N$3*1000,""))</f>
        <v/>
      </c>
      <c r="O234" s="73" t="str">
        <f>IF($A234="","",IF($A234=O$2,IF($G$3=aux!$A$2,1,-1)*($F234-INDEX($F$1:$F$1001,ROW($F234)+$E$3))/O$3*1000,""))</f>
        <v/>
      </c>
      <c r="P234" s="73" t="str">
        <f>IF($A234="","",IF($A234=P$2,IF($G$3=aux!$A$2,1,-1)*($F234-INDEX($F$1:$F$1001,ROW($F234)+$E$3))/P$3*1000,""))</f>
        <v/>
      </c>
      <c r="Q234" s="73" t="str">
        <f>IF($A234="","",IF($A234=Q$2,IF($G$3=aux!$A$2,1,-1)*($F234-INDEX($F$1:$F$1001,ROW($F234)+$E$3))/Q$3*1000,""))</f>
        <v/>
      </c>
      <c r="R234" s="73" t="str">
        <f>IF($A234="","",IF($A234=R$2,IF($G$3=aux!$A$2,1,-1)*($F234-INDEX($F$1:$F$1001,ROW($F234)+$E$3))/R$3*1000,""))</f>
        <v/>
      </c>
      <c r="S234" s="73" t="str">
        <f>IF($A234="","",IF($A234=S$2,IF($G$3=aux!$A$2,1,-1)*($F234-INDEX($F$1:$F$1001,ROW($F234)+$E$3))/S$3*1000,""))</f>
        <v/>
      </c>
      <c r="T234" s="73" t="str">
        <f>IF($A234="","",IF($A234=T$2,IF($G$3=aux!$A$2,1,-1)*($F234-INDEX($F$1:$F$1001,ROW($F234)+$E$3))/T$3*1000,""))</f>
        <v/>
      </c>
      <c r="U234" s="73">
        <f>IF($A234="","",IF($A234=U$2,IF($G$3=aux!$A$2,1,-1)*($F234-INDEX($F$1:$F$1001,ROW($F234)+$E$3))/U$3*1000,""))</f>
        <v>12.771333333333335</v>
      </c>
      <c r="V234" s="73" t="str">
        <f>IF($A234="","",IF($A234=V$2,IF($G$3=aux!$A$2,1,-1)*($F234-INDEX($F$1:$F$1001,ROW($F234)+$E$3))/V$3*1000,""))</f>
        <v/>
      </c>
      <c r="W234" s="73" t="str">
        <f>IF($A234="","",IF($A234=W$2,IF($G$3=aux!$A$2,1,-1)*($F234-INDEX($F$1:$F$1001,ROW($F234)+$E$3))/W$3*1000,""))</f>
        <v/>
      </c>
    </row>
    <row r="235" spans="1:23" x14ac:dyDescent="0.25">
      <c r="A235" s="47" t="s">
        <v>131</v>
      </c>
      <c r="B235" s="8" t="s">
        <v>129</v>
      </c>
      <c r="C235" s="8" t="s">
        <v>130</v>
      </c>
      <c r="D235" s="8" t="s">
        <v>0</v>
      </c>
      <c r="E235" s="8">
        <v>23</v>
      </c>
      <c r="F235" s="8">
        <v>0.118469</v>
      </c>
      <c r="G235" s="8">
        <v>-6.9949999999999995E-17</v>
      </c>
      <c r="H235" s="8">
        <v>0</v>
      </c>
      <c r="I235" s="8">
        <v>0</v>
      </c>
      <c r="J235" s="8">
        <v>0</v>
      </c>
      <c r="K235" s="48">
        <v>3.3419999999999998E-8</v>
      </c>
      <c r="N235" s="73" t="str">
        <f>IF($A235="","",IF($A235=N$2,IF($G$3=aux!$A$2,1,-1)*($F235-INDEX($F$1:$F$1001,ROW($F235)+$E$3))/N$3*1000,""))</f>
        <v/>
      </c>
      <c r="O235" s="73" t="str">
        <f>IF($A235="","",IF($A235=O$2,IF($G$3=aux!$A$2,1,-1)*($F235-INDEX($F$1:$F$1001,ROW($F235)+$E$3))/O$3*1000,""))</f>
        <v/>
      </c>
      <c r="P235" s="73" t="str">
        <f>IF($A235="","",IF($A235=P$2,IF($G$3=aux!$A$2,1,-1)*($F235-INDEX($F$1:$F$1001,ROW($F235)+$E$3))/P$3*1000,""))</f>
        <v/>
      </c>
      <c r="Q235" s="73" t="str">
        <f>IF($A235="","",IF($A235=Q$2,IF($G$3=aux!$A$2,1,-1)*($F235-INDEX($F$1:$F$1001,ROW($F235)+$E$3))/Q$3*1000,""))</f>
        <v/>
      </c>
      <c r="R235" s="73" t="str">
        <f>IF($A235="","",IF($A235=R$2,IF($G$3=aux!$A$2,1,-1)*($F235-INDEX($F$1:$F$1001,ROW($F235)+$E$3))/R$3*1000,""))</f>
        <v/>
      </c>
      <c r="S235" s="73" t="str">
        <f>IF($A235="","",IF($A235=S$2,IF($G$3=aux!$A$2,1,-1)*($F235-INDEX($F$1:$F$1001,ROW($F235)+$E$3))/S$3*1000,""))</f>
        <v/>
      </c>
      <c r="T235" s="73" t="str">
        <f>IF($A235="","",IF($A235=T$2,IF($G$3=aux!$A$2,1,-1)*($F235-INDEX($F$1:$F$1001,ROW($F235)+$E$3))/T$3*1000,""))</f>
        <v/>
      </c>
      <c r="U235" s="73">
        <f>IF($A235="","",IF($A235=U$2,IF($G$3=aux!$A$2,1,-1)*($F235-INDEX($F$1:$F$1001,ROW($F235)+$E$3))/U$3*1000,""))</f>
        <v>13.389000000000003</v>
      </c>
      <c r="V235" s="73" t="str">
        <f>IF($A235="","",IF($A235=V$2,IF($G$3=aux!$A$2,1,-1)*($F235-INDEX($F$1:$F$1001,ROW($F235)+$E$3))/V$3*1000,""))</f>
        <v/>
      </c>
      <c r="W235" s="73" t="str">
        <f>IF($A235="","",IF($A235=W$2,IF($G$3=aux!$A$2,1,-1)*($F235-INDEX($F$1:$F$1001,ROW($F235)+$E$3))/W$3*1000,""))</f>
        <v/>
      </c>
    </row>
    <row r="236" spans="1:23" x14ac:dyDescent="0.25">
      <c r="A236" s="47" t="s">
        <v>131</v>
      </c>
      <c r="B236" s="8" t="s">
        <v>129</v>
      </c>
      <c r="C236" s="8" t="s">
        <v>130</v>
      </c>
      <c r="D236" s="8" t="s">
        <v>0</v>
      </c>
      <c r="E236" s="8">
        <v>24</v>
      </c>
      <c r="F236" s="8">
        <v>0.124095</v>
      </c>
      <c r="G236" s="8">
        <v>-7.1589999999999996E-17</v>
      </c>
      <c r="H236" s="8">
        <v>0</v>
      </c>
      <c r="I236" s="8">
        <v>0</v>
      </c>
      <c r="J236" s="8">
        <v>0</v>
      </c>
      <c r="K236" s="48">
        <v>3.6230000000000001E-8</v>
      </c>
      <c r="N236" s="73" t="str">
        <f>IF($A236="","",IF($A236=N$2,IF($G$3=aux!$A$2,1,-1)*($F236-INDEX($F$1:$F$1001,ROW($F236)+$E$3))/N$3*1000,""))</f>
        <v/>
      </c>
      <c r="O236" s="73" t="str">
        <f>IF($A236="","",IF($A236=O$2,IF($G$3=aux!$A$2,1,-1)*($F236-INDEX($F$1:$F$1001,ROW($F236)+$E$3))/O$3*1000,""))</f>
        <v/>
      </c>
      <c r="P236" s="73" t="str">
        <f>IF($A236="","",IF($A236=P$2,IF($G$3=aux!$A$2,1,-1)*($F236-INDEX($F$1:$F$1001,ROW($F236)+$E$3))/P$3*1000,""))</f>
        <v/>
      </c>
      <c r="Q236" s="73" t="str">
        <f>IF($A236="","",IF($A236=Q$2,IF($G$3=aux!$A$2,1,-1)*($F236-INDEX($F$1:$F$1001,ROW($F236)+$E$3))/Q$3*1000,""))</f>
        <v/>
      </c>
      <c r="R236" s="73" t="str">
        <f>IF($A236="","",IF($A236=R$2,IF($G$3=aux!$A$2,1,-1)*($F236-INDEX($F$1:$F$1001,ROW($F236)+$E$3))/R$3*1000,""))</f>
        <v/>
      </c>
      <c r="S236" s="73" t="str">
        <f>IF($A236="","",IF($A236=S$2,IF($G$3=aux!$A$2,1,-1)*($F236-INDEX($F$1:$F$1001,ROW($F236)+$E$3))/S$3*1000,""))</f>
        <v/>
      </c>
      <c r="T236" s="73" t="str">
        <f>IF($A236="","",IF($A236=T$2,IF($G$3=aux!$A$2,1,-1)*($F236-INDEX($F$1:$F$1001,ROW($F236)+$E$3))/T$3*1000,""))</f>
        <v/>
      </c>
      <c r="U236" s="73">
        <f>IF($A236="","",IF($A236=U$2,IF($G$3=aux!$A$2,1,-1)*($F236-INDEX($F$1:$F$1001,ROW($F236)+$E$3))/U$3*1000,""))</f>
        <v>14.026666666666666</v>
      </c>
      <c r="V236" s="73" t="str">
        <f>IF($A236="","",IF($A236=V$2,IF($G$3=aux!$A$2,1,-1)*($F236-INDEX($F$1:$F$1001,ROW($F236)+$E$3))/V$3*1000,""))</f>
        <v/>
      </c>
      <c r="W236" s="73" t="str">
        <f>IF($A236="","",IF($A236=W$2,IF($G$3=aux!$A$2,1,-1)*($F236-INDEX($F$1:$F$1001,ROW($F236)+$E$3))/W$3*1000,""))</f>
        <v/>
      </c>
    </row>
    <row r="237" spans="1:23" x14ac:dyDescent="0.25">
      <c r="A237" s="47" t="s">
        <v>131</v>
      </c>
      <c r="B237" s="8" t="s">
        <v>129</v>
      </c>
      <c r="C237" s="8" t="s">
        <v>130</v>
      </c>
      <c r="D237" s="8" t="s">
        <v>0</v>
      </c>
      <c r="E237" s="8">
        <v>25</v>
      </c>
      <c r="F237" s="8">
        <v>0.12984100000000001</v>
      </c>
      <c r="G237" s="8">
        <v>-7.3079999999999996E-17</v>
      </c>
      <c r="H237" s="8">
        <v>0</v>
      </c>
      <c r="I237" s="8">
        <v>0</v>
      </c>
      <c r="J237" s="8">
        <v>0</v>
      </c>
      <c r="K237" s="48">
        <v>4.0289999999999999E-8</v>
      </c>
      <c r="N237" s="73" t="str">
        <f>IF($A237="","",IF($A237=N$2,IF($G$3=aux!$A$2,1,-1)*($F237-INDEX($F$1:$F$1001,ROW($F237)+$E$3))/N$3*1000,""))</f>
        <v/>
      </c>
      <c r="O237" s="73" t="str">
        <f>IF($A237="","",IF($A237=O$2,IF($G$3=aux!$A$2,1,-1)*($F237-INDEX($F$1:$F$1001,ROW($F237)+$E$3))/O$3*1000,""))</f>
        <v/>
      </c>
      <c r="P237" s="73" t="str">
        <f>IF($A237="","",IF($A237=P$2,IF($G$3=aux!$A$2,1,-1)*($F237-INDEX($F$1:$F$1001,ROW($F237)+$E$3))/P$3*1000,""))</f>
        <v/>
      </c>
      <c r="Q237" s="73" t="str">
        <f>IF($A237="","",IF($A237=Q$2,IF($G$3=aux!$A$2,1,-1)*($F237-INDEX($F$1:$F$1001,ROW($F237)+$E$3))/Q$3*1000,""))</f>
        <v/>
      </c>
      <c r="R237" s="73" t="str">
        <f>IF($A237="","",IF($A237=R$2,IF($G$3=aux!$A$2,1,-1)*($F237-INDEX($F$1:$F$1001,ROW($F237)+$E$3))/R$3*1000,""))</f>
        <v/>
      </c>
      <c r="S237" s="73" t="str">
        <f>IF($A237="","",IF($A237=S$2,IF($G$3=aux!$A$2,1,-1)*($F237-INDEX($F$1:$F$1001,ROW($F237)+$E$3))/S$3*1000,""))</f>
        <v/>
      </c>
      <c r="T237" s="73" t="str">
        <f>IF($A237="","",IF($A237=T$2,IF($G$3=aux!$A$2,1,-1)*($F237-INDEX($F$1:$F$1001,ROW($F237)+$E$3))/T$3*1000,""))</f>
        <v/>
      </c>
      <c r="U237" s="73">
        <f>IF($A237="","",IF($A237=U$2,IF($G$3=aux!$A$2,1,-1)*($F237-INDEX($F$1:$F$1001,ROW($F237)+$E$3))/U$3*1000,""))</f>
        <v>14.668000000000006</v>
      </c>
      <c r="V237" s="73" t="str">
        <f>IF($A237="","",IF($A237=V$2,IF($G$3=aux!$A$2,1,-1)*($F237-INDEX($F$1:$F$1001,ROW($F237)+$E$3))/V$3*1000,""))</f>
        <v/>
      </c>
      <c r="W237" s="73" t="str">
        <f>IF($A237="","",IF($A237=W$2,IF($G$3=aux!$A$2,1,-1)*($F237-INDEX($F$1:$F$1001,ROW($F237)+$E$3))/W$3*1000,""))</f>
        <v/>
      </c>
    </row>
    <row r="238" spans="1:23" x14ac:dyDescent="0.25">
      <c r="A238" s="47" t="s">
        <v>131</v>
      </c>
      <c r="B238" s="8" t="s">
        <v>129</v>
      </c>
      <c r="C238" s="8" t="s">
        <v>130</v>
      </c>
      <c r="D238" s="8" t="s">
        <v>0</v>
      </c>
      <c r="E238" s="8">
        <v>26</v>
      </c>
      <c r="F238" s="8">
        <v>0.13569899999999999</v>
      </c>
      <c r="G238" s="8">
        <v>-7.4399999999999999E-17</v>
      </c>
      <c r="H238" s="8">
        <v>0</v>
      </c>
      <c r="I238" s="8">
        <v>0</v>
      </c>
      <c r="J238" s="8">
        <v>0</v>
      </c>
      <c r="K238" s="48">
        <v>4.0809999999999999E-8</v>
      </c>
      <c r="N238" s="73" t="str">
        <f>IF($A238="","",IF($A238=N$2,IF($G$3=aux!$A$2,1,-1)*($F238-INDEX($F$1:$F$1001,ROW($F238)+$E$3))/N$3*1000,""))</f>
        <v/>
      </c>
      <c r="O238" s="73" t="str">
        <f>IF($A238="","",IF($A238=O$2,IF($G$3=aux!$A$2,1,-1)*($F238-INDEX($F$1:$F$1001,ROW($F238)+$E$3))/O$3*1000,""))</f>
        <v/>
      </c>
      <c r="P238" s="73" t="str">
        <f>IF($A238="","",IF($A238=P$2,IF($G$3=aux!$A$2,1,-1)*($F238-INDEX($F$1:$F$1001,ROW($F238)+$E$3))/P$3*1000,""))</f>
        <v/>
      </c>
      <c r="Q238" s="73" t="str">
        <f>IF($A238="","",IF($A238=Q$2,IF($G$3=aux!$A$2,1,-1)*($F238-INDEX($F$1:$F$1001,ROW($F238)+$E$3))/Q$3*1000,""))</f>
        <v/>
      </c>
      <c r="R238" s="73" t="str">
        <f>IF($A238="","",IF($A238=R$2,IF($G$3=aux!$A$2,1,-1)*($F238-INDEX($F$1:$F$1001,ROW($F238)+$E$3))/R$3*1000,""))</f>
        <v/>
      </c>
      <c r="S238" s="73" t="str">
        <f>IF($A238="","",IF($A238=S$2,IF($G$3=aux!$A$2,1,-1)*($F238-INDEX($F$1:$F$1001,ROW($F238)+$E$3))/S$3*1000,""))</f>
        <v/>
      </c>
      <c r="T238" s="73" t="str">
        <f>IF($A238="","",IF($A238=T$2,IF($G$3=aux!$A$2,1,-1)*($F238-INDEX($F$1:$F$1001,ROW($F238)+$E$3))/T$3*1000,""))</f>
        <v/>
      </c>
      <c r="U238" s="73">
        <f>IF($A238="","",IF($A238=U$2,IF($G$3=aux!$A$2,1,-1)*($F238-INDEX($F$1:$F$1001,ROW($F238)+$E$3))/U$3*1000,""))</f>
        <v>15.303333333333331</v>
      </c>
      <c r="V238" s="73" t="str">
        <f>IF($A238="","",IF($A238=V$2,IF($G$3=aux!$A$2,1,-1)*($F238-INDEX($F$1:$F$1001,ROW($F238)+$E$3))/V$3*1000,""))</f>
        <v/>
      </c>
      <c r="W238" s="73" t="str">
        <f>IF($A238="","",IF($A238=W$2,IF($G$3=aux!$A$2,1,-1)*($F238-INDEX($F$1:$F$1001,ROW($F238)+$E$3))/W$3*1000,""))</f>
        <v/>
      </c>
    </row>
    <row r="239" spans="1:23" x14ac:dyDescent="0.25">
      <c r="A239" s="47" t="s">
        <v>131</v>
      </c>
      <c r="B239" s="8" t="s">
        <v>129</v>
      </c>
      <c r="C239" s="8" t="s">
        <v>130</v>
      </c>
      <c r="D239" s="8" t="s">
        <v>0</v>
      </c>
      <c r="E239" s="8">
        <v>27</v>
      </c>
      <c r="F239" s="8">
        <v>0.14196500000000001</v>
      </c>
      <c r="G239" s="8">
        <v>-7.5410000000000002E-17</v>
      </c>
      <c r="H239" s="8">
        <v>0</v>
      </c>
      <c r="I239" s="8">
        <v>0</v>
      </c>
      <c r="J239" s="8">
        <v>0</v>
      </c>
      <c r="K239" s="48">
        <v>6.6380000000000003E-8</v>
      </c>
      <c r="N239" s="73" t="str">
        <f>IF($A239="","",IF($A239=N$2,IF($G$3=aux!$A$2,1,-1)*($F239-INDEX($F$1:$F$1001,ROW($F239)+$E$3))/N$3*1000,""))</f>
        <v/>
      </c>
      <c r="O239" s="73" t="str">
        <f>IF($A239="","",IF($A239=O$2,IF($G$3=aux!$A$2,1,-1)*($F239-INDEX($F$1:$F$1001,ROW($F239)+$E$3))/O$3*1000,""))</f>
        <v/>
      </c>
      <c r="P239" s="73" t="str">
        <f>IF($A239="","",IF($A239=P$2,IF($G$3=aux!$A$2,1,-1)*($F239-INDEX($F$1:$F$1001,ROW($F239)+$E$3))/P$3*1000,""))</f>
        <v/>
      </c>
      <c r="Q239" s="73" t="str">
        <f>IF($A239="","",IF($A239=Q$2,IF($G$3=aux!$A$2,1,-1)*($F239-INDEX($F$1:$F$1001,ROW($F239)+$E$3))/Q$3*1000,""))</f>
        <v/>
      </c>
      <c r="R239" s="73" t="str">
        <f>IF($A239="","",IF($A239=R$2,IF($G$3=aux!$A$2,1,-1)*($F239-INDEX($F$1:$F$1001,ROW($F239)+$E$3))/R$3*1000,""))</f>
        <v/>
      </c>
      <c r="S239" s="73" t="str">
        <f>IF($A239="","",IF($A239=S$2,IF($G$3=aux!$A$2,1,-1)*($F239-INDEX($F$1:$F$1001,ROW($F239)+$E$3))/S$3*1000,""))</f>
        <v/>
      </c>
      <c r="T239" s="73" t="str">
        <f>IF($A239="","",IF($A239=T$2,IF($G$3=aux!$A$2,1,-1)*($F239-INDEX($F$1:$F$1001,ROW($F239)+$E$3))/T$3*1000,""))</f>
        <v/>
      </c>
      <c r="U239" s="73">
        <f>IF($A239="","",IF($A239=U$2,IF($G$3=aux!$A$2,1,-1)*($F239-INDEX($F$1:$F$1001,ROW($F239)+$E$3))/U$3*1000,""))</f>
        <v>15.89966666666667</v>
      </c>
      <c r="V239" s="73" t="str">
        <f>IF($A239="","",IF($A239=V$2,IF($G$3=aux!$A$2,1,-1)*($F239-INDEX($F$1:$F$1001,ROW($F239)+$E$3))/V$3*1000,""))</f>
        <v/>
      </c>
      <c r="W239" s="73" t="str">
        <f>IF($A239="","",IF($A239=W$2,IF($G$3=aux!$A$2,1,-1)*($F239-INDEX($F$1:$F$1001,ROW($F239)+$E$3))/W$3*1000,""))</f>
        <v/>
      </c>
    </row>
    <row r="240" spans="1:23" x14ac:dyDescent="0.25">
      <c r="A240" s="47" t="s">
        <v>131</v>
      </c>
      <c r="B240" s="8" t="s">
        <v>129</v>
      </c>
      <c r="C240" s="8" t="s">
        <v>130</v>
      </c>
      <c r="D240" s="8" t="s">
        <v>0</v>
      </c>
      <c r="E240" s="8">
        <v>28</v>
      </c>
      <c r="F240" s="8">
        <v>0.148422</v>
      </c>
      <c r="G240" s="8">
        <v>-7.6199999999999998E-17</v>
      </c>
      <c r="H240" s="8">
        <v>0</v>
      </c>
      <c r="I240" s="8">
        <v>0</v>
      </c>
      <c r="J240" s="8">
        <v>0</v>
      </c>
      <c r="K240" s="48">
        <v>6.7020000000000001E-8</v>
      </c>
      <c r="N240" s="73" t="str">
        <f>IF($A240="","",IF($A240=N$2,IF($G$3=aux!$A$2,1,-1)*($F240-INDEX($F$1:$F$1001,ROW($F240)+$E$3))/N$3*1000,""))</f>
        <v/>
      </c>
      <c r="O240" s="73" t="str">
        <f>IF($A240="","",IF($A240=O$2,IF($G$3=aux!$A$2,1,-1)*($F240-INDEX($F$1:$F$1001,ROW($F240)+$E$3))/O$3*1000,""))</f>
        <v/>
      </c>
      <c r="P240" s="73" t="str">
        <f>IF($A240="","",IF($A240=P$2,IF($G$3=aux!$A$2,1,-1)*($F240-INDEX($F$1:$F$1001,ROW($F240)+$E$3))/P$3*1000,""))</f>
        <v/>
      </c>
      <c r="Q240" s="73" t="str">
        <f>IF($A240="","",IF($A240=Q$2,IF($G$3=aux!$A$2,1,-1)*($F240-INDEX($F$1:$F$1001,ROW($F240)+$E$3))/Q$3*1000,""))</f>
        <v/>
      </c>
      <c r="R240" s="73" t="str">
        <f>IF($A240="","",IF($A240=R$2,IF($G$3=aux!$A$2,1,-1)*($F240-INDEX($F$1:$F$1001,ROW($F240)+$E$3))/R$3*1000,""))</f>
        <v/>
      </c>
      <c r="S240" s="73" t="str">
        <f>IF($A240="","",IF($A240=S$2,IF($G$3=aux!$A$2,1,-1)*($F240-INDEX($F$1:$F$1001,ROW($F240)+$E$3))/S$3*1000,""))</f>
        <v/>
      </c>
      <c r="T240" s="73" t="str">
        <f>IF($A240="","",IF($A240=T$2,IF($G$3=aux!$A$2,1,-1)*($F240-INDEX($F$1:$F$1001,ROW($F240)+$E$3))/T$3*1000,""))</f>
        <v/>
      </c>
      <c r="U240" s="73">
        <f>IF($A240="","",IF($A240=U$2,IF($G$3=aux!$A$2,1,-1)*($F240-INDEX($F$1:$F$1001,ROW($F240)+$E$3))/U$3*1000,""))</f>
        <v>16.492333333333331</v>
      </c>
      <c r="V240" s="73" t="str">
        <f>IF($A240="","",IF($A240=V$2,IF($G$3=aux!$A$2,1,-1)*($F240-INDEX($F$1:$F$1001,ROW($F240)+$E$3))/V$3*1000,""))</f>
        <v/>
      </c>
      <c r="W240" s="73" t="str">
        <f>IF($A240="","",IF($A240=W$2,IF($G$3=aux!$A$2,1,-1)*($F240-INDEX($F$1:$F$1001,ROW($F240)+$E$3))/W$3*1000,""))</f>
        <v/>
      </c>
    </row>
    <row r="241" spans="1:23" x14ac:dyDescent="0.25">
      <c r="A241" s="47" t="s">
        <v>131</v>
      </c>
      <c r="B241" s="8" t="s">
        <v>129</v>
      </c>
      <c r="C241" s="8" t="s">
        <v>130</v>
      </c>
      <c r="D241" s="8" t="s">
        <v>0</v>
      </c>
      <c r="E241" s="8">
        <v>29</v>
      </c>
      <c r="F241" s="8">
        <v>0.15498799999999999</v>
      </c>
      <c r="G241" s="8">
        <v>-7.6829999999999996E-17</v>
      </c>
      <c r="H241" s="8">
        <v>0</v>
      </c>
      <c r="I241" s="8">
        <v>0</v>
      </c>
      <c r="J241" s="8">
        <v>0</v>
      </c>
      <c r="K241" s="48">
        <v>6.8999999999999996E-8</v>
      </c>
      <c r="N241" s="73" t="str">
        <f>IF($A241="","",IF($A241=N$2,IF($G$3=aux!$A$2,1,-1)*($F241-INDEX($F$1:$F$1001,ROW($F241)+$E$3))/N$3*1000,""))</f>
        <v/>
      </c>
      <c r="O241" s="73" t="str">
        <f>IF($A241="","",IF($A241=O$2,IF($G$3=aux!$A$2,1,-1)*($F241-INDEX($F$1:$F$1001,ROW($F241)+$E$3))/O$3*1000,""))</f>
        <v/>
      </c>
      <c r="P241" s="73" t="str">
        <f>IF($A241="","",IF($A241=P$2,IF($G$3=aux!$A$2,1,-1)*($F241-INDEX($F$1:$F$1001,ROW($F241)+$E$3))/P$3*1000,""))</f>
        <v/>
      </c>
      <c r="Q241" s="73" t="str">
        <f>IF($A241="","",IF($A241=Q$2,IF($G$3=aux!$A$2,1,-1)*($F241-INDEX($F$1:$F$1001,ROW($F241)+$E$3))/Q$3*1000,""))</f>
        <v/>
      </c>
      <c r="R241" s="73" t="str">
        <f>IF($A241="","",IF($A241=R$2,IF($G$3=aux!$A$2,1,-1)*($F241-INDEX($F$1:$F$1001,ROW($F241)+$E$3))/R$3*1000,""))</f>
        <v/>
      </c>
      <c r="S241" s="73" t="str">
        <f>IF($A241="","",IF($A241=S$2,IF($G$3=aux!$A$2,1,-1)*($F241-INDEX($F$1:$F$1001,ROW($F241)+$E$3))/S$3*1000,""))</f>
        <v/>
      </c>
      <c r="T241" s="73" t="str">
        <f>IF($A241="","",IF($A241=T$2,IF($G$3=aux!$A$2,1,-1)*($F241-INDEX($F$1:$F$1001,ROW($F241)+$E$3))/T$3*1000,""))</f>
        <v/>
      </c>
      <c r="U241" s="73">
        <f>IF($A241="","",IF($A241=U$2,IF($G$3=aux!$A$2,1,-1)*($F241-INDEX($F$1:$F$1001,ROW($F241)+$E$3))/U$3*1000,""))</f>
        <v>17.093999999999994</v>
      </c>
      <c r="V241" s="73" t="str">
        <f>IF($A241="","",IF($A241=V$2,IF($G$3=aux!$A$2,1,-1)*($F241-INDEX($F$1:$F$1001,ROW($F241)+$E$3))/V$3*1000,""))</f>
        <v/>
      </c>
      <c r="W241" s="73" t="str">
        <f>IF($A241="","",IF($A241=W$2,IF($G$3=aux!$A$2,1,-1)*($F241-INDEX($F$1:$F$1001,ROW($F241)+$E$3))/W$3*1000,""))</f>
        <v/>
      </c>
    </row>
    <row r="242" spans="1:23" x14ac:dyDescent="0.25">
      <c r="A242" s="47" t="s">
        <v>131</v>
      </c>
      <c r="B242" s="8" t="s">
        <v>129</v>
      </c>
      <c r="C242" s="8" t="s">
        <v>130</v>
      </c>
      <c r="D242" s="8" t="s">
        <v>0</v>
      </c>
      <c r="E242" s="8">
        <v>30</v>
      </c>
      <c r="F242" s="8">
        <v>0.161552</v>
      </c>
      <c r="G242" s="8">
        <v>-7.7439999999999995E-17</v>
      </c>
      <c r="H242" s="8">
        <v>0</v>
      </c>
      <c r="I242" s="8">
        <v>0</v>
      </c>
      <c r="J242" s="8">
        <v>0</v>
      </c>
      <c r="K242" s="48">
        <v>7.1449999999999995E-8</v>
      </c>
      <c r="N242" s="73" t="str">
        <f>IF($A242="","",IF($A242=N$2,IF($G$3=aux!$A$2,1,-1)*($F242-INDEX($F$1:$F$1001,ROW($F242)+$E$3))/N$3*1000,""))</f>
        <v/>
      </c>
      <c r="O242" s="73" t="str">
        <f>IF($A242="","",IF($A242=O$2,IF($G$3=aux!$A$2,1,-1)*($F242-INDEX($F$1:$F$1001,ROW($F242)+$E$3))/O$3*1000,""))</f>
        <v/>
      </c>
      <c r="P242" s="73" t="str">
        <f>IF($A242="","",IF($A242=P$2,IF($G$3=aux!$A$2,1,-1)*($F242-INDEX($F$1:$F$1001,ROW($F242)+$E$3))/P$3*1000,""))</f>
        <v/>
      </c>
      <c r="Q242" s="73" t="str">
        <f>IF($A242="","",IF($A242=Q$2,IF($G$3=aux!$A$2,1,-1)*($F242-INDEX($F$1:$F$1001,ROW($F242)+$E$3))/Q$3*1000,""))</f>
        <v/>
      </c>
      <c r="R242" s="73" t="str">
        <f>IF($A242="","",IF($A242=R$2,IF($G$3=aux!$A$2,1,-1)*($F242-INDEX($F$1:$F$1001,ROW($F242)+$E$3))/R$3*1000,""))</f>
        <v/>
      </c>
      <c r="S242" s="73" t="str">
        <f>IF($A242="","",IF($A242=S$2,IF($G$3=aux!$A$2,1,-1)*($F242-INDEX($F$1:$F$1001,ROW($F242)+$E$3))/S$3*1000,""))</f>
        <v/>
      </c>
      <c r="T242" s="73" t="str">
        <f>IF($A242="","",IF($A242=T$2,IF($G$3=aux!$A$2,1,-1)*($F242-INDEX($F$1:$F$1001,ROW($F242)+$E$3))/T$3*1000,""))</f>
        <v/>
      </c>
      <c r="U242" s="73">
        <f>IF($A242="","",IF($A242=U$2,IF($G$3=aux!$A$2,1,-1)*($F242-INDEX($F$1:$F$1001,ROW($F242)+$E$3))/U$3*1000,""))</f>
        <v>17.708666666666669</v>
      </c>
      <c r="V242" s="73" t="str">
        <f>IF($A242="","",IF($A242=V$2,IF($G$3=aux!$A$2,1,-1)*($F242-INDEX($F$1:$F$1001,ROW($F242)+$E$3))/V$3*1000,""))</f>
        <v/>
      </c>
      <c r="W242" s="73" t="str">
        <f>IF($A242="","",IF($A242=W$2,IF($G$3=aux!$A$2,1,-1)*($F242-INDEX($F$1:$F$1001,ROW($F242)+$E$3))/W$3*1000,""))</f>
        <v/>
      </c>
    </row>
    <row r="243" spans="1:23" x14ac:dyDescent="0.25">
      <c r="A243" s="47" t="s">
        <v>131</v>
      </c>
      <c r="B243" s="8" t="s">
        <v>129</v>
      </c>
      <c r="C243" s="8" t="s">
        <v>130</v>
      </c>
      <c r="D243" s="8" t="s">
        <v>0</v>
      </c>
      <c r="E243" s="8">
        <v>31</v>
      </c>
      <c r="F243" s="8">
        <v>0.168074</v>
      </c>
      <c r="G243" s="8">
        <v>-7.8019999999999996E-17</v>
      </c>
      <c r="H243" s="8">
        <v>0</v>
      </c>
      <c r="I243" s="8">
        <v>0</v>
      </c>
      <c r="J243" s="8">
        <v>0</v>
      </c>
      <c r="K243" s="48">
        <v>7.3939999999999999E-8</v>
      </c>
      <c r="N243" s="73" t="str">
        <f>IF($A243="","",IF($A243=N$2,IF($G$3=aux!$A$2,1,-1)*($F243-INDEX($F$1:$F$1001,ROW($F243)+$E$3))/N$3*1000,""))</f>
        <v/>
      </c>
      <c r="O243" s="73" t="str">
        <f>IF($A243="","",IF($A243=O$2,IF($G$3=aux!$A$2,1,-1)*($F243-INDEX($F$1:$F$1001,ROW($F243)+$E$3))/O$3*1000,""))</f>
        <v/>
      </c>
      <c r="P243" s="73" t="str">
        <f>IF($A243="","",IF($A243=P$2,IF($G$3=aux!$A$2,1,-1)*($F243-INDEX($F$1:$F$1001,ROW($F243)+$E$3))/P$3*1000,""))</f>
        <v/>
      </c>
      <c r="Q243" s="73" t="str">
        <f>IF($A243="","",IF($A243=Q$2,IF($G$3=aux!$A$2,1,-1)*($F243-INDEX($F$1:$F$1001,ROW($F243)+$E$3))/Q$3*1000,""))</f>
        <v/>
      </c>
      <c r="R243" s="73" t="str">
        <f>IF($A243="","",IF($A243=R$2,IF($G$3=aux!$A$2,1,-1)*($F243-INDEX($F$1:$F$1001,ROW($F243)+$E$3))/R$3*1000,""))</f>
        <v/>
      </c>
      <c r="S243" s="73" t="str">
        <f>IF($A243="","",IF($A243=S$2,IF($G$3=aux!$A$2,1,-1)*($F243-INDEX($F$1:$F$1001,ROW($F243)+$E$3))/S$3*1000,""))</f>
        <v/>
      </c>
      <c r="T243" s="73" t="str">
        <f>IF($A243="","",IF($A243=T$2,IF($G$3=aux!$A$2,1,-1)*($F243-INDEX($F$1:$F$1001,ROW($F243)+$E$3))/T$3*1000,""))</f>
        <v/>
      </c>
      <c r="U243" s="73">
        <f>IF($A243="","",IF($A243=U$2,IF($G$3=aux!$A$2,1,-1)*($F243-INDEX($F$1:$F$1001,ROW($F243)+$E$3))/U$3*1000,""))</f>
        <v>18.333000000000002</v>
      </c>
      <c r="V243" s="73" t="str">
        <f>IF($A243="","",IF($A243=V$2,IF($G$3=aux!$A$2,1,-1)*($F243-INDEX($F$1:$F$1001,ROW($F243)+$E$3))/V$3*1000,""))</f>
        <v/>
      </c>
      <c r="W243" s="73" t="str">
        <f>IF($A243="","",IF($A243=W$2,IF($G$3=aux!$A$2,1,-1)*($F243-INDEX($F$1:$F$1001,ROW($F243)+$E$3))/W$3*1000,""))</f>
        <v/>
      </c>
    </row>
    <row r="244" spans="1:23" x14ac:dyDescent="0.25">
      <c r="A244" s="47" t="s">
        <v>131</v>
      </c>
      <c r="B244" s="8" t="s">
        <v>129</v>
      </c>
      <c r="C244" s="8" t="s">
        <v>130</v>
      </c>
      <c r="D244" s="8" t="s">
        <v>0</v>
      </c>
      <c r="E244" s="8">
        <v>32</v>
      </c>
      <c r="F244" s="8">
        <v>0.17460899999999999</v>
      </c>
      <c r="G244" s="8">
        <v>-7.8579999999999999E-17</v>
      </c>
      <c r="H244" s="8">
        <v>0</v>
      </c>
      <c r="I244" s="8">
        <v>0</v>
      </c>
      <c r="J244" s="8">
        <v>0</v>
      </c>
      <c r="K244" s="48">
        <v>7.6539999999999996E-8</v>
      </c>
      <c r="N244" s="73" t="str">
        <f>IF($A244="","",IF($A244=N$2,IF($G$3=aux!$A$2,1,-1)*($F244-INDEX($F$1:$F$1001,ROW($F244)+$E$3))/N$3*1000,""))</f>
        <v/>
      </c>
      <c r="O244" s="73" t="str">
        <f>IF($A244="","",IF($A244=O$2,IF($G$3=aux!$A$2,1,-1)*($F244-INDEX($F$1:$F$1001,ROW($F244)+$E$3))/O$3*1000,""))</f>
        <v/>
      </c>
      <c r="P244" s="73" t="str">
        <f>IF($A244="","",IF($A244=P$2,IF($G$3=aux!$A$2,1,-1)*($F244-INDEX($F$1:$F$1001,ROW($F244)+$E$3))/P$3*1000,""))</f>
        <v/>
      </c>
      <c r="Q244" s="73" t="str">
        <f>IF($A244="","",IF($A244=Q$2,IF($G$3=aux!$A$2,1,-1)*($F244-INDEX($F$1:$F$1001,ROW($F244)+$E$3))/Q$3*1000,""))</f>
        <v/>
      </c>
      <c r="R244" s="73" t="str">
        <f>IF($A244="","",IF($A244=R$2,IF($G$3=aux!$A$2,1,-1)*($F244-INDEX($F$1:$F$1001,ROW($F244)+$E$3))/R$3*1000,""))</f>
        <v/>
      </c>
      <c r="S244" s="73" t="str">
        <f>IF($A244="","",IF($A244=S$2,IF($G$3=aux!$A$2,1,-1)*($F244-INDEX($F$1:$F$1001,ROW($F244)+$E$3))/S$3*1000,""))</f>
        <v/>
      </c>
      <c r="T244" s="73" t="str">
        <f>IF($A244="","",IF($A244=T$2,IF($G$3=aux!$A$2,1,-1)*($F244-INDEX($F$1:$F$1001,ROW($F244)+$E$3))/T$3*1000,""))</f>
        <v/>
      </c>
      <c r="U244" s="73">
        <f>IF($A244="","",IF($A244=U$2,IF($G$3=aux!$A$2,1,-1)*($F244-INDEX($F$1:$F$1001,ROW($F244)+$E$3))/U$3*1000,""))</f>
        <v>18.970333333333329</v>
      </c>
      <c r="V244" s="73" t="str">
        <f>IF($A244="","",IF($A244=V$2,IF($G$3=aux!$A$2,1,-1)*($F244-INDEX($F$1:$F$1001,ROW($F244)+$E$3))/V$3*1000,""))</f>
        <v/>
      </c>
      <c r="W244" s="73" t="str">
        <f>IF($A244="","",IF($A244=W$2,IF($G$3=aux!$A$2,1,-1)*($F244-INDEX($F$1:$F$1001,ROW($F244)+$E$3))/W$3*1000,""))</f>
        <v/>
      </c>
    </row>
    <row r="245" spans="1:23" x14ac:dyDescent="0.25">
      <c r="A245" s="47" t="s">
        <v>131</v>
      </c>
      <c r="B245" s="8" t="s">
        <v>129</v>
      </c>
      <c r="C245" s="8" t="s">
        <v>130</v>
      </c>
      <c r="D245" s="8" t="s">
        <v>0</v>
      </c>
      <c r="E245" s="8">
        <v>33</v>
      </c>
      <c r="F245" s="8">
        <v>0.181113</v>
      </c>
      <c r="G245" s="8">
        <v>-7.9130000000000003E-17</v>
      </c>
      <c r="H245" s="8">
        <v>0</v>
      </c>
      <c r="I245" s="8">
        <v>0</v>
      </c>
      <c r="J245" s="8">
        <v>0</v>
      </c>
      <c r="K245" s="48">
        <v>7.9160000000000002E-8</v>
      </c>
      <c r="N245" s="73" t="str">
        <f>IF($A245="","",IF($A245=N$2,IF($G$3=aux!$A$2,1,-1)*($F245-INDEX($F$1:$F$1001,ROW($F245)+$E$3))/N$3*1000,""))</f>
        <v/>
      </c>
      <c r="O245" s="73" t="str">
        <f>IF($A245="","",IF($A245=O$2,IF($G$3=aux!$A$2,1,-1)*($F245-INDEX($F$1:$F$1001,ROW($F245)+$E$3))/O$3*1000,""))</f>
        <v/>
      </c>
      <c r="P245" s="73" t="str">
        <f>IF($A245="","",IF($A245=P$2,IF($G$3=aux!$A$2,1,-1)*($F245-INDEX($F$1:$F$1001,ROW($F245)+$E$3))/P$3*1000,""))</f>
        <v/>
      </c>
      <c r="Q245" s="73" t="str">
        <f>IF($A245="","",IF($A245=Q$2,IF($G$3=aux!$A$2,1,-1)*($F245-INDEX($F$1:$F$1001,ROW($F245)+$E$3))/Q$3*1000,""))</f>
        <v/>
      </c>
      <c r="R245" s="73" t="str">
        <f>IF($A245="","",IF($A245=R$2,IF($G$3=aux!$A$2,1,-1)*($F245-INDEX($F$1:$F$1001,ROW($F245)+$E$3))/R$3*1000,""))</f>
        <v/>
      </c>
      <c r="S245" s="73" t="str">
        <f>IF($A245="","",IF($A245=S$2,IF($G$3=aux!$A$2,1,-1)*($F245-INDEX($F$1:$F$1001,ROW($F245)+$E$3))/S$3*1000,""))</f>
        <v/>
      </c>
      <c r="T245" s="73" t="str">
        <f>IF($A245="","",IF($A245=T$2,IF($G$3=aux!$A$2,1,-1)*($F245-INDEX($F$1:$F$1001,ROW($F245)+$E$3))/T$3*1000,""))</f>
        <v/>
      </c>
      <c r="U245" s="73">
        <f>IF($A245="","",IF($A245=U$2,IF($G$3=aux!$A$2,1,-1)*($F245-INDEX($F$1:$F$1001,ROW($F245)+$E$3))/U$3*1000,""))</f>
        <v>19.606666666666666</v>
      </c>
      <c r="V245" s="73" t="str">
        <f>IF($A245="","",IF($A245=V$2,IF($G$3=aux!$A$2,1,-1)*($F245-INDEX($F$1:$F$1001,ROW($F245)+$E$3))/V$3*1000,""))</f>
        <v/>
      </c>
      <c r="W245" s="73" t="str">
        <f>IF($A245="","",IF($A245=W$2,IF($G$3=aux!$A$2,1,-1)*($F245-INDEX($F$1:$F$1001,ROW($F245)+$E$3))/W$3*1000,""))</f>
        <v/>
      </c>
    </row>
    <row r="246" spans="1:23" x14ac:dyDescent="0.25">
      <c r="A246" s="47" t="s">
        <v>131</v>
      </c>
      <c r="B246" s="8" t="s">
        <v>129</v>
      </c>
      <c r="C246" s="8" t="s">
        <v>130</v>
      </c>
      <c r="D246" s="8" t="s">
        <v>0</v>
      </c>
      <c r="E246" s="8">
        <v>34</v>
      </c>
      <c r="F246" s="8">
        <v>0.18749399999999999</v>
      </c>
      <c r="G246" s="8">
        <v>-7.9659999999999997E-17</v>
      </c>
      <c r="H246" s="8">
        <v>0</v>
      </c>
      <c r="I246" s="8">
        <v>0</v>
      </c>
      <c r="J246" s="8">
        <v>0</v>
      </c>
      <c r="K246" s="48">
        <v>8.2020000000000003E-8</v>
      </c>
      <c r="N246" s="73" t="str">
        <f>IF($A246="","",IF($A246=N$2,IF($G$3=aux!$A$2,1,-1)*($F246-INDEX($F$1:$F$1001,ROW($F246)+$E$3))/N$3*1000,""))</f>
        <v/>
      </c>
      <c r="O246" s="73" t="str">
        <f>IF($A246="","",IF($A246=O$2,IF($G$3=aux!$A$2,1,-1)*($F246-INDEX($F$1:$F$1001,ROW($F246)+$E$3))/O$3*1000,""))</f>
        <v/>
      </c>
      <c r="P246" s="73" t="str">
        <f>IF($A246="","",IF($A246=P$2,IF($G$3=aux!$A$2,1,-1)*($F246-INDEX($F$1:$F$1001,ROW($F246)+$E$3))/P$3*1000,""))</f>
        <v/>
      </c>
      <c r="Q246" s="73" t="str">
        <f>IF($A246="","",IF($A246=Q$2,IF($G$3=aux!$A$2,1,-1)*($F246-INDEX($F$1:$F$1001,ROW($F246)+$E$3))/Q$3*1000,""))</f>
        <v/>
      </c>
      <c r="R246" s="73" t="str">
        <f>IF($A246="","",IF($A246=R$2,IF($G$3=aux!$A$2,1,-1)*($F246-INDEX($F$1:$F$1001,ROW($F246)+$E$3))/R$3*1000,""))</f>
        <v/>
      </c>
      <c r="S246" s="73" t="str">
        <f>IF($A246="","",IF($A246=S$2,IF($G$3=aux!$A$2,1,-1)*($F246-INDEX($F$1:$F$1001,ROW($F246)+$E$3))/S$3*1000,""))</f>
        <v/>
      </c>
      <c r="T246" s="73" t="str">
        <f>IF($A246="","",IF($A246=T$2,IF($G$3=aux!$A$2,1,-1)*($F246-INDEX($F$1:$F$1001,ROW($F246)+$E$3))/T$3*1000,""))</f>
        <v/>
      </c>
      <c r="U246" s="73">
        <f>IF($A246="","",IF($A246=U$2,IF($G$3=aux!$A$2,1,-1)*($F246-INDEX($F$1:$F$1001,ROW($F246)+$E$3))/U$3*1000,""))</f>
        <v>20.248666666666665</v>
      </c>
      <c r="V246" s="73" t="str">
        <f>IF($A246="","",IF($A246=V$2,IF($G$3=aux!$A$2,1,-1)*($F246-INDEX($F$1:$F$1001,ROW($F246)+$E$3))/V$3*1000,""))</f>
        <v/>
      </c>
      <c r="W246" s="73" t="str">
        <f>IF($A246="","",IF($A246=W$2,IF($G$3=aux!$A$2,1,-1)*($F246-INDEX($F$1:$F$1001,ROW($F246)+$E$3))/W$3*1000,""))</f>
        <v/>
      </c>
    </row>
    <row r="247" spans="1:23" x14ac:dyDescent="0.25">
      <c r="A247" s="47" t="s">
        <v>131</v>
      </c>
      <c r="B247" s="8" t="s">
        <v>129</v>
      </c>
      <c r="C247" s="8" t="s">
        <v>130</v>
      </c>
      <c r="D247" s="8" t="s">
        <v>0</v>
      </c>
      <c r="E247" s="8">
        <v>35</v>
      </c>
      <c r="F247" s="8">
        <v>0.19386</v>
      </c>
      <c r="G247" s="8">
        <v>-8.0150000000000006E-17</v>
      </c>
      <c r="H247" s="8">
        <v>0</v>
      </c>
      <c r="I247" s="8">
        <v>0</v>
      </c>
      <c r="J247" s="8">
        <v>0</v>
      </c>
      <c r="K247" s="48">
        <v>8.4909999999999997E-8</v>
      </c>
      <c r="N247" s="73" t="str">
        <f>IF($A247="","",IF($A247=N$2,IF($G$3=aux!$A$2,1,-1)*($F247-INDEX($F$1:$F$1001,ROW($F247)+$E$3))/N$3*1000,""))</f>
        <v/>
      </c>
      <c r="O247" s="73" t="str">
        <f>IF($A247="","",IF($A247=O$2,IF($G$3=aux!$A$2,1,-1)*($F247-INDEX($F$1:$F$1001,ROW($F247)+$E$3))/O$3*1000,""))</f>
        <v/>
      </c>
      <c r="P247" s="73" t="str">
        <f>IF($A247="","",IF($A247=P$2,IF($G$3=aux!$A$2,1,-1)*($F247-INDEX($F$1:$F$1001,ROW($F247)+$E$3))/P$3*1000,""))</f>
        <v/>
      </c>
      <c r="Q247" s="73" t="str">
        <f>IF($A247="","",IF($A247=Q$2,IF($G$3=aux!$A$2,1,-1)*($F247-INDEX($F$1:$F$1001,ROW($F247)+$E$3))/Q$3*1000,""))</f>
        <v/>
      </c>
      <c r="R247" s="73" t="str">
        <f>IF($A247="","",IF($A247=R$2,IF($G$3=aux!$A$2,1,-1)*($F247-INDEX($F$1:$F$1001,ROW($F247)+$E$3))/R$3*1000,""))</f>
        <v/>
      </c>
      <c r="S247" s="73" t="str">
        <f>IF($A247="","",IF($A247=S$2,IF($G$3=aux!$A$2,1,-1)*($F247-INDEX($F$1:$F$1001,ROW($F247)+$E$3))/S$3*1000,""))</f>
        <v/>
      </c>
      <c r="T247" s="73" t="str">
        <f>IF($A247="","",IF($A247=T$2,IF($G$3=aux!$A$2,1,-1)*($F247-INDEX($F$1:$F$1001,ROW($F247)+$E$3))/T$3*1000,""))</f>
        <v/>
      </c>
      <c r="U247" s="73">
        <f>IF($A247="","",IF($A247=U$2,IF($G$3=aux!$A$2,1,-1)*($F247-INDEX($F$1:$F$1001,ROW($F247)+$E$3))/U$3*1000,""))</f>
        <v>20.892333333333337</v>
      </c>
      <c r="V247" s="73" t="str">
        <f>IF($A247="","",IF($A247=V$2,IF($G$3=aux!$A$2,1,-1)*($F247-INDEX($F$1:$F$1001,ROW($F247)+$E$3))/V$3*1000,""))</f>
        <v/>
      </c>
      <c r="W247" s="73" t="str">
        <f>IF($A247="","",IF($A247=W$2,IF($G$3=aux!$A$2,1,-1)*($F247-INDEX($F$1:$F$1001,ROW($F247)+$E$3))/W$3*1000,""))</f>
        <v/>
      </c>
    </row>
    <row r="248" spans="1:23" x14ac:dyDescent="0.25">
      <c r="A248" s="47" t="s">
        <v>131</v>
      </c>
      <c r="B248" s="8" t="s">
        <v>129</v>
      </c>
      <c r="C248" s="8" t="s">
        <v>130</v>
      </c>
      <c r="D248" s="8" t="s">
        <v>0</v>
      </c>
      <c r="E248" s="8">
        <v>36</v>
      </c>
      <c r="F248" s="8">
        <v>0.19702800000000001</v>
      </c>
      <c r="G248" s="8">
        <v>-8.0389999999999998E-17</v>
      </c>
      <c r="H248" s="8">
        <v>0</v>
      </c>
      <c r="I248" s="8">
        <v>0</v>
      </c>
      <c r="J248" s="8">
        <v>0</v>
      </c>
      <c r="K248" s="48">
        <v>8.6389999999999995E-8</v>
      </c>
      <c r="N248" s="73" t="str">
        <f>IF($A248="","",IF($A248=N$2,IF($G$3=aux!$A$2,1,-1)*($F248-INDEX($F$1:$F$1001,ROW($F248)+$E$3))/N$3*1000,""))</f>
        <v/>
      </c>
      <c r="O248" s="73" t="str">
        <f>IF($A248="","",IF($A248=O$2,IF($G$3=aux!$A$2,1,-1)*($F248-INDEX($F$1:$F$1001,ROW($F248)+$E$3))/O$3*1000,""))</f>
        <v/>
      </c>
      <c r="P248" s="73" t="str">
        <f>IF($A248="","",IF($A248=P$2,IF($G$3=aux!$A$2,1,-1)*($F248-INDEX($F$1:$F$1001,ROW($F248)+$E$3))/P$3*1000,""))</f>
        <v/>
      </c>
      <c r="Q248" s="73" t="str">
        <f>IF($A248="","",IF($A248=Q$2,IF($G$3=aux!$A$2,1,-1)*($F248-INDEX($F$1:$F$1001,ROW($F248)+$E$3))/Q$3*1000,""))</f>
        <v/>
      </c>
      <c r="R248" s="73" t="str">
        <f>IF($A248="","",IF($A248=R$2,IF($G$3=aux!$A$2,1,-1)*($F248-INDEX($F$1:$F$1001,ROW($F248)+$E$3))/R$3*1000,""))</f>
        <v/>
      </c>
      <c r="S248" s="73" t="str">
        <f>IF($A248="","",IF($A248=S$2,IF($G$3=aux!$A$2,1,-1)*($F248-INDEX($F$1:$F$1001,ROW($F248)+$E$3))/S$3*1000,""))</f>
        <v/>
      </c>
      <c r="T248" s="73" t="str">
        <f>IF($A248="","",IF($A248=T$2,IF($G$3=aux!$A$2,1,-1)*($F248-INDEX($F$1:$F$1001,ROW($F248)+$E$3))/T$3*1000,""))</f>
        <v/>
      </c>
      <c r="U248" s="73">
        <f>IF($A248="","",IF($A248=U$2,IF($G$3=aux!$A$2,1,-1)*($F248-INDEX($F$1:$F$1001,ROW($F248)+$E$3))/U$3*1000,""))</f>
        <v>21.215666666666671</v>
      </c>
      <c r="V248" s="73" t="str">
        <f>IF($A248="","",IF($A248=V$2,IF($G$3=aux!$A$2,1,-1)*($F248-INDEX($F$1:$F$1001,ROW($F248)+$E$3))/V$3*1000,""))</f>
        <v/>
      </c>
      <c r="W248" s="73" t="str">
        <f>IF($A248="","",IF($A248=W$2,IF($G$3=aux!$A$2,1,-1)*($F248-INDEX($F$1:$F$1001,ROW($F248)+$E$3))/W$3*1000,""))</f>
        <v/>
      </c>
    </row>
    <row r="249" spans="1:23" x14ac:dyDescent="0.25">
      <c r="A249" s="47" t="s">
        <v>131</v>
      </c>
      <c r="B249" s="8" t="s">
        <v>129</v>
      </c>
      <c r="C249" s="8" t="s">
        <v>130</v>
      </c>
      <c r="D249" s="8" t="s">
        <v>0</v>
      </c>
      <c r="E249" s="8">
        <v>37</v>
      </c>
      <c r="F249" s="8">
        <v>0.19858100000000001</v>
      </c>
      <c r="G249" s="8">
        <v>-8.0429999999999995E-17</v>
      </c>
      <c r="H249" s="8">
        <v>0</v>
      </c>
      <c r="I249" s="8">
        <v>0</v>
      </c>
      <c r="J249" s="8">
        <v>0</v>
      </c>
      <c r="K249" s="48">
        <v>8.643E-8</v>
      </c>
      <c r="N249" s="73" t="str">
        <f>IF($A249="","",IF($A249=N$2,IF($G$3=aux!$A$2,1,-1)*($F249-INDEX($F$1:$F$1001,ROW($F249)+$E$3))/N$3*1000,""))</f>
        <v/>
      </c>
      <c r="O249" s="73" t="str">
        <f>IF($A249="","",IF($A249=O$2,IF($G$3=aux!$A$2,1,-1)*($F249-INDEX($F$1:$F$1001,ROW($F249)+$E$3))/O$3*1000,""))</f>
        <v/>
      </c>
      <c r="P249" s="73" t="str">
        <f>IF($A249="","",IF($A249=P$2,IF($G$3=aux!$A$2,1,-1)*($F249-INDEX($F$1:$F$1001,ROW($F249)+$E$3))/P$3*1000,""))</f>
        <v/>
      </c>
      <c r="Q249" s="73" t="str">
        <f>IF($A249="","",IF($A249=Q$2,IF($G$3=aux!$A$2,1,-1)*($F249-INDEX($F$1:$F$1001,ROW($F249)+$E$3))/Q$3*1000,""))</f>
        <v/>
      </c>
      <c r="R249" s="73" t="str">
        <f>IF($A249="","",IF($A249=R$2,IF($G$3=aux!$A$2,1,-1)*($F249-INDEX($F$1:$F$1001,ROW($F249)+$E$3))/R$3*1000,""))</f>
        <v/>
      </c>
      <c r="S249" s="73" t="str">
        <f>IF($A249="","",IF($A249=S$2,IF($G$3=aux!$A$2,1,-1)*($F249-INDEX($F$1:$F$1001,ROW($F249)+$E$3))/S$3*1000,""))</f>
        <v/>
      </c>
      <c r="T249" s="73" t="str">
        <f>IF($A249="","",IF($A249=T$2,IF($G$3=aux!$A$2,1,-1)*($F249-INDEX($F$1:$F$1001,ROW($F249)+$E$3))/T$3*1000,""))</f>
        <v/>
      </c>
      <c r="U249" s="73">
        <f>IF($A249="","",IF($A249=U$2,IF($G$3=aux!$A$2,1,-1)*($F249-INDEX($F$1:$F$1001,ROW($F249)+$E$3))/U$3*1000,""))</f>
        <v>21.371666666666666</v>
      </c>
      <c r="V249" s="73" t="str">
        <f>IF($A249="","",IF($A249=V$2,IF($G$3=aux!$A$2,1,-1)*($F249-INDEX($F$1:$F$1001,ROW($F249)+$E$3))/V$3*1000,""))</f>
        <v/>
      </c>
      <c r="W249" s="73" t="str">
        <f>IF($A249="","",IF($A249=W$2,IF($G$3=aux!$A$2,1,-1)*($F249-INDEX($F$1:$F$1001,ROW($F249)+$E$3))/W$3*1000,""))</f>
        <v/>
      </c>
    </row>
    <row r="250" spans="1:23" x14ac:dyDescent="0.25">
      <c r="A250" s="47" t="s">
        <v>131</v>
      </c>
      <c r="B250" s="8" t="s">
        <v>129</v>
      </c>
      <c r="C250" s="8" t="s">
        <v>130</v>
      </c>
      <c r="D250" s="8" t="s">
        <v>0</v>
      </c>
      <c r="E250" s="8">
        <v>38</v>
      </c>
      <c r="F250" s="8">
        <v>0.205205</v>
      </c>
      <c r="G250" s="8">
        <v>-8.067E-17</v>
      </c>
      <c r="H250" s="8">
        <v>0</v>
      </c>
      <c r="I250" s="8">
        <v>0</v>
      </c>
      <c r="J250" s="8">
        <v>0</v>
      </c>
      <c r="K250" s="48">
        <v>8.643E-8</v>
      </c>
      <c r="N250" s="73" t="str">
        <f>IF($A250="","",IF($A250=N$2,IF($G$3=aux!$A$2,1,-1)*($F250-INDEX($F$1:$F$1001,ROW($F250)+$E$3))/N$3*1000,""))</f>
        <v/>
      </c>
      <c r="O250" s="73" t="str">
        <f>IF($A250="","",IF($A250=O$2,IF($G$3=aux!$A$2,1,-1)*($F250-INDEX($F$1:$F$1001,ROW($F250)+$E$3))/O$3*1000,""))</f>
        <v/>
      </c>
      <c r="P250" s="73" t="str">
        <f>IF($A250="","",IF($A250=P$2,IF($G$3=aux!$A$2,1,-1)*($F250-INDEX($F$1:$F$1001,ROW($F250)+$E$3))/P$3*1000,""))</f>
        <v/>
      </c>
      <c r="Q250" s="73" t="str">
        <f>IF($A250="","",IF($A250=Q$2,IF($G$3=aux!$A$2,1,-1)*($F250-INDEX($F$1:$F$1001,ROW($F250)+$E$3))/Q$3*1000,""))</f>
        <v/>
      </c>
      <c r="R250" s="73" t="str">
        <f>IF($A250="","",IF($A250=R$2,IF($G$3=aux!$A$2,1,-1)*($F250-INDEX($F$1:$F$1001,ROW($F250)+$E$3))/R$3*1000,""))</f>
        <v/>
      </c>
      <c r="S250" s="73" t="str">
        <f>IF($A250="","",IF($A250=S$2,IF($G$3=aux!$A$2,1,-1)*($F250-INDEX($F$1:$F$1001,ROW($F250)+$E$3))/S$3*1000,""))</f>
        <v/>
      </c>
      <c r="T250" s="73" t="str">
        <f>IF($A250="","",IF($A250=T$2,IF($G$3=aux!$A$2,1,-1)*($F250-INDEX($F$1:$F$1001,ROW($F250)+$E$3))/T$3*1000,""))</f>
        <v/>
      </c>
      <c r="U250" s="73">
        <f>IF($A250="","",IF($A250=U$2,IF($G$3=aux!$A$2,1,-1)*($F250-INDEX($F$1:$F$1001,ROW($F250)+$E$3))/U$3*1000,""))</f>
        <v>21.962666666666667</v>
      </c>
      <c r="V250" s="73" t="str">
        <f>IF($A250="","",IF($A250=V$2,IF($G$3=aux!$A$2,1,-1)*($F250-INDEX($F$1:$F$1001,ROW($F250)+$E$3))/V$3*1000,""))</f>
        <v/>
      </c>
      <c r="W250" s="73" t="str">
        <f>IF($A250="","",IF($A250=W$2,IF($G$3=aux!$A$2,1,-1)*($F250-INDEX($F$1:$F$1001,ROW($F250)+$E$3))/W$3*1000,""))</f>
        <v/>
      </c>
    </row>
    <row r="251" spans="1:23" x14ac:dyDescent="0.25">
      <c r="A251" s="47" t="s">
        <v>131</v>
      </c>
      <c r="B251" s="8" t="s">
        <v>129</v>
      </c>
      <c r="C251" s="8" t="s">
        <v>130</v>
      </c>
      <c r="D251" s="8" t="s">
        <v>0</v>
      </c>
      <c r="E251" s="8">
        <v>39</v>
      </c>
      <c r="F251" s="8">
        <v>0.211866</v>
      </c>
      <c r="G251" s="8">
        <v>-8.0869999999999996E-17</v>
      </c>
      <c r="H251" s="8">
        <v>0</v>
      </c>
      <c r="I251" s="8">
        <v>0</v>
      </c>
      <c r="J251" s="8">
        <v>0</v>
      </c>
      <c r="K251" s="48">
        <v>8.6869999999999996E-8</v>
      </c>
      <c r="N251" s="73" t="str">
        <f>IF($A251="","",IF($A251=N$2,IF($G$3=aux!$A$2,1,-1)*($F251-INDEX($F$1:$F$1001,ROW($F251)+$E$3))/N$3*1000,""))</f>
        <v/>
      </c>
      <c r="O251" s="73" t="str">
        <f>IF($A251="","",IF($A251=O$2,IF($G$3=aux!$A$2,1,-1)*($F251-INDEX($F$1:$F$1001,ROW($F251)+$E$3))/O$3*1000,""))</f>
        <v/>
      </c>
      <c r="P251" s="73" t="str">
        <f>IF($A251="","",IF($A251=P$2,IF($G$3=aux!$A$2,1,-1)*($F251-INDEX($F$1:$F$1001,ROW($F251)+$E$3))/P$3*1000,""))</f>
        <v/>
      </c>
      <c r="Q251" s="73" t="str">
        <f>IF($A251="","",IF($A251=Q$2,IF($G$3=aux!$A$2,1,-1)*($F251-INDEX($F$1:$F$1001,ROW($F251)+$E$3))/Q$3*1000,""))</f>
        <v/>
      </c>
      <c r="R251" s="73" t="str">
        <f>IF($A251="","",IF($A251=R$2,IF($G$3=aux!$A$2,1,-1)*($F251-INDEX($F$1:$F$1001,ROW($F251)+$E$3))/R$3*1000,""))</f>
        <v/>
      </c>
      <c r="S251" s="73" t="str">
        <f>IF($A251="","",IF($A251=S$2,IF($G$3=aux!$A$2,1,-1)*($F251-INDEX($F$1:$F$1001,ROW($F251)+$E$3))/S$3*1000,""))</f>
        <v/>
      </c>
      <c r="T251" s="73" t="str">
        <f>IF($A251="","",IF($A251=T$2,IF($G$3=aux!$A$2,1,-1)*($F251-INDEX($F$1:$F$1001,ROW($F251)+$E$3))/T$3*1000,""))</f>
        <v/>
      </c>
      <c r="U251" s="73">
        <f>IF($A251="","",IF($A251=U$2,IF($G$3=aux!$A$2,1,-1)*($F251-INDEX($F$1:$F$1001,ROW($F251)+$E$3))/U$3*1000,""))</f>
        <v>22.55833333333333</v>
      </c>
      <c r="V251" s="73" t="str">
        <f>IF($A251="","",IF($A251=V$2,IF($G$3=aux!$A$2,1,-1)*($F251-INDEX($F$1:$F$1001,ROW($F251)+$E$3))/V$3*1000,""))</f>
        <v/>
      </c>
      <c r="W251" s="73" t="str">
        <f>IF($A251="","",IF($A251=W$2,IF($G$3=aux!$A$2,1,-1)*($F251-INDEX($F$1:$F$1001,ROW($F251)+$E$3))/W$3*1000,""))</f>
        <v/>
      </c>
    </row>
    <row r="252" spans="1:23" x14ac:dyDescent="0.25">
      <c r="A252" s="47" t="s">
        <v>131</v>
      </c>
      <c r="B252" s="8" t="s">
        <v>129</v>
      </c>
      <c r="C252" s="8" t="s">
        <v>130</v>
      </c>
      <c r="D252" s="8" t="s">
        <v>0</v>
      </c>
      <c r="E252" s="8">
        <v>40</v>
      </c>
      <c r="F252" s="8">
        <v>0.218468</v>
      </c>
      <c r="G252" s="8">
        <v>-8.1090000000000002E-17</v>
      </c>
      <c r="H252" s="8">
        <v>0</v>
      </c>
      <c r="I252" s="8">
        <v>0</v>
      </c>
      <c r="J252" s="8">
        <v>0</v>
      </c>
      <c r="K252" s="48">
        <v>8.6869999999999996E-8</v>
      </c>
      <c r="N252" s="73" t="str">
        <f>IF($A252="","",IF($A252=N$2,IF($G$3=aux!$A$2,1,-1)*($F252-INDEX($F$1:$F$1001,ROW($F252)+$E$3))/N$3*1000,""))</f>
        <v/>
      </c>
      <c r="O252" s="73" t="str">
        <f>IF($A252="","",IF($A252=O$2,IF($G$3=aux!$A$2,1,-1)*($F252-INDEX($F$1:$F$1001,ROW($F252)+$E$3))/O$3*1000,""))</f>
        <v/>
      </c>
      <c r="P252" s="73" t="str">
        <f>IF($A252="","",IF($A252=P$2,IF($G$3=aux!$A$2,1,-1)*($F252-INDEX($F$1:$F$1001,ROW($F252)+$E$3))/P$3*1000,""))</f>
        <v/>
      </c>
      <c r="Q252" s="73" t="str">
        <f>IF($A252="","",IF($A252=Q$2,IF($G$3=aux!$A$2,1,-1)*($F252-INDEX($F$1:$F$1001,ROW($F252)+$E$3))/Q$3*1000,""))</f>
        <v/>
      </c>
      <c r="R252" s="73" t="str">
        <f>IF($A252="","",IF($A252=R$2,IF($G$3=aux!$A$2,1,-1)*($F252-INDEX($F$1:$F$1001,ROW($F252)+$E$3))/R$3*1000,""))</f>
        <v/>
      </c>
      <c r="S252" s="73" t="str">
        <f>IF($A252="","",IF($A252=S$2,IF($G$3=aux!$A$2,1,-1)*($F252-INDEX($F$1:$F$1001,ROW($F252)+$E$3))/S$3*1000,""))</f>
        <v/>
      </c>
      <c r="T252" s="73" t="str">
        <f>IF($A252="","",IF($A252=T$2,IF($G$3=aux!$A$2,1,-1)*($F252-INDEX($F$1:$F$1001,ROW($F252)+$E$3))/T$3*1000,""))</f>
        <v/>
      </c>
      <c r="U252" s="73">
        <f>IF($A252="","",IF($A252=U$2,IF($G$3=aux!$A$2,1,-1)*($F252-INDEX($F$1:$F$1001,ROW($F252)+$E$3))/U$3*1000,""))</f>
        <v>23.154666666666667</v>
      </c>
      <c r="V252" s="73" t="str">
        <f>IF($A252="","",IF($A252=V$2,IF($G$3=aux!$A$2,1,-1)*($F252-INDEX($F$1:$F$1001,ROW($F252)+$E$3))/V$3*1000,""))</f>
        <v/>
      </c>
      <c r="W252" s="73" t="str">
        <f>IF($A252="","",IF($A252=W$2,IF($G$3=aux!$A$2,1,-1)*($F252-INDEX($F$1:$F$1001,ROW($F252)+$E$3))/W$3*1000,""))</f>
        <v/>
      </c>
    </row>
    <row r="253" spans="1:23" x14ac:dyDescent="0.25">
      <c r="A253" s="47" t="s">
        <v>131</v>
      </c>
      <c r="B253" s="8" t="s">
        <v>129</v>
      </c>
      <c r="C253" s="8" t="s">
        <v>130</v>
      </c>
      <c r="D253" s="8" t="s">
        <v>0</v>
      </c>
      <c r="E253" s="8">
        <v>41</v>
      </c>
      <c r="F253" s="8">
        <v>0.22505500000000001</v>
      </c>
      <c r="G253" s="8">
        <v>-8.1309999999999996E-17</v>
      </c>
      <c r="H253" s="8">
        <v>0</v>
      </c>
      <c r="I253" s="8">
        <v>0</v>
      </c>
      <c r="J253" s="8">
        <v>0</v>
      </c>
      <c r="K253" s="48">
        <v>8.6869999999999996E-8</v>
      </c>
      <c r="N253" s="73" t="str">
        <f>IF($A253="","",IF($A253=N$2,IF($G$3=aux!$A$2,1,-1)*($F253-INDEX($F$1:$F$1001,ROW($F253)+$E$3))/N$3*1000,""))</f>
        <v/>
      </c>
      <c r="O253" s="73" t="str">
        <f>IF($A253="","",IF($A253=O$2,IF($G$3=aux!$A$2,1,-1)*($F253-INDEX($F$1:$F$1001,ROW($F253)+$E$3))/O$3*1000,""))</f>
        <v/>
      </c>
      <c r="P253" s="73" t="str">
        <f>IF($A253="","",IF($A253=P$2,IF($G$3=aux!$A$2,1,-1)*($F253-INDEX($F$1:$F$1001,ROW($F253)+$E$3))/P$3*1000,""))</f>
        <v/>
      </c>
      <c r="Q253" s="73" t="str">
        <f>IF($A253="","",IF($A253=Q$2,IF($G$3=aux!$A$2,1,-1)*($F253-INDEX($F$1:$F$1001,ROW($F253)+$E$3))/Q$3*1000,""))</f>
        <v/>
      </c>
      <c r="R253" s="73" t="str">
        <f>IF($A253="","",IF($A253=R$2,IF($G$3=aux!$A$2,1,-1)*($F253-INDEX($F$1:$F$1001,ROW($F253)+$E$3))/R$3*1000,""))</f>
        <v/>
      </c>
      <c r="S253" s="73" t="str">
        <f>IF($A253="","",IF($A253=S$2,IF($G$3=aux!$A$2,1,-1)*($F253-INDEX($F$1:$F$1001,ROW($F253)+$E$3))/S$3*1000,""))</f>
        <v/>
      </c>
      <c r="T253" s="73" t="str">
        <f>IF($A253="","",IF($A253=T$2,IF($G$3=aux!$A$2,1,-1)*($F253-INDEX($F$1:$F$1001,ROW($F253)+$E$3))/T$3*1000,""))</f>
        <v/>
      </c>
      <c r="U253" s="73">
        <f>IF($A253="","",IF($A253=U$2,IF($G$3=aux!$A$2,1,-1)*($F253-INDEX($F$1:$F$1001,ROW($F253)+$E$3))/U$3*1000,""))</f>
        <v>23.754666666666665</v>
      </c>
      <c r="V253" s="73" t="str">
        <f>IF($A253="","",IF($A253=V$2,IF($G$3=aux!$A$2,1,-1)*($F253-INDEX($F$1:$F$1001,ROW($F253)+$E$3))/V$3*1000,""))</f>
        <v/>
      </c>
      <c r="W253" s="73" t="str">
        <f>IF($A253="","",IF($A253=W$2,IF($G$3=aux!$A$2,1,-1)*($F253-INDEX($F$1:$F$1001,ROW($F253)+$E$3))/W$3*1000,""))</f>
        <v/>
      </c>
    </row>
    <row r="254" spans="1:23" x14ac:dyDescent="0.25">
      <c r="A254" s="47" t="s">
        <v>131</v>
      </c>
      <c r="B254" s="8" t="s">
        <v>129</v>
      </c>
      <c r="C254" s="8" t="s">
        <v>130</v>
      </c>
      <c r="D254" s="8" t="s">
        <v>0</v>
      </c>
      <c r="E254" s="8">
        <v>42</v>
      </c>
      <c r="F254" s="8">
        <v>0.23164100000000001</v>
      </c>
      <c r="G254" s="8">
        <v>-8.1520000000000004E-17</v>
      </c>
      <c r="H254" s="8">
        <v>0</v>
      </c>
      <c r="I254" s="8">
        <v>0</v>
      </c>
      <c r="J254" s="8">
        <v>0</v>
      </c>
      <c r="K254" s="48">
        <v>8.6869999999999996E-8</v>
      </c>
      <c r="N254" s="73" t="str">
        <f>IF($A254="","",IF($A254=N$2,IF($G$3=aux!$A$2,1,-1)*($F254-INDEX($F$1:$F$1001,ROW($F254)+$E$3))/N$3*1000,""))</f>
        <v/>
      </c>
      <c r="O254" s="73" t="str">
        <f>IF($A254="","",IF($A254=O$2,IF($G$3=aux!$A$2,1,-1)*($F254-INDEX($F$1:$F$1001,ROW($F254)+$E$3))/O$3*1000,""))</f>
        <v/>
      </c>
      <c r="P254" s="73" t="str">
        <f>IF($A254="","",IF($A254=P$2,IF($G$3=aux!$A$2,1,-1)*($F254-INDEX($F$1:$F$1001,ROW($F254)+$E$3))/P$3*1000,""))</f>
        <v/>
      </c>
      <c r="Q254" s="73" t="str">
        <f>IF($A254="","",IF($A254=Q$2,IF($G$3=aux!$A$2,1,-1)*($F254-INDEX($F$1:$F$1001,ROW($F254)+$E$3))/Q$3*1000,""))</f>
        <v/>
      </c>
      <c r="R254" s="73" t="str">
        <f>IF($A254="","",IF($A254=R$2,IF($G$3=aux!$A$2,1,-1)*($F254-INDEX($F$1:$F$1001,ROW($F254)+$E$3))/R$3*1000,""))</f>
        <v/>
      </c>
      <c r="S254" s="73" t="str">
        <f>IF($A254="","",IF($A254=S$2,IF($G$3=aux!$A$2,1,-1)*($F254-INDEX($F$1:$F$1001,ROW($F254)+$E$3))/S$3*1000,""))</f>
        <v/>
      </c>
      <c r="T254" s="73" t="str">
        <f>IF($A254="","",IF($A254=T$2,IF($G$3=aux!$A$2,1,-1)*($F254-INDEX($F$1:$F$1001,ROW($F254)+$E$3))/T$3*1000,""))</f>
        <v/>
      </c>
      <c r="U254" s="73">
        <f>IF($A254="","",IF($A254=U$2,IF($G$3=aux!$A$2,1,-1)*($F254-INDEX($F$1:$F$1001,ROW($F254)+$E$3))/U$3*1000,""))</f>
        <v>24.35433333333334</v>
      </c>
      <c r="V254" s="73" t="str">
        <f>IF($A254="","",IF($A254=V$2,IF($G$3=aux!$A$2,1,-1)*($F254-INDEX($F$1:$F$1001,ROW($F254)+$E$3))/V$3*1000,""))</f>
        <v/>
      </c>
      <c r="W254" s="73" t="str">
        <f>IF($A254="","",IF($A254=W$2,IF($G$3=aux!$A$2,1,-1)*($F254-INDEX($F$1:$F$1001,ROW($F254)+$E$3))/W$3*1000,""))</f>
        <v/>
      </c>
    </row>
    <row r="255" spans="1:23" x14ac:dyDescent="0.25">
      <c r="A255" s="47" t="s">
        <v>131</v>
      </c>
      <c r="B255" s="8" t="s">
        <v>129</v>
      </c>
      <c r="C255" s="8" t="s">
        <v>130</v>
      </c>
      <c r="D255" s="8" t="s">
        <v>0</v>
      </c>
      <c r="E255" s="8">
        <v>43</v>
      </c>
      <c r="F255" s="8">
        <v>0.238147</v>
      </c>
      <c r="G255" s="8">
        <v>-8.1739999999999998E-17</v>
      </c>
      <c r="H255" s="8">
        <v>0</v>
      </c>
      <c r="I255" s="8">
        <v>0</v>
      </c>
      <c r="J255" s="8">
        <v>0</v>
      </c>
      <c r="K255" s="48">
        <v>8.692E-8</v>
      </c>
      <c r="N255" s="73" t="str">
        <f>IF($A255="","",IF($A255=N$2,IF($G$3=aux!$A$2,1,-1)*($F255-INDEX($F$1:$F$1001,ROW($F255)+$E$3))/N$3*1000,""))</f>
        <v/>
      </c>
      <c r="O255" s="73" t="str">
        <f>IF($A255="","",IF($A255=O$2,IF($G$3=aux!$A$2,1,-1)*($F255-INDEX($F$1:$F$1001,ROW($F255)+$E$3))/O$3*1000,""))</f>
        <v/>
      </c>
      <c r="P255" s="73" t="str">
        <f>IF($A255="","",IF($A255=P$2,IF($G$3=aux!$A$2,1,-1)*($F255-INDEX($F$1:$F$1001,ROW($F255)+$E$3))/P$3*1000,""))</f>
        <v/>
      </c>
      <c r="Q255" s="73" t="str">
        <f>IF($A255="","",IF($A255=Q$2,IF($G$3=aux!$A$2,1,-1)*($F255-INDEX($F$1:$F$1001,ROW($F255)+$E$3))/Q$3*1000,""))</f>
        <v/>
      </c>
      <c r="R255" s="73" t="str">
        <f>IF($A255="","",IF($A255=R$2,IF($G$3=aux!$A$2,1,-1)*($F255-INDEX($F$1:$F$1001,ROW($F255)+$E$3))/R$3*1000,""))</f>
        <v/>
      </c>
      <c r="S255" s="73" t="str">
        <f>IF($A255="","",IF($A255=S$2,IF($G$3=aux!$A$2,1,-1)*($F255-INDEX($F$1:$F$1001,ROW($F255)+$E$3))/S$3*1000,""))</f>
        <v/>
      </c>
      <c r="T255" s="73" t="str">
        <f>IF($A255="","",IF($A255=T$2,IF($G$3=aux!$A$2,1,-1)*($F255-INDEX($F$1:$F$1001,ROW($F255)+$E$3))/T$3*1000,""))</f>
        <v/>
      </c>
      <c r="U255" s="73">
        <f>IF($A255="","",IF($A255=U$2,IF($G$3=aux!$A$2,1,-1)*($F255-INDEX($F$1:$F$1001,ROW($F255)+$E$3))/U$3*1000,""))</f>
        <v>24.949666666666666</v>
      </c>
      <c r="V255" s="73" t="str">
        <f>IF($A255="","",IF($A255=V$2,IF($G$3=aux!$A$2,1,-1)*($F255-INDEX($F$1:$F$1001,ROW($F255)+$E$3))/V$3*1000,""))</f>
        <v/>
      </c>
      <c r="W255" s="73" t="str">
        <f>IF($A255="","",IF($A255=W$2,IF($G$3=aux!$A$2,1,-1)*($F255-INDEX($F$1:$F$1001,ROW($F255)+$E$3))/W$3*1000,""))</f>
        <v/>
      </c>
    </row>
    <row r="256" spans="1:23" x14ac:dyDescent="0.25">
      <c r="A256" s="47" t="s">
        <v>131</v>
      </c>
      <c r="B256" s="8" t="s">
        <v>129</v>
      </c>
      <c r="C256" s="8" t="s">
        <v>130</v>
      </c>
      <c r="D256" s="8" t="s">
        <v>0</v>
      </c>
      <c r="E256" s="8">
        <v>44</v>
      </c>
      <c r="F256" s="8">
        <v>0.244646</v>
      </c>
      <c r="G256" s="8">
        <v>-8.1939999999999994E-17</v>
      </c>
      <c r="H256" s="8">
        <v>0</v>
      </c>
      <c r="I256" s="8">
        <v>0</v>
      </c>
      <c r="J256" s="8">
        <v>0</v>
      </c>
      <c r="K256" s="48">
        <v>8.692E-8</v>
      </c>
      <c r="N256" s="73" t="str">
        <f>IF($A256="","",IF($A256=N$2,IF($G$3=aux!$A$2,1,-1)*($F256-INDEX($F$1:$F$1001,ROW($F256)+$E$3))/N$3*1000,""))</f>
        <v/>
      </c>
      <c r="O256" s="73" t="str">
        <f>IF($A256="","",IF($A256=O$2,IF($G$3=aux!$A$2,1,-1)*($F256-INDEX($F$1:$F$1001,ROW($F256)+$E$3))/O$3*1000,""))</f>
        <v/>
      </c>
      <c r="P256" s="73" t="str">
        <f>IF($A256="","",IF($A256=P$2,IF($G$3=aux!$A$2,1,-1)*($F256-INDEX($F$1:$F$1001,ROW($F256)+$E$3))/P$3*1000,""))</f>
        <v/>
      </c>
      <c r="Q256" s="73" t="str">
        <f>IF($A256="","",IF($A256=Q$2,IF($G$3=aux!$A$2,1,-1)*($F256-INDEX($F$1:$F$1001,ROW($F256)+$E$3))/Q$3*1000,""))</f>
        <v/>
      </c>
      <c r="R256" s="73" t="str">
        <f>IF($A256="","",IF($A256=R$2,IF($G$3=aux!$A$2,1,-1)*($F256-INDEX($F$1:$F$1001,ROW($F256)+$E$3))/R$3*1000,""))</f>
        <v/>
      </c>
      <c r="S256" s="73" t="str">
        <f>IF($A256="","",IF($A256=S$2,IF($G$3=aux!$A$2,1,-1)*($F256-INDEX($F$1:$F$1001,ROW($F256)+$E$3))/S$3*1000,""))</f>
        <v/>
      </c>
      <c r="T256" s="73" t="str">
        <f>IF($A256="","",IF($A256=T$2,IF($G$3=aux!$A$2,1,-1)*($F256-INDEX($F$1:$F$1001,ROW($F256)+$E$3))/T$3*1000,""))</f>
        <v/>
      </c>
      <c r="U256" s="73">
        <f>IF($A256="","",IF($A256=U$2,IF($G$3=aux!$A$2,1,-1)*($F256-INDEX($F$1:$F$1001,ROW($F256)+$E$3))/U$3*1000,""))</f>
        <v>25.54933333333333</v>
      </c>
      <c r="V256" s="73" t="str">
        <f>IF($A256="","",IF($A256=V$2,IF($G$3=aux!$A$2,1,-1)*($F256-INDEX($F$1:$F$1001,ROW($F256)+$E$3))/V$3*1000,""))</f>
        <v/>
      </c>
      <c r="W256" s="73" t="str">
        <f>IF($A256="","",IF($A256=W$2,IF($G$3=aux!$A$2,1,-1)*($F256-INDEX($F$1:$F$1001,ROW($F256)+$E$3))/W$3*1000,""))</f>
        <v/>
      </c>
    </row>
    <row r="257" spans="1:23" x14ac:dyDescent="0.25">
      <c r="A257" s="47" t="s">
        <v>131</v>
      </c>
      <c r="B257" s="8" t="s">
        <v>129</v>
      </c>
      <c r="C257" s="8" t="s">
        <v>130</v>
      </c>
      <c r="D257" s="8" t="s">
        <v>0</v>
      </c>
      <c r="E257" s="8">
        <v>45</v>
      </c>
      <c r="F257" s="8">
        <v>0.25114500000000001</v>
      </c>
      <c r="G257" s="8">
        <v>-8.2140000000000002E-17</v>
      </c>
      <c r="H257" s="8">
        <v>0</v>
      </c>
      <c r="I257" s="8">
        <v>0</v>
      </c>
      <c r="J257" s="8">
        <v>0</v>
      </c>
      <c r="K257" s="48">
        <v>8.692E-8</v>
      </c>
      <c r="N257" s="73" t="str">
        <f>IF($A257="","",IF($A257=N$2,IF($G$3=aux!$A$2,1,-1)*($F257-INDEX($F$1:$F$1001,ROW($F257)+$E$3))/N$3*1000,""))</f>
        <v/>
      </c>
      <c r="O257" s="73" t="str">
        <f>IF($A257="","",IF($A257=O$2,IF($G$3=aux!$A$2,1,-1)*($F257-INDEX($F$1:$F$1001,ROW($F257)+$E$3))/O$3*1000,""))</f>
        <v/>
      </c>
      <c r="P257" s="73" t="str">
        <f>IF($A257="","",IF($A257=P$2,IF($G$3=aux!$A$2,1,-1)*($F257-INDEX($F$1:$F$1001,ROW($F257)+$E$3))/P$3*1000,""))</f>
        <v/>
      </c>
      <c r="Q257" s="73" t="str">
        <f>IF($A257="","",IF($A257=Q$2,IF($G$3=aux!$A$2,1,-1)*($F257-INDEX($F$1:$F$1001,ROW($F257)+$E$3))/Q$3*1000,""))</f>
        <v/>
      </c>
      <c r="R257" s="73" t="str">
        <f>IF($A257="","",IF($A257=R$2,IF($G$3=aux!$A$2,1,-1)*($F257-INDEX($F$1:$F$1001,ROW($F257)+$E$3))/R$3*1000,""))</f>
        <v/>
      </c>
      <c r="S257" s="73" t="str">
        <f>IF($A257="","",IF($A257=S$2,IF($G$3=aux!$A$2,1,-1)*($F257-INDEX($F$1:$F$1001,ROW($F257)+$E$3))/S$3*1000,""))</f>
        <v/>
      </c>
      <c r="T257" s="73" t="str">
        <f>IF($A257="","",IF($A257=T$2,IF($G$3=aux!$A$2,1,-1)*($F257-INDEX($F$1:$F$1001,ROW($F257)+$E$3))/T$3*1000,""))</f>
        <v/>
      </c>
      <c r="U257" s="73">
        <f>IF($A257="","",IF($A257=U$2,IF($G$3=aux!$A$2,1,-1)*($F257-INDEX($F$1:$F$1001,ROW($F257)+$E$3))/U$3*1000,""))</f>
        <v>26.148666666666671</v>
      </c>
      <c r="V257" s="73" t="str">
        <f>IF($A257="","",IF($A257=V$2,IF($G$3=aux!$A$2,1,-1)*($F257-INDEX($F$1:$F$1001,ROW($F257)+$E$3))/V$3*1000,""))</f>
        <v/>
      </c>
      <c r="W257" s="73" t="str">
        <f>IF($A257="","",IF($A257=W$2,IF($G$3=aux!$A$2,1,-1)*($F257-INDEX($F$1:$F$1001,ROW($F257)+$E$3))/W$3*1000,""))</f>
        <v/>
      </c>
    </row>
    <row r="258" spans="1:23" x14ac:dyDescent="0.25">
      <c r="A258" s="47" t="s">
        <v>131</v>
      </c>
      <c r="B258" s="8" t="s">
        <v>129</v>
      </c>
      <c r="C258" s="8" t="s">
        <v>130</v>
      </c>
      <c r="D258" s="8" t="s">
        <v>0</v>
      </c>
      <c r="E258" s="8">
        <v>46</v>
      </c>
      <c r="F258" s="8">
        <v>0.25764399999999998</v>
      </c>
      <c r="G258" s="8">
        <v>-8.2329999999999999E-17</v>
      </c>
      <c r="H258" s="8">
        <v>0</v>
      </c>
      <c r="I258" s="8">
        <v>0</v>
      </c>
      <c r="J258" s="8">
        <v>0</v>
      </c>
      <c r="K258" s="48">
        <v>8.692E-8</v>
      </c>
      <c r="N258" s="73" t="str">
        <f>IF($A258="","",IF($A258=N$2,IF($G$3=aux!$A$2,1,-1)*($F258-INDEX($F$1:$F$1001,ROW($F258)+$E$3))/N$3*1000,""))</f>
        <v/>
      </c>
      <c r="O258" s="73" t="str">
        <f>IF($A258="","",IF($A258=O$2,IF($G$3=aux!$A$2,1,-1)*($F258-INDEX($F$1:$F$1001,ROW($F258)+$E$3))/O$3*1000,""))</f>
        <v/>
      </c>
      <c r="P258" s="73" t="str">
        <f>IF($A258="","",IF($A258=P$2,IF($G$3=aux!$A$2,1,-1)*($F258-INDEX($F$1:$F$1001,ROW($F258)+$E$3))/P$3*1000,""))</f>
        <v/>
      </c>
      <c r="Q258" s="73" t="str">
        <f>IF($A258="","",IF($A258=Q$2,IF($G$3=aux!$A$2,1,-1)*($F258-INDEX($F$1:$F$1001,ROW($F258)+$E$3))/Q$3*1000,""))</f>
        <v/>
      </c>
      <c r="R258" s="73" t="str">
        <f>IF($A258="","",IF($A258=R$2,IF($G$3=aux!$A$2,1,-1)*($F258-INDEX($F$1:$F$1001,ROW($F258)+$E$3))/R$3*1000,""))</f>
        <v/>
      </c>
      <c r="S258" s="73" t="str">
        <f>IF($A258="","",IF($A258=S$2,IF($G$3=aux!$A$2,1,-1)*($F258-INDEX($F$1:$F$1001,ROW($F258)+$E$3))/S$3*1000,""))</f>
        <v/>
      </c>
      <c r="T258" s="73" t="str">
        <f>IF($A258="","",IF($A258=T$2,IF($G$3=aux!$A$2,1,-1)*($F258-INDEX($F$1:$F$1001,ROW($F258)+$E$3))/T$3*1000,""))</f>
        <v/>
      </c>
      <c r="U258" s="73">
        <f>IF($A258="","",IF($A258=U$2,IF($G$3=aux!$A$2,1,-1)*($F258-INDEX($F$1:$F$1001,ROW($F258)+$E$3))/U$3*1000,""))</f>
        <v>26.748333333333328</v>
      </c>
      <c r="V258" s="73" t="str">
        <f>IF($A258="","",IF($A258=V$2,IF($G$3=aux!$A$2,1,-1)*($F258-INDEX($F$1:$F$1001,ROW($F258)+$E$3))/V$3*1000,""))</f>
        <v/>
      </c>
      <c r="W258" s="73" t="str">
        <f>IF($A258="","",IF($A258=W$2,IF($G$3=aux!$A$2,1,-1)*($F258-INDEX($F$1:$F$1001,ROW($F258)+$E$3))/W$3*1000,""))</f>
        <v/>
      </c>
    </row>
    <row r="259" spans="1:23" x14ac:dyDescent="0.25">
      <c r="A259" s="47" t="s">
        <v>131</v>
      </c>
      <c r="B259" s="8" t="s">
        <v>129</v>
      </c>
      <c r="C259" s="8" t="s">
        <v>130</v>
      </c>
      <c r="D259" s="8" t="s">
        <v>0</v>
      </c>
      <c r="E259" s="8">
        <v>47</v>
      </c>
      <c r="F259" s="8">
        <v>0.26408399999999999</v>
      </c>
      <c r="G259" s="8">
        <v>-8.2519999999999995E-17</v>
      </c>
      <c r="H259" s="8">
        <v>0</v>
      </c>
      <c r="I259" s="8">
        <v>0</v>
      </c>
      <c r="J259" s="8">
        <v>0</v>
      </c>
      <c r="K259" s="48">
        <v>8.692E-8</v>
      </c>
      <c r="N259" s="73" t="str">
        <f>IF($A259="","",IF($A259=N$2,IF($G$3=aux!$A$2,1,-1)*($F259-INDEX($F$1:$F$1001,ROW($F259)+$E$3))/N$3*1000,""))</f>
        <v/>
      </c>
      <c r="O259" s="73" t="str">
        <f>IF($A259="","",IF($A259=O$2,IF($G$3=aux!$A$2,1,-1)*($F259-INDEX($F$1:$F$1001,ROW($F259)+$E$3))/O$3*1000,""))</f>
        <v/>
      </c>
      <c r="P259" s="73" t="str">
        <f>IF($A259="","",IF($A259=P$2,IF($G$3=aux!$A$2,1,-1)*($F259-INDEX($F$1:$F$1001,ROW($F259)+$E$3))/P$3*1000,""))</f>
        <v/>
      </c>
      <c r="Q259" s="73" t="str">
        <f>IF($A259="","",IF($A259=Q$2,IF($G$3=aux!$A$2,1,-1)*($F259-INDEX($F$1:$F$1001,ROW($F259)+$E$3))/Q$3*1000,""))</f>
        <v/>
      </c>
      <c r="R259" s="73" t="str">
        <f>IF($A259="","",IF($A259=R$2,IF($G$3=aux!$A$2,1,-1)*($F259-INDEX($F$1:$F$1001,ROW($F259)+$E$3))/R$3*1000,""))</f>
        <v/>
      </c>
      <c r="S259" s="73" t="str">
        <f>IF($A259="","",IF($A259=S$2,IF($G$3=aux!$A$2,1,-1)*($F259-INDEX($F$1:$F$1001,ROW($F259)+$E$3))/S$3*1000,""))</f>
        <v/>
      </c>
      <c r="T259" s="73" t="str">
        <f>IF($A259="","",IF($A259=T$2,IF($G$3=aux!$A$2,1,-1)*($F259-INDEX($F$1:$F$1001,ROW($F259)+$E$3))/T$3*1000,""))</f>
        <v/>
      </c>
      <c r="U259" s="73">
        <f>IF($A259="","",IF($A259=U$2,IF($G$3=aux!$A$2,1,-1)*($F259-INDEX($F$1:$F$1001,ROW($F259)+$E$3))/U$3*1000,""))</f>
        <v>27.346666666666657</v>
      </c>
      <c r="V259" s="73" t="str">
        <f>IF($A259="","",IF($A259=V$2,IF($G$3=aux!$A$2,1,-1)*($F259-INDEX($F$1:$F$1001,ROW($F259)+$E$3))/V$3*1000,""))</f>
        <v/>
      </c>
      <c r="W259" s="73" t="str">
        <f>IF($A259="","",IF($A259=W$2,IF($G$3=aux!$A$2,1,-1)*($F259-INDEX($F$1:$F$1001,ROW($F259)+$E$3))/W$3*1000,""))</f>
        <v/>
      </c>
    </row>
    <row r="260" spans="1:23" x14ac:dyDescent="0.25">
      <c r="A260" s="47" t="s">
        <v>131</v>
      </c>
      <c r="B260" s="8" t="s">
        <v>129</v>
      </c>
      <c r="C260" s="8" t="s">
        <v>130</v>
      </c>
      <c r="D260" s="8" t="s">
        <v>0</v>
      </c>
      <c r="E260" s="8">
        <v>48</v>
      </c>
      <c r="F260" s="8">
        <v>0.270457</v>
      </c>
      <c r="G260" s="8">
        <v>-8.2690000000000006E-17</v>
      </c>
      <c r="H260" s="8">
        <v>0</v>
      </c>
      <c r="I260" s="8">
        <v>0</v>
      </c>
      <c r="J260" s="8">
        <v>0</v>
      </c>
      <c r="K260" s="48">
        <v>8.692E-8</v>
      </c>
      <c r="N260" s="73" t="str">
        <f>IF($A260="","",IF($A260=N$2,IF($G$3=aux!$A$2,1,-1)*($F260-INDEX($F$1:$F$1001,ROW($F260)+$E$3))/N$3*1000,""))</f>
        <v/>
      </c>
      <c r="O260" s="73" t="str">
        <f>IF($A260="","",IF($A260=O$2,IF($G$3=aux!$A$2,1,-1)*($F260-INDEX($F$1:$F$1001,ROW($F260)+$E$3))/O$3*1000,""))</f>
        <v/>
      </c>
      <c r="P260" s="73" t="str">
        <f>IF($A260="","",IF($A260=P$2,IF($G$3=aux!$A$2,1,-1)*($F260-INDEX($F$1:$F$1001,ROW($F260)+$E$3))/P$3*1000,""))</f>
        <v/>
      </c>
      <c r="Q260" s="73" t="str">
        <f>IF($A260="","",IF($A260=Q$2,IF($G$3=aux!$A$2,1,-1)*($F260-INDEX($F$1:$F$1001,ROW($F260)+$E$3))/Q$3*1000,""))</f>
        <v/>
      </c>
      <c r="R260" s="73" t="str">
        <f>IF($A260="","",IF($A260=R$2,IF($G$3=aux!$A$2,1,-1)*($F260-INDEX($F$1:$F$1001,ROW($F260)+$E$3))/R$3*1000,""))</f>
        <v/>
      </c>
      <c r="S260" s="73" t="str">
        <f>IF($A260="","",IF($A260=S$2,IF($G$3=aux!$A$2,1,-1)*($F260-INDEX($F$1:$F$1001,ROW($F260)+$E$3))/S$3*1000,""))</f>
        <v/>
      </c>
      <c r="T260" s="73" t="str">
        <f>IF($A260="","",IF($A260=T$2,IF($G$3=aux!$A$2,1,-1)*($F260-INDEX($F$1:$F$1001,ROW($F260)+$E$3))/T$3*1000,""))</f>
        <v/>
      </c>
      <c r="U260" s="73">
        <f>IF($A260="","",IF($A260=U$2,IF($G$3=aux!$A$2,1,-1)*($F260-INDEX($F$1:$F$1001,ROW($F260)+$E$3))/U$3*1000,""))</f>
        <v>27.943666666666672</v>
      </c>
      <c r="V260" s="73" t="str">
        <f>IF($A260="","",IF($A260=V$2,IF($G$3=aux!$A$2,1,-1)*($F260-INDEX($F$1:$F$1001,ROW($F260)+$E$3))/V$3*1000,""))</f>
        <v/>
      </c>
      <c r="W260" s="73" t="str">
        <f>IF($A260="","",IF($A260=W$2,IF($G$3=aux!$A$2,1,-1)*($F260-INDEX($F$1:$F$1001,ROW($F260)+$E$3))/W$3*1000,""))</f>
        <v/>
      </c>
    </row>
    <row r="261" spans="1:23" x14ac:dyDescent="0.25">
      <c r="A261" s="47" t="s">
        <v>131</v>
      </c>
      <c r="B261" s="8" t="s">
        <v>129</v>
      </c>
      <c r="C261" s="8" t="s">
        <v>130</v>
      </c>
      <c r="D261" s="8" t="s">
        <v>0</v>
      </c>
      <c r="E261" s="8">
        <v>49</v>
      </c>
      <c r="F261" s="8">
        <v>0.276669</v>
      </c>
      <c r="G261" s="8">
        <v>-8.2870000000000004E-17</v>
      </c>
      <c r="H261" s="8">
        <v>0</v>
      </c>
      <c r="I261" s="8">
        <v>0</v>
      </c>
      <c r="J261" s="8">
        <v>0</v>
      </c>
      <c r="K261" s="48">
        <v>8.7260000000000002E-8</v>
      </c>
      <c r="N261" s="73" t="str">
        <f>IF($A261="","",IF($A261=N$2,IF($G$3=aux!$A$2,1,-1)*($F261-INDEX($F$1:$F$1001,ROW($F261)+$E$3))/N$3*1000,""))</f>
        <v/>
      </c>
      <c r="O261" s="73" t="str">
        <f>IF($A261="","",IF($A261=O$2,IF($G$3=aux!$A$2,1,-1)*($F261-INDEX($F$1:$F$1001,ROW($F261)+$E$3))/O$3*1000,""))</f>
        <v/>
      </c>
      <c r="P261" s="73" t="str">
        <f>IF($A261="","",IF($A261=P$2,IF($G$3=aux!$A$2,1,-1)*($F261-INDEX($F$1:$F$1001,ROW($F261)+$E$3))/P$3*1000,""))</f>
        <v/>
      </c>
      <c r="Q261" s="73" t="str">
        <f>IF($A261="","",IF($A261=Q$2,IF($G$3=aux!$A$2,1,-1)*($F261-INDEX($F$1:$F$1001,ROW($F261)+$E$3))/Q$3*1000,""))</f>
        <v/>
      </c>
      <c r="R261" s="73" t="str">
        <f>IF($A261="","",IF($A261=R$2,IF($G$3=aux!$A$2,1,-1)*($F261-INDEX($F$1:$F$1001,ROW($F261)+$E$3))/R$3*1000,""))</f>
        <v/>
      </c>
      <c r="S261" s="73" t="str">
        <f>IF($A261="","",IF($A261=S$2,IF($G$3=aux!$A$2,1,-1)*($F261-INDEX($F$1:$F$1001,ROW($F261)+$E$3))/S$3*1000,""))</f>
        <v/>
      </c>
      <c r="T261" s="73" t="str">
        <f>IF($A261="","",IF($A261=T$2,IF($G$3=aux!$A$2,1,-1)*($F261-INDEX($F$1:$F$1001,ROW($F261)+$E$3))/T$3*1000,""))</f>
        <v/>
      </c>
      <c r="U261" s="73">
        <f>IF($A261="","",IF($A261=U$2,IF($G$3=aux!$A$2,1,-1)*($F261-INDEX($F$1:$F$1001,ROW($F261)+$E$3))/U$3*1000,""))</f>
        <v>28.54066666666667</v>
      </c>
      <c r="V261" s="73" t="str">
        <f>IF($A261="","",IF($A261=V$2,IF($G$3=aux!$A$2,1,-1)*($F261-INDEX($F$1:$F$1001,ROW($F261)+$E$3))/V$3*1000,""))</f>
        <v/>
      </c>
      <c r="W261" s="73" t="str">
        <f>IF($A261="","",IF($A261=W$2,IF($G$3=aux!$A$2,1,-1)*($F261-INDEX($F$1:$F$1001,ROW($F261)+$E$3))/W$3*1000,""))</f>
        <v/>
      </c>
    </row>
    <row r="262" spans="1:23" x14ac:dyDescent="0.25">
      <c r="A262" s="47" t="s">
        <v>131</v>
      </c>
      <c r="B262" s="8" t="s">
        <v>129</v>
      </c>
      <c r="C262" s="8" t="s">
        <v>130</v>
      </c>
      <c r="D262" s="8" t="s">
        <v>0</v>
      </c>
      <c r="E262" s="8">
        <v>50</v>
      </c>
      <c r="F262" s="8">
        <v>0.28291100000000002</v>
      </c>
      <c r="G262" s="8">
        <v>-8.3010000000000004E-17</v>
      </c>
      <c r="H262" s="8">
        <v>0</v>
      </c>
      <c r="I262" s="8">
        <v>0</v>
      </c>
      <c r="J262" s="8">
        <v>0</v>
      </c>
      <c r="K262" s="48">
        <v>8.7260000000000002E-8</v>
      </c>
      <c r="N262" s="73" t="str">
        <f>IF($A262="","",IF($A262=N$2,IF($G$3=aux!$A$2,1,-1)*($F262-INDEX($F$1:$F$1001,ROW($F262)+$E$3))/N$3*1000,""))</f>
        <v/>
      </c>
      <c r="O262" s="73" t="str">
        <f>IF($A262="","",IF($A262=O$2,IF($G$3=aux!$A$2,1,-1)*($F262-INDEX($F$1:$F$1001,ROW($F262)+$E$3))/O$3*1000,""))</f>
        <v/>
      </c>
      <c r="P262" s="73" t="str">
        <f>IF($A262="","",IF($A262=P$2,IF($G$3=aux!$A$2,1,-1)*($F262-INDEX($F$1:$F$1001,ROW($F262)+$E$3))/P$3*1000,""))</f>
        <v/>
      </c>
      <c r="Q262" s="73" t="str">
        <f>IF($A262="","",IF($A262=Q$2,IF($G$3=aux!$A$2,1,-1)*($F262-INDEX($F$1:$F$1001,ROW($F262)+$E$3))/Q$3*1000,""))</f>
        <v/>
      </c>
      <c r="R262" s="73" t="str">
        <f>IF($A262="","",IF($A262=R$2,IF($G$3=aux!$A$2,1,-1)*($F262-INDEX($F$1:$F$1001,ROW($F262)+$E$3))/R$3*1000,""))</f>
        <v/>
      </c>
      <c r="S262" s="73" t="str">
        <f>IF($A262="","",IF($A262=S$2,IF($G$3=aux!$A$2,1,-1)*($F262-INDEX($F$1:$F$1001,ROW($F262)+$E$3))/S$3*1000,""))</f>
        <v/>
      </c>
      <c r="T262" s="73" t="str">
        <f>IF($A262="","",IF($A262=T$2,IF($G$3=aux!$A$2,1,-1)*($F262-INDEX($F$1:$F$1001,ROW($F262)+$E$3))/T$3*1000,""))</f>
        <v/>
      </c>
      <c r="U262" s="73">
        <f>IF($A262="","",IF($A262=U$2,IF($G$3=aux!$A$2,1,-1)*($F262-INDEX($F$1:$F$1001,ROW($F262)+$E$3))/U$3*1000,""))</f>
        <v>29.137666666666671</v>
      </c>
      <c r="V262" s="73" t="str">
        <f>IF($A262="","",IF($A262=V$2,IF($G$3=aux!$A$2,1,-1)*($F262-INDEX($F$1:$F$1001,ROW($F262)+$E$3))/V$3*1000,""))</f>
        <v/>
      </c>
      <c r="W262" s="73" t="str">
        <f>IF($A262="","",IF($A262=W$2,IF($G$3=aux!$A$2,1,-1)*($F262-INDEX($F$1:$F$1001,ROW($F262)+$E$3))/W$3*1000,""))</f>
        <v/>
      </c>
    </row>
    <row r="263" spans="1:23" x14ac:dyDescent="0.25">
      <c r="A263" s="47" t="s">
        <v>131</v>
      </c>
      <c r="B263" s="8" t="s">
        <v>129</v>
      </c>
      <c r="C263" s="8" t="s">
        <v>130</v>
      </c>
      <c r="D263" s="8" t="s">
        <v>0</v>
      </c>
      <c r="E263" s="8">
        <v>51</v>
      </c>
      <c r="F263" s="8">
        <v>0.28914899999999999</v>
      </c>
      <c r="G263" s="8">
        <v>-8.3160000000000004E-17</v>
      </c>
      <c r="H263" s="8">
        <v>0</v>
      </c>
      <c r="I263" s="8">
        <v>0</v>
      </c>
      <c r="J263" s="8">
        <v>0</v>
      </c>
      <c r="K263" s="48">
        <v>8.7260000000000002E-8</v>
      </c>
      <c r="N263" s="73" t="str">
        <f>IF($A263="","",IF($A263=N$2,IF($G$3=aux!$A$2,1,-1)*($F263-INDEX($F$1:$F$1001,ROW($F263)+$E$3))/N$3*1000,""))</f>
        <v/>
      </c>
      <c r="O263" s="73" t="str">
        <f>IF($A263="","",IF($A263=O$2,IF($G$3=aux!$A$2,1,-1)*($F263-INDEX($F$1:$F$1001,ROW($F263)+$E$3))/O$3*1000,""))</f>
        <v/>
      </c>
      <c r="P263" s="73" t="str">
        <f>IF($A263="","",IF($A263=P$2,IF($G$3=aux!$A$2,1,-1)*($F263-INDEX($F$1:$F$1001,ROW($F263)+$E$3))/P$3*1000,""))</f>
        <v/>
      </c>
      <c r="Q263" s="73" t="str">
        <f>IF($A263="","",IF($A263=Q$2,IF($G$3=aux!$A$2,1,-1)*($F263-INDEX($F$1:$F$1001,ROW($F263)+$E$3))/Q$3*1000,""))</f>
        <v/>
      </c>
      <c r="R263" s="73" t="str">
        <f>IF($A263="","",IF($A263=R$2,IF($G$3=aux!$A$2,1,-1)*($F263-INDEX($F$1:$F$1001,ROW($F263)+$E$3))/R$3*1000,""))</f>
        <v/>
      </c>
      <c r="S263" s="73" t="str">
        <f>IF($A263="","",IF($A263=S$2,IF($G$3=aux!$A$2,1,-1)*($F263-INDEX($F$1:$F$1001,ROW($F263)+$E$3))/S$3*1000,""))</f>
        <v/>
      </c>
      <c r="T263" s="73" t="str">
        <f>IF($A263="","",IF($A263=T$2,IF($G$3=aux!$A$2,1,-1)*($F263-INDEX($F$1:$F$1001,ROW($F263)+$E$3))/T$3*1000,""))</f>
        <v/>
      </c>
      <c r="U263" s="73">
        <f>IF($A263="","",IF($A263=U$2,IF($G$3=aux!$A$2,1,-1)*($F263-INDEX($F$1:$F$1001,ROW($F263)+$E$3))/U$3*1000,""))</f>
        <v>29.734333333333325</v>
      </c>
      <c r="V263" s="73" t="str">
        <f>IF($A263="","",IF($A263=V$2,IF($G$3=aux!$A$2,1,-1)*($F263-INDEX($F$1:$F$1001,ROW($F263)+$E$3))/V$3*1000,""))</f>
        <v/>
      </c>
      <c r="W263" s="73" t="str">
        <f>IF($A263="","",IF($A263=W$2,IF($G$3=aux!$A$2,1,-1)*($F263-INDEX($F$1:$F$1001,ROW($F263)+$E$3))/W$3*1000,""))</f>
        <v/>
      </c>
    </row>
    <row r="264" spans="1:23" x14ac:dyDescent="0.25">
      <c r="A264" s="47" t="s">
        <v>131</v>
      </c>
      <c r="B264" s="8" t="s">
        <v>129</v>
      </c>
      <c r="C264" s="8" t="s">
        <v>130</v>
      </c>
      <c r="D264" s="8" t="s">
        <v>0</v>
      </c>
      <c r="E264" s="8">
        <v>52</v>
      </c>
      <c r="F264" s="8">
        <v>0.29542200000000002</v>
      </c>
      <c r="G264" s="8">
        <v>-8.3310000000000004E-17</v>
      </c>
      <c r="H264" s="8">
        <v>0</v>
      </c>
      <c r="I264" s="8">
        <v>0</v>
      </c>
      <c r="J264" s="8">
        <v>0</v>
      </c>
      <c r="K264" s="48">
        <v>8.7260000000000002E-8</v>
      </c>
      <c r="N264" s="73" t="str">
        <f>IF($A264="","",IF($A264=N$2,IF($G$3=aux!$A$2,1,-1)*($F264-INDEX($F$1:$F$1001,ROW($F264)+$E$3))/N$3*1000,""))</f>
        <v/>
      </c>
      <c r="O264" s="73" t="str">
        <f>IF($A264="","",IF($A264=O$2,IF($G$3=aux!$A$2,1,-1)*($F264-INDEX($F$1:$F$1001,ROW($F264)+$E$3))/O$3*1000,""))</f>
        <v/>
      </c>
      <c r="P264" s="73" t="str">
        <f>IF($A264="","",IF($A264=P$2,IF($G$3=aux!$A$2,1,-1)*($F264-INDEX($F$1:$F$1001,ROW($F264)+$E$3))/P$3*1000,""))</f>
        <v/>
      </c>
      <c r="Q264" s="73" t="str">
        <f>IF($A264="","",IF($A264=Q$2,IF($G$3=aux!$A$2,1,-1)*($F264-INDEX($F$1:$F$1001,ROW($F264)+$E$3))/Q$3*1000,""))</f>
        <v/>
      </c>
      <c r="R264" s="73" t="str">
        <f>IF($A264="","",IF($A264=R$2,IF($G$3=aux!$A$2,1,-1)*($F264-INDEX($F$1:$F$1001,ROW($F264)+$E$3))/R$3*1000,""))</f>
        <v/>
      </c>
      <c r="S264" s="73" t="str">
        <f>IF($A264="","",IF($A264=S$2,IF($G$3=aux!$A$2,1,-1)*($F264-INDEX($F$1:$F$1001,ROW($F264)+$E$3))/S$3*1000,""))</f>
        <v/>
      </c>
      <c r="T264" s="73" t="str">
        <f>IF($A264="","",IF($A264=T$2,IF($G$3=aux!$A$2,1,-1)*($F264-INDEX($F$1:$F$1001,ROW($F264)+$E$3))/T$3*1000,""))</f>
        <v/>
      </c>
      <c r="U264" s="73">
        <f>IF($A264="","",IF($A264=U$2,IF($G$3=aux!$A$2,1,-1)*($F264-INDEX($F$1:$F$1001,ROW($F264)+$E$3))/U$3*1000,""))</f>
        <v>30.335000000000012</v>
      </c>
      <c r="V264" s="73" t="str">
        <f>IF($A264="","",IF($A264=V$2,IF($G$3=aux!$A$2,1,-1)*($F264-INDEX($F$1:$F$1001,ROW($F264)+$E$3))/V$3*1000,""))</f>
        <v/>
      </c>
      <c r="W264" s="73" t="str">
        <f>IF($A264="","",IF($A264=W$2,IF($G$3=aux!$A$2,1,-1)*($F264-INDEX($F$1:$F$1001,ROW($F264)+$E$3))/W$3*1000,""))</f>
        <v/>
      </c>
    </row>
    <row r="265" spans="1:23" x14ac:dyDescent="0.25">
      <c r="A265" s="47" t="s">
        <v>131</v>
      </c>
      <c r="B265" s="8" t="s">
        <v>129</v>
      </c>
      <c r="C265" s="8" t="s">
        <v>130</v>
      </c>
      <c r="D265" s="8" t="s">
        <v>0</v>
      </c>
      <c r="E265" s="8">
        <v>53</v>
      </c>
      <c r="F265" s="8">
        <v>0.30169499999999999</v>
      </c>
      <c r="G265" s="8">
        <v>-8.3460000000000004E-17</v>
      </c>
      <c r="H265" s="8">
        <v>0</v>
      </c>
      <c r="I265" s="8">
        <v>0</v>
      </c>
      <c r="J265" s="8">
        <v>0</v>
      </c>
      <c r="K265" s="48">
        <v>8.7260000000000002E-8</v>
      </c>
      <c r="N265" s="73" t="str">
        <f>IF($A265="","",IF($A265=N$2,IF($G$3=aux!$A$2,1,-1)*($F265-INDEX($F$1:$F$1001,ROW($F265)+$E$3))/N$3*1000,""))</f>
        <v/>
      </c>
      <c r="O265" s="73" t="str">
        <f>IF($A265="","",IF($A265=O$2,IF($G$3=aux!$A$2,1,-1)*($F265-INDEX($F$1:$F$1001,ROW($F265)+$E$3))/O$3*1000,""))</f>
        <v/>
      </c>
      <c r="P265" s="73" t="str">
        <f>IF($A265="","",IF($A265=P$2,IF($G$3=aux!$A$2,1,-1)*($F265-INDEX($F$1:$F$1001,ROW($F265)+$E$3))/P$3*1000,""))</f>
        <v/>
      </c>
      <c r="Q265" s="73" t="str">
        <f>IF($A265="","",IF($A265=Q$2,IF($G$3=aux!$A$2,1,-1)*($F265-INDEX($F$1:$F$1001,ROW($F265)+$E$3))/Q$3*1000,""))</f>
        <v/>
      </c>
      <c r="R265" s="73" t="str">
        <f>IF($A265="","",IF($A265=R$2,IF($G$3=aux!$A$2,1,-1)*($F265-INDEX($F$1:$F$1001,ROW($F265)+$E$3))/R$3*1000,""))</f>
        <v/>
      </c>
      <c r="S265" s="73" t="str">
        <f>IF($A265="","",IF($A265=S$2,IF($G$3=aux!$A$2,1,-1)*($F265-INDEX($F$1:$F$1001,ROW($F265)+$E$3))/S$3*1000,""))</f>
        <v/>
      </c>
      <c r="T265" s="73" t="str">
        <f>IF($A265="","",IF($A265=T$2,IF($G$3=aux!$A$2,1,-1)*($F265-INDEX($F$1:$F$1001,ROW($F265)+$E$3))/T$3*1000,""))</f>
        <v/>
      </c>
      <c r="U265" s="73">
        <f>IF($A265="","",IF($A265=U$2,IF($G$3=aux!$A$2,1,-1)*($F265-INDEX($F$1:$F$1001,ROW($F265)+$E$3))/U$3*1000,""))</f>
        <v>30.935666666666666</v>
      </c>
      <c r="V265" s="73" t="str">
        <f>IF($A265="","",IF($A265=V$2,IF($G$3=aux!$A$2,1,-1)*($F265-INDEX($F$1:$F$1001,ROW($F265)+$E$3))/V$3*1000,""))</f>
        <v/>
      </c>
      <c r="W265" s="73" t="str">
        <f>IF($A265="","",IF($A265=W$2,IF($G$3=aux!$A$2,1,-1)*($F265-INDEX($F$1:$F$1001,ROW($F265)+$E$3))/W$3*1000,""))</f>
        <v/>
      </c>
    </row>
    <row r="266" spans="1:23" x14ac:dyDescent="0.25">
      <c r="A266" s="47" t="s">
        <v>131</v>
      </c>
      <c r="B266" s="8" t="s">
        <v>129</v>
      </c>
      <c r="C266" s="8" t="s">
        <v>130</v>
      </c>
      <c r="D266" s="8" t="s">
        <v>0</v>
      </c>
      <c r="E266" s="8">
        <v>54</v>
      </c>
      <c r="F266" s="8">
        <v>0.30801200000000001</v>
      </c>
      <c r="G266" s="8">
        <v>-8.3610000000000004E-17</v>
      </c>
      <c r="H266" s="8">
        <v>0</v>
      </c>
      <c r="I266" s="8">
        <v>0</v>
      </c>
      <c r="J266" s="8">
        <v>0</v>
      </c>
      <c r="K266" s="48">
        <v>8.7260000000000002E-8</v>
      </c>
      <c r="N266" s="73" t="str">
        <f>IF($A266="","",IF($A266=N$2,IF($G$3=aux!$A$2,1,-1)*($F266-INDEX($F$1:$F$1001,ROW($F266)+$E$3))/N$3*1000,""))</f>
        <v/>
      </c>
      <c r="O266" s="73" t="str">
        <f>IF($A266="","",IF($A266=O$2,IF($G$3=aux!$A$2,1,-1)*($F266-INDEX($F$1:$F$1001,ROW($F266)+$E$3))/O$3*1000,""))</f>
        <v/>
      </c>
      <c r="P266" s="73" t="str">
        <f>IF($A266="","",IF($A266=P$2,IF($G$3=aux!$A$2,1,-1)*($F266-INDEX($F$1:$F$1001,ROW($F266)+$E$3))/P$3*1000,""))</f>
        <v/>
      </c>
      <c r="Q266" s="73" t="str">
        <f>IF($A266="","",IF($A266=Q$2,IF($G$3=aux!$A$2,1,-1)*($F266-INDEX($F$1:$F$1001,ROW($F266)+$E$3))/Q$3*1000,""))</f>
        <v/>
      </c>
      <c r="R266" s="73" t="str">
        <f>IF($A266="","",IF($A266=R$2,IF($G$3=aux!$A$2,1,-1)*($F266-INDEX($F$1:$F$1001,ROW($F266)+$E$3))/R$3*1000,""))</f>
        <v/>
      </c>
      <c r="S266" s="73" t="str">
        <f>IF($A266="","",IF($A266=S$2,IF($G$3=aux!$A$2,1,-1)*($F266-INDEX($F$1:$F$1001,ROW($F266)+$E$3))/S$3*1000,""))</f>
        <v/>
      </c>
      <c r="T266" s="73" t="str">
        <f>IF($A266="","",IF($A266=T$2,IF($G$3=aux!$A$2,1,-1)*($F266-INDEX($F$1:$F$1001,ROW($F266)+$E$3))/T$3*1000,""))</f>
        <v/>
      </c>
      <c r="U266" s="73">
        <f>IF($A266="","",IF($A266=U$2,IF($G$3=aux!$A$2,1,-1)*($F266-INDEX($F$1:$F$1001,ROW($F266)+$E$3))/U$3*1000,""))</f>
        <v>31.541666666666668</v>
      </c>
      <c r="V266" s="73" t="str">
        <f>IF($A266="","",IF($A266=V$2,IF($G$3=aux!$A$2,1,-1)*($F266-INDEX($F$1:$F$1001,ROW($F266)+$E$3))/V$3*1000,""))</f>
        <v/>
      </c>
      <c r="W266" s="73" t="str">
        <f>IF($A266="","",IF($A266=W$2,IF($G$3=aux!$A$2,1,-1)*($F266-INDEX($F$1:$F$1001,ROW($F266)+$E$3))/W$3*1000,""))</f>
        <v/>
      </c>
    </row>
    <row r="267" spans="1:23" x14ac:dyDescent="0.25">
      <c r="A267" s="47" t="s">
        <v>131</v>
      </c>
      <c r="B267" s="8" t="s">
        <v>129</v>
      </c>
      <c r="C267" s="8" t="s">
        <v>130</v>
      </c>
      <c r="D267" s="8" t="s">
        <v>0</v>
      </c>
      <c r="E267" s="8">
        <v>55</v>
      </c>
      <c r="F267" s="8">
        <v>0.314386</v>
      </c>
      <c r="G267" s="8">
        <v>-8.3760000000000004E-17</v>
      </c>
      <c r="H267" s="8">
        <v>0</v>
      </c>
      <c r="I267" s="8">
        <v>0</v>
      </c>
      <c r="J267" s="8">
        <v>0</v>
      </c>
      <c r="K267" s="48">
        <v>8.7260000000000002E-8</v>
      </c>
      <c r="N267" s="73" t="str">
        <f>IF($A267="","",IF($A267=N$2,IF($G$3=aux!$A$2,1,-1)*($F267-INDEX($F$1:$F$1001,ROW($F267)+$E$3))/N$3*1000,""))</f>
        <v/>
      </c>
      <c r="O267" s="73" t="str">
        <f>IF($A267="","",IF($A267=O$2,IF($G$3=aux!$A$2,1,-1)*($F267-INDEX($F$1:$F$1001,ROW($F267)+$E$3))/O$3*1000,""))</f>
        <v/>
      </c>
      <c r="P267" s="73" t="str">
        <f>IF($A267="","",IF($A267=P$2,IF($G$3=aux!$A$2,1,-1)*($F267-INDEX($F$1:$F$1001,ROW($F267)+$E$3))/P$3*1000,""))</f>
        <v/>
      </c>
      <c r="Q267" s="73" t="str">
        <f>IF($A267="","",IF($A267=Q$2,IF($G$3=aux!$A$2,1,-1)*($F267-INDEX($F$1:$F$1001,ROW($F267)+$E$3))/Q$3*1000,""))</f>
        <v/>
      </c>
      <c r="R267" s="73" t="str">
        <f>IF($A267="","",IF($A267=R$2,IF($G$3=aux!$A$2,1,-1)*($F267-INDEX($F$1:$F$1001,ROW($F267)+$E$3))/R$3*1000,""))</f>
        <v/>
      </c>
      <c r="S267" s="73" t="str">
        <f>IF($A267="","",IF($A267=S$2,IF($G$3=aux!$A$2,1,-1)*($F267-INDEX($F$1:$F$1001,ROW($F267)+$E$3))/S$3*1000,""))</f>
        <v/>
      </c>
      <c r="T267" s="73" t="str">
        <f>IF($A267="","",IF($A267=T$2,IF($G$3=aux!$A$2,1,-1)*($F267-INDEX($F$1:$F$1001,ROW($F267)+$E$3))/T$3*1000,""))</f>
        <v/>
      </c>
      <c r="U267" s="73">
        <f>IF($A267="","",IF($A267=U$2,IF($G$3=aux!$A$2,1,-1)*($F267-INDEX($F$1:$F$1001,ROW($F267)+$E$3))/U$3*1000,""))</f>
        <v>32.154333333333334</v>
      </c>
      <c r="V267" s="73" t="str">
        <f>IF($A267="","",IF($A267=V$2,IF($G$3=aux!$A$2,1,-1)*($F267-INDEX($F$1:$F$1001,ROW($F267)+$E$3))/V$3*1000,""))</f>
        <v/>
      </c>
      <c r="W267" s="73" t="str">
        <f>IF($A267="","",IF($A267=W$2,IF($G$3=aux!$A$2,1,-1)*($F267-INDEX($F$1:$F$1001,ROW($F267)+$E$3))/W$3*1000,""))</f>
        <v/>
      </c>
    </row>
    <row r="268" spans="1:23" x14ac:dyDescent="0.25">
      <c r="A268" s="47" t="s">
        <v>131</v>
      </c>
      <c r="B268" s="8" t="s">
        <v>129</v>
      </c>
      <c r="C268" s="8" t="s">
        <v>130</v>
      </c>
      <c r="D268" s="8" t="s">
        <v>0</v>
      </c>
      <c r="E268" s="8">
        <v>56</v>
      </c>
      <c r="F268" s="8">
        <v>0.32083499999999998</v>
      </c>
      <c r="G268" s="8">
        <v>-8.3910000000000004E-17</v>
      </c>
      <c r="H268" s="8">
        <v>0</v>
      </c>
      <c r="I268" s="8">
        <v>0</v>
      </c>
      <c r="J268" s="8">
        <v>0</v>
      </c>
      <c r="K268" s="48">
        <v>8.7260000000000002E-8</v>
      </c>
      <c r="N268" s="73" t="str">
        <f>IF($A268="","",IF($A268=N$2,IF($G$3=aux!$A$2,1,-1)*($F268-INDEX($F$1:$F$1001,ROW($F268)+$E$3))/N$3*1000,""))</f>
        <v/>
      </c>
      <c r="O268" s="73" t="str">
        <f>IF($A268="","",IF($A268=O$2,IF($G$3=aux!$A$2,1,-1)*($F268-INDEX($F$1:$F$1001,ROW($F268)+$E$3))/O$3*1000,""))</f>
        <v/>
      </c>
      <c r="P268" s="73" t="str">
        <f>IF($A268="","",IF($A268=P$2,IF($G$3=aux!$A$2,1,-1)*($F268-INDEX($F$1:$F$1001,ROW($F268)+$E$3))/P$3*1000,""))</f>
        <v/>
      </c>
      <c r="Q268" s="73" t="str">
        <f>IF($A268="","",IF($A268=Q$2,IF($G$3=aux!$A$2,1,-1)*($F268-INDEX($F$1:$F$1001,ROW($F268)+$E$3))/Q$3*1000,""))</f>
        <v/>
      </c>
      <c r="R268" s="73" t="str">
        <f>IF($A268="","",IF($A268=R$2,IF($G$3=aux!$A$2,1,-1)*($F268-INDEX($F$1:$F$1001,ROW($F268)+$E$3))/R$3*1000,""))</f>
        <v/>
      </c>
      <c r="S268" s="73" t="str">
        <f>IF($A268="","",IF($A268=S$2,IF($G$3=aux!$A$2,1,-1)*($F268-INDEX($F$1:$F$1001,ROW($F268)+$E$3))/S$3*1000,""))</f>
        <v/>
      </c>
      <c r="T268" s="73" t="str">
        <f>IF($A268="","",IF($A268=T$2,IF($G$3=aux!$A$2,1,-1)*($F268-INDEX($F$1:$F$1001,ROW($F268)+$E$3))/T$3*1000,""))</f>
        <v/>
      </c>
      <c r="U268" s="73">
        <f>IF($A268="","",IF($A268=U$2,IF($G$3=aux!$A$2,1,-1)*($F268-INDEX($F$1:$F$1001,ROW($F268)+$E$3))/U$3*1000,""))</f>
        <v>32.775999999999989</v>
      </c>
      <c r="V268" s="73" t="str">
        <f>IF($A268="","",IF($A268=V$2,IF($G$3=aux!$A$2,1,-1)*($F268-INDEX($F$1:$F$1001,ROW($F268)+$E$3))/V$3*1000,""))</f>
        <v/>
      </c>
      <c r="W268" s="73" t="str">
        <f>IF($A268="","",IF($A268=W$2,IF($G$3=aux!$A$2,1,-1)*($F268-INDEX($F$1:$F$1001,ROW($F268)+$E$3))/W$3*1000,""))</f>
        <v/>
      </c>
    </row>
    <row r="269" spans="1:23" x14ac:dyDescent="0.25">
      <c r="A269" s="47" t="s">
        <v>131</v>
      </c>
      <c r="B269" s="8" t="s">
        <v>129</v>
      </c>
      <c r="C269" s="8" t="s">
        <v>130</v>
      </c>
      <c r="D269" s="8" t="s">
        <v>0</v>
      </c>
      <c r="E269" s="8">
        <v>57</v>
      </c>
      <c r="F269" s="8">
        <v>0.32728099999999999</v>
      </c>
      <c r="G269" s="8">
        <v>-8.4070000000000003E-17</v>
      </c>
      <c r="H269" s="8">
        <v>0</v>
      </c>
      <c r="I269" s="8">
        <v>0</v>
      </c>
      <c r="J269" s="8">
        <v>0</v>
      </c>
      <c r="K269" s="48">
        <v>8.7260000000000002E-8</v>
      </c>
      <c r="N269" s="73" t="str">
        <f>IF($A269="","",IF($A269=N$2,IF($G$3=aux!$A$2,1,-1)*($F269-INDEX($F$1:$F$1001,ROW($F269)+$E$3))/N$3*1000,""))</f>
        <v/>
      </c>
      <c r="O269" s="73" t="str">
        <f>IF($A269="","",IF($A269=O$2,IF($G$3=aux!$A$2,1,-1)*($F269-INDEX($F$1:$F$1001,ROW($F269)+$E$3))/O$3*1000,""))</f>
        <v/>
      </c>
      <c r="P269" s="73" t="str">
        <f>IF($A269="","",IF($A269=P$2,IF($G$3=aux!$A$2,1,-1)*($F269-INDEX($F$1:$F$1001,ROW($F269)+$E$3))/P$3*1000,""))</f>
        <v/>
      </c>
      <c r="Q269" s="73" t="str">
        <f>IF($A269="","",IF($A269=Q$2,IF($G$3=aux!$A$2,1,-1)*($F269-INDEX($F$1:$F$1001,ROW($F269)+$E$3))/Q$3*1000,""))</f>
        <v/>
      </c>
      <c r="R269" s="73" t="str">
        <f>IF($A269="","",IF($A269=R$2,IF($G$3=aux!$A$2,1,-1)*($F269-INDEX($F$1:$F$1001,ROW($F269)+$E$3))/R$3*1000,""))</f>
        <v/>
      </c>
      <c r="S269" s="73" t="str">
        <f>IF($A269="","",IF($A269=S$2,IF($G$3=aux!$A$2,1,-1)*($F269-INDEX($F$1:$F$1001,ROW($F269)+$E$3))/S$3*1000,""))</f>
        <v/>
      </c>
      <c r="T269" s="73" t="str">
        <f>IF($A269="","",IF($A269=T$2,IF($G$3=aux!$A$2,1,-1)*($F269-INDEX($F$1:$F$1001,ROW($F269)+$E$3))/T$3*1000,""))</f>
        <v/>
      </c>
      <c r="U269" s="73">
        <f>IF($A269="","",IF($A269=U$2,IF($G$3=aux!$A$2,1,-1)*($F269-INDEX($F$1:$F$1001,ROW($F269)+$E$3))/U$3*1000,""))</f>
        <v>33.397000000000006</v>
      </c>
      <c r="V269" s="73" t="str">
        <f>IF($A269="","",IF($A269=V$2,IF($G$3=aux!$A$2,1,-1)*($F269-INDEX($F$1:$F$1001,ROW($F269)+$E$3))/V$3*1000,""))</f>
        <v/>
      </c>
      <c r="W269" s="73" t="str">
        <f>IF($A269="","",IF($A269=W$2,IF($G$3=aux!$A$2,1,-1)*($F269-INDEX($F$1:$F$1001,ROW($F269)+$E$3))/W$3*1000,""))</f>
        <v/>
      </c>
    </row>
    <row r="270" spans="1:23" x14ac:dyDescent="0.25">
      <c r="A270" s="47" t="s">
        <v>131</v>
      </c>
      <c r="B270" s="8" t="s">
        <v>129</v>
      </c>
      <c r="C270" s="8" t="s">
        <v>130</v>
      </c>
      <c r="D270" s="8" t="s">
        <v>0</v>
      </c>
      <c r="E270" s="8">
        <v>58</v>
      </c>
      <c r="F270" s="8">
        <v>0.334007</v>
      </c>
      <c r="G270" s="8">
        <v>-8.4159999999999996E-17</v>
      </c>
      <c r="H270" s="8">
        <v>0</v>
      </c>
      <c r="I270" s="8">
        <v>0</v>
      </c>
      <c r="J270" s="8">
        <v>0</v>
      </c>
      <c r="K270" s="48">
        <v>8.7400000000000002E-8</v>
      </c>
      <c r="N270" s="73" t="str">
        <f>IF($A270="","",IF($A270=N$2,IF($G$3=aux!$A$2,1,-1)*($F270-INDEX($F$1:$F$1001,ROW($F270)+$E$3))/N$3*1000,""))</f>
        <v/>
      </c>
      <c r="O270" s="73" t="str">
        <f>IF($A270="","",IF($A270=O$2,IF($G$3=aux!$A$2,1,-1)*($F270-INDEX($F$1:$F$1001,ROW($F270)+$E$3))/O$3*1000,""))</f>
        <v/>
      </c>
      <c r="P270" s="73" t="str">
        <f>IF($A270="","",IF($A270=P$2,IF($G$3=aux!$A$2,1,-1)*($F270-INDEX($F$1:$F$1001,ROW($F270)+$E$3))/P$3*1000,""))</f>
        <v/>
      </c>
      <c r="Q270" s="73" t="str">
        <f>IF($A270="","",IF($A270=Q$2,IF($G$3=aux!$A$2,1,-1)*($F270-INDEX($F$1:$F$1001,ROW($F270)+$E$3))/Q$3*1000,""))</f>
        <v/>
      </c>
      <c r="R270" s="73" t="str">
        <f>IF($A270="","",IF($A270=R$2,IF($G$3=aux!$A$2,1,-1)*($F270-INDEX($F$1:$F$1001,ROW($F270)+$E$3))/R$3*1000,""))</f>
        <v/>
      </c>
      <c r="S270" s="73" t="str">
        <f>IF($A270="","",IF($A270=S$2,IF($G$3=aux!$A$2,1,-1)*($F270-INDEX($F$1:$F$1001,ROW($F270)+$E$3))/S$3*1000,""))</f>
        <v/>
      </c>
      <c r="T270" s="73" t="str">
        <f>IF($A270="","",IF($A270=T$2,IF($G$3=aux!$A$2,1,-1)*($F270-INDEX($F$1:$F$1001,ROW($F270)+$E$3))/T$3*1000,""))</f>
        <v/>
      </c>
      <c r="U270" s="73">
        <f>IF($A270="","",IF($A270=U$2,IF($G$3=aux!$A$2,1,-1)*($F270-INDEX($F$1:$F$1001,ROW($F270)+$E$3))/U$3*1000,""))</f>
        <v>34.053333333333335</v>
      </c>
      <c r="V270" s="73" t="str">
        <f>IF($A270="","",IF($A270=V$2,IF($G$3=aux!$A$2,1,-1)*($F270-INDEX($F$1:$F$1001,ROW($F270)+$E$3))/V$3*1000,""))</f>
        <v/>
      </c>
      <c r="W270" s="73" t="str">
        <f>IF($A270="","",IF($A270=W$2,IF($G$3=aux!$A$2,1,-1)*($F270-INDEX($F$1:$F$1001,ROW($F270)+$E$3))/W$3*1000,""))</f>
        <v/>
      </c>
    </row>
    <row r="271" spans="1:23" x14ac:dyDescent="0.25">
      <c r="A271" s="47" t="s">
        <v>131</v>
      </c>
      <c r="B271" s="8" t="s">
        <v>129</v>
      </c>
      <c r="C271" s="8" t="s">
        <v>130</v>
      </c>
      <c r="D271" s="8" t="s">
        <v>0</v>
      </c>
      <c r="E271" s="8">
        <v>59</v>
      </c>
      <c r="F271" s="8">
        <v>0.34057700000000002</v>
      </c>
      <c r="G271" s="8">
        <v>-8.4309999999999996E-17</v>
      </c>
      <c r="H271" s="8">
        <v>0</v>
      </c>
      <c r="I271" s="8">
        <v>0</v>
      </c>
      <c r="J271" s="8">
        <v>0</v>
      </c>
      <c r="K271" s="48">
        <v>8.7400000000000002E-8</v>
      </c>
      <c r="N271" s="73" t="str">
        <f>IF($A271="","",IF($A271=N$2,IF($G$3=aux!$A$2,1,-1)*($F271-INDEX($F$1:$F$1001,ROW($F271)+$E$3))/N$3*1000,""))</f>
        <v/>
      </c>
      <c r="O271" s="73" t="str">
        <f>IF($A271="","",IF($A271=O$2,IF($G$3=aux!$A$2,1,-1)*($F271-INDEX($F$1:$F$1001,ROW($F271)+$E$3))/O$3*1000,""))</f>
        <v/>
      </c>
      <c r="P271" s="73" t="str">
        <f>IF($A271="","",IF($A271=P$2,IF($G$3=aux!$A$2,1,-1)*($F271-INDEX($F$1:$F$1001,ROW($F271)+$E$3))/P$3*1000,""))</f>
        <v/>
      </c>
      <c r="Q271" s="73" t="str">
        <f>IF($A271="","",IF($A271=Q$2,IF($G$3=aux!$A$2,1,-1)*($F271-INDEX($F$1:$F$1001,ROW($F271)+$E$3))/Q$3*1000,""))</f>
        <v/>
      </c>
      <c r="R271" s="73" t="str">
        <f>IF($A271="","",IF($A271=R$2,IF($G$3=aux!$A$2,1,-1)*($F271-INDEX($F$1:$F$1001,ROW($F271)+$E$3))/R$3*1000,""))</f>
        <v/>
      </c>
      <c r="S271" s="73" t="str">
        <f>IF($A271="","",IF($A271=S$2,IF($G$3=aux!$A$2,1,-1)*($F271-INDEX($F$1:$F$1001,ROW($F271)+$E$3))/S$3*1000,""))</f>
        <v/>
      </c>
      <c r="T271" s="73" t="str">
        <f>IF($A271="","",IF($A271=T$2,IF($G$3=aux!$A$2,1,-1)*($F271-INDEX($F$1:$F$1001,ROW($F271)+$E$3))/T$3*1000,""))</f>
        <v/>
      </c>
      <c r="U271" s="73">
        <f>IF($A271="","",IF($A271=U$2,IF($G$3=aux!$A$2,1,-1)*($F271-INDEX($F$1:$F$1001,ROW($F271)+$E$3))/U$3*1000,""))</f>
        <v>34.692333333333345</v>
      </c>
      <c r="V271" s="73" t="str">
        <f>IF($A271="","",IF($A271=V$2,IF($G$3=aux!$A$2,1,-1)*($F271-INDEX($F$1:$F$1001,ROW($F271)+$E$3))/V$3*1000,""))</f>
        <v/>
      </c>
      <c r="W271" s="73" t="str">
        <f>IF($A271="","",IF($A271=W$2,IF($G$3=aux!$A$2,1,-1)*($F271-INDEX($F$1:$F$1001,ROW($F271)+$E$3))/W$3*1000,""))</f>
        <v/>
      </c>
    </row>
    <row r="272" spans="1:23" x14ac:dyDescent="0.25">
      <c r="A272" s="47" t="s">
        <v>131</v>
      </c>
      <c r="B272" s="8" t="s">
        <v>129</v>
      </c>
      <c r="C272" s="8" t="s">
        <v>130</v>
      </c>
      <c r="D272" s="8" t="s">
        <v>0</v>
      </c>
      <c r="E272" s="8">
        <v>60</v>
      </c>
      <c r="F272" s="8">
        <v>0.34714800000000001</v>
      </c>
      <c r="G272" s="8">
        <v>-8.4469999999999995E-17</v>
      </c>
      <c r="H272" s="8">
        <v>0</v>
      </c>
      <c r="I272" s="8">
        <v>0</v>
      </c>
      <c r="J272" s="8">
        <v>0</v>
      </c>
      <c r="K272" s="48">
        <v>8.7400000000000002E-8</v>
      </c>
      <c r="N272" s="73" t="str">
        <f>IF($A272="","",IF($A272=N$2,IF($G$3=aux!$A$2,1,-1)*($F272-INDEX($F$1:$F$1001,ROW($F272)+$E$3))/N$3*1000,""))</f>
        <v/>
      </c>
      <c r="O272" s="73" t="str">
        <f>IF($A272="","",IF($A272=O$2,IF($G$3=aux!$A$2,1,-1)*($F272-INDEX($F$1:$F$1001,ROW($F272)+$E$3))/O$3*1000,""))</f>
        <v/>
      </c>
      <c r="P272" s="73" t="str">
        <f>IF($A272="","",IF($A272=P$2,IF($G$3=aux!$A$2,1,-1)*($F272-INDEX($F$1:$F$1001,ROW($F272)+$E$3))/P$3*1000,""))</f>
        <v/>
      </c>
      <c r="Q272" s="73" t="str">
        <f>IF($A272="","",IF($A272=Q$2,IF($G$3=aux!$A$2,1,-1)*($F272-INDEX($F$1:$F$1001,ROW($F272)+$E$3))/Q$3*1000,""))</f>
        <v/>
      </c>
      <c r="R272" s="73" t="str">
        <f>IF($A272="","",IF($A272=R$2,IF($G$3=aux!$A$2,1,-1)*($F272-INDEX($F$1:$F$1001,ROW($F272)+$E$3))/R$3*1000,""))</f>
        <v/>
      </c>
      <c r="S272" s="73" t="str">
        <f>IF($A272="","",IF($A272=S$2,IF($G$3=aux!$A$2,1,-1)*($F272-INDEX($F$1:$F$1001,ROW($F272)+$E$3))/S$3*1000,""))</f>
        <v/>
      </c>
      <c r="T272" s="73" t="str">
        <f>IF($A272="","",IF($A272=T$2,IF($G$3=aux!$A$2,1,-1)*($F272-INDEX($F$1:$F$1001,ROW($F272)+$E$3))/T$3*1000,""))</f>
        <v/>
      </c>
      <c r="U272" s="73">
        <f>IF($A272="","",IF($A272=U$2,IF($G$3=aux!$A$2,1,-1)*($F272-INDEX($F$1:$F$1001,ROW($F272)+$E$3))/U$3*1000,""))</f>
        <v>35.330666666666673</v>
      </c>
      <c r="V272" s="73" t="str">
        <f>IF($A272="","",IF($A272=V$2,IF($G$3=aux!$A$2,1,-1)*($F272-INDEX($F$1:$F$1001,ROW($F272)+$E$3))/V$3*1000,""))</f>
        <v/>
      </c>
      <c r="W272" s="73" t="str">
        <f>IF($A272="","",IF($A272=W$2,IF($G$3=aux!$A$2,1,-1)*($F272-INDEX($F$1:$F$1001,ROW($F272)+$E$3))/W$3*1000,""))</f>
        <v/>
      </c>
    </row>
    <row r="273" spans="1:23" x14ac:dyDescent="0.25">
      <c r="A273" s="47" t="s">
        <v>131</v>
      </c>
      <c r="B273" s="8" t="s">
        <v>129</v>
      </c>
      <c r="C273" s="8" t="s">
        <v>130</v>
      </c>
      <c r="D273" s="8" t="s">
        <v>0</v>
      </c>
      <c r="E273" s="8">
        <v>61</v>
      </c>
      <c r="F273" s="8">
        <v>0.353657</v>
      </c>
      <c r="G273" s="8">
        <v>-8.4609999999999996E-17</v>
      </c>
      <c r="H273" s="8">
        <v>0</v>
      </c>
      <c r="I273" s="8">
        <v>0</v>
      </c>
      <c r="J273" s="8">
        <v>0</v>
      </c>
      <c r="K273" s="48">
        <v>8.7400000000000002E-8</v>
      </c>
      <c r="N273" s="73" t="str">
        <f>IF($A273="","",IF($A273=N$2,IF($G$3=aux!$A$2,1,-1)*($F273-INDEX($F$1:$F$1001,ROW($F273)+$E$3))/N$3*1000,""))</f>
        <v/>
      </c>
      <c r="O273" s="73" t="str">
        <f>IF($A273="","",IF($A273=O$2,IF($G$3=aux!$A$2,1,-1)*($F273-INDEX($F$1:$F$1001,ROW($F273)+$E$3))/O$3*1000,""))</f>
        <v/>
      </c>
      <c r="P273" s="73" t="str">
        <f>IF($A273="","",IF($A273=P$2,IF($G$3=aux!$A$2,1,-1)*($F273-INDEX($F$1:$F$1001,ROW($F273)+$E$3))/P$3*1000,""))</f>
        <v/>
      </c>
      <c r="Q273" s="73" t="str">
        <f>IF($A273="","",IF($A273=Q$2,IF($G$3=aux!$A$2,1,-1)*($F273-INDEX($F$1:$F$1001,ROW($F273)+$E$3))/Q$3*1000,""))</f>
        <v/>
      </c>
      <c r="R273" s="73" t="str">
        <f>IF($A273="","",IF($A273=R$2,IF($G$3=aux!$A$2,1,-1)*($F273-INDEX($F$1:$F$1001,ROW($F273)+$E$3))/R$3*1000,""))</f>
        <v/>
      </c>
      <c r="S273" s="73" t="str">
        <f>IF($A273="","",IF($A273=S$2,IF($G$3=aux!$A$2,1,-1)*($F273-INDEX($F$1:$F$1001,ROW($F273)+$E$3))/S$3*1000,""))</f>
        <v/>
      </c>
      <c r="T273" s="73" t="str">
        <f>IF($A273="","",IF($A273=T$2,IF($G$3=aux!$A$2,1,-1)*($F273-INDEX($F$1:$F$1001,ROW($F273)+$E$3))/T$3*1000,""))</f>
        <v/>
      </c>
      <c r="U273" s="73">
        <f>IF($A273="","",IF($A273=U$2,IF($G$3=aux!$A$2,1,-1)*($F273-INDEX($F$1:$F$1001,ROW($F273)+$E$3))/U$3*1000,""))</f>
        <v>35.966000000000001</v>
      </c>
      <c r="V273" s="73" t="str">
        <f>IF($A273="","",IF($A273=V$2,IF($G$3=aux!$A$2,1,-1)*($F273-INDEX($F$1:$F$1001,ROW($F273)+$E$3))/V$3*1000,""))</f>
        <v/>
      </c>
      <c r="W273" s="73" t="str">
        <f>IF($A273="","",IF($A273=W$2,IF($G$3=aux!$A$2,1,-1)*($F273-INDEX($F$1:$F$1001,ROW($F273)+$E$3))/W$3*1000,""))</f>
        <v/>
      </c>
    </row>
    <row r="274" spans="1:23" x14ac:dyDescent="0.25">
      <c r="A274" s="47" t="s">
        <v>131</v>
      </c>
      <c r="B274" s="8" t="s">
        <v>129</v>
      </c>
      <c r="C274" s="8" t="s">
        <v>130</v>
      </c>
      <c r="D274" s="8" t="s">
        <v>0</v>
      </c>
      <c r="E274" s="8">
        <v>62</v>
      </c>
      <c r="F274" s="8">
        <v>0.36002600000000001</v>
      </c>
      <c r="G274" s="8">
        <v>-8.4729999999999998E-17</v>
      </c>
      <c r="H274" s="8">
        <v>0</v>
      </c>
      <c r="I274" s="8">
        <v>0</v>
      </c>
      <c r="J274" s="8">
        <v>0</v>
      </c>
      <c r="K274" s="48">
        <v>8.7400000000000002E-8</v>
      </c>
      <c r="N274" s="73" t="str">
        <f>IF($A274="","",IF($A274=N$2,IF($G$3=aux!$A$2,1,-1)*($F274-INDEX($F$1:$F$1001,ROW($F274)+$E$3))/N$3*1000,""))</f>
        <v/>
      </c>
      <c r="O274" s="73" t="str">
        <f>IF($A274="","",IF($A274=O$2,IF($G$3=aux!$A$2,1,-1)*($F274-INDEX($F$1:$F$1001,ROW($F274)+$E$3))/O$3*1000,""))</f>
        <v/>
      </c>
      <c r="P274" s="73" t="str">
        <f>IF($A274="","",IF($A274=P$2,IF($G$3=aux!$A$2,1,-1)*($F274-INDEX($F$1:$F$1001,ROW($F274)+$E$3))/P$3*1000,""))</f>
        <v/>
      </c>
      <c r="Q274" s="73" t="str">
        <f>IF($A274="","",IF($A274=Q$2,IF($G$3=aux!$A$2,1,-1)*($F274-INDEX($F$1:$F$1001,ROW($F274)+$E$3))/Q$3*1000,""))</f>
        <v/>
      </c>
      <c r="R274" s="73" t="str">
        <f>IF($A274="","",IF($A274=R$2,IF($G$3=aux!$A$2,1,-1)*($F274-INDEX($F$1:$F$1001,ROW($F274)+$E$3))/R$3*1000,""))</f>
        <v/>
      </c>
      <c r="S274" s="73" t="str">
        <f>IF($A274="","",IF($A274=S$2,IF($G$3=aux!$A$2,1,-1)*($F274-INDEX($F$1:$F$1001,ROW($F274)+$E$3))/S$3*1000,""))</f>
        <v/>
      </c>
      <c r="T274" s="73" t="str">
        <f>IF($A274="","",IF($A274=T$2,IF($G$3=aux!$A$2,1,-1)*($F274-INDEX($F$1:$F$1001,ROW($F274)+$E$3))/T$3*1000,""))</f>
        <v/>
      </c>
      <c r="U274" s="73">
        <f>IF($A274="","",IF($A274=U$2,IF($G$3=aux!$A$2,1,-1)*($F274-INDEX($F$1:$F$1001,ROW($F274)+$E$3))/U$3*1000,""))</f>
        <v>36.593333333333334</v>
      </c>
      <c r="V274" s="73" t="str">
        <f>IF($A274="","",IF($A274=V$2,IF($G$3=aux!$A$2,1,-1)*($F274-INDEX($F$1:$F$1001,ROW($F274)+$E$3))/V$3*1000,""))</f>
        <v/>
      </c>
      <c r="W274" s="73" t="str">
        <f>IF($A274="","",IF($A274=W$2,IF($G$3=aux!$A$2,1,-1)*($F274-INDEX($F$1:$F$1001,ROW($F274)+$E$3))/W$3*1000,""))</f>
        <v/>
      </c>
    </row>
    <row r="275" spans="1:23" x14ac:dyDescent="0.25">
      <c r="A275" s="47" t="s">
        <v>131</v>
      </c>
      <c r="B275" s="8" t="s">
        <v>129</v>
      </c>
      <c r="C275" s="8" t="s">
        <v>130</v>
      </c>
      <c r="D275" s="8" t="s">
        <v>0</v>
      </c>
      <c r="E275" s="8">
        <v>63</v>
      </c>
      <c r="F275" s="8">
        <v>0.36629600000000001</v>
      </c>
      <c r="G275" s="8">
        <v>-8.4820000000000003E-17</v>
      </c>
      <c r="H275" s="8">
        <v>0</v>
      </c>
      <c r="I275" s="8">
        <v>0</v>
      </c>
      <c r="J275" s="8">
        <v>0</v>
      </c>
      <c r="K275" s="48">
        <v>8.7400000000000002E-8</v>
      </c>
      <c r="N275" s="73" t="str">
        <f>IF($A275="","",IF($A275=N$2,IF($G$3=aux!$A$2,1,-1)*($F275-INDEX($F$1:$F$1001,ROW($F275)+$E$3))/N$3*1000,""))</f>
        <v/>
      </c>
      <c r="O275" s="73" t="str">
        <f>IF($A275="","",IF($A275=O$2,IF($G$3=aux!$A$2,1,-1)*($F275-INDEX($F$1:$F$1001,ROW($F275)+$E$3))/O$3*1000,""))</f>
        <v/>
      </c>
      <c r="P275" s="73" t="str">
        <f>IF($A275="","",IF($A275=P$2,IF($G$3=aux!$A$2,1,-1)*($F275-INDEX($F$1:$F$1001,ROW($F275)+$E$3))/P$3*1000,""))</f>
        <v/>
      </c>
      <c r="Q275" s="73" t="str">
        <f>IF($A275="","",IF($A275=Q$2,IF($G$3=aux!$A$2,1,-1)*($F275-INDEX($F$1:$F$1001,ROW($F275)+$E$3))/Q$3*1000,""))</f>
        <v/>
      </c>
      <c r="R275" s="73" t="str">
        <f>IF($A275="","",IF($A275=R$2,IF($G$3=aux!$A$2,1,-1)*($F275-INDEX($F$1:$F$1001,ROW($F275)+$E$3))/R$3*1000,""))</f>
        <v/>
      </c>
      <c r="S275" s="73" t="str">
        <f>IF($A275="","",IF($A275=S$2,IF($G$3=aux!$A$2,1,-1)*($F275-INDEX($F$1:$F$1001,ROW($F275)+$E$3))/S$3*1000,""))</f>
        <v/>
      </c>
      <c r="T275" s="73" t="str">
        <f>IF($A275="","",IF($A275=T$2,IF($G$3=aux!$A$2,1,-1)*($F275-INDEX($F$1:$F$1001,ROW($F275)+$E$3))/T$3*1000,""))</f>
        <v/>
      </c>
      <c r="U275" s="73">
        <f>IF($A275="","",IF($A275=U$2,IF($G$3=aux!$A$2,1,-1)*($F275-INDEX($F$1:$F$1001,ROW($F275)+$E$3))/U$3*1000,""))</f>
        <v>37.211000000000013</v>
      </c>
      <c r="V275" s="73" t="str">
        <f>IF($A275="","",IF($A275=V$2,IF($G$3=aux!$A$2,1,-1)*($F275-INDEX($F$1:$F$1001,ROW($F275)+$E$3))/V$3*1000,""))</f>
        <v/>
      </c>
      <c r="W275" s="73" t="str">
        <f>IF($A275="","",IF($A275=W$2,IF($G$3=aux!$A$2,1,-1)*($F275-INDEX($F$1:$F$1001,ROW($F275)+$E$3))/W$3*1000,""))</f>
        <v/>
      </c>
    </row>
    <row r="276" spans="1:23" x14ac:dyDescent="0.25">
      <c r="A276" s="47" t="s">
        <v>131</v>
      </c>
      <c r="B276" s="8" t="s">
        <v>129</v>
      </c>
      <c r="C276" s="8" t="s">
        <v>130</v>
      </c>
      <c r="D276" s="8" t="s">
        <v>0</v>
      </c>
      <c r="E276" s="8">
        <v>64</v>
      </c>
      <c r="F276" s="8">
        <v>0.37274400000000002</v>
      </c>
      <c r="G276" s="8">
        <v>-8.4950000000000005E-17</v>
      </c>
      <c r="H276" s="8">
        <v>0</v>
      </c>
      <c r="I276" s="8">
        <v>0</v>
      </c>
      <c r="J276" s="8">
        <v>0</v>
      </c>
      <c r="K276" s="48">
        <v>8.7400000000000002E-8</v>
      </c>
      <c r="N276" s="73" t="str">
        <f>IF($A276="","",IF($A276=N$2,IF($G$3=aux!$A$2,1,-1)*($F276-INDEX($F$1:$F$1001,ROW($F276)+$E$3))/N$3*1000,""))</f>
        <v/>
      </c>
      <c r="O276" s="73" t="str">
        <f>IF($A276="","",IF($A276=O$2,IF($G$3=aux!$A$2,1,-1)*($F276-INDEX($F$1:$F$1001,ROW($F276)+$E$3))/O$3*1000,""))</f>
        <v/>
      </c>
      <c r="P276" s="73" t="str">
        <f>IF($A276="","",IF($A276=P$2,IF($G$3=aux!$A$2,1,-1)*($F276-INDEX($F$1:$F$1001,ROW($F276)+$E$3))/P$3*1000,""))</f>
        <v/>
      </c>
      <c r="Q276" s="73" t="str">
        <f>IF($A276="","",IF($A276=Q$2,IF($G$3=aux!$A$2,1,-1)*($F276-INDEX($F$1:$F$1001,ROW($F276)+$E$3))/Q$3*1000,""))</f>
        <v/>
      </c>
      <c r="R276" s="73" t="str">
        <f>IF($A276="","",IF($A276=R$2,IF($G$3=aux!$A$2,1,-1)*($F276-INDEX($F$1:$F$1001,ROW($F276)+$E$3))/R$3*1000,""))</f>
        <v/>
      </c>
      <c r="S276" s="73" t="str">
        <f>IF($A276="","",IF($A276=S$2,IF($G$3=aux!$A$2,1,-1)*($F276-INDEX($F$1:$F$1001,ROW($F276)+$E$3))/S$3*1000,""))</f>
        <v/>
      </c>
      <c r="T276" s="73" t="str">
        <f>IF($A276="","",IF($A276=T$2,IF($G$3=aux!$A$2,1,-1)*($F276-INDEX($F$1:$F$1001,ROW($F276)+$E$3))/T$3*1000,""))</f>
        <v/>
      </c>
      <c r="U276" s="73">
        <f>IF($A276="","",IF($A276=U$2,IF($G$3=aux!$A$2,1,-1)*($F276-INDEX($F$1:$F$1001,ROW($F276)+$E$3))/U$3*1000,""))</f>
        <v>37.843333333333341</v>
      </c>
      <c r="V276" s="73" t="str">
        <f>IF($A276="","",IF($A276=V$2,IF($G$3=aux!$A$2,1,-1)*($F276-INDEX($F$1:$F$1001,ROW($F276)+$E$3))/V$3*1000,""))</f>
        <v/>
      </c>
      <c r="W276" s="73" t="str">
        <f>IF($A276="","",IF($A276=W$2,IF($G$3=aux!$A$2,1,-1)*($F276-INDEX($F$1:$F$1001,ROW($F276)+$E$3))/W$3*1000,""))</f>
        <v/>
      </c>
    </row>
    <row r="277" spans="1:23" x14ac:dyDescent="0.25">
      <c r="A277" s="47" t="s">
        <v>131</v>
      </c>
      <c r="B277" s="8" t="s">
        <v>129</v>
      </c>
      <c r="C277" s="8" t="s">
        <v>130</v>
      </c>
      <c r="D277" s="8" t="s">
        <v>0</v>
      </c>
      <c r="E277" s="8">
        <v>65</v>
      </c>
      <c r="F277" s="8">
        <v>0.37914399999999998</v>
      </c>
      <c r="G277" s="8">
        <v>-8.5049999999999997E-17</v>
      </c>
      <c r="H277" s="8">
        <v>0</v>
      </c>
      <c r="I277" s="8">
        <v>0</v>
      </c>
      <c r="J277" s="8">
        <v>0</v>
      </c>
      <c r="K277" s="48">
        <v>8.7400000000000002E-8</v>
      </c>
      <c r="N277" s="73" t="str">
        <f>IF($A277="","",IF($A277=N$2,IF($G$3=aux!$A$2,1,-1)*($F277-INDEX($F$1:$F$1001,ROW($F277)+$E$3))/N$3*1000,""))</f>
        <v/>
      </c>
      <c r="O277" s="73" t="str">
        <f>IF($A277="","",IF($A277=O$2,IF($G$3=aux!$A$2,1,-1)*($F277-INDEX($F$1:$F$1001,ROW($F277)+$E$3))/O$3*1000,""))</f>
        <v/>
      </c>
      <c r="P277" s="73" t="str">
        <f>IF($A277="","",IF($A277=P$2,IF($G$3=aux!$A$2,1,-1)*($F277-INDEX($F$1:$F$1001,ROW($F277)+$E$3))/P$3*1000,""))</f>
        <v/>
      </c>
      <c r="Q277" s="73" t="str">
        <f>IF($A277="","",IF($A277=Q$2,IF($G$3=aux!$A$2,1,-1)*($F277-INDEX($F$1:$F$1001,ROW($F277)+$E$3))/Q$3*1000,""))</f>
        <v/>
      </c>
      <c r="R277" s="73" t="str">
        <f>IF($A277="","",IF($A277=R$2,IF($G$3=aux!$A$2,1,-1)*($F277-INDEX($F$1:$F$1001,ROW($F277)+$E$3))/R$3*1000,""))</f>
        <v/>
      </c>
      <c r="S277" s="73" t="str">
        <f>IF($A277="","",IF($A277=S$2,IF($G$3=aux!$A$2,1,-1)*($F277-INDEX($F$1:$F$1001,ROW($F277)+$E$3))/S$3*1000,""))</f>
        <v/>
      </c>
      <c r="T277" s="73" t="str">
        <f>IF($A277="","",IF($A277=T$2,IF($G$3=aux!$A$2,1,-1)*($F277-INDEX($F$1:$F$1001,ROW($F277)+$E$3))/T$3*1000,""))</f>
        <v/>
      </c>
      <c r="U277" s="73">
        <f>IF($A277="","",IF($A277=U$2,IF($G$3=aux!$A$2,1,-1)*($F277-INDEX($F$1:$F$1001,ROW($F277)+$E$3))/U$3*1000,""))</f>
        <v>38.472999999999999</v>
      </c>
      <c r="V277" s="73" t="str">
        <f>IF($A277="","",IF($A277=V$2,IF($G$3=aux!$A$2,1,-1)*($F277-INDEX($F$1:$F$1001,ROW($F277)+$E$3))/V$3*1000,""))</f>
        <v/>
      </c>
      <c r="W277" s="73" t="str">
        <f>IF($A277="","",IF($A277=W$2,IF($G$3=aux!$A$2,1,-1)*($F277-INDEX($F$1:$F$1001,ROW($F277)+$E$3))/W$3*1000,""))</f>
        <v/>
      </c>
    </row>
    <row r="278" spans="1:23" x14ac:dyDescent="0.25">
      <c r="A278" s="47" t="s">
        <v>131</v>
      </c>
      <c r="B278" s="8" t="s">
        <v>129</v>
      </c>
      <c r="C278" s="8" t="s">
        <v>130</v>
      </c>
      <c r="D278" s="8" t="s">
        <v>0</v>
      </c>
      <c r="E278" s="8">
        <v>66</v>
      </c>
      <c r="F278" s="8">
        <v>0.38550800000000002</v>
      </c>
      <c r="G278" s="8">
        <v>-8.5169999999999999E-17</v>
      </c>
      <c r="H278" s="8">
        <v>0</v>
      </c>
      <c r="I278" s="8">
        <v>0</v>
      </c>
      <c r="J278" s="8">
        <v>0</v>
      </c>
      <c r="K278" s="48">
        <v>8.7400000000000002E-8</v>
      </c>
      <c r="N278" s="73" t="str">
        <f>IF($A278="","",IF($A278=N$2,IF($G$3=aux!$A$2,1,-1)*($F278-INDEX($F$1:$F$1001,ROW($F278)+$E$3))/N$3*1000,""))</f>
        <v/>
      </c>
      <c r="O278" s="73" t="str">
        <f>IF($A278="","",IF($A278=O$2,IF($G$3=aux!$A$2,1,-1)*($F278-INDEX($F$1:$F$1001,ROW($F278)+$E$3))/O$3*1000,""))</f>
        <v/>
      </c>
      <c r="P278" s="73" t="str">
        <f>IF($A278="","",IF($A278=P$2,IF($G$3=aux!$A$2,1,-1)*($F278-INDEX($F$1:$F$1001,ROW($F278)+$E$3))/P$3*1000,""))</f>
        <v/>
      </c>
      <c r="Q278" s="73" t="str">
        <f>IF($A278="","",IF($A278=Q$2,IF($G$3=aux!$A$2,1,-1)*($F278-INDEX($F$1:$F$1001,ROW($F278)+$E$3))/Q$3*1000,""))</f>
        <v/>
      </c>
      <c r="R278" s="73" t="str">
        <f>IF($A278="","",IF($A278=R$2,IF($G$3=aux!$A$2,1,-1)*($F278-INDEX($F$1:$F$1001,ROW($F278)+$E$3))/R$3*1000,""))</f>
        <v/>
      </c>
      <c r="S278" s="73" t="str">
        <f>IF($A278="","",IF($A278=S$2,IF($G$3=aux!$A$2,1,-1)*($F278-INDEX($F$1:$F$1001,ROW($F278)+$E$3))/S$3*1000,""))</f>
        <v/>
      </c>
      <c r="T278" s="73" t="str">
        <f>IF($A278="","",IF($A278=T$2,IF($G$3=aux!$A$2,1,-1)*($F278-INDEX($F$1:$F$1001,ROW($F278)+$E$3))/T$3*1000,""))</f>
        <v/>
      </c>
      <c r="U278" s="73">
        <f>IF($A278="","",IF($A278=U$2,IF($G$3=aux!$A$2,1,-1)*($F278-INDEX($F$1:$F$1001,ROW($F278)+$E$3))/U$3*1000,""))</f>
        <v>39.1</v>
      </c>
      <c r="V278" s="73" t="str">
        <f>IF($A278="","",IF($A278=V$2,IF($G$3=aux!$A$2,1,-1)*($F278-INDEX($F$1:$F$1001,ROW($F278)+$E$3))/V$3*1000,""))</f>
        <v/>
      </c>
      <c r="W278" s="73" t="str">
        <f>IF($A278="","",IF($A278=W$2,IF($G$3=aux!$A$2,1,-1)*($F278-INDEX($F$1:$F$1001,ROW($F278)+$E$3))/W$3*1000,""))</f>
        <v/>
      </c>
    </row>
    <row r="279" spans="1:23" x14ac:dyDescent="0.25">
      <c r="A279" s="47" t="s">
        <v>131</v>
      </c>
      <c r="B279" s="8" t="s">
        <v>129</v>
      </c>
      <c r="C279" s="8" t="s">
        <v>130</v>
      </c>
      <c r="D279" s="8" t="s">
        <v>0</v>
      </c>
      <c r="E279" s="8">
        <v>67</v>
      </c>
      <c r="F279" s="8">
        <v>0.39186799999999999</v>
      </c>
      <c r="G279" s="8">
        <v>-8.5290000000000001E-17</v>
      </c>
      <c r="H279" s="8">
        <v>0</v>
      </c>
      <c r="I279" s="8">
        <v>0</v>
      </c>
      <c r="J279" s="8">
        <v>0</v>
      </c>
      <c r="K279" s="48">
        <v>8.7400000000000002E-8</v>
      </c>
      <c r="N279" s="73" t="str">
        <f>IF($A279="","",IF($A279=N$2,IF($G$3=aux!$A$2,1,-1)*($F279-INDEX($F$1:$F$1001,ROW($F279)+$E$3))/N$3*1000,""))</f>
        <v/>
      </c>
      <c r="O279" s="73" t="str">
        <f>IF($A279="","",IF($A279=O$2,IF($G$3=aux!$A$2,1,-1)*($F279-INDEX($F$1:$F$1001,ROW($F279)+$E$3))/O$3*1000,""))</f>
        <v/>
      </c>
      <c r="P279" s="73" t="str">
        <f>IF($A279="","",IF($A279=P$2,IF($G$3=aux!$A$2,1,-1)*($F279-INDEX($F$1:$F$1001,ROW($F279)+$E$3))/P$3*1000,""))</f>
        <v/>
      </c>
      <c r="Q279" s="73" t="str">
        <f>IF($A279="","",IF($A279=Q$2,IF($G$3=aux!$A$2,1,-1)*($F279-INDEX($F$1:$F$1001,ROW($F279)+$E$3))/Q$3*1000,""))</f>
        <v/>
      </c>
      <c r="R279" s="73" t="str">
        <f>IF($A279="","",IF($A279=R$2,IF($G$3=aux!$A$2,1,-1)*($F279-INDEX($F$1:$F$1001,ROW($F279)+$E$3))/R$3*1000,""))</f>
        <v/>
      </c>
      <c r="S279" s="73" t="str">
        <f>IF($A279="","",IF($A279=S$2,IF($G$3=aux!$A$2,1,-1)*($F279-INDEX($F$1:$F$1001,ROW($F279)+$E$3))/S$3*1000,""))</f>
        <v/>
      </c>
      <c r="T279" s="73" t="str">
        <f>IF($A279="","",IF($A279=T$2,IF($G$3=aux!$A$2,1,-1)*($F279-INDEX($F$1:$F$1001,ROW($F279)+$E$3))/T$3*1000,""))</f>
        <v/>
      </c>
      <c r="U279" s="73">
        <f>IF($A279="","",IF($A279=U$2,IF($G$3=aux!$A$2,1,-1)*($F279-INDEX($F$1:$F$1001,ROW($F279)+$E$3))/U$3*1000,""))</f>
        <v>39.72699999999999</v>
      </c>
      <c r="V279" s="73" t="str">
        <f>IF($A279="","",IF($A279=V$2,IF($G$3=aux!$A$2,1,-1)*($F279-INDEX($F$1:$F$1001,ROW($F279)+$E$3))/V$3*1000,""))</f>
        <v/>
      </c>
      <c r="W279" s="73" t="str">
        <f>IF($A279="","",IF($A279=W$2,IF($G$3=aux!$A$2,1,-1)*($F279-INDEX($F$1:$F$1001,ROW($F279)+$E$3))/W$3*1000,""))</f>
        <v/>
      </c>
    </row>
    <row r="280" spans="1:23" x14ac:dyDescent="0.25">
      <c r="A280" s="47" t="s">
        <v>131</v>
      </c>
      <c r="B280" s="8" t="s">
        <v>129</v>
      </c>
      <c r="C280" s="8" t="s">
        <v>130</v>
      </c>
      <c r="D280" s="8" t="s">
        <v>0</v>
      </c>
      <c r="E280" s="8">
        <v>68</v>
      </c>
      <c r="F280" s="8">
        <v>0.39822800000000003</v>
      </c>
      <c r="G280" s="8">
        <v>-8.5410000000000004E-17</v>
      </c>
      <c r="H280" s="8">
        <v>0</v>
      </c>
      <c r="I280" s="8">
        <v>0</v>
      </c>
      <c r="J280" s="8">
        <v>0</v>
      </c>
      <c r="K280" s="48">
        <v>8.7400000000000002E-8</v>
      </c>
      <c r="N280" s="73" t="str">
        <f>IF($A280="","",IF($A280=N$2,IF($G$3=aux!$A$2,1,-1)*($F280-INDEX($F$1:$F$1001,ROW($F280)+$E$3))/N$3*1000,""))</f>
        <v/>
      </c>
      <c r="O280" s="73" t="str">
        <f>IF($A280="","",IF($A280=O$2,IF($G$3=aux!$A$2,1,-1)*($F280-INDEX($F$1:$F$1001,ROW($F280)+$E$3))/O$3*1000,""))</f>
        <v/>
      </c>
      <c r="P280" s="73" t="str">
        <f>IF($A280="","",IF($A280=P$2,IF($G$3=aux!$A$2,1,-1)*($F280-INDEX($F$1:$F$1001,ROW($F280)+$E$3))/P$3*1000,""))</f>
        <v/>
      </c>
      <c r="Q280" s="73" t="str">
        <f>IF($A280="","",IF($A280=Q$2,IF($G$3=aux!$A$2,1,-1)*($F280-INDEX($F$1:$F$1001,ROW($F280)+$E$3))/Q$3*1000,""))</f>
        <v/>
      </c>
      <c r="R280" s="73" t="str">
        <f>IF($A280="","",IF($A280=R$2,IF($G$3=aux!$A$2,1,-1)*($F280-INDEX($F$1:$F$1001,ROW($F280)+$E$3))/R$3*1000,""))</f>
        <v/>
      </c>
      <c r="S280" s="73" t="str">
        <f>IF($A280="","",IF($A280=S$2,IF($G$3=aux!$A$2,1,-1)*($F280-INDEX($F$1:$F$1001,ROW($F280)+$E$3))/S$3*1000,""))</f>
        <v/>
      </c>
      <c r="T280" s="73" t="str">
        <f>IF($A280="","",IF($A280=T$2,IF($G$3=aux!$A$2,1,-1)*($F280-INDEX($F$1:$F$1001,ROW($F280)+$E$3))/T$3*1000,""))</f>
        <v/>
      </c>
      <c r="U280" s="73">
        <f>IF($A280="","",IF($A280=U$2,IF($G$3=aux!$A$2,1,-1)*($F280-INDEX($F$1:$F$1001,ROW($F280)+$E$3))/U$3*1000,""))</f>
        <v>40.353666666666676</v>
      </c>
      <c r="V280" s="73" t="str">
        <f>IF($A280="","",IF($A280=V$2,IF($G$3=aux!$A$2,1,-1)*($F280-INDEX($F$1:$F$1001,ROW($F280)+$E$3))/V$3*1000,""))</f>
        <v/>
      </c>
      <c r="W280" s="73" t="str">
        <f>IF($A280="","",IF($A280=W$2,IF($G$3=aux!$A$2,1,-1)*($F280-INDEX($F$1:$F$1001,ROW($F280)+$E$3))/W$3*1000,""))</f>
        <v/>
      </c>
    </row>
    <row r="281" spans="1:23" x14ac:dyDescent="0.25">
      <c r="A281" s="47" t="s">
        <v>131</v>
      </c>
      <c r="B281" s="8" t="s">
        <v>129</v>
      </c>
      <c r="C281" s="8" t="s">
        <v>130</v>
      </c>
      <c r="D281" s="8" t="s">
        <v>0</v>
      </c>
      <c r="E281" s="8">
        <v>69</v>
      </c>
      <c r="F281" s="8">
        <v>0.40458899999999998</v>
      </c>
      <c r="G281" s="8">
        <v>-8.5529999999999994E-17</v>
      </c>
      <c r="H281" s="8">
        <v>0</v>
      </c>
      <c r="I281" s="8">
        <v>0</v>
      </c>
      <c r="J281" s="8">
        <v>0</v>
      </c>
      <c r="K281" s="48">
        <v>8.7400000000000002E-8</v>
      </c>
      <c r="N281" s="73" t="str">
        <f>IF($A281="","",IF($A281=N$2,IF($G$3=aux!$A$2,1,-1)*($F281-INDEX($F$1:$F$1001,ROW($F281)+$E$3))/N$3*1000,""))</f>
        <v/>
      </c>
      <c r="O281" s="73" t="str">
        <f>IF($A281="","",IF($A281=O$2,IF($G$3=aux!$A$2,1,-1)*($F281-INDEX($F$1:$F$1001,ROW($F281)+$E$3))/O$3*1000,""))</f>
        <v/>
      </c>
      <c r="P281" s="73" t="str">
        <f>IF($A281="","",IF($A281=P$2,IF($G$3=aux!$A$2,1,-1)*($F281-INDEX($F$1:$F$1001,ROW($F281)+$E$3))/P$3*1000,""))</f>
        <v/>
      </c>
      <c r="Q281" s="73" t="str">
        <f>IF($A281="","",IF($A281=Q$2,IF($G$3=aux!$A$2,1,-1)*($F281-INDEX($F$1:$F$1001,ROW($F281)+$E$3))/Q$3*1000,""))</f>
        <v/>
      </c>
      <c r="R281" s="73" t="str">
        <f>IF($A281="","",IF($A281=R$2,IF($G$3=aux!$A$2,1,-1)*($F281-INDEX($F$1:$F$1001,ROW($F281)+$E$3))/R$3*1000,""))</f>
        <v/>
      </c>
      <c r="S281" s="73" t="str">
        <f>IF($A281="","",IF($A281=S$2,IF($G$3=aux!$A$2,1,-1)*($F281-INDEX($F$1:$F$1001,ROW($F281)+$E$3))/S$3*1000,""))</f>
        <v/>
      </c>
      <c r="T281" s="73" t="str">
        <f>IF($A281="","",IF($A281=T$2,IF($G$3=aux!$A$2,1,-1)*($F281-INDEX($F$1:$F$1001,ROW($F281)+$E$3))/T$3*1000,""))</f>
        <v/>
      </c>
      <c r="U281" s="73">
        <f>IF($A281="","",IF($A281=U$2,IF($G$3=aux!$A$2,1,-1)*($F281-INDEX($F$1:$F$1001,ROW($F281)+$E$3))/U$3*1000,""))</f>
        <v>40.980999999999987</v>
      </c>
      <c r="V281" s="73" t="str">
        <f>IF($A281="","",IF($A281=V$2,IF($G$3=aux!$A$2,1,-1)*($F281-INDEX($F$1:$F$1001,ROW($F281)+$E$3))/V$3*1000,""))</f>
        <v/>
      </c>
      <c r="W281" s="73" t="str">
        <f>IF($A281="","",IF($A281=W$2,IF($G$3=aux!$A$2,1,-1)*($F281-INDEX($F$1:$F$1001,ROW($F281)+$E$3))/W$3*1000,""))</f>
        <v/>
      </c>
    </row>
    <row r="282" spans="1:23" x14ac:dyDescent="0.25">
      <c r="A282" s="47" t="s">
        <v>131</v>
      </c>
      <c r="B282" s="8" t="s">
        <v>129</v>
      </c>
      <c r="C282" s="8" t="s">
        <v>130</v>
      </c>
      <c r="D282" s="8" t="s">
        <v>0</v>
      </c>
      <c r="E282" s="8">
        <v>70</v>
      </c>
      <c r="F282" s="8">
        <v>0.41094900000000001</v>
      </c>
      <c r="G282" s="8">
        <v>-8.5649999999999996E-17</v>
      </c>
      <c r="H282" s="8">
        <v>0</v>
      </c>
      <c r="I282" s="8">
        <v>0</v>
      </c>
      <c r="J282" s="8">
        <v>0</v>
      </c>
      <c r="K282" s="48">
        <v>8.7400000000000002E-8</v>
      </c>
      <c r="N282" s="73" t="str">
        <f>IF($A282="","",IF($A282=N$2,IF($G$3=aux!$A$2,1,-1)*($F282-INDEX($F$1:$F$1001,ROW($F282)+$E$3))/N$3*1000,""))</f>
        <v/>
      </c>
      <c r="O282" s="73" t="str">
        <f>IF($A282="","",IF($A282=O$2,IF($G$3=aux!$A$2,1,-1)*($F282-INDEX($F$1:$F$1001,ROW($F282)+$E$3))/O$3*1000,""))</f>
        <v/>
      </c>
      <c r="P282" s="73" t="str">
        <f>IF($A282="","",IF($A282=P$2,IF($G$3=aux!$A$2,1,-1)*($F282-INDEX($F$1:$F$1001,ROW($F282)+$E$3))/P$3*1000,""))</f>
        <v/>
      </c>
      <c r="Q282" s="73" t="str">
        <f>IF($A282="","",IF($A282=Q$2,IF($G$3=aux!$A$2,1,-1)*($F282-INDEX($F$1:$F$1001,ROW($F282)+$E$3))/Q$3*1000,""))</f>
        <v/>
      </c>
      <c r="R282" s="73" t="str">
        <f>IF($A282="","",IF($A282=R$2,IF($G$3=aux!$A$2,1,-1)*($F282-INDEX($F$1:$F$1001,ROW($F282)+$E$3))/R$3*1000,""))</f>
        <v/>
      </c>
      <c r="S282" s="73" t="str">
        <f>IF($A282="","",IF($A282=S$2,IF($G$3=aux!$A$2,1,-1)*($F282-INDEX($F$1:$F$1001,ROW($F282)+$E$3))/S$3*1000,""))</f>
        <v/>
      </c>
      <c r="T282" s="73" t="str">
        <f>IF($A282="","",IF($A282=T$2,IF($G$3=aux!$A$2,1,-1)*($F282-INDEX($F$1:$F$1001,ROW($F282)+$E$3))/T$3*1000,""))</f>
        <v/>
      </c>
      <c r="U282" s="73">
        <f>IF($A282="","",IF($A282=U$2,IF($G$3=aux!$A$2,1,-1)*($F282-INDEX($F$1:$F$1001,ROW($F282)+$E$3))/U$3*1000,""))</f>
        <v>41.607666666666674</v>
      </c>
      <c r="V282" s="73" t="str">
        <f>IF($A282="","",IF($A282=V$2,IF($G$3=aux!$A$2,1,-1)*($F282-INDEX($F$1:$F$1001,ROW($F282)+$E$3))/V$3*1000,""))</f>
        <v/>
      </c>
      <c r="W282" s="73" t="str">
        <f>IF($A282="","",IF($A282=W$2,IF($G$3=aux!$A$2,1,-1)*($F282-INDEX($F$1:$F$1001,ROW($F282)+$E$3))/W$3*1000,""))</f>
        <v/>
      </c>
    </row>
    <row r="283" spans="1:23" x14ac:dyDescent="0.25">
      <c r="A283" s="47" t="s">
        <v>131</v>
      </c>
      <c r="B283" s="8" t="s">
        <v>129</v>
      </c>
      <c r="C283" s="8" t="s">
        <v>130</v>
      </c>
      <c r="D283" s="8" t="s">
        <v>0</v>
      </c>
      <c r="E283" s="8">
        <v>71</v>
      </c>
      <c r="F283" s="8">
        <v>0.41730899999999999</v>
      </c>
      <c r="G283" s="8">
        <v>-8.5769999999999999E-17</v>
      </c>
      <c r="H283" s="8">
        <v>0</v>
      </c>
      <c r="I283" s="8">
        <v>0</v>
      </c>
      <c r="J283" s="8">
        <v>0</v>
      </c>
      <c r="K283" s="48">
        <v>8.7400000000000002E-8</v>
      </c>
      <c r="N283" s="73" t="str">
        <f>IF($A283="","",IF($A283=N$2,IF($G$3=aux!$A$2,1,-1)*($F283-INDEX($F$1:$F$1001,ROW($F283)+$E$3))/N$3*1000,""))</f>
        <v/>
      </c>
      <c r="O283" s="73" t="str">
        <f>IF($A283="","",IF($A283=O$2,IF($G$3=aux!$A$2,1,-1)*($F283-INDEX($F$1:$F$1001,ROW($F283)+$E$3))/O$3*1000,""))</f>
        <v/>
      </c>
      <c r="P283" s="73" t="str">
        <f>IF($A283="","",IF($A283=P$2,IF($G$3=aux!$A$2,1,-1)*($F283-INDEX($F$1:$F$1001,ROW($F283)+$E$3))/P$3*1000,""))</f>
        <v/>
      </c>
      <c r="Q283" s="73" t="str">
        <f>IF($A283="","",IF($A283=Q$2,IF($G$3=aux!$A$2,1,-1)*($F283-INDEX($F$1:$F$1001,ROW($F283)+$E$3))/Q$3*1000,""))</f>
        <v/>
      </c>
      <c r="R283" s="73" t="str">
        <f>IF($A283="","",IF($A283=R$2,IF($G$3=aux!$A$2,1,-1)*($F283-INDEX($F$1:$F$1001,ROW($F283)+$E$3))/R$3*1000,""))</f>
        <v/>
      </c>
      <c r="S283" s="73" t="str">
        <f>IF($A283="","",IF($A283=S$2,IF($G$3=aux!$A$2,1,-1)*($F283-INDEX($F$1:$F$1001,ROW($F283)+$E$3))/S$3*1000,""))</f>
        <v/>
      </c>
      <c r="T283" s="73" t="str">
        <f>IF($A283="","",IF($A283=T$2,IF($G$3=aux!$A$2,1,-1)*($F283-INDEX($F$1:$F$1001,ROW($F283)+$E$3))/T$3*1000,""))</f>
        <v/>
      </c>
      <c r="U283" s="73">
        <f>IF($A283="","",IF($A283=U$2,IF($G$3=aux!$A$2,1,-1)*($F283-INDEX($F$1:$F$1001,ROW($F283)+$E$3))/U$3*1000,""))</f>
        <v>42.234666666666662</v>
      </c>
      <c r="V283" s="73" t="str">
        <f>IF($A283="","",IF($A283=V$2,IF($G$3=aux!$A$2,1,-1)*($F283-INDEX($F$1:$F$1001,ROW($F283)+$E$3))/V$3*1000,""))</f>
        <v/>
      </c>
      <c r="W283" s="73" t="str">
        <f>IF($A283="","",IF($A283=W$2,IF($G$3=aux!$A$2,1,-1)*($F283-INDEX($F$1:$F$1001,ROW($F283)+$E$3))/W$3*1000,""))</f>
        <v/>
      </c>
    </row>
    <row r="284" spans="1:23" x14ac:dyDescent="0.25">
      <c r="A284" s="47" t="s">
        <v>131</v>
      </c>
      <c r="B284" s="8" t="s">
        <v>129</v>
      </c>
      <c r="C284" s="8" t="s">
        <v>130</v>
      </c>
      <c r="D284" s="8" t="s">
        <v>0</v>
      </c>
      <c r="E284" s="8">
        <v>72</v>
      </c>
      <c r="F284" s="8">
        <v>0.42366900000000002</v>
      </c>
      <c r="G284" s="8">
        <v>-8.5900000000000001E-17</v>
      </c>
      <c r="H284" s="8">
        <v>0</v>
      </c>
      <c r="I284" s="8">
        <v>0</v>
      </c>
      <c r="J284" s="8">
        <v>0</v>
      </c>
      <c r="K284" s="48">
        <v>8.7400000000000002E-8</v>
      </c>
      <c r="N284" s="73" t="str">
        <f>IF($A284="","",IF($A284=N$2,IF($G$3=aux!$A$2,1,-1)*($F284-INDEX($F$1:$F$1001,ROW($F284)+$E$3))/N$3*1000,""))</f>
        <v/>
      </c>
      <c r="O284" s="73" t="str">
        <f>IF($A284="","",IF($A284=O$2,IF($G$3=aux!$A$2,1,-1)*($F284-INDEX($F$1:$F$1001,ROW($F284)+$E$3))/O$3*1000,""))</f>
        <v/>
      </c>
      <c r="P284" s="73" t="str">
        <f>IF($A284="","",IF($A284=P$2,IF($G$3=aux!$A$2,1,-1)*($F284-INDEX($F$1:$F$1001,ROW($F284)+$E$3))/P$3*1000,""))</f>
        <v/>
      </c>
      <c r="Q284" s="73" t="str">
        <f>IF($A284="","",IF($A284=Q$2,IF($G$3=aux!$A$2,1,-1)*($F284-INDEX($F$1:$F$1001,ROW($F284)+$E$3))/Q$3*1000,""))</f>
        <v/>
      </c>
      <c r="R284" s="73" t="str">
        <f>IF($A284="","",IF($A284=R$2,IF($G$3=aux!$A$2,1,-1)*($F284-INDEX($F$1:$F$1001,ROW($F284)+$E$3))/R$3*1000,""))</f>
        <v/>
      </c>
      <c r="S284" s="73" t="str">
        <f>IF($A284="","",IF($A284=S$2,IF($G$3=aux!$A$2,1,-1)*($F284-INDEX($F$1:$F$1001,ROW($F284)+$E$3))/S$3*1000,""))</f>
        <v/>
      </c>
      <c r="T284" s="73" t="str">
        <f>IF($A284="","",IF($A284=T$2,IF($G$3=aux!$A$2,1,-1)*($F284-INDEX($F$1:$F$1001,ROW($F284)+$E$3))/T$3*1000,""))</f>
        <v/>
      </c>
      <c r="U284" s="73">
        <f>IF($A284="","",IF($A284=U$2,IF($G$3=aux!$A$2,1,-1)*($F284-INDEX($F$1:$F$1001,ROW($F284)+$E$3))/U$3*1000,""))</f>
        <v>42.861333333333341</v>
      </c>
      <c r="V284" s="73" t="str">
        <f>IF($A284="","",IF($A284=V$2,IF($G$3=aux!$A$2,1,-1)*($F284-INDEX($F$1:$F$1001,ROW($F284)+$E$3))/V$3*1000,""))</f>
        <v/>
      </c>
      <c r="W284" s="73" t="str">
        <f>IF($A284="","",IF($A284=W$2,IF($G$3=aux!$A$2,1,-1)*($F284-INDEX($F$1:$F$1001,ROW($F284)+$E$3))/W$3*1000,""))</f>
        <v/>
      </c>
    </row>
    <row r="285" spans="1:23" x14ac:dyDescent="0.25">
      <c r="A285" s="47" t="s">
        <v>131</v>
      </c>
      <c r="B285" s="8" t="s">
        <v>129</v>
      </c>
      <c r="C285" s="8" t="s">
        <v>130</v>
      </c>
      <c r="D285" s="8" t="s">
        <v>0</v>
      </c>
      <c r="E285" s="8">
        <v>73</v>
      </c>
      <c r="F285" s="8">
        <v>0.43003000000000002</v>
      </c>
      <c r="G285" s="8">
        <v>-8.6020000000000003E-17</v>
      </c>
      <c r="H285" s="8">
        <v>0</v>
      </c>
      <c r="I285" s="8">
        <v>0</v>
      </c>
      <c r="J285" s="8">
        <v>0</v>
      </c>
      <c r="K285" s="48">
        <v>8.7400000000000002E-8</v>
      </c>
      <c r="N285" s="73" t="str">
        <f>IF($A285="","",IF($A285=N$2,IF($G$3=aux!$A$2,1,-1)*($F285-INDEX($F$1:$F$1001,ROW($F285)+$E$3))/N$3*1000,""))</f>
        <v/>
      </c>
      <c r="O285" s="73" t="str">
        <f>IF($A285="","",IF($A285=O$2,IF($G$3=aux!$A$2,1,-1)*($F285-INDEX($F$1:$F$1001,ROW($F285)+$E$3))/O$3*1000,""))</f>
        <v/>
      </c>
      <c r="P285" s="73" t="str">
        <f>IF($A285="","",IF($A285=P$2,IF($G$3=aux!$A$2,1,-1)*($F285-INDEX($F$1:$F$1001,ROW($F285)+$E$3))/P$3*1000,""))</f>
        <v/>
      </c>
      <c r="Q285" s="73" t="str">
        <f>IF($A285="","",IF($A285=Q$2,IF($G$3=aux!$A$2,1,-1)*($F285-INDEX($F$1:$F$1001,ROW($F285)+$E$3))/Q$3*1000,""))</f>
        <v/>
      </c>
      <c r="R285" s="73" t="str">
        <f>IF($A285="","",IF($A285=R$2,IF($G$3=aux!$A$2,1,-1)*($F285-INDEX($F$1:$F$1001,ROW($F285)+$E$3))/R$3*1000,""))</f>
        <v/>
      </c>
      <c r="S285" s="73" t="str">
        <f>IF($A285="","",IF($A285=S$2,IF($G$3=aux!$A$2,1,-1)*($F285-INDEX($F$1:$F$1001,ROW($F285)+$E$3))/S$3*1000,""))</f>
        <v/>
      </c>
      <c r="T285" s="73" t="str">
        <f>IF($A285="","",IF($A285=T$2,IF($G$3=aux!$A$2,1,-1)*($F285-INDEX($F$1:$F$1001,ROW($F285)+$E$3))/T$3*1000,""))</f>
        <v/>
      </c>
      <c r="U285" s="73">
        <f>IF($A285="","",IF($A285=U$2,IF($G$3=aux!$A$2,1,-1)*($F285-INDEX($F$1:$F$1001,ROW($F285)+$E$3))/U$3*1000,""))</f>
        <v>43.488666666666674</v>
      </c>
      <c r="V285" s="73" t="str">
        <f>IF($A285="","",IF($A285=V$2,IF($G$3=aux!$A$2,1,-1)*($F285-INDEX($F$1:$F$1001,ROW($F285)+$E$3))/V$3*1000,""))</f>
        <v/>
      </c>
      <c r="W285" s="73" t="str">
        <f>IF($A285="","",IF($A285=W$2,IF($G$3=aux!$A$2,1,-1)*($F285-INDEX($F$1:$F$1001,ROW($F285)+$E$3))/W$3*1000,""))</f>
        <v/>
      </c>
    </row>
    <row r="286" spans="1:23" x14ac:dyDescent="0.25">
      <c r="A286" s="47" t="s">
        <v>131</v>
      </c>
      <c r="B286" s="8" t="s">
        <v>129</v>
      </c>
      <c r="C286" s="8" t="s">
        <v>130</v>
      </c>
      <c r="D286" s="8" t="s">
        <v>0</v>
      </c>
      <c r="E286" s="8">
        <v>74</v>
      </c>
      <c r="F286" s="8">
        <v>0.43639</v>
      </c>
      <c r="G286" s="8">
        <v>-8.6140000000000005E-17</v>
      </c>
      <c r="H286" s="8">
        <v>0</v>
      </c>
      <c r="I286" s="8">
        <v>0</v>
      </c>
      <c r="J286" s="8">
        <v>0</v>
      </c>
      <c r="K286" s="48">
        <v>8.7400000000000002E-8</v>
      </c>
      <c r="N286" s="73" t="str">
        <f>IF($A286="","",IF($A286=N$2,IF($G$3=aux!$A$2,1,-1)*($F286-INDEX($F$1:$F$1001,ROW($F286)+$E$3))/N$3*1000,""))</f>
        <v/>
      </c>
      <c r="O286" s="73" t="str">
        <f>IF($A286="","",IF($A286=O$2,IF($G$3=aux!$A$2,1,-1)*($F286-INDEX($F$1:$F$1001,ROW($F286)+$E$3))/O$3*1000,""))</f>
        <v/>
      </c>
      <c r="P286" s="73" t="str">
        <f>IF($A286="","",IF($A286=P$2,IF($G$3=aux!$A$2,1,-1)*($F286-INDEX($F$1:$F$1001,ROW($F286)+$E$3))/P$3*1000,""))</f>
        <v/>
      </c>
      <c r="Q286" s="73" t="str">
        <f>IF($A286="","",IF($A286=Q$2,IF($G$3=aux!$A$2,1,-1)*($F286-INDEX($F$1:$F$1001,ROW($F286)+$E$3))/Q$3*1000,""))</f>
        <v/>
      </c>
      <c r="R286" s="73" t="str">
        <f>IF($A286="","",IF($A286=R$2,IF($G$3=aux!$A$2,1,-1)*($F286-INDEX($F$1:$F$1001,ROW($F286)+$E$3))/R$3*1000,""))</f>
        <v/>
      </c>
      <c r="S286" s="73" t="str">
        <f>IF($A286="","",IF($A286=S$2,IF($G$3=aux!$A$2,1,-1)*($F286-INDEX($F$1:$F$1001,ROW($F286)+$E$3))/S$3*1000,""))</f>
        <v/>
      </c>
      <c r="T286" s="73" t="str">
        <f>IF($A286="","",IF($A286=T$2,IF($G$3=aux!$A$2,1,-1)*($F286-INDEX($F$1:$F$1001,ROW($F286)+$E$3))/T$3*1000,""))</f>
        <v/>
      </c>
      <c r="U286" s="73">
        <f>IF($A286="","",IF($A286=U$2,IF($G$3=aux!$A$2,1,-1)*($F286-INDEX($F$1:$F$1001,ROW($F286)+$E$3))/U$3*1000,""))</f>
        <v>44.115333333333339</v>
      </c>
      <c r="V286" s="73" t="str">
        <f>IF($A286="","",IF($A286=V$2,IF($G$3=aux!$A$2,1,-1)*($F286-INDEX($F$1:$F$1001,ROW($F286)+$E$3))/V$3*1000,""))</f>
        <v/>
      </c>
      <c r="W286" s="73" t="str">
        <f>IF($A286="","",IF($A286=W$2,IF($G$3=aux!$A$2,1,-1)*($F286-INDEX($F$1:$F$1001,ROW($F286)+$E$3))/W$3*1000,""))</f>
        <v/>
      </c>
    </row>
    <row r="287" spans="1:23" x14ac:dyDescent="0.25">
      <c r="A287" s="47" t="s">
        <v>131</v>
      </c>
      <c r="B287" s="8" t="s">
        <v>129</v>
      </c>
      <c r="C287" s="8" t="s">
        <v>130</v>
      </c>
      <c r="D287" s="8" t="s">
        <v>0</v>
      </c>
      <c r="E287" s="8">
        <v>75</v>
      </c>
      <c r="F287" s="8">
        <v>0.44274999999999998</v>
      </c>
      <c r="G287" s="8">
        <v>-8.6259999999999996E-17</v>
      </c>
      <c r="H287" s="8">
        <v>0</v>
      </c>
      <c r="I287" s="8">
        <v>0</v>
      </c>
      <c r="J287" s="8">
        <v>0</v>
      </c>
      <c r="K287" s="48">
        <v>8.7400000000000002E-8</v>
      </c>
      <c r="N287" s="73" t="str">
        <f>IF($A287="","",IF($A287=N$2,IF($G$3=aux!$A$2,1,-1)*($F287-INDEX($F$1:$F$1001,ROW($F287)+$E$3))/N$3*1000,""))</f>
        <v/>
      </c>
      <c r="O287" s="73" t="str">
        <f>IF($A287="","",IF($A287=O$2,IF($G$3=aux!$A$2,1,-1)*($F287-INDEX($F$1:$F$1001,ROW($F287)+$E$3))/O$3*1000,""))</f>
        <v/>
      </c>
      <c r="P287" s="73" t="str">
        <f>IF($A287="","",IF($A287=P$2,IF($G$3=aux!$A$2,1,-1)*($F287-INDEX($F$1:$F$1001,ROW($F287)+$E$3))/P$3*1000,""))</f>
        <v/>
      </c>
      <c r="Q287" s="73" t="str">
        <f>IF($A287="","",IF($A287=Q$2,IF($G$3=aux!$A$2,1,-1)*($F287-INDEX($F$1:$F$1001,ROW($F287)+$E$3))/Q$3*1000,""))</f>
        <v/>
      </c>
      <c r="R287" s="73" t="str">
        <f>IF($A287="","",IF($A287=R$2,IF($G$3=aux!$A$2,1,-1)*($F287-INDEX($F$1:$F$1001,ROW($F287)+$E$3))/R$3*1000,""))</f>
        <v/>
      </c>
      <c r="S287" s="73" t="str">
        <f>IF($A287="","",IF($A287=S$2,IF($G$3=aux!$A$2,1,-1)*($F287-INDEX($F$1:$F$1001,ROW($F287)+$E$3))/S$3*1000,""))</f>
        <v/>
      </c>
      <c r="T287" s="73" t="str">
        <f>IF($A287="","",IF($A287=T$2,IF($G$3=aux!$A$2,1,-1)*($F287-INDEX($F$1:$F$1001,ROW($F287)+$E$3))/T$3*1000,""))</f>
        <v/>
      </c>
      <c r="U287" s="73">
        <f>IF($A287="","",IF($A287=U$2,IF($G$3=aux!$A$2,1,-1)*($F287-INDEX($F$1:$F$1001,ROW($F287)+$E$3))/U$3*1000,""))</f>
        <v>44.741999999999983</v>
      </c>
      <c r="V287" s="73" t="str">
        <f>IF($A287="","",IF($A287=V$2,IF($G$3=aux!$A$2,1,-1)*($F287-INDEX($F$1:$F$1001,ROW($F287)+$E$3))/V$3*1000,""))</f>
        <v/>
      </c>
      <c r="W287" s="73" t="str">
        <f>IF($A287="","",IF($A287=W$2,IF($G$3=aux!$A$2,1,-1)*($F287-INDEX($F$1:$F$1001,ROW($F287)+$E$3))/W$3*1000,""))</f>
        <v/>
      </c>
    </row>
    <row r="288" spans="1:23" x14ac:dyDescent="0.25">
      <c r="A288" s="47" t="s">
        <v>131</v>
      </c>
      <c r="B288" s="8" t="s">
        <v>129</v>
      </c>
      <c r="C288" s="8" t="s">
        <v>130</v>
      </c>
      <c r="D288" s="8" t="s">
        <v>0</v>
      </c>
      <c r="E288" s="8">
        <v>76</v>
      </c>
      <c r="F288" s="8">
        <v>0.449152</v>
      </c>
      <c r="G288" s="8">
        <v>-8.6389999999999997E-17</v>
      </c>
      <c r="H288" s="8">
        <v>0</v>
      </c>
      <c r="I288" s="8">
        <v>0</v>
      </c>
      <c r="J288" s="8">
        <v>0</v>
      </c>
      <c r="K288" s="48">
        <v>8.7400000000000002E-8</v>
      </c>
      <c r="N288" s="73" t="str">
        <f>IF($A288="","",IF($A288=N$2,IF($G$3=aux!$A$2,1,-1)*($F288-INDEX($F$1:$F$1001,ROW($F288)+$E$3))/N$3*1000,""))</f>
        <v/>
      </c>
      <c r="O288" s="73" t="str">
        <f>IF($A288="","",IF($A288=O$2,IF($G$3=aux!$A$2,1,-1)*($F288-INDEX($F$1:$F$1001,ROW($F288)+$E$3))/O$3*1000,""))</f>
        <v/>
      </c>
      <c r="P288" s="73" t="str">
        <f>IF($A288="","",IF($A288=P$2,IF($G$3=aux!$A$2,1,-1)*($F288-INDEX($F$1:$F$1001,ROW($F288)+$E$3))/P$3*1000,""))</f>
        <v/>
      </c>
      <c r="Q288" s="73" t="str">
        <f>IF($A288="","",IF($A288=Q$2,IF($G$3=aux!$A$2,1,-1)*($F288-INDEX($F$1:$F$1001,ROW($F288)+$E$3))/Q$3*1000,""))</f>
        <v/>
      </c>
      <c r="R288" s="73" t="str">
        <f>IF($A288="","",IF($A288=R$2,IF($G$3=aux!$A$2,1,-1)*($F288-INDEX($F$1:$F$1001,ROW($F288)+$E$3))/R$3*1000,""))</f>
        <v/>
      </c>
      <c r="S288" s="73" t="str">
        <f>IF($A288="","",IF($A288=S$2,IF($G$3=aux!$A$2,1,-1)*($F288-INDEX($F$1:$F$1001,ROW($F288)+$E$3))/S$3*1000,""))</f>
        <v/>
      </c>
      <c r="T288" s="73" t="str">
        <f>IF($A288="","",IF($A288=T$2,IF($G$3=aux!$A$2,1,-1)*($F288-INDEX($F$1:$F$1001,ROW($F288)+$E$3))/T$3*1000,""))</f>
        <v/>
      </c>
      <c r="U288" s="73">
        <f>IF($A288="","",IF($A288=U$2,IF($G$3=aux!$A$2,1,-1)*($F288-INDEX($F$1:$F$1001,ROW($F288)+$E$3))/U$3*1000,""))</f>
        <v>45.373333333333342</v>
      </c>
      <c r="V288" s="73" t="str">
        <f>IF($A288="","",IF($A288=V$2,IF($G$3=aux!$A$2,1,-1)*($F288-INDEX($F$1:$F$1001,ROW($F288)+$E$3))/V$3*1000,""))</f>
        <v/>
      </c>
      <c r="W288" s="73" t="str">
        <f>IF($A288="","",IF($A288=W$2,IF($G$3=aux!$A$2,1,-1)*($F288-INDEX($F$1:$F$1001,ROW($F288)+$E$3))/W$3*1000,""))</f>
        <v/>
      </c>
    </row>
    <row r="289" spans="1:23" x14ac:dyDescent="0.25">
      <c r="A289" s="47" t="s">
        <v>131</v>
      </c>
      <c r="B289" s="8" t="s">
        <v>129</v>
      </c>
      <c r="C289" s="8" t="s">
        <v>130</v>
      </c>
      <c r="D289" s="8" t="s">
        <v>0</v>
      </c>
      <c r="E289" s="8">
        <v>77</v>
      </c>
      <c r="F289" s="8">
        <v>0.45555299999999999</v>
      </c>
      <c r="G289" s="8">
        <v>-8.651E-17</v>
      </c>
      <c r="H289" s="8">
        <v>0</v>
      </c>
      <c r="I289" s="8">
        <v>0</v>
      </c>
      <c r="J289" s="8">
        <v>0</v>
      </c>
      <c r="K289" s="48">
        <v>8.7400000000000002E-8</v>
      </c>
      <c r="N289" s="73" t="str">
        <f>IF($A289="","",IF($A289=N$2,IF($G$3=aux!$A$2,1,-1)*($F289-INDEX($F$1:$F$1001,ROW($F289)+$E$3))/N$3*1000,""))</f>
        <v/>
      </c>
      <c r="O289" s="73" t="str">
        <f>IF($A289="","",IF($A289=O$2,IF($G$3=aux!$A$2,1,-1)*($F289-INDEX($F$1:$F$1001,ROW($F289)+$E$3))/O$3*1000,""))</f>
        <v/>
      </c>
      <c r="P289" s="73" t="str">
        <f>IF($A289="","",IF($A289=P$2,IF($G$3=aux!$A$2,1,-1)*($F289-INDEX($F$1:$F$1001,ROW($F289)+$E$3))/P$3*1000,""))</f>
        <v/>
      </c>
      <c r="Q289" s="73" t="str">
        <f>IF($A289="","",IF($A289=Q$2,IF($G$3=aux!$A$2,1,-1)*($F289-INDEX($F$1:$F$1001,ROW($F289)+$E$3))/Q$3*1000,""))</f>
        <v/>
      </c>
      <c r="R289" s="73" t="str">
        <f>IF($A289="","",IF($A289=R$2,IF($G$3=aux!$A$2,1,-1)*($F289-INDEX($F$1:$F$1001,ROW($F289)+$E$3))/R$3*1000,""))</f>
        <v/>
      </c>
      <c r="S289" s="73" t="str">
        <f>IF($A289="","",IF($A289=S$2,IF($G$3=aux!$A$2,1,-1)*($F289-INDEX($F$1:$F$1001,ROW($F289)+$E$3))/S$3*1000,""))</f>
        <v/>
      </c>
      <c r="T289" s="73" t="str">
        <f>IF($A289="","",IF($A289=T$2,IF($G$3=aux!$A$2,1,-1)*($F289-INDEX($F$1:$F$1001,ROW($F289)+$E$3))/T$3*1000,""))</f>
        <v/>
      </c>
      <c r="U289" s="73">
        <f>IF($A289="","",IF($A289=U$2,IF($G$3=aux!$A$2,1,-1)*($F289-INDEX($F$1:$F$1001,ROW($F289)+$E$3))/U$3*1000,""))</f>
        <v>46.004333333333335</v>
      </c>
      <c r="V289" s="73" t="str">
        <f>IF($A289="","",IF($A289=V$2,IF($G$3=aux!$A$2,1,-1)*($F289-INDEX($F$1:$F$1001,ROW($F289)+$E$3))/V$3*1000,""))</f>
        <v/>
      </c>
      <c r="W289" s="73" t="str">
        <f>IF($A289="","",IF($A289=W$2,IF($G$3=aux!$A$2,1,-1)*($F289-INDEX($F$1:$F$1001,ROW($F289)+$E$3))/W$3*1000,""))</f>
        <v/>
      </c>
    </row>
    <row r="290" spans="1:23" x14ac:dyDescent="0.25">
      <c r="A290" s="47" t="s">
        <v>131</v>
      </c>
      <c r="B290" s="8" t="s">
        <v>129</v>
      </c>
      <c r="C290" s="8" t="s">
        <v>130</v>
      </c>
      <c r="D290" s="8" t="s">
        <v>0</v>
      </c>
      <c r="E290" s="8">
        <v>78</v>
      </c>
      <c r="F290" s="8">
        <v>0.46195399999999998</v>
      </c>
      <c r="G290" s="8">
        <v>-8.6630000000000002E-17</v>
      </c>
      <c r="H290" s="8">
        <v>0</v>
      </c>
      <c r="I290" s="8">
        <v>0</v>
      </c>
      <c r="J290" s="8">
        <v>0</v>
      </c>
      <c r="K290" s="48">
        <v>8.7400000000000002E-8</v>
      </c>
      <c r="N290" s="73" t="str">
        <f>IF($A290="","",IF($A290=N$2,IF($G$3=aux!$A$2,1,-1)*($F290-INDEX($F$1:$F$1001,ROW($F290)+$E$3))/N$3*1000,""))</f>
        <v/>
      </c>
      <c r="O290" s="73" t="str">
        <f>IF($A290="","",IF($A290=O$2,IF($G$3=aux!$A$2,1,-1)*($F290-INDEX($F$1:$F$1001,ROW($F290)+$E$3))/O$3*1000,""))</f>
        <v/>
      </c>
      <c r="P290" s="73" t="str">
        <f>IF($A290="","",IF($A290=P$2,IF($G$3=aux!$A$2,1,-1)*($F290-INDEX($F$1:$F$1001,ROW($F290)+$E$3))/P$3*1000,""))</f>
        <v/>
      </c>
      <c r="Q290" s="73" t="str">
        <f>IF($A290="","",IF($A290=Q$2,IF($G$3=aux!$A$2,1,-1)*($F290-INDEX($F$1:$F$1001,ROW($F290)+$E$3))/Q$3*1000,""))</f>
        <v/>
      </c>
      <c r="R290" s="73" t="str">
        <f>IF($A290="","",IF($A290=R$2,IF($G$3=aux!$A$2,1,-1)*($F290-INDEX($F$1:$F$1001,ROW($F290)+$E$3))/R$3*1000,""))</f>
        <v/>
      </c>
      <c r="S290" s="73" t="str">
        <f>IF($A290="","",IF($A290=S$2,IF($G$3=aux!$A$2,1,-1)*($F290-INDEX($F$1:$F$1001,ROW($F290)+$E$3))/S$3*1000,""))</f>
        <v/>
      </c>
      <c r="T290" s="73" t="str">
        <f>IF($A290="","",IF($A290=T$2,IF($G$3=aux!$A$2,1,-1)*($F290-INDEX($F$1:$F$1001,ROW($F290)+$E$3))/T$3*1000,""))</f>
        <v/>
      </c>
      <c r="U290" s="73">
        <f>IF($A290="","",IF($A290=U$2,IF($G$3=aux!$A$2,1,-1)*($F290-INDEX($F$1:$F$1001,ROW($F290)+$E$3))/U$3*1000,""))</f>
        <v>46.635666666666651</v>
      </c>
      <c r="V290" s="73" t="str">
        <f>IF($A290="","",IF($A290=V$2,IF($G$3=aux!$A$2,1,-1)*($F290-INDEX($F$1:$F$1001,ROW($F290)+$E$3))/V$3*1000,""))</f>
        <v/>
      </c>
      <c r="W290" s="73" t="str">
        <f>IF($A290="","",IF($A290=W$2,IF($G$3=aux!$A$2,1,-1)*($F290-INDEX($F$1:$F$1001,ROW($F290)+$E$3))/W$3*1000,""))</f>
        <v/>
      </c>
    </row>
    <row r="291" spans="1:23" x14ac:dyDescent="0.25">
      <c r="A291" s="47" t="s">
        <v>131</v>
      </c>
      <c r="B291" s="8" t="s">
        <v>129</v>
      </c>
      <c r="C291" s="8" t="s">
        <v>130</v>
      </c>
      <c r="D291" s="8" t="s">
        <v>0</v>
      </c>
      <c r="E291" s="8">
        <v>79</v>
      </c>
      <c r="F291" s="8">
        <v>0.46835399999999999</v>
      </c>
      <c r="G291" s="8">
        <v>-8.6760000000000004E-17</v>
      </c>
      <c r="H291" s="8">
        <v>0</v>
      </c>
      <c r="I291" s="8">
        <v>0</v>
      </c>
      <c r="J291" s="8">
        <v>0</v>
      </c>
      <c r="K291" s="48">
        <v>8.7400000000000002E-8</v>
      </c>
      <c r="N291" s="73" t="str">
        <f>IF($A291="","",IF($A291=N$2,IF($G$3=aux!$A$2,1,-1)*($F291-INDEX($F$1:$F$1001,ROW($F291)+$E$3))/N$3*1000,""))</f>
        <v/>
      </c>
      <c r="O291" s="73" t="str">
        <f>IF($A291="","",IF($A291=O$2,IF($G$3=aux!$A$2,1,-1)*($F291-INDEX($F$1:$F$1001,ROW($F291)+$E$3))/O$3*1000,""))</f>
        <v/>
      </c>
      <c r="P291" s="73" t="str">
        <f>IF($A291="","",IF($A291=P$2,IF($G$3=aux!$A$2,1,-1)*($F291-INDEX($F$1:$F$1001,ROW($F291)+$E$3))/P$3*1000,""))</f>
        <v/>
      </c>
      <c r="Q291" s="73" t="str">
        <f>IF($A291="","",IF($A291=Q$2,IF($G$3=aux!$A$2,1,-1)*($F291-INDEX($F$1:$F$1001,ROW($F291)+$E$3))/Q$3*1000,""))</f>
        <v/>
      </c>
      <c r="R291" s="73" t="str">
        <f>IF($A291="","",IF($A291=R$2,IF($G$3=aux!$A$2,1,-1)*($F291-INDEX($F$1:$F$1001,ROW($F291)+$E$3))/R$3*1000,""))</f>
        <v/>
      </c>
      <c r="S291" s="73" t="str">
        <f>IF($A291="","",IF($A291=S$2,IF($G$3=aux!$A$2,1,-1)*($F291-INDEX($F$1:$F$1001,ROW($F291)+$E$3))/S$3*1000,""))</f>
        <v/>
      </c>
      <c r="T291" s="73" t="str">
        <f>IF($A291="","",IF($A291=T$2,IF($G$3=aux!$A$2,1,-1)*($F291-INDEX($F$1:$F$1001,ROW($F291)+$E$3))/T$3*1000,""))</f>
        <v/>
      </c>
      <c r="U291" s="73">
        <f>IF($A291="","",IF($A291=U$2,IF($G$3=aux!$A$2,1,-1)*($F291-INDEX($F$1:$F$1001,ROW($F291)+$E$3))/U$3*1000,""))</f>
        <v>47.266333333333336</v>
      </c>
      <c r="V291" s="73" t="str">
        <f>IF($A291="","",IF($A291=V$2,IF($G$3=aux!$A$2,1,-1)*($F291-INDEX($F$1:$F$1001,ROW($F291)+$E$3))/V$3*1000,""))</f>
        <v/>
      </c>
      <c r="W291" s="73" t="str">
        <f>IF($A291="","",IF($A291=W$2,IF($G$3=aux!$A$2,1,-1)*($F291-INDEX($F$1:$F$1001,ROW($F291)+$E$3))/W$3*1000,""))</f>
        <v/>
      </c>
    </row>
    <row r="292" spans="1:23" x14ac:dyDescent="0.25">
      <c r="A292" s="47" t="s">
        <v>131</v>
      </c>
      <c r="B292" s="8" t="s">
        <v>129</v>
      </c>
      <c r="C292" s="8" t="s">
        <v>130</v>
      </c>
      <c r="D292" s="8" t="s">
        <v>0</v>
      </c>
      <c r="E292" s="8">
        <v>80</v>
      </c>
      <c r="F292" s="8">
        <v>0.47475499999999998</v>
      </c>
      <c r="G292" s="8">
        <v>-8.6880000000000006E-17</v>
      </c>
      <c r="H292" s="8">
        <v>0</v>
      </c>
      <c r="I292" s="8">
        <v>0</v>
      </c>
      <c r="J292" s="8">
        <v>0</v>
      </c>
      <c r="K292" s="48">
        <v>8.7400000000000002E-8</v>
      </c>
      <c r="N292" s="73" t="str">
        <f>IF($A292="","",IF($A292=N$2,IF($G$3=aux!$A$2,1,-1)*($F292-INDEX($F$1:$F$1001,ROW($F292)+$E$3))/N$3*1000,""))</f>
        <v/>
      </c>
      <c r="O292" s="73" t="str">
        <f>IF($A292="","",IF($A292=O$2,IF($G$3=aux!$A$2,1,-1)*($F292-INDEX($F$1:$F$1001,ROW($F292)+$E$3))/O$3*1000,""))</f>
        <v/>
      </c>
      <c r="P292" s="73" t="str">
        <f>IF($A292="","",IF($A292=P$2,IF($G$3=aux!$A$2,1,-1)*($F292-INDEX($F$1:$F$1001,ROW($F292)+$E$3))/P$3*1000,""))</f>
        <v/>
      </c>
      <c r="Q292" s="73" t="str">
        <f>IF($A292="","",IF($A292=Q$2,IF($G$3=aux!$A$2,1,-1)*($F292-INDEX($F$1:$F$1001,ROW($F292)+$E$3))/Q$3*1000,""))</f>
        <v/>
      </c>
      <c r="R292" s="73" t="str">
        <f>IF($A292="","",IF($A292=R$2,IF($G$3=aux!$A$2,1,-1)*($F292-INDEX($F$1:$F$1001,ROW($F292)+$E$3))/R$3*1000,""))</f>
        <v/>
      </c>
      <c r="S292" s="73" t="str">
        <f>IF($A292="","",IF($A292=S$2,IF($G$3=aux!$A$2,1,-1)*($F292-INDEX($F$1:$F$1001,ROW($F292)+$E$3))/S$3*1000,""))</f>
        <v/>
      </c>
      <c r="T292" s="73" t="str">
        <f>IF($A292="","",IF($A292=T$2,IF($G$3=aux!$A$2,1,-1)*($F292-INDEX($F$1:$F$1001,ROW($F292)+$E$3))/T$3*1000,""))</f>
        <v/>
      </c>
      <c r="U292" s="73">
        <f>IF($A292="","",IF($A292=U$2,IF($G$3=aux!$A$2,1,-1)*($F292-INDEX($F$1:$F$1001,ROW($F292)+$E$3))/U$3*1000,""))</f>
        <v>47.897666666666652</v>
      </c>
      <c r="V292" s="73" t="str">
        <f>IF($A292="","",IF($A292=V$2,IF($G$3=aux!$A$2,1,-1)*($F292-INDEX($F$1:$F$1001,ROW($F292)+$E$3))/V$3*1000,""))</f>
        <v/>
      </c>
      <c r="W292" s="73" t="str">
        <f>IF($A292="","",IF($A292=W$2,IF($G$3=aux!$A$2,1,-1)*($F292-INDEX($F$1:$F$1001,ROW($F292)+$E$3))/W$3*1000,""))</f>
        <v/>
      </c>
    </row>
    <row r="293" spans="1:23" x14ac:dyDescent="0.25">
      <c r="A293" s="47" t="s">
        <v>131</v>
      </c>
      <c r="B293" s="8" t="s">
        <v>129</v>
      </c>
      <c r="C293" s="8" t="s">
        <v>130</v>
      </c>
      <c r="D293" s="8" t="s">
        <v>0</v>
      </c>
      <c r="E293" s="8">
        <v>81</v>
      </c>
      <c r="F293" s="8">
        <v>0.48115599999999997</v>
      </c>
      <c r="G293" s="8">
        <v>-8.6999999999999996E-17</v>
      </c>
      <c r="H293" s="8">
        <v>0</v>
      </c>
      <c r="I293" s="8">
        <v>0</v>
      </c>
      <c r="J293" s="8">
        <v>0</v>
      </c>
      <c r="K293" s="48">
        <v>8.7400000000000002E-8</v>
      </c>
      <c r="N293" s="73" t="str">
        <f>IF($A293="","",IF($A293=N$2,IF($G$3=aux!$A$2,1,-1)*($F293-INDEX($F$1:$F$1001,ROW($F293)+$E$3))/N$3*1000,""))</f>
        <v/>
      </c>
      <c r="O293" s="73" t="str">
        <f>IF($A293="","",IF($A293=O$2,IF($G$3=aux!$A$2,1,-1)*($F293-INDEX($F$1:$F$1001,ROW($F293)+$E$3))/O$3*1000,""))</f>
        <v/>
      </c>
      <c r="P293" s="73" t="str">
        <f>IF($A293="","",IF($A293=P$2,IF($G$3=aux!$A$2,1,-1)*($F293-INDEX($F$1:$F$1001,ROW($F293)+$E$3))/P$3*1000,""))</f>
        <v/>
      </c>
      <c r="Q293" s="73" t="str">
        <f>IF($A293="","",IF($A293=Q$2,IF($G$3=aux!$A$2,1,-1)*($F293-INDEX($F$1:$F$1001,ROW($F293)+$E$3))/Q$3*1000,""))</f>
        <v/>
      </c>
      <c r="R293" s="73" t="str">
        <f>IF($A293="","",IF($A293=R$2,IF($G$3=aux!$A$2,1,-1)*($F293-INDEX($F$1:$F$1001,ROW($F293)+$E$3))/R$3*1000,""))</f>
        <v/>
      </c>
      <c r="S293" s="73" t="str">
        <f>IF($A293="","",IF($A293=S$2,IF($G$3=aux!$A$2,1,-1)*($F293-INDEX($F$1:$F$1001,ROW($F293)+$E$3))/S$3*1000,""))</f>
        <v/>
      </c>
      <c r="T293" s="73" t="str">
        <f>IF($A293="","",IF($A293=T$2,IF($G$3=aux!$A$2,1,-1)*($F293-INDEX($F$1:$F$1001,ROW($F293)+$E$3))/T$3*1000,""))</f>
        <v/>
      </c>
      <c r="U293" s="73">
        <f>IF($A293="","",IF($A293=U$2,IF($G$3=aux!$A$2,1,-1)*($F293-INDEX($F$1:$F$1001,ROW($F293)+$E$3))/U$3*1000,""))</f>
        <v>48.528666666666666</v>
      </c>
      <c r="V293" s="73" t="str">
        <f>IF($A293="","",IF($A293=V$2,IF($G$3=aux!$A$2,1,-1)*($F293-INDEX($F$1:$F$1001,ROW($F293)+$E$3))/V$3*1000,""))</f>
        <v/>
      </c>
      <c r="W293" s="73" t="str">
        <f>IF($A293="","",IF($A293=W$2,IF($G$3=aux!$A$2,1,-1)*($F293-INDEX($F$1:$F$1001,ROW($F293)+$E$3))/W$3*1000,""))</f>
        <v/>
      </c>
    </row>
    <row r="294" spans="1:23" x14ac:dyDescent="0.25">
      <c r="A294" s="47" t="s">
        <v>131</v>
      </c>
      <c r="B294" s="8" t="s">
        <v>129</v>
      </c>
      <c r="C294" s="8" t="s">
        <v>130</v>
      </c>
      <c r="D294" s="8" t="s">
        <v>0</v>
      </c>
      <c r="E294" s="8">
        <v>82</v>
      </c>
      <c r="F294" s="8">
        <v>0.48755500000000002</v>
      </c>
      <c r="G294" s="8">
        <v>-8.7129999999999998E-17</v>
      </c>
      <c r="H294" s="8">
        <v>0</v>
      </c>
      <c r="I294" s="8">
        <v>0</v>
      </c>
      <c r="J294" s="8">
        <v>0</v>
      </c>
      <c r="K294" s="48">
        <v>8.7400000000000002E-8</v>
      </c>
      <c r="N294" s="73" t="str">
        <f>IF($A294="","",IF($A294=N$2,IF($G$3=aux!$A$2,1,-1)*($F294-INDEX($F$1:$F$1001,ROW($F294)+$E$3))/N$3*1000,""))</f>
        <v/>
      </c>
      <c r="O294" s="73" t="str">
        <f>IF($A294="","",IF($A294=O$2,IF($G$3=aux!$A$2,1,-1)*($F294-INDEX($F$1:$F$1001,ROW($F294)+$E$3))/O$3*1000,""))</f>
        <v/>
      </c>
      <c r="P294" s="73" t="str">
        <f>IF($A294="","",IF($A294=P$2,IF($G$3=aux!$A$2,1,-1)*($F294-INDEX($F$1:$F$1001,ROW($F294)+$E$3))/P$3*1000,""))</f>
        <v/>
      </c>
      <c r="Q294" s="73" t="str">
        <f>IF($A294="","",IF($A294=Q$2,IF($G$3=aux!$A$2,1,-1)*($F294-INDEX($F$1:$F$1001,ROW($F294)+$E$3))/Q$3*1000,""))</f>
        <v/>
      </c>
      <c r="R294" s="73" t="str">
        <f>IF($A294="","",IF($A294=R$2,IF($G$3=aux!$A$2,1,-1)*($F294-INDEX($F$1:$F$1001,ROW($F294)+$E$3))/R$3*1000,""))</f>
        <v/>
      </c>
      <c r="S294" s="73" t="str">
        <f>IF($A294="","",IF($A294=S$2,IF($G$3=aux!$A$2,1,-1)*($F294-INDEX($F$1:$F$1001,ROW($F294)+$E$3))/S$3*1000,""))</f>
        <v/>
      </c>
      <c r="T294" s="73" t="str">
        <f>IF($A294="","",IF($A294=T$2,IF($G$3=aux!$A$2,1,-1)*($F294-INDEX($F$1:$F$1001,ROW($F294)+$E$3))/T$3*1000,""))</f>
        <v/>
      </c>
      <c r="U294" s="73">
        <f>IF($A294="","",IF($A294=U$2,IF($G$3=aux!$A$2,1,-1)*($F294-INDEX($F$1:$F$1001,ROW($F294)+$E$3))/U$3*1000,""))</f>
        <v>49.159333333333336</v>
      </c>
      <c r="V294" s="73" t="str">
        <f>IF($A294="","",IF($A294=V$2,IF($G$3=aux!$A$2,1,-1)*($F294-INDEX($F$1:$F$1001,ROW($F294)+$E$3))/V$3*1000,""))</f>
        <v/>
      </c>
      <c r="W294" s="73" t="str">
        <f>IF($A294="","",IF($A294=W$2,IF($G$3=aux!$A$2,1,-1)*($F294-INDEX($F$1:$F$1001,ROW($F294)+$E$3))/W$3*1000,""))</f>
        <v/>
      </c>
    </row>
    <row r="295" spans="1:23" x14ac:dyDescent="0.25">
      <c r="A295" s="47" t="s">
        <v>131</v>
      </c>
      <c r="B295" s="8" t="s">
        <v>129</v>
      </c>
      <c r="C295" s="8" t="s">
        <v>130</v>
      </c>
      <c r="D295" s="8" t="s">
        <v>0</v>
      </c>
      <c r="E295" s="8">
        <v>83</v>
      </c>
      <c r="F295" s="8">
        <v>0.49388500000000002</v>
      </c>
      <c r="G295" s="8">
        <v>-8.7240000000000001E-17</v>
      </c>
      <c r="H295" s="8">
        <v>0</v>
      </c>
      <c r="I295" s="8">
        <v>0</v>
      </c>
      <c r="J295" s="8">
        <v>0</v>
      </c>
      <c r="K295" s="48">
        <v>8.7400000000000002E-8</v>
      </c>
      <c r="N295" s="73" t="str">
        <f>IF($A295="","",IF($A295=N$2,IF($G$3=aux!$A$2,1,-1)*($F295-INDEX($F$1:$F$1001,ROW($F295)+$E$3))/N$3*1000,""))</f>
        <v/>
      </c>
      <c r="O295" s="73" t="str">
        <f>IF($A295="","",IF($A295=O$2,IF($G$3=aux!$A$2,1,-1)*($F295-INDEX($F$1:$F$1001,ROW($F295)+$E$3))/O$3*1000,""))</f>
        <v/>
      </c>
      <c r="P295" s="73" t="str">
        <f>IF($A295="","",IF($A295=P$2,IF($G$3=aux!$A$2,1,-1)*($F295-INDEX($F$1:$F$1001,ROW($F295)+$E$3))/P$3*1000,""))</f>
        <v/>
      </c>
      <c r="Q295" s="73" t="str">
        <f>IF($A295="","",IF($A295=Q$2,IF($G$3=aux!$A$2,1,-1)*($F295-INDEX($F$1:$F$1001,ROW($F295)+$E$3))/Q$3*1000,""))</f>
        <v/>
      </c>
      <c r="R295" s="73" t="str">
        <f>IF($A295="","",IF($A295=R$2,IF($G$3=aux!$A$2,1,-1)*($F295-INDEX($F$1:$F$1001,ROW($F295)+$E$3))/R$3*1000,""))</f>
        <v/>
      </c>
      <c r="S295" s="73" t="str">
        <f>IF($A295="","",IF($A295=S$2,IF($G$3=aux!$A$2,1,-1)*($F295-INDEX($F$1:$F$1001,ROW($F295)+$E$3))/S$3*1000,""))</f>
        <v/>
      </c>
      <c r="T295" s="73" t="str">
        <f>IF($A295="","",IF($A295=T$2,IF($G$3=aux!$A$2,1,-1)*($F295-INDEX($F$1:$F$1001,ROW($F295)+$E$3))/T$3*1000,""))</f>
        <v/>
      </c>
      <c r="U295" s="73">
        <f>IF($A295="","",IF($A295=U$2,IF($G$3=aux!$A$2,1,-1)*($F295-INDEX($F$1:$F$1001,ROW($F295)+$E$3))/U$3*1000,""))</f>
        <v>49.785999999999994</v>
      </c>
      <c r="V295" s="73" t="str">
        <f>IF($A295="","",IF($A295=V$2,IF($G$3=aux!$A$2,1,-1)*($F295-INDEX($F$1:$F$1001,ROW($F295)+$E$3))/V$3*1000,""))</f>
        <v/>
      </c>
      <c r="W295" s="73" t="str">
        <f>IF($A295="","",IF($A295=W$2,IF($G$3=aux!$A$2,1,-1)*($F295-INDEX($F$1:$F$1001,ROW($F295)+$E$3))/W$3*1000,""))</f>
        <v/>
      </c>
    </row>
    <row r="296" spans="1:23" x14ac:dyDescent="0.25">
      <c r="A296" s="47" t="s">
        <v>131</v>
      </c>
      <c r="B296" s="8" t="s">
        <v>129</v>
      </c>
      <c r="C296" s="8" t="s">
        <v>130</v>
      </c>
      <c r="D296" s="8" t="s">
        <v>0</v>
      </c>
      <c r="E296" s="8">
        <v>84</v>
      </c>
      <c r="F296" s="8">
        <v>0.50021499999999997</v>
      </c>
      <c r="G296" s="8">
        <v>-8.7360000000000004E-17</v>
      </c>
      <c r="H296" s="8">
        <v>0</v>
      </c>
      <c r="I296" s="8">
        <v>0</v>
      </c>
      <c r="J296" s="8">
        <v>0</v>
      </c>
      <c r="K296" s="48">
        <v>8.7400000000000002E-8</v>
      </c>
      <c r="N296" s="73" t="str">
        <f>IF($A296="","",IF($A296=N$2,IF($G$3=aux!$A$2,1,-1)*($F296-INDEX($F$1:$F$1001,ROW($F296)+$E$3))/N$3*1000,""))</f>
        <v/>
      </c>
      <c r="O296" s="73" t="str">
        <f>IF($A296="","",IF($A296=O$2,IF($G$3=aux!$A$2,1,-1)*($F296-INDEX($F$1:$F$1001,ROW($F296)+$E$3))/O$3*1000,""))</f>
        <v/>
      </c>
      <c r="P296" s="73" t="str">
        <f>IF($A296="","",IF($A296=P$2,IF($G$3=aux!$A$2,1,-1)*($F296-INDEX($F$1:$F$1001,ROW($F296)+$E$3))/P$3*1000,""))</f>
        <v/>
      </c>
      <c r="Q296" s="73" t="str">
        <f>IF($A296="","",IF($A296=Q$2,IF($G$3=aux!$A$2,1,-1)*($F296-INDEX($F$1:$F$1001,ROW($F296)+$E$3))/Q$3*1000,""))</f>
        <v/>
      </c>
      <c r="R296" s="73" t="str">
        <f>IF($A296="","",IF($A296=R$2,IF($G$3=aux!$A$2,1,-1)*($F296-INDEX($F$1:$F$1001,ROW($F296)+$E$3))/R$3*1000,""))</f>
        <v/>
      </c>
      <c r="S296" s="73" t="str">
        <f>IF($A296="","",IF($A296=S$2,IF($G$3=aux!$A$2,1,-1)*($F296-INDEX($F$1:$F$1001,ROW($F296)+$E$3))/S$3*1000,""))</f>
        <v/>
      </c>
      <c r="T296" s="73" t="str">
        <f>IF($A296="","",IF($A296=T$2,IF($G$3=aux!$A$2,1,-1)*($F296-INDEX($F$1:$F$1001,ROW($F296)+$E$3))/T$3*1000,""))</f>
        <v/>
      </c>
      <c r="U296" s="73">
        <f>IF($A296="","",IF($A296=U$2,IF($G$3=aux!$A$2,1,-1)*($F296-INDEX($F$1:$F$1001,ROW($F296)+$E$3))/U$3*1000,""))</f>
        <v>50.412333333333315</v>
      </c>
      <c r="V296" s="73" t="str">
        <f>IF($A296="","",IF($A296=V$2,IF($G$3=aux!$A$2,1,-1)*($F296-INDEX($F$1:$F$1001,ROW($F296)+$E$3))/V$3*1000,""))</f>
        <v/>
      </c>
      <c r="W296" s="73" t="str">
        <f>IF($A296="","",IF($A296=W$2,IF($G$3=aux!$A$2,1,-1)*($F296-INDEX($F$1:$F$1001,ROW($F296)+$E$3))/W$3*1000,""))</f>
        <v/>
      </c>
    </row>
    <row r="297" spans="1:23" x14ac:dyDescent="0.25">
      <c r="A297" s="47" t="s">
        <v>131</v>
      </c>
      <c r="B297" s="8" t="s">
        <v>129</v>
      </c>
      <c r="C297" s="8" t="s">
        <v>130</v>
      </c>
      <c r="D297" s="8" t="s">
        <v>0</v>
      </c>
      <c r="E297" s="8">
        <v>85</v>
      </c>
      <c r="F297" s="8">
        <v>0.50654299999999997</v>
      </c>
      <c r="G297" s="8">
        <v>-8.7469999999999994E-17</v>
      </c>
      <c r="H297" s="8">
        <v>0</v>
      </c>
      <c r="I297" s="8">
        <v>0</v>
      </c>
      <c r="J297" s="8">
        <v>0</v>
      </c>
      <c r="K297" s="48">
        <v>8.7400000000000002E-8</v>
      </c>
      <c r="N297" s="73" t="str">
        <f>IF($A297="","",IF($A297=N$2,IF($G$3=aux!$A$2,1,-1)*($F297-INDEX($F$1:$F$1001,ROW($F297)+$E$3))/N$3*1000,""))</f>
        <v/>
      </c>
      <c r="O297" s="73" t="str">
        <f>IF($A297="","",IF($A297=O$2,IF($G$3=aux!$A$2,1,-1)*($F297-INDEX($F$1:$F$1001,ROW($F297)+$E$3))/O$3*1000,""))</f>
        <v/>
      </c>
      <c r="P297" s="73" t="str">
        <f>IF($A297="","",IF($A297=P$2,IF($G$3=aux!$A$2,1,-1)*($F297-INDEX($F$1:$F$1001,ROW($F297)+$E$3))/P$3*1000,""))</f>
        <v/>
      </c>
      <c r="Q297" s="73" t="str">
        <f>IF($A297="","",IF($A297=Q$2,IF($G$3=aux!$A$2,1,-1)*($F297-INDEX($F$1:$F$1001,ROW($F297)+$E$3))/Q$3*1000,""))</f>
        <v/>
      </c>
      <c r="R297" s="73" t="str">
        <f>IF($A297="","",IF($A297=R$2,IF($G$3=aux!$A$2,1,-1)*($F297-INDEX($F$1:$F$1001,ROW($F297)+$E$3))/R$3*1000,""))</f>
        <v/>
      </c>
      <c r="S297" s="73" t="str">
        <f>IF($A297="","",IF($A297=S$2,IF($G$3=aux!$A$2,1,-1)*($F297-INDEX($F$1:$F$1001,ROW($F297)+$E$3))/S$3*1000,""))</f>
        <v/>
      </c>
      <c r="T297" s="73" t="str">
        <f>IF($A297="","",IF($A297=T$2,IF($G$3=aux!$A$2,1,-1)*($F297-INDEX($F$1:$F$1001,ROW($F297)+$E$3))/T$3*1000,""))</f>
        <v/>
      </c>
      <c r="U297" s="73">
        <f>IF($A297="","",IF($A297=U$2,IF($G$3=aux!$A$2,1,-1)*($F297-INDEX($F$1:$F$1001,ROW($F297)+$E$3))/U$3*1000,""))</f>
        <v>51.038666666666657</v>
      </c>
      <c r="V297" s="73" t="str">
        <f>IF($A297="","",IF($A297=V$2,IF($G$3=aux!$A$2,1,-1)*($F297-INDEX($F$1:$F$1001,ROW($F297)+$E$3))/V$3*1000,""))</f>
        <v/>
      </c>
      <c r="W297" s="73" t="str">
        <f>IF($A297="","",IF($A297=W$2,IF($G$3=aux!$A$2,1,-1)*($F297-INDEX($F$1:$F$1001,ROW($F297)+$E$3))/W$3*1000,""))</f>
        <v/>
      </c>
    </row>
    <row r="298" spans="1:23" x14ac:dyDescent="0.25">
      <c r="A298" s="47" t="s">
        <v>131</v>
      </c>
      <c r="B298" s="8" t="s">
        <v>129</v>
      </c>
      <c r="C298" s="8" t="s">
        <v>130</v>
      </c>
      <c r="D298" s="8" t="s">
        <v>0</v>
      </c>
      <c r="E298" s="8">
        <v>86</v>
      </c>
      <c r="F298" s="8">
        <v>0.51287199999999999</v>
      </c>
      <c r="G298" s="8">
        <v>-8.7589999999999997E-17</v>
      </c>
      <c r="H298" s="8">
        <v>0</v>
      </c>
      <c r="I298" s="8">
        <v>0</v>
      </c>
      <c r="J298" s="8">
        <v>0</v>
      </c>
      <c r="K298" s="48">
        <v>8.7400000000000002E-8</v>
      </c>
      <c r="N298" s="73" t="str">
        <f>IF($A298="","",IF($A298=N$2,IF($G$3=aux!$A$2,1,-1)*($F298-INDEX($F$1:$F$1001,ROW($F298)+$E$3))/N$3*1000,""))</f>
        <v/>
      </c>
      <c r="O298" s="73" t="str">
        <f>IF($A298="","",IF($A298=O$2,IF($G$3=aux!$A$2,1,-1)*($F298-INDEX($F$1:$F$1001,ROW($F298)+$E$3))/O$3*1000,""))</f>
        <v/>
      </c>
      <c r="P298" s="73" t="str">
        <f>IF($A298="","",IF($A298=P$2,IF($G$3=aux!$A$2,1,-1)*($F298-INDEX($F$1:$F$1001,ROW($F298)+$E$3))/P$3*1000,""))</f>
        <v/>
      </c>
      <c r="Q298" s="73" t="str">
        <f>IF($A298="","",IF($A298=Q$2,IF($G$3=aux!$A$2,1,-1)*($F298-INDEX($F$1:$F$1001,ROW($F298)+$E$3))/Q$3*1000,""))</f>
        <v/>
      </c>
      <c r="R298" s="73" t="str">
        <f>IF($A298="","",IF($A298=R$2,IF($G$3=aux!$A$2,1,-1)*($F298-INDEX($F$1:$F$1001,ROW($F298)+$E$3))/R$3*1000,""))</f>
        <v/>
      </c>
      <c r="S298" s="73" t="str">
        <f>IF($A298="","",IF($A298=S$2,IF($G$3=aux!$A$2,1,-1)*($F298-INDEX($F$1:$F$1001,ROW($F298)+$E$3))/S$3*1000,""))</f>
        <v/>
      </c>
      <c r="T298" s="73" t="str">
        <f>IF($A298="","",IF($A298=T$2,IF($G$3=aux!$A$2,1,-1)*($F298-INDEX($F$1:$F$1001,ROW($F298)+$E$3))/T$3*1000,""))</f>
        <v/>
      </c>
      <c r="U298" s="73">
        <f>IF($A298="","",IF($A298=U$2,IF($G$3=aux!$A$2,1,-1)*($F298-INDEX($F$1:$F$1001,ROW($F298)+$E$3))/U$3*1000,""))</f>
        <v>51.664999999999999</v>
      </c>
      <c r="V298" s="73" t="str">
        <f>IF($A298="","",IF($A298=V$2,IF($G$3=aux!$A$2,1,-1)*($F298-INDEX($F$1:$F$1001,ROW($F298)+$E$3))/V$3*1000,""))</f>
        <v/>
      </c>
      <c r="W298" s="73" t="str">
        <f>IF($A298="","",IF($A298=W$2,IF($G$3=aux!$A$2,1,-1)*($F298-INDEX($F$1:$F$1001,ROW($F298)+$E$3))/W$3*1000,""))</f>
        <v/>
      </c>
    </row>
    <row r="299" spans="1:23" x14ac:dyDescent="0.25">
      <c r="A299" s="47" t="s">
        <v>131</v>
      </c>
      <c r="B299" s="8" t="s">
        <v>129</v>
      </c>
      <c r="C299" s="8" t="s">
        <v>130</v>
      </c>
      <c r="D299" s="8" t="s">
        <v>0</v>
      </c>
      <c r="E299" s="8">
        <v>87</v>
      </c>
      <c r="F299" s="8">
        <v>0.51933200000000002</v>
      </c>
      <c r="G299" s="8">
        <v>-8.7709999999999999E-17</v>
      </c>
      <c r="H299" s="8">
        <v>0</v>
      </c>
      <c r="I299" s="8">
        <v>0</v>
      </c>
      <c r="J299" s="8">
        <v>0</v>
      </c>
      <c r="K299" s="48">
        <v>8.7400000000000002E-8</v>
      </c>
      <c r="N299" s="73" t="str">
        <f>IF($A299="","",IF($A299=N$2,IF($G$3=aux!$A$2,1,-1)*($F299-INDEX($F$1:$F$1001,ROW($F299)+$E$3))/N$3*1000,""))</f>
        <v/>
      </c>
      <c r="O299" s="73" t="str">
        <f>IF($A299="","",IF($A299=O$2,IF($G$3=aux!$A$2,1,-1)*($F299-INDEX($F$1:$F$1001,ROW($F299)+$E$3))/O$3*1000,""))</f>
        <v/>
      </c>
      <c r="P299" s="73" t="str">
        <f>IF($A299="","",IF($A299=P$2,IF($G$3=aux!$A$2,1,-1)*($F299-INDEX($F$1:$F$1001,ROW($F299)+$E$3))/P$3*1000,""))</f>
        <v/>
      </c>
      <c r="Q299" s="73" t="str">
        <f>IF($A299="","",IF($A299=Q$2,IF($G$3=aux!$A$2,1,-1)*($F299-INDEX($F$1:$F$1001,ROW($F299)+$E$3))/Q$3*1000,""))</f>
        <v/>
      </c>
      <c r="R299" s="73" t="str">
        <f>IF($A299="","",IF($A299=R$2,IF($G$3=aux!$A$2,1,-1)*($F299-INDEX($F$1:$F$1001,ROW($F299)+$E$3))/R$3*1000,""))</f>
        <v/>
      </c>
      <c r="S299" s="73" t="str">
        <f>IF($A299="","",IF($A299=S$2,IF($G$3=aux!$A$2,1,-1)*($F299-INDEX($F$1:$F$1001,ROW($F299)+$E$3))/S$3*1000,""))</f>
        <v/>
      </c>
      <c r="T299" s="73" t="str">
        <f>IF($A299="","",IF($A299=T$2,IF($G$3=aux!$A$2,1,-1)*($F299-INDEX($F$1:$F$1001,ROW($F299)+$E$3))/T$3*1000,""))</f>
        <v/>
      </c>
      <c r="U299" s="73">
        <f>IF($A299="","",IF($A299=U$2,IF($G$3=aux!$A$2,1,-1)*($F299-INDEX($F$1:$F$1001,ROW($F299)+$E$3))/U$3*1000,""))</f>
        <v>52.305000000000014</v>
      </c>
      <c r="V299" s="73" t="str">
        <f>IF($A299="","",IF($A299=V$2,IF($G$3=aux!$A$2,1,-1)*($F299-INDEX($F$1:$F$1001,ROW($F299)+$E$3))/V$3*1000,""))</f>
        <v/>
      </c>
      <c r="W299" s="73" t="str">
        <f>IF($A299="","",IF($A299=W$2,IF($G$3=aux!$A$2,1,-1)*($F299-INDEX($F$1:$F$1001,ROW($F299)+$E$3))/W$3*1000,""))</f>
        <v/>
      </c>
    </row>
    <row r="300" spans="1:23" x14ac:dyDescent="0.25">
      <c r="A300" s="47" t="s">
        <v>131</v>
      </c>
      <c r="B300" s="8" t="s">
        <v>129</v>
      </c>
      <c r="C300" s="8" t="s">
        <v>130</v>
      </c>
      <c r="D300" s="8" t="s">
        <v>0</v>
      </c>
      <c r="E300" s="8">
        <v>88</v>
      </c>
      <c r="F300" s="8">
        <v>0.52579100000000001</v>
      </c>
      <c r="G300" s="8">
        <v>-8.7830000000000002E-17</v>
      </c>
      <c r="H300" s="8">
        <v>0</v>
      </c>
      <c r="I300" s="8">
        <v>0</v>
      </c>
      <c r="J300" s="8">
        <v>0</v>
      </c>
      <c r="K300" s="48">
        <v>8.7400000000000002E-8</v>
      </c>
      <c r="N300" s="73" t="str">
        <f>IF($A300="","",IF($A300=N$2,IF($G$3=aux!$A$2,1,-1)*($F300-INDEX($F$1:$F$1001,ROW($F300)+$E$3))/N$3*1000,""))</f>
        <v/>
      </c>
      <c r="O300" s="73" t="str">
        <f>IF($A300="","",IF($A300=O$2,IF($G$3=aux!$A$2,1,-1)*($F300-INDEX($F$1:$F$1001,ROW($F300)+$E$3))/O$3*1000,""))</f>
        <v/>
      </c>
      <c r="P300" s="73" t="str">
        <f>IF($A300="","",IF($A300=P$2,IF($G$3=aux!$A$2,1,-1)*($F300-INDEX($F$1:$F$1001,ROW($F300)+$E$3))/P$3*1000,""))</f>
        <v/>
      </c>
      <c r="Q300" s="73" t="str">
        <f>IF($A300="","",IF($A300=Q$2,IF($G$3=aux!$A$2,1,-1)*($F300-INDEX($F$1:$F$1001,ROW($F300)+$E$3))/Q$3*1000,""))</f>
        <v/>
      </c>
      <c r="R300" s="73" t="str">
        <f>IF($A300="","",IF($A300=R$2,IF($G$3=aux!$A$2,1,-1)*($F300-INDEX($F$1:$F$1001,ROW($F300)+$E$3))/R$3*1000,""))</f>
        <v/>
      </c>
      <c r="S300" s="73" t="str">
        <f>IF($A300="","",IF($A300=S$2,IF($G$3=aux!$A$2,1,-1)*($F300-INDEX($F$1:$F$1001,ROW($F300)+$E$3))/S$3*1000,""))</f>
        <v/>
      </c>
      <c r="T300" s="73" t="str">
        <f>IF($A300="","",IF($A300=T$2,IF($G$3=aux!$A$2,1,-1)*($F300-INDEX($F$1:$F$1001,ROW($F300)+$E$3))/T$3*1000,""))</f>
        <v/>
      </c>
      <c r="U300" s="73">
        <f>IF($A300="","",IF($A300=U$2,IF($G$3=aux!$A$2,1,-1)*($F300-INDEX($F$1:$F$1001,ROW($F300)+$E$3))/U$3*1000,""))</f>
        <v>52.945</v>
      </c>
      <c r="V300" s="73" t="str">
        <f>IF($A300="","",IF($A300=V$2,IF($G$3=aux!$A$2,1,-1)*($F300-INDEX($F$1:$F$1001,ROW($F300)+$E$3))/V$3*1000,""))</f>
        <v/>
      </c>
      <c r="W300" s="73" t="str">
        <f>IF($A300="","",IF($A300=W$2,IF($G$3=aux!$A$2,1,-1)*($F300-INDEX($F$1:$F$1001,ROW($F300)+$E$3))/W$3*1000,""))</f>
        <v/>
      </c>
    </row>
    <row r="301" spans="1:23" x14ac:dyDescent="0.25">
      <c r="A301" s="47" t="s">
        <v>131</v>
      </c>
      <c r="B301" s="8" t="s">
        <v>129</v>
      </c>
      <c r="C301" s="8" t="s">
        <v>130</v>
      </c>
      <c r="D301" s="8" t="s">
        <v>0</v>
      </c>
      <c r="E301" s="8">
        <v>89</v>
      </c>
      <c r="F301" s="8">
        <v>0.531945</v>
      </c>
      <c r="G301" s="8">
        <v>-8.7919999999999994E-17</v>
      </c>
      <c r="H301" s="8">
        <v>0</v>
      </c>
      <c r="I301" s="8">
        <v>0</v>
      </c>
      <c r="J301" s="8">
        <v>0</v>
      </c>
      <c r="K301" s="48">
        <v>8.7400000000000002E-8</v>
      </c>
      <c r="N301" s="73" t="str">
        <f>IF($A301="","",IF($A301=N$2,IF($G$3=aux!$A$2,1,-1)*($F301-INDEX($F$1:$F$1001,ROW($F301)+$E$3))/N$3*1000,""))</f>
        <v/>
      </c>
      <c r="O301" s="73" t="str">
        <f>IF($A301="","",IF($A301=O$2,IF($G$3=aux!$A$2,1,-1)*($F301-INDEX($F$1:$F$1001,ROW($F301)+$E$3))/O$3*1000,""))</f>
        <v/>
      </c>
      <c r="P301" s="73" t="str">
        <f>IF($A301="","",IF($A301=P$2,IF($G$3=aux!$A$2,1,-1)*($F301-INDEX($F$1:$F$1001,ROW($F301)+$E$3))/P$3*1000,""))</f>
        <v/>
      </c>
      <c r="Q301" s="73" t="str">
        <f>IF($A301="","",IF($A301=Q$2,IF($G$3=aux!$A$2,1,-1)*($F301-INDEX($F$1:$F$1001,ROW($F301)+$E$3))/Q$3*1000,""))</f>
        <v/>
      </c>
      <c r="R301" s="73" t="str">
        <f>IF($A301="","",IF($A301=R$2,IF($G$3=aux!$A$2,1,-1)*($F301-INDEX($F$1:$F$1001,ROW($F301)+$E$3))/R$3*1000,""))</f>
        <v/>
      </c>
      <c r="S301" s="73" t="str">
        <f>IF($A301="","",IF($A301=S$2,IF($G$3=aux!$A$2,1,-1)*($F301-INDEX($F$1:$F$1001,ROW($F301)+$E$3))/S$3*1000,""))</f>
        <v/>
      </c>
      <c r="T301" s="73" t="str">
        <f>IF($A301="","",IF($A301=T$2,IF($G$3=aux!$A$2,1,-1)*($F301-INDEX($F$1:$F$1001,ROW($F301)+$E$3))/T$3*1000,""))</f>
        <v/>
      </c>
      <c r="U301" s="73">
        <f>IF($A301="","",IF($A301=U$2,IF($G$3=aux!$A$2,1,-1)*($F301-INDEX($F$1:$F$1001,ROW($F301)+$E$3))/U$3*1000,""))</f>
        <v>53.56033333333334</v>
      </c>
      <c r="V301" s="73" t="str">
        <f>IF($A301="","",IF($A301=V$2,IF($G$3=aux!$A$2,1,-1)*($F301-INDEX($F$1:$F$1001,ROW($F301)+$E$3))/V$3*1000,""))</f>
        <v/>
      </c>
      <c r="W301" s="73" t="str">
        <f>IF($A301="","",IF($A301=W$2,IF($G$3=aux!$A$2,1,-1)*($F301-INDEX($F$1:$F$1001,ROW($F301)+$E$3))/W$3*1000,""))</f>
        <v/>
      </c>
    </row>
    <row r="302" spans="1:23" x14ac:dyDescent="0.25">
      <c r="A302" s="47" t="s">
        <v>131</v>
      </c>
      <c r="B302" s="8" t="s">
        <v>129</v>
      </c>
      <c r="C302" s="8" t="s">
        <v>130</v>
      </c>
      <c r="D302" s="8" t="s">
        <v>0</v>
      </c>
      <c r="E302" s="8">
        <v>90</v>
      </c>
      <c r="F302" s="8">
        <v>0.53809899999999999</v>
      </c>
      <c r="G302" s="8">
        <v>-8.8019999999999998E-17</v>
      </c>
      <c r="H302" s="8">
        <v>0</v>
      </c>
      <c r="I302" s="8">
        <v>0</v>
      </c>
      <c r="J302" s="8">
        <v>0</v>
      </c>
      <c r="K302" s="48">
        <v>8.7400000000000002E-8</v>
      </c>
      <c r="N302" s="73" t="str">
        <f>IF($A302="","",IF($A302=N$2,IF($G$3=aux!$A$2,1,-1)*($F302-INDEX($F$1:$F$1001,ROW($F302)+$E$3))/N$3*1000,""))</f>
        <v/>
      </c>
      <c r="O302" s="73" t="str">
        <f>IF($A302="","",IF($A302=O$2,IF($G$3=aux!$A$2,1,-1)*($F302-INDEX($F$1:$F$1001,ROW($F302)+$E$3))/O$3*1000,""))</f>
        <v/>
      </c>
      <c r="P302" s="73" t="str">
        <f>IF($A302="","",IF($A302=P$2,IF($G$3=aux!$A$2,1,-1)*($F302-INDEX($F$1:$F$1001,ROW($F302)+$E$3))/P$3*1000,""))</f>
        <v/>
      </c>
      <c r="Q302" s="73" t="str">
        <f>IF($A302="","",IF($A302=Q$2,IF($G$3=aux!$A$2,1,-1)*($F302-INDEX($F$1:$F$1001,ROW($F302)+$E$3))/Q$3*1000,""))</f>
        <v/>
      </c>
      <c r="R302" s="73" t="str">
        <f>IF($A302="","",IF($A302=R$2,IF($G$3=aux!$A$2,1,-1)*($F302-INDEX($F$1:$F$1001,ROW($F302)+$E$3))/R$3*1000,""))</f>
        <v/>
      </c>
      <c r="S302" s="73" t="str">
        <f>IF($A302="","",IF($A302=S$2,IF($G$3=aux!$A$2,1,-1)*($F302-INDEX($F$1:$F$1001,ROW($F302)+$E$3))/S$3*1000,""))</f>
        <v/>
      </c>
      <c r="T302" s="73" t="str">
        <f>IF($A302="","",IF($A302=T$2,IF($G$3=aux!$A$2,1,-1)*($F302-INDEX($F$1:$F$1001,ROW($F302)+$E$3))/T$3*1000,""))</f>
        <v/>
      </c>
      <c r="U302" s="73">
        <f>IF($A302="","",IF($A302=U$2,IF($G$3=aux!$A$2,1,-1)*($F302-INDEX($F$1:$F$1001,ROW($F302)+$E$3))/U$3*1000,""))</f>
        <v>54.176000000000002</v>
      </c>
      <c r="V302" s="73" t="str">
        <f>IF($A302="","",IF($A302=V$2,IF($G$3=aux!$A$2,1,-1)*($F302-INDEX($F$1:$F$1001,ROW($F302)+$E$3))/V$3*1000,""))</f>
        <v/>
      </c>
      <c r="W302" s="73" t="str">
        <f>IF($A302="","",IF($A302=W$2,IF($G$3=aux!$A$2,1,-1)*($F302-INDEX($F$1:$F$1001,ROW($F302)+$E$3))/W$3*1000,""))</f>
        <v/>
      </c>
    </row>
    <row r="303" spans="1:23" x14ac:dyDescent="0.25">
      <c r="A303" s="47" t="s">
        <v>131</v>
      </c>
      <c r="B303" s="8" t="s">
        <v>129</v>
      </c>
      <c r="C303" s="8" t="s">
        <v>130</v>
      </c>
      <c r="D303" s="8" t="s">
        <v>0</v>
      </c>
      <c r="E303" s="8">
        <v>91</v>
      </c>
      <c r="F303" s="8">
        <v>0.54425299999999999</v>
      </c>
      <c r="G303" s="8">
        <v>-8.8110000000000003E-17</v>
      </c>
      <c r="H303" s="8">
        <v>0</v>
      </c>
      <c r="I303" s="8">
        <v>0</v>
      </c>
      <c r="J303" s="8">
        <v>0</v>
      </c>
      <c r="K303" s="48">
        <v>8.7400000000000002E-8</v>
      </c>
      <c r="N303" s="73" t="str">
        <f>IF($A303="","",IF($A303=N$2,IF($G$3=aux!$A$2,1,-1)*($F303-INDEX($F$1:$F$1001,ROW($F303)+$E$3))/N$3*1000,""))</f>
        <v/>
      </c>
      <c r="O303" s="73" t="str">
        <f>IF($A303="","",IF($A303=O$2,IF($G$3=aux!$A$2,1,-1)*($F303-INDEX($F$1:$F$1001,ROW($F303)+$E$3))/O$3*1000,""))</f>
        <v/>
      </c>
      <c r="P303" s="73" t="str">
        <f>IF($A303="","",IF($A303=P$2,IF($G$3=aux!$A$2,1,-1)*($F303-INDEX($F$1:$F$1001,ROW($F303)+$E$3))/P$3*1000,""))</f>
        <v/>
      </c>
      <c r="Q303" s="73" t="str">
        <f>IF($A303="","",IF($A303=Q$2,IF($G$3=aux!$A$2,1,-1)*($F303-INDEX($F$1:$F$1001,ROW($F303)+$E$3))/Q$3*1000,""))</f>
        <v/>
      </c>
      <c r="R303" s="73" t="str">
        <f>IF($A303="","",IF($A303=R$2,IF($G$3=aux!$A$2,1,-1)*($F303-INDEX($F$1:$F$1001,ROW($F303)+$E$3))/R$3*1000,""))</f>
        <v/>
      </c>
      <c r="S303" s="73" t="str">
        <f>IF($A303="","",IF($A303=S$2,IF($G$3=aux!$A$2,1,-1)*($F303-INDEX($F$1:$F$1001,ROW($F303)+$E$3))/S$3*1000,""))</f>
        <v/>
      </c>
      <c r="T303" s="73" t="str">
        <f>IF($A303="","",IF($A303=T$2,IF($G$3=aux!$A$2,1,-1)*($F303-INDEX($F$1:$F$1001,ROW($F303)+$E$3))/T$3*1000,""))</f>
        <v/>
      </c>
      <c r="U303" s="73">
        <f>IF($A303="","",IF($A303=U$2,IF($G$3=aux!$A$2,1,-1)*($F303-INDEX($F$1:$F$1001,ROW($F303)+$E$3))/U$3*1000,""))</f>
        <v>54.791333333333327</v>
      </c>
      <c r="V303" s="73" t="str">
        <f>IF($A303="","",IF($A303=V$2,IF($G$3=aux!$A$2,1,-1)*($F303-INDEX($F$1:$F$1001,ROW($F303)+$E$3))/V$3*1000,""))</f>
        <v/>
      </c>
      <c r="W303" s="73" t="str">
        <f>IF($A303="","",IF($A303=W$2,IF($G$3=aux!$A$2,1,-1)*($F303-INDEX($F$1:$F$1001,ROW($F303)+$E$3))/W$3*1000,""))</f>
        <v/>
      </c>
    </row>
    <row r="304" spans="1:23" x14ac:dyDescent="0.25">
      <c r="A304" s="47" t="s">
        <v>131</v>
      </c>
      <c r="B304" s="8" t="s">
        <v>129</v>
      </c>
      <c r="C304" s="8" t="s">
        <v>130</v>
      </c>
      <c r="D304" s="8" t="s">
        <v>0</v>
      </c>
      <c r="E304" s="8">
        <v>92</v>
      </c>
      <c r="F304" s="8">
        <v>0.55040699999999998</v>
      </c>
      <c r="G304" s="8">
        <v>-8.8209999999999995E-17</v>
      </c>
      <c r="H304" s="8">
        <v>0</v>
      </c>
      <c r="I304" s="8">
        <v>0</v>
      </c>
      <c r="J304" s="8">
        <v>0</v>
      </c>
      <c r="K304" s="48">
        <v>8.7400000000000002E-8</v>
      </c>
      <c r="N304" s="73" t="str">
        <f>IF($A304="","",IF($A304=N$2,IF($G$3=aux!$A$2,1,-1)*($F304-INDEX($F$1:$F$1001,ROW($F304)+$E$3))/N$3*1000,""))</f>
        <v/>
      </c>
      <c r="O304" s="73" t="str">
        <f>IF($A304="","",IF($A304=O$2,IF($G$3=aux!$A$2,1,-1)*($F304-INDEX($F$1:$F$1001,ROW($F304)+$E$3))/O$3*1000,""))</f>
        <v/>
      </c>
      <c r="P304" s="73" t="str">
        <f>IF($A304="","",IF($A304=P$2,IF($G$3=aux!$A$2,1,-1)*($F304-INDEX($F$1:$F$1001,ROW($F304)+$E$3))/P$3*1000,""))</f>
        <v/>
      </c>
      <c r="Q304" s="73" t="str">
        <f>IF($A304="","",IF($A304=Q$2,IF($G$3=aux!$A$2,1,-1)*($F304-INDEX($F$1:$F$1001,ROW($F304)+$E$3))/Q$3*1000,""))</f>
        <v/>
      </c>
      <c r="R304" s="73" t="str">
        <f>IF($A304="","",IF($A304=R$2,IF($G$3=aux!$A$2,1,-1)*($F304-INDEX($F$1:$F$1001,ROW($F304)+$E$3))/R$3*1000,""))</f>
        <v/>
      </c>
      <c r="S304" s="73" t="str">
        <f>IF($A304="","",IF($A304=S$2,IF($G$3=aux!$A$2,1,-1)*($F304-INDEX($F$1:$F$1001,ROW($F304)+$E$3))/S$3*1000,""))</f>
        <v/>
      </c>
      <c r="T304" s="73" t="str">
        <f>IF($A304="","",IF($A304=T$2,IF($G$3=aux!$A$2,1,-1)*($F304-INDEX($F$1:$F$1001,ROW($F304)+$E$3))/T$3*1000,""))</f>
        <v/>
      </c>
      <c r="U304" s="73">
        <f>IF($A304="","",IF($A304=U$2,IF($G$3=aux!$A$2,1,-1)*($F304-INDEX($F$1:$F$1001,ROW($F304)+$E$3))/U$3*1000,""))</f>
        <v>55.406666666666659</v>
      </c>
      <c r="V304" s="73" t="str">
        <f>IF($A304="","",IF($A304=V$2,IF($G$3=aux!$A$2,1,-1)*($F304-INDEX($F$1:$F$1001,ROW($F304)+$E$3))/V$3*1000,""))</f>
        <v/>
      </c>
      <c r="W304" s="73" t="str">
        <f>IF($A304="","",IF($A304=W$2,IF($G$3=aux!$A$2,1,-1)*($F304-INDEX($F$1:$F$1001,ROW($F304)+$E$3))/W$3*1000,""))</f>
        <v/>
      </c>
    </row>
    <row r="305" spans="1:23" x14ac:dyDescent="0.25">
      <c r="A305" s="47" t="s">
        <v>131</v>
      </c>
      <c r="B305" s="8" t="s">
        <v>129</v>
      </c>
      <c r="C305" s="8" t="s">
        <v>130</v>
      </c>
      <c r="D305" s="8" t="s">
        <v>0</v>
      </c>
      <c r="E305" s="8">
        <v>93</v>
      </c>
      <c r="F305" s="8">
        <v>0.55656000000000005</v>
      </c>
      <c r="G305" s="8">
        <v>-8.83E-17</v>
      </c>
      <c r="H305" s="8">
        <v>0</v>
      </c>
      <c r="I305" s="8">
        <v>0</v>
      </c>
      <c r="J305" s="8">
        <v>0</v>
      </c>
      <c r="K305" s="48">
        <v>8.7400000000000002E-8</v>
      </c>
      <c r="N305" s="73" t="str">
        <f>IF($A305="","",IF($A305=N$2,IF($G$3=aux!$A$2,1,-1)*($F305-INDEX($F$1:$F$1001,ROW($F305)+$E$3))/N$3*1000,""))</f>
        <v/>
      </c>
      <c r="O305" s="73" t="str">
        <f>IF($A305="","",IF($A305=O$2,IF($G$3=aux!$A$2,1,-1)*($F305-INDEX($F$1:$F$1001,ROW($F305)+$E$3))/O$3*1000,""))</f>
        <v/>
      </c>
      <c r="P305" s="73" t="str">
        <f>IF($A305="","",IF($A305=P$2,IF($G$3=aux!$A$2,1,-1)*($F305-INDEX($F$1:$F$1001,ROW($F305)+$E$3))/P$3*1000,""))</f>
        <v/>
      </c>
      <c r="Q305" s="73" t="str">
        <f>IF($A305="","",IF($A305=Q$2,IF($G$3=aux!$A$2,1,-1)*($F305-INDEX($F$1:$F$1001,ROW($F305)+$E$3))/Q$3*1000,""))</f>
        <v/>
      </c>
      <c r="R305" s="73" t="str">
        <f>IF($A305="","",IF($A305=R$2,IF($G$3=aux!$A$2,1,-1)*($F305-INDEX($F$1:$F$1001,ROW($F305)+$E$3))/R$3*1000,""))</f>
        <v/>
      </c>
      <c r="S305" s="73" t="str">
        <f>IF($A305="","",IF($A305=S$2,IF($G$3=aux!$A$2,1,-1)*($F305-INDEX($F$1:$F$1001,ROW($F305)+$E$3))/S$3*1000,""))</f>
        <v/>
      </c>
      <c r="T305" s="73" t="str">
        <f>IF($A305="","",IF($A305=T$2,IF($G$3=aux!$A$2,1,-1)*($F305-INDEX($F$1:$F$1001,ROW($F305)+$E$3))/T$3*1000,""))</f>
        <v/>
      </c>
      <c r="U305" s="73">
        <f>IF($A305="","",IF($A305=U$2,IF($G$3=aux!$A$2,1,-1)*($F305-INDEX($F$1:$F$1001,ROW($F305)+$E$3))/U$3*1000,""))</f>
        <v>56.02166666666669</v>
      </c>
      <c r="V305" s="73" t="str">
        <f>IF($A305="","",IF($A305=V$2,IF($G$3=aux!$A$2,1,-1)*($F305-INDEX($F$1:$F$1001,ROW($F305)+$E$3))/V$3*1000,""))</f>
        <v/>
      </c>
      <c r="W305" s="73" t="str">
        <f>IF($A305="","",IF($A305=W$2,IF($G$3=aux!$A$2,1,-1)*($F305-INDEX($F$1:$F$1001,ROW($F305)+$E$3))/W$3*1000,""))</f>
        <v/>
      </c>
    </row>
    <row r="306" spans="1:23" x14ac:dyDescent="0.25">
      <c r="A306" s="47" t="s">
        <v>131</v>
      </c>
      <c r="B306" s="8" t="s">
        <v>129</v>
      </c>
      <c r="C306" s="8" t="s">
        <v>130</v>
      </c>
      <c r="D306" s="8" t="s">
        <v>0</v>
      </c>
      <c r="E306" s="8">
        <v>94</v>
      </c>
      <c r="F306" s="8">
        <v>0.56271400000000005</v>
      </c>
      <c r="G306" s="8">
        <v>-8.8390000000000005E-17</v>
      </c>
      <c r="H306" s="8">
        <v>0</v>
      </c>
      <c r="I306" s="8">
        <v>0</v>
      </c>
      <c r="J306" s="8">
        <v>0</v>
      </c>
      <c r="K306" s="48">
        <v>8.7400000000000002E-8</v>
      </c>
      <c r="N306" s="73" t="str">
        <f>IF($A306="","",IF($A306=N$2,IF($G$3=aux!$A$2,1,-1)*($F306-INDEX($F$1:$F$1001,ROW($F306)+$E$3))/N$3*1000,""))</f>
        <v/>
      </c>
      <c r="O306" s="73" t="str">
        <f>IF($A306="","",IF($A306=O$2,IF($G$3=aux!$A$2,1,-1)*($F306-INDEX($F$1:$F$1001,ROW($F306)+$E$3))/O$3*1000,""))</f>
        <v/>
      </c>
      <c r="P306" s="73" t="str">
        <f>IF($A306="","",IF($A306=P$2,IF($G$3=aux!$A$2,1,-1)*($F306-INDEX($F$1:$F$1001,ROW($F306)+$E$3))/P$3*1000,""))</f>
        <v/>
      </c>
      <c r="Q306" s="73" t="str">
        <f>IF($A306="","",IF($A306=Q$2,IF($G$3=aux!$A$2,1,-1)*($F306-INDEX($F$1:$F$1001,ROW($F306)+$E$3))/Q$3*1000,""))</f>
        <v/>
      </c>
      <c r="R306" s="73" t="str">
        <f>IF($A306="","",IF($A306=R$2,IF($G$3=aux!$A$2,1,-1)*($F306-INDEX($F$1:$F$1001,ROW($F306)+$E$3))/R$3*1000,""))</f>
        <v/>
      </c>
      <c r="S306" s="73" t="str">
        <f>IF($A306="","",IF($A306=S$2,IF($G$3=aux!$A$2,1,-1)*($F306-INDEX($F$1:$F$1001,ROW($F306)+$E$3))/S$3*1000,""))</f>
        <v/>
      </c>
      <c r="T306" s="73" t="str">
        <f>IF($A306="","",IF($A306=T$2,IF($G$3=aux!$A$2,1,-1)*($F306-INDEX($F$1:$F$1001,ROW($F306)+$E$3))/T$3*1000,""))</f>
        <v/>
      </c>
      <c r="U306" s="73">
        <f>IF($A306="","",IF($A306=U$2,IF($G$3=aux!$A$2,1,-1)*($F306-INDEX($F$1:$F$1001,ROW($F306)+$E$3))/U$3*1000,""))</f>
        <v>56.637333333333352</v>
      </c>
      <c r="V306" s="73" t="str">
        <f>IF($A306="","",IF($A306=V$2,IF($G$3=aux!$A$2,1,-1)*($F306-INDEX($F$1:$F$1001,ROW($F306)+$E$3))/V$3*1000,""))</f>
        <v/>
      </c>
      <c r="W306" s="73" t="str">
        <f>IF($A306="","",IF($A306=W$2,IF($G$3=aux!$A$2,1,-1)*($F306-INDEX($F$1:$F$1001,ROW($F306)+$E$3))/W$3*1000,""))</f>
        <v/>
      </c>
    </row>
    <row r="307" spans="1:23" x14ac:dyDescent="0.25">
      <c r="A307" s="47" t="s">
        <v>131</v>
      </c>
      <c r="B307" s="8" t="s">
        <v>129</v>
      </c>
      <c r="C307" s="8" t="s">
        <v>130</v>
      </c>
      <c r="D307" s="8" t="s">
        <v>0</v>
      </c>
      <c r="E307" s="8">
        <v>95</v>
      </c>
      <c r="F307" s="8">
        <v>0.56886800000000004</v>
      </c>
      <c r="G307" s="8">
        <v>-8.8489999999999997E-17</v>
      </c>
      <c r="H307" s="8">
        <v>0</v>
      </c>
      <c r="I307" s="8">
        <v>0</v>
      </c>
      <c r="J307" s="8">
        <v>0</v>
      </c>
      <c r="K307" s="48">
        <v>8.7400000000000002E-8</v>
      </c>
      <c r="N307" s="73" t="str">
        <f>IF($A307="","",IF($A307=N$2,IF($G$3=aux!$A$2,1,-1)*($F307-INDEX($F$1:$F$1001,ROW($F307)+$E$3))/N$3*1000,""))</f>
        <v/>
      </c>
      <c r="O307" s="73" t="str">
        <f>IF($A307="","",IF($A307=O$2,IF($G$3=aux!$A$2,1,-1)*($F307-INDEX($F$1:$F$1001,ROW($F307)+$E$3))/O$3*1000,""))</f>
        <v/>
      </c>
      <c r="P307" s="73" t="str">
        <f>IF($A307="","",IF($A307=P$2,IF($G$3=aux!$A$2,1,-1)*($F307-INDEX($F$1:$F$1001,ROW($F307)+$E$3))/P$3*1000,""))</f>
        <v/>
      </c>
      <c r="Q307" s="73" t="str">
        <f>IF($A307="","",IF($A307=Q$2,IF($G$3=aux!$A$2,1,-1)*($F307-INDEX($F$1:$F$1001,ROW($F307)+$E$3))/Q$3*1000,""))</f>
        <v/>
      </c>
      <c r="R307" s="73" t="str">
        <f>IF($A307="","",IF($A307=R$2,IF($G$3=aux!$A$2,1,-1)*($F307-INDEX($F$1:$F$1001,ROW($F307)+$E$3))/R$3*1000,""))</f>
        <v/>
      </c>
      <c r="S307" s="73" t="str">
        <f>IF($A307="","",IF($A307=S$2,IF($G$3=aux!$A$2,1,-1)*($F307-INDEX($F$1:$F$1001,ROW($F307)+$E$3))/S$3*1000,""))</f>
        <v/>
      </c>
      <c r="T307" s="73" t="str">
        <f>IF($A307="","",IF($A307=T$2,IF($G$3=aux!$A$2,1,-1)*($F307-INDEX($F$1:$F$1001,ROW($F307)+$E$3))/T$3*1000,""))</f>
        <v/>
      </c>
      <c r="U307" s="73">
        <f>IF($A307="","",IF($A307=U$2,IF($G$3=aux!$A$2,1,-1)*($F307-INDEX($F$1:$F$1001,ROW($F307)+$E$3))/U$3*1000,""))</f>
        <v>57.252666666666677</v>
      </c>
      <c r="V307" s="73" t="str">
        <f>IF($A307="","",IF($A307=V$2,IF($G$3=aux!$A$2,1,-1)*($F307-INDEX($F$1:$F$1001,ROW($F307)+$E$3))/V$3*1000,""))</f>
        <v/>
      </c>
      <c r="W307" s="73" t="str">
        <f>IF($A307="","",IF($A307=W$2,IF($G$3=aux!$A$2,1,-1)*($F307-INDEX($F$1:$F$1001,ROW($F307)+$E$3))/W$3*1000,""))</f>
        <v/>
      </c>
    </row>
    <row r="308" spans="1:23" x14ac:dyDescent="0.25">
      <c r="A308" s="47" t="s">
        <v>131</v>
      </c>
      <c r="B308" s="8" t="s">
        <v>129</v>
      </c>
      <c r="C308" s="8" t="s">
        <v>130</v>
      </c>
      <c r="D308" s="8" t="s">
        <v>0</v>
      </c>
      <c r="E308" s="8">
        <v>96</v>
      </c>
      <c r="F308" s="8">
        <v>0.57502200000000003</v>
      </c>
      <c r="G308" s="8">
        <v>-8.8580000000000002E-17</v>
      </c>
      <c r="H308" s="8">
        <v>0</v>
      </c>
      <c r="I308" s="8">
        <v>0</v>
      </c>
      <c r="J308" s="8">
        <v>0</v>
      </c>
      <c r="K308" s="48">
        <v>8.7400000000000002E-8</v>
      </c>
      <c r="N308" s="73" t="str">
        <f>IF($A308="","",IF($A308=N$2,IF($G$3=aux!$A$2,1,-1)*($F308-INDEX($F$1:$F$1001,ROW($F308)+$E$3))/N$3*1000,""))</f>
        <v/>
      </c>
      <c r="O308" s="73" t="str">
        <f>IF($A308="","",IF($A308=O$2,IF($G$3=aux!$A$2,1,-1)*($F308-INDEX($F$1:$F$1001,ROW($F308)+$E$3))/O$3*1000,""))</f>
        <v/>
      </c>
      <c r="P308" s="73" t="str">
        <f>IF($A308="","",IF($A308=P$2,IF($G$3=aux!$A$2,1,-1)*($F308-INDEX($F$1:$F$1001,ROW($F308)+$E$3))/P$3*1000,""))</f>
        <v/>
      </c>
      <c r="Q308" s="73" t="str">
        <f>IF($A308="","",IF($A308=Q$2,IF($G$3=aux!$A$2,1,-1)*($F308-INDEX($F$1:$F$1001,ROW($F308)+$E$3))/Q$3*1000,""))</f>
        <v/>
      </c>
      <c r="R308" s="73" t="str">
        <f>IF($A308="","",IF($A308=R$2,IF($G$3=aux!$A$2,1,-1)*($F308-INDEX($F$1:$F$1001,ROW($F308)+$E$3))/R$3*1000,""))</f>
        <v/>
      </c>
      <c r="S308" s="73" t="str">
        <f>IF($A308="","",IF($A308=S$2,IF($G$3=aux!$A$2,1,-1)*($F308-INDEX($F$1:$F$1001,ROW($F308)+$E$3))/S$3*1000,""))</f>
        <v/>
      </c>
      <c r="T308" s="73" t="str">
        <f>IF($A308="","",IF($A308=T$2,IF($G$3=aux!$A$2,1,-1)*($F308-INDEX($F$1:$F$1001,ROW($F308)+$E$3))/T$3*1000,""))</f>
        <v/>
      </c>
      <c r="U308" s="73">
        <f>IF($A308="","",IF($A308=U$2,IF($G$3=aux!$A$2,1,-1)*($F308-INDEX($F$1:$F$1001,ROW($F308)+$E$3))/U$3*1000,""))</f>
        <v>57.868000000000009</v>
      </c>
      <c r="V308" s="73" t="str">
        <f>IF($A308="","",IF($A308=V$2,IF($G$3=aux!$A$2,1,-1)*($F308-INDEX($F$1:$F$1001,ROW($F308)+$E$3))/V$3*1000,""))</f>
        <v/>
      </c>
      <c r="W308" s="73" t="str">
        <f>IF($A308="","",IF($A308=W$2,IF($G$3=aux!$A$2,1,-1)*($F308-INDEX($F$1:$F$1001,ROW($F308)+$E$3))/W$3*1000,""))</f>
        <v/>
      </c>
    </row>
    <row r="309" spans="1:23" x14ac:dyDescent="0.25">
      <c r="A309" s="47" t="s">
        <v>131</v>
      </c>
      <c r="B309" s="8" t="s">
        <v>129</v>
      </c>
      <c r="C309" s="8" t="s">
        <v>130</v>
      </c>
      <c r="D309" s="8" t="s">
        <v>0</v>
      </c>
      <c r="E309" s="8">
        <v>97</v>
      </c>
      <c r="F309" s="8">
        <v>0.58117600000000003</v>
      </c>
      <c r="G309" s="8">
        <v>-8.8669999999999994E-17</v>
      </c>
      <c r="H309" s="8">
        <v>0</v>
      </c>
      <c r="I309" s="8">
        <v>0</v>
      </c>
      <c r="J309" s="8">
        <v>0</v>
      </c>
      <c r="K309" s="48">
        <v>8.7400000000000002E-8</v>
      </c>
      <c r="N309" s="73" t="str">
        <f>IF($A309="","",IF($A309=N$2,IF($G$3=aux!$A$2,1,-1)*($F309-INDEX($F$1:$F$1001,ROW($F309)+$E$3))/N$3*1000,""))</f>
        <v/>
      </c>
      <c r="O309" s="73" t="str">
        <f>IF($A309="","",IF($A309=O$2,IF($G$3=aux!$A$2,1,-1)*($F309-INDEX($F$1:$F$1001,ROW($F309)+$E$3))/O$3*1000,""))</f>
        <v/>
      </c>
      <c r="P309" s="73" t="str">
        <f>IF($A309="","",IF($A309=P$2,IF($G$3=aux!$A$2,1,-1)*($F309-INDEX($F$1:$F$1001,ROW($F309)+$E$3))/P$3*1000,""))</f>
        <v/>
      </c>
      <c r="Q309" s="73" t="str">
        <f>IF($A309="","",IF($A309=Q$2,IF($G$3=aux!$A$2,1,-1)*($F309-INDEX($F$1:$F$1001,ROW($F309)+$E$3))/Q$3*1000,""))</f>
        <v/>
      </c>
      <c r="R309" s="73" t="str">
        <f>IF($A309="","",IF($A309=R$2,IF($G$3=aux!$A$2,1,-1)*($F309-INDEX($F$1:$F$1001,ROW($F309)+$E$3))/R$3*1000,""))</f>
        <v/>
      </c>
      <c r="S309" s="73" t="str">
        <f>IF($A309="","",IF($A309=S$2,IF($G$3=aux!$A$2,1,-1)*($F309-INDEX($F$1:$F$1001,ROW($F309)+$E$3))/S$3*1000,""))</f>
        <v/>
      </c>
      <c r="T309" s="73" t="str">
        <f>IF($A309="","",IF($A309=T$2,IF($G$3=aux!$A$2,1,-1)*($F309-INDEX($F$1:$F$1001,ROW($F309)+$E$3))/T$3*1000,""))</f>
        <v/>
      </c>
      <c r="U309" s="73">
        <f>IF($A309="","",IF($A309=U$2,IF($G$3=aux!$A$2,1,-1)*($F309-INDEX($F$1:$F$1001,ROW($F309)+$E$3))/U$3*1000,""))</f>
        <v>58.483333333333356</v>
      </c>
      <c r="V309" s="73" t="str">
        <f>IF($A309="","",IF($A309=V$2,IF($G$3=aux!$A$2,1,-1)*($F309-INDEX($F$1:$F$1001,ROW($F309)+$E$3))/V$3*1000,""))</f>
        <v/>
      </c>
      <c r="W309" s="73" t="str">
        <f>IF($A309="","",IF($A309=W$2,IF($G$3=aux!$A$2,1,-1)*($F309-INDEX($F$1:$F$1001,ROW($F309)+$E$3))/W$3*1000,""))</f>
        <v/>
      </c>
    </row>
    <row r="310" spans="1:23" x14ac:dyDescent="0.25">
      <c r="A310" s="47" t="s">
        <v>131</v>
      </c>
      <c r="B310" s="8" t="s">
        <v>129</v>
      </c>
      <c r="C310" s="8" t="s">
        <v>130</v>
      </c>
      <c r="D310" s="8" t="s">
        <v>0</v>
      </c>
      <c r="E310" s="8">
        <v>98</v>
      </c>
      <c r="F310" s="8">
        <v>0.58733000000000002</v>
      </c>
      <c r="G310" s="8">
        <v>-8.8769999999999998E-17</v>
      </c>
      <c r="H310" s="8">
        <v>0</v>
      </c>
      <c r="I310" s="8">
        <v>0</v>
      </c>
      <c r="J310" s="8">
        <v>0</v>
      </c>
      <c r="K310" s="48">
        <v>8.7400000000000002E-8</v>
      </c>
      <c r="N310" s="73" t="str">
        <f>IF($A310="","",IF($A310=N$2,IF($G$3=aux!$A$2,1,-1)*($F310-INDEX($F$1:$F$1001,ROW($F310)+$E$3))/N$3*1000,""))</f>
        <v/>
      </c>
      <c r="O310" s="73" t="str">
        <f>IF($A310="","",IF($A310=O$2,IF($G$3=aux!$A$2,1,-1)*($F310-INDEX($F$1:$F$1001,ROW($F310)+$E$3))/O$3*1000,""))</f>
        <v/>
      </c>
      <c r="P310" s="73" t="str">
        <f>IF($A310="","",IF($A310=P$2,IF($G$3=aux!$A$2,1,-1)*($F310-INDEX($F$1:$F$1001,ROW($F310)+$E$3))/P$3*1000,""))</f>
        <v/>
      </c>
      <c r="Q310" s="73" t="str">
        <f>IF($A310="","",IF($A310=Q$2,IF($G$3=aux!$A$2,1,-1)*($F310-INDEX($F$1:$F$1001,ROW($F310)+$E$3))/Q$3*1000,""))</f>
        <v/>
      </c>
      <c r="R310" s="73" t="str">
        <f>IF($A310="","",IF($A310=R$2,IF($G$3=aux!$A$2,1,-1)*($F310-INDEX($F$1:$F$1001,ROW($F310)+$E$3))/R$3*1000,""))</f>
        <v/>
      </c>
      <c r="S310" s="73" t="str">
        <f>IF($A310="","",IF($A310=S$2,IF($G$3=aux!$A$2,1,-1)*($F310-INDEX($F$1:$F$1001,ROW($F310)+$E$3))/S$3*1000,""))</f>
        <v/>
      </c>
      <c r="T310" s="73" t="str">
        <f>IF($A310="","",IF($A310=T$2,IF($G$3=aux!$A$2,1,-1)*($F310-INDEX($F$1:$F$1001,ROW($F310)+$E$3))/T$3*1000,""))</f>
        <v/>
      </c>
      <c r="U310" s="73">
        <f>IF($A310="","",IF($A310=U$2,IF($G$3=aux!$A$2,1,-1)*($F310-INDEX($F$1:$F$1001,ROW($F310)+$E$3))/U$3*1000,""))</f>
        <v>59.099000000000011</v>
      </c>
      <c r="V310" s="73" t="str">
        <f>IF($A310="","",IF($A310=V$2,IF($G$3=aux!$A$2,1,-1)*($F310-INDEX($F$1:$F$1001,ROW($F310)+$E$3))/V$3*1000,""))</f>
        <v/>
      </c>
      <c r="W310" s="73" t="str">
        <f>IF($A310="","",IF($A310=W$2,IF($G$3=aux!$A$2,1,-1)*($F310-INDEX($F$1:$F$1001,ROW($F310)+$E$3))/W$3*1000,""))</f>
        <v/>
      </c>
    </row>
    <row r="311" spans="1:23" x14ac:dyDescent="0.25">
      <c r="A311" s="47" t="s">
        <v>131</v>
      </c>
      <c r="B311" s="8" t="s">
        <v>129</v>
      </c>
      <c r="C311" s="8" t="s">
        <v>130</v>
      </c>
      <c r="D311" s="8" t="s">
        <v>0</v>
      </c>
      <c r="E311" s="8">
        <v>99</v>
      </c>
      <c r="F311" s="8">
        <v>0.59348400000000001</v>
      </c>
      <c r="G311" s="8">
        <v>-8.8860000000000003E-17</v>
      </c>
      <c r="H311" s="8">
        <v>0</v>
      </c>
      <c r="I311" s="8">
        <v>0</v>
      </c>
      <c r="J311" s="8">
        <v>0</v>
      </c>
      <c r="K311" s="48">
        <v>8.7400000000000002E-8</v>
      </c>
      <c r="N311" s="73" t="str">
        <f>IF($A311="","",IF($A311=N$2,IF($G$3=aux!$A$2,1,-1)*($F311-INDEX($F$1:$F$1001,ROW($F311)+$E$3))/N$3*1000,""))</f>
        <v/>
      </c>
      <c r="O311" s="73" t="str">
        <f>IF($A311="","",IF($A311=O$2,IF($G$3=aux!$A$2,1,-1)*($F311-INDEX($F$1:$F$1001,ROW($F311)+$E$3))/O$3*1000,""))</f>
        <v/>
      </c>
      <c r="P311" s="73" t="str">
        <f>IF($A311="","",IF($A311=P$2,IF($G$3=aux!$A$2,1,-1)*($F311-INDEX($F$1:$F$1001,ROW($F311)+$E$3))/P$3*1000,""))</f>
        <v/>
      </c>
      <c r="Q311" s="73" t="str">
        <f>IF($A311="","",IF($A311=Q$2,IF($G$3=aux!$A$2,1,-1)*($F311-INDEX($F$1:$F$1001,ROW($F311)+$E$3))/Q$3*1000,""))</f>
        <v/>
      </c>
      <c r="R311" s="73" t="str">
        <f>IF($A311="","",IF($A311=R$2,IF($G$3=aux!$A$2,1,-1)*($F311-INDEX($F$1:$F$1001,ROW($F311)+$E$3))/R$3*1000,""))</f>
        <v/>
      </c>
      <c r="S311" s="73" t="str">
        <f>IF($A311="","",IF($A311=S$2,IF($G$3=aux!$A$2,1,-1)*($F311-INDEX($F$1:$F$1001,ROW($F311)+$E$3))/S$3*1000,""))</f>
        <v/>
      </c>
      <c r="T311" s="73" t="str">
        <f>IF($A311="","",IF($A311=T$2,IF($G$3=aux!$A$2,1,-1)*($F311-INDEX($F$1:$F$1001,ROW($F311)+$E$3))/T$3*1000,""))</f>
        <v/>
      </c>
      <c r="U311" s="73">
        <f>IF($A311="","",IF($A311=U$2,IF($G$3=aux!$A$2,1,-1)*($F311-INDEX($F$1:$F$1001,ROW($F311)+$E$3))/U$3*1000,""))</f>
        <v>59.714333333333336</v>
      </c>
      <c r="V311" s="73" t="str">
        <f>IF($A311="","",IF($A311=V$2,IF($G$3=aux!$A$2,1,-1)*($F311-INDEX($F$1:$F$1001,ROW($F311)+$E$3))/V$3*1000,""))</f>
        <v/>
      </c>
      <c r="W311" s="73" t="str">
        <f>IF($A311="","",IF($A311=W$2,IF($G$3=aux!$A$2,1,-1)*($F311-INDEX($F$1:$F$1001,ROW($F311)+$E$3))/W$3*1000,""))</f>
        <v/>
      </c>
    </row>
    <row r="312" spans="1:23" x14ac:dyDescent="0.25">
      <c r="A312" s="47" t="s">
        <v>131</v>
      </c>
      <c r="B312" s="8" t="s">
        <v>129</v>
      </c>
      <c r="C312" s="8" t="s">
        <v>130</v>
      </c>
      <c r="D312" s="8" t="s">
        <v>0</v>
      </c>
      <c r="E312" s="8">
        <v>100</v>
      </c>
      <c r="F312" s="8">
        <v>0.599638</v>
      </c>
      <c r="G312" s="8">
        <v>-8.8959999999999995E-17</v>
      </c>
      <c r="H312" s="8">
        <v>0</v>
      </c>
      <c r="I312" s="8">
        <v>0</v>
      </c>
      <c r="J312" s="8">
        <v>0</v>
      </c>
      <c r="K312" s="48">
        <v>8.7400000000000002E-8</v>
      </c>
      <c r="N312" s="73" t="str">
        <f>IF($A312="","",IF($A312=N$2,IF($G$3=aux!$A$2,1,-1)*($F312-INDEX($F$1:$F$1001,ROW($F312)+$E$3))/N$3*1000,""))</f>
        <v/>
      </c>
      <c r="O312" s="73" t="str">
        <f>IF($A312="","",IF($A312=O$2,IF($G$3=aux!$A$2,1,-1)*($F312-INDEX($F$1:$F$1001,ROW($F312)+$E$3))/O$3*1000,""))</f>
        <v/>
      </c>
      <c r="P312" s="73" t="str">
        <f>IF($A312="","",IF($A312=P$2,IF($G$3=aux!$A$2,1,-1)*($F312-INDEX($F$1:$F$1001,ROW($F312)+$E$3))/P$3*1000,""))</f>
        <v/>
      </c>
      <c r="Q312" s="73" t="str">
        <f>IF($A312="","",IF($A312=Q$2,IF($G$3=aux!$A$2,1,-1)*($F312-INDEX($F$1:$F$1001,ROW($F312)+$E$3))/Q$3*1000,""))</f>
        <v/>
      </c>
      <c r="R312" s="73" t="str">
        <f>IF($A312="","",IF($A312=R$2,IF($G$3=aux!$A$2,1,-1)*($F312-INDEX($F$1:$F$1001,ROW($F312)+$E$3))/R$3*1000,""))</f>
        <v/>
      </c>
      <c r="S312" s="73" t="str">
        <f>IF($A312="","",IF($A312=S$2,IF($G$3=aux!$A$2,1,-1)*($F312-INDEX($F$1:$F$1001,ROW($F312)+$E$3))/S$3*1000,""))</f>
        <v/>
      </c>
      <c r="T312" s="73" t="str">
        <f>IF($A312="","",IF($A312=T$2,IF($G$3=aux!$A$2,1,-1)*($F312-INDEX($F$1:$F$1001,ROW($F312)+$E$3))/T$3*1000,""))</f>
        <v/>
      </c>
      <c r="U312" s="73">
        <f>IF($A312="","",IF($A312=U$2,IF($G$3=aux!$A$2,1,-1)*($F312-INDEX($F$1:$F$1001,ROW($F312)+$E$3))/U$3*1000,""))</f>
        <v>60.329666666666668</v>
      </c>
      <c r="V312" s="73" t="str">
        <f>IF($A312="","",IF($A312=V$2,IF($G$3=aux!$A$2,1,-1)*($F312-INDEX($F$1:$F$1001,ROW($F312)+$E$3))/V$3*1000,""))</f>
        <v/>
      </c>
      <c r="W312" s="73" t="str">
        <f>IF($A312="","",IF($A312=W$2,IF($G$3=aux!$A$2,1,-1)*($F312-INDEX($F$1:$F$1001,ROW($F312)+$E$3))/W$3*1000,""))</f>
        <v/>
      </c>
    </row>
    <row r="313" spans="1:23" x14ac:dyDescent="0.25">
      <c r="A313" s="47" t="s">
        <v>131</v>
      </c>
      <c r="B313" s="8" t="s">
        <v>129</v>
      </c>
      <c r="C313" s="8" t="s">
        <v>130</v>
      </c>
      <c r="D313" s="8" t="s">
        <v>0</v>
      </c>
      <c r="E313" s="8">
        <v>101</v>
      </c>
      <c r="F313" s="8">
        <v>0.605792</v>
      </c>
      <c r="G313" s="8">
        <v>-8.905E-17</v>
      </c>
      <c r="H313" s="8">
        <v>0</v>
      </c>
      <c r="I313" s="8">
        <v>0</v>
      </c>
      <c r="J313" s="8">
        <v>0</v>
      </c>
      <c r="K313" s="48">
        <v>8.7400000000000002E-8</v>
      </c>
      <c r="N313" s="73" t="str">
        <f>IF($A313="","",IF($A313=N$2,IF($G$3=aux!$A$2,1,-1)*($F313-INDEX($F$1:$F$1001,ROW($F313)+$E$3))/N$3*1000,""))</f>
        <v/>
      </c>
      <c r="O313" s="73" t="str">
        <f>IF($A313="","",IF($A313=O$2,IF($G$3=aux!$A$2,1,-1)*($F313-INDEX($F$1:$F$1001,ROW($F313)+$E$3))/O$3*1000,""))</f>
        <v/>
      </c>
      <c r="P313" s="73" t="str">
        <f>IF($A313="","",IF($A313=P$2,IF($G$3=aux!$A$2,1,-1)*($F313-INDEX($F$1:$F$1001,ROW($F313)+$E$3))/P$3*1000,""))</f>
        <v/>
      </c>
      <c r="Q313" s="73" t="str">
        <f>IF($A313="","",IF($A313=Q$2,IF($G$3=aux!$A$2,1,-1)*($F313-INDEX($F$1:$F$1001,ROW($F313)+$E$3))/Q$3*1000,""))</f>
        <v/>
      </c>
      <c r="R313" s="73" t="str">
        <f>IF($A313="","",IF($A313=R$2,IF($G$3=aux!$A$2,1,-1)*($F313-INDEX($F$1:$F$1001,ROW($F313)+$E$3))/R$3*1000,""))</f>
        <v/>
      </c>
      <c r="S313" s="73" t="str">
        <f>IF($A313="","",IF($A313=S$2,IF($G$3=aux!$A$2,1,-1)*($F313-INDEX($F$1:$F$1001,ROW($F313)+$E$3))/S$3*1000,""))</f>
        <v/>
      </c>
      <c r="T313" s="73" t="str">
        <f>IF($A313="","",IF($A313=T$2,IF($G$3=aux!$A$2,1,-1)*($F313-INDEX($F$1:$F$1001,ROW($F313)+$E$3))/T$3*1000,""))</f>
        <v/>
      </c>
      <c r="U313" s="73">
        <f>IF($A313="","",IF($A313=U$2,IF($G$3=aux!$A$2,1,-1)*($F313-INDEX($F$1:$F$1001,ROW($F313)+$E$3))/U$3*1000,""))</f>
        <v>60.94533333333333</v>
      </c>
      <c r="V313" s="73" t="str">
        <f>IF($A313="","",IF($A313=V$2,IF($G$3=aux!$A$2,1,-1)*($F313-INDEX($F$1:$F$1001,ROW($F313)+$E$3))/V$3*1000,""))</f>
        <v/>
      </c>
      <c r="W313" s="73" t="str">
        <f>IF($A313="","",IF($A313=W$2,IF($G$3=aux!$A$2,1,-1)*($F313-INDEX($F$1:$F$1001,ROW($F313)+$E$3))/W$3*1000,""))</f>
        <v/>
      </c>
    </row>
    <row r="314" spans="1:23" x14ac:dyDescent="0.25">
      <c r="A314" s="47" t="s">
        <v>131</v>
      </c>
      <c r="B314" s="8" t="s">
        <v>129</v>
      </c>
      <c r="C314" s="8" t="s">
        <v>130</v>
      </c>
      <c r="D314" s="8" t="s">
        <v>0</v>
      </c>
      <c r="E314" s="8">
        <v>102</v>
      </c>
      <c r="F314" s="8">
        <v>0.61040700000000003</v>
      </c>
      <c r="G314" s="8">
        <v>-8.9119999999999994E-17</v>
      </c>
      <c r="H314" s="8">
        <v>0</v>
      </c>
      <c r="I314" s="8">
        <v>0</v>
      </c>
      <c r="J314" s="8">
        <v>0</v>
      </c>
      <c r="K314" s="48">
        <v>8.7400000000000002E-8</v>
      </c>
      <c r="N314" s="73" t="str">
        <f>IF($A314="","",IF($A314=N$2,IF($G$3=aux!$A$2,1,-1)*($F314-INDEX($F$1:$F$1001,ROW($F314)+$E$3))/N$3*1000,""))</f>
        <v/>
      </c>
      <c r="O314" s="73" t="str">
        <f>IF($A314="","",IF($A314=O$2,IF($G$3=aux!$A$2,1,-1)*($F314-INDEX($F$1:$F$1001,ROW($F314)+$E$3))/O$3*1000,""))</f>
        <v/>
      </c>
      <c r="P314" s="73" t="str">
        <f>IF($A314="","",IF($A314=P$2,IF($G$3=aux!$A$2,1,-1)*($F314-INDEX($F$1:$F$1001,ROW($F314)+$E$3))/P$3*1000,""))</f>
        <v/>
      </c>
      <c r="Q314" s="73" t="str">
        <f>IF($A314="","",IF($A314=Q$2,IF($G$3=aux!$A$2,1,-1)*($F314-INDEX($F$1:$F$1001,ROW($F314)+$E$3))/Q$3*1000,""))</f>
        <v/>
      </c>
      <c r="R314" s="73" t="str">
        <f>IF($A314="","",IF($A314=R$2,IF($G$3=aux!$A$2,1,-1)*($F314-INDEX($F$1:$F$1001,ROW($F314)+$E$3))/R$3*1000,""))</f>
        <v/>
      </c>
      <c r="S314" s="73" t="str">
        <f>IF($A314="","",IF($A314=S$2,IF($G$3=aux!$A$2,1,-1)*($F314-INDEX($F$1:$F$1001,ROW($F314)+$E$3))/S$3*1000,""))</f>
        <v/>
      </c>
      <c r="T314" s="73" t="str">
        <f>IF($A314="","",IF($A314=T$2,IF($G$3=aux!$A$2,1,-1)*($F314-INDEX($F$1:$F$1001,ROW($F314)+$E$3))/T$3*1000,""))</f>
        <v/>
      </c>
      <c r="U314" s="73">
        <f>IF($A314="","",IF($A314=U$2,IF($G$3=aux!$A$2,1,-1)*($F314-INDEX($F$1:$F$1001,ROW($F314)+$E$3))/U$3*1000,""))</f>
        <v>61.406666666666688</v>
      </c>
      <c r="V314" s="73" t="str">
        <f>IF($A314="","",IF($A314=V$2,IF($G$3=aux!$A$2,1,-1)*($F314-INDEX($F$1:$F$1001,ROW($F314)+$E$3))/V$3*1000,""))</f>
        <v/>
      </c>
      <c r="W314" s="73" t="str">
        <f>IF($A314="","",IF($A314=W$2,IF($G$3=aux!$A$2,1,-1)*($F314-INDEX($F$1:$F$1001,ROW($F314)+$E$3))/W$3*1000,""))</f>
        <v/>
      </c>
    </row>
    <row r="315" spans="1:23" x14ac:dyDescent="0.25">
      <c r="A315" s="47" t="s">
        <v>132</v>
      </c>
      <c r="B315" s="8" t="s">
        <v>129</v>
      </c>
      <c r="C315" s="8" t="s">
        <v>130</v>
      </c>
      <c r="D315" s="8" t="s">
        <v>0</v>
      </c>
      <c r="E315" s="8">
        <v>0</v>
      </c>
      <c r="F315" s="8">
        <v>-2.1559999999999999E-18</v>
      </c>
      <c r="G315" s="8">
        <v>5.9429999999999999E-19</v>
      </c>
      <c r="H315" s="8">
        <v>0</v>
      </c>
      <c r="I315" s="8">
        <v>0</v>
      </c>
      <c r="J315" s="8">
        <v>0</v>
      </c>
      <c r="K315" s="48">
        <v>0</v>
      </c>
      <c r="N315" s="73" t="str">
        <f>IF($A315="","",IF($A315=N$2,IF($G$3=aux!$A$2,1,-1)*($F315-INDEX($F$1:$F$1001,ROW($F315)+$E$3))/N$3*1000,""))</f>
        <v/>
      </c>
      <c r="O315" s="73" t="str">
        <f>IF($A315="","",IF($A315=O$2,IF($G$3=aux!$A$2,1,-1)*($F315-INDEX($F$1:$F$1001,ROW($F315)+$E$3))/O$3*1000,""))</f>
        <v/>
      </c>
      <c r="P315" s="73" t="str">
        <f>IF($A315="","",IF($A315=P$2,IF($G$3=aux!$A$2,1,-1)*($F315-INDEX($F$1:$F$1001,ROW($F315)+$E$3))/P$3*1000,""))</f>
        <v/>
      </c>
      <c r="Q315" s="73" t="str">
        <f>IF($A315="","",IF($A315=Q$2,IF($G$3=aux!$A$2,1,-1)*($F315-INDEX($F$1:$F$1001,ROW($F315)+$E$3))/Q$3*1000,""))</f>
        <v/>
      </c>
      <c r="R315" s="73" t="str">
        <f>IF($A315="","",IF($A315=R$2,IF($G$3=aux!$A$2,1,-1)*($F315-INDEX($F$1:$F$1001,ROW($F315)+$E$3))/R$3*1000,""))</f>
        <v/>
      </c>
      <c r="S315" s="73" t="str">
        <f>IF($A315="","",IF($A315=S$2,IF($G$3=aux!$A$2,1,-1)*($F315-INDEX($F$1:$F$1001,ROW($F315)+$E$3))/S$3*1000,""))</f>
        <v/>
      </c>
      <c r="T315" s="73" t="str">
        <f>IF($A315="","",IF($A315=T$2,IF($G$3=aux!$A$2,1,-1)*($F315-INDEX($F$1:$F$1001,ROW($F315)+$E$3))/T$3*1000,""))</f>
        <v/>
      </c>
      <c r="U315" s="73" t="str">
        <f>IF($A315="","",IF($A315=U$2,IF($G$3=aux!$A$2,1,-1)*($F315-INDEX($F$1:$F$1001,ROW($F315)+$E$3))/U$3*1000,""))</f>
        <v/>
      </c>
      <c r="V315" s="73">
        <f>IF($A315="","",IF($A315=V$2,IF($G$3=aux!$A$2,1,-1)*($F315-INDEX($F$1:$F$1001,ROW($F315)+$E$3))/V$3*1000,""))</f>
        <v>-3.8853333333333335E-16</v>
      </c>
      <c r="W315" s="73" t="str">
        <f>IF($A315="","",IF($A315=W$2,IF($G$3=aux!$A$2,1,-1)*($F315-INDEX($F$1:$F$1001,ROW($F315)+$E$3))/W$3*1000,""))</f>
        <v/>
      </c>
    </row>
    <row r="316" spans="1:23" x14ac:dyDescent="0.25">
      <c r="A316" s="47" t="s">
        <v>132</v>
      </c>
      <c r="B316" s="8" t="s">
        <v>129</v>
      </c>
      <c r="C316" s="8" t="s">
        <v>130</v>
      </c>
      <c r="D316" s="8" t="s">
        <v>0</v>
      </c>
      <c r="E316" s="8">
        <v>1</v>
      </c>
      <c r="F316" s="8">
        <v>3.3760000000000001E-3</v>
      </c>
      <c r="G316" s="8">
        <v>4.0879999999999998E-17</v>
      </c>
      <c r="H316" s="8">
        <v>0</v>
      </c>
      <c r="I316" s="8">
        <v>0</v>
      </c>
      <c r="J316" s="8">
        <v>0</v>
      </c>
      <c r="K316" s="48">
        <v>-4.946E-17</v>
      </c>
      <c r="N316" s="73" t="str">
        <f>IF($A316="","",IF($A316=N$2,IF($G$3=aux!$A$2,1,-1)*($F316-INDEX($F$1:$F$1001,ROW($F316)+$E$3))/N$3*1000,""))</f>
        <v/>
      </c>
      <c r="O316" s="73" t="str">
        <f>IF($A316="","",IF($A316=O$2,IF($G$3=aux!$A$2,1,-1)*($F316-INDEX($F$1:$F$1001,ROW($F316)+$E$3))/O$3*1000,""))</f>
        <v/>
      </c>
      <c r="P316" s="73" t="str">
        <f>IF($A316="","",IF($A316=P$2,IF($G$3=aux!$A$2,1,-1)*($F316-INDEX($F$1:$F$1001,ROW($F316)+$E$3))/P$3*1000,""))</f>
        <v/>
      </c>
      <c r="Q316" s="73" t="str">
        <f>IF($A316="","",IF($A316=Q$2,IF($G$3=aux!$A$2,1,-1)*($F316-INDEX($F$1:$F$1001,ROW($F316)+$E$3))/Q$3*1000,""))</f>
        <v/>
      </c>
      <c r="R316" s="73" t="str">
        <f>IF($A316="","",IF($A316=R$2,IF($G$3=aux!$A$2,1,-1)*($F316-INDEX($F$1:$F$1001,ROW($F316)+$E$3))/R$3*1000,""))</f>
        <v/>
      </c>
      <c r="S316" s="73" t="str">
        <f>IF($A316="","",IF($A316=S$2,IF($G$3=aux!$A$2,1,-1)*($F316-INDEX($F$1:$F$1001,ROW($F316)+$E$3))/S$3*1000,""))</f>
        <v/>
      </c>
      <c r="T316" s="73" t="str">
        <f>IF($A316="","",IF($A316=T$2,IF($G$3=aux!$A$2,1,-1)*($F316-INDEX($F$1:$F$1001,ROW($F316)+$E$3))/T$3*1000,""))</f>
        <v/>
      </c>
      <c r="U316" s="73" t="str">
        <f>IF($A316="","",IF($A316=U$2,IF($G$3=aux!$A$2,1,-1)*($F316-INDEX($F$1:$F$1001,ROW($F316)+$E$3))/U$3*1000,""))</f>
        <v/>
      </c>
      <c r="V316" s="73">
        <f>IF($A316="","",IF($A316=V$2,IF($G$3=aux!$A$2,1,-1)*($F316-INDEX($F$1:$F$1001,ROW($F316)+$E$3))/V$3*1000,""))</f>
        <v>0.57399999999999995</v>
      </c>
      <c r="W316" s="73" t="str">
        <f>IF($A316="","",IF($A316=W$2,IF($G$3=aux!$A$2,1,-1)*($F316-INDEX($F$1:$F$1001,ROW($F316)+$E$3))/W$3*1000,""))</f>
        <v/>
      </c>
    </row>
    <row r="317" spans="1:23" x14ac:dyDescent="0.25">
      <c r="A317" s="47" t="s">
        <v>132</v>
      </c>
      <c r="B317" s="8" t="s">
        <v>129</v>
      </c>
      <c r="C317" s="8" t="s">
        <v>130</v>
      </c>
      <c r="D317" s="8" t="s">
        <v>0</v>
      </c>
      <c r="E317" s="8">
        <v>2</v>
      </c>
      <c r="F317" s="8">
        <v>6.8139999999999997E-3</v>
      </c>
      <c r="G317" s="8">
        <v>7.2100000000000003E-17</v>
      </c>
      <c r="H317" s="8">
        <v>0</v>
      </c>
      <c r="I317" s="8">
        <v>0</v>
      </c>
      <c r="J317" s="8">
        <v>0</v>
      </c>
      <c r="K317" s="48">
        <v>-6.0789999999999998E-17</v>
      </c>
      <c r="N317" s="73" t="str">
        <f>IF($A317="","",IF($A317=N$2,IF($G$3=aux!$A$2,1,-1)*($F317-INDEX($F$1:$F$1001,ROW($F317)+$E$3))/N$3*1000,""))</f>
        <v/>
      </c>
      <c r="O317" s="73" t="str">
        <f>IF($A317="","",IF($A317=O$2,IF($G$3=aux!$A$2,1,-1)*($F317-INDEX($F$1:$F$1001,ROW($F317)+$E$3))/O$3*1000,""))</f>
        <v/>
      </c>
      <c r="P317" s="73" t="str">
        <f>IF($A317="","",IF($A317=P$2,IF($G$3=aux!$A$2,1,-1)*($F317-INDEX($F$1:$F$1001,ROW($F317)+$E$3))/P$3*1000,""))</f>
        <v/>
      </c>
      <c r="Q317" s="73" t="str">
        <f>IF($A317="","",IF($A317=Q$2,IF($G$3=aux!$A$2,1,-1)*($F317-INDEX($F$1:$F$1001,ROW($F317)+$E$3))/Q$3*1000,""))</f>
        <v/>
      </c>
      <c r="R317" s="73" t="str">
        <f>IF($A317="","",IF($A317=R$2,IF($G$3=aux!$A$2,1,-1)*($F317-INDEX($F$1:$F$1001,ROW($F317)+$E$3))/R$3*1000,""))</f>
        <v/>
      </c>
      <c r="S317" s="73" t="str">
        <f>IF($A317="","",IF($A317=S$2,IF($G$3=aux!$A$2,1,-1)*($F317-INDEX($F$1:$F$1001,ROW($F317)+$E$3))/S$3*1000,""))</f>
        <v/>
      </c>
      <c r="T317" s="73" t="str">
        <f>IF($A317="","",IF($A317=T$2,IF($G$3=aux!$A$2,1,-1)*($F317-INDEX($F$1:$F$1001,ROW($F317)+$E$3))/T$3*1000,""))</f>
        <v/>
      </c>
      <c r="U317" s="73" t="str">
        <f>IF($A317="","",IF($A317=U$2,IF($G$3=aux!$A$2,1,-1)*($F317-INDEX($F$1:$F$1001,ROW($F317)+$E$3))/U$3*1000,""))</f>
        <v/>
      </c>
      <c r="V317" s="73">
        <f>IF($A317="","",IF($A317=V$2,IF($G$3=aux!$A$2,1,-1)*($F317-INDEX($F$1:$F$1001,ROW($F317)+$E$3))/V$3*1000,""))</f>
        <v>1.1596666666666666</v>
      </c>
      <c r="W317" s="73" t="str">
        <f>IF($A317="","",IF($A317=W$2,IF($G$3=aux!$A$2,1,-1)*($F317-INDEX($F$1:$F$1001,ROW($F317)+$E$3))/W$3*1000,""))</f>
        <v/>
      </c>
    </row>
    <row r="318" spans="1:23" x14ac:dyDescent="0.25">
      <c r="A318" s="47" t="s">
        <v>132</v>
      </c>
      <c r="B318" s="8" t="s">
        <v>129</v>
      </c>
      <c r="C318" s="8" t="s">
        <v>130</v>
      </c>
      <c r="D318" s="8" t="s">
        <v>0</v>
      </c>
      <c r="E318" s="8">
        <v>3</v>
      </c>
      <c r="F318" s="8">
        <v>8.7469999999999996E-3</v>
      </c>
      <c r="G318" s="8">
        <v>8.2929999999999999E-17</v>
      </c>
      <c r="H318" s="8">
        <v>0</v>
      </c>
      <c r="I318" s="8">
        <v>0</v>
      </c>
      <c r="J318" s="8">
        <v>0</v>
      </c>
      <c r="K318" s="48">
        <v>-6.9209999999999995E-17</v>
      </c>
      <c r="N318" s="73" t="str">
        <f>IF($A318="","",IF($A318=N$2,IF($G$3=aux!$A$2,1,-1)*($F318-INDEX($F$1:$F$1001,ROW($F318)+$E$3))/N$3*1000,""))</f>
        <v/>
      </c>
      <c r="O318" s="73" t="str">
        <f>IF($A318="","",IF($A318=O$2,IF($G$3=aux!$A$2,1,-1)*($F318-INDEX($F$1:$F$1001,ROW($F318)+$E$3))/O$3*1000,""))</f>
        <v/>
      </c>
      <c r="P318" s="73" t="str">
        <f>IF($A318="","",IF($A318=P$2,IF($G$3=aux!$A$2,1,-1)*($F318-INDEX($F$1:$F$1001,ROW($F318)+$E$3))/P$3*1000,""))</f>
        <v/>
      </c>
      <c r="Q318" s="73" t="str">
        <f>IF($A318="","",IF($A318=Q$2,IF($G$3=aux!$A$2,1,-1)*($F318-INDEX($F$1:$F$1001,ROW($F318)+$E$3))/Q$3*1000,""))</f>
        <v/>
      </c>
      <c r="R318" s="73" t="str">
        <f>IF($A318="","",IF($A318=R$2,IF($G$3=aux!$A$2,1,-1)*($F318-INDEX($F$1:$F$1001,ROW($F318)+$E$3))/R$3*1000,""))</f>
        <v/>
      </c>
      <c r="S318" s="73" t="str">
        <f>IF($A318="","",IF($A318=S$2,IF($G$3=aux!$A$2,1,-1)*($F318-INDEX($F$1:$F$1001,ROW($F318)+$E$3))/S$3*1000,""))</f>
        <v/>
      </c>
      <c r="T318" s="73" t="str">
        <f>IF($A318="","",IF($A318=T$2,IF($G$3=aux!$A$2,1,-1)*($F318-INDEX($F$1:$F$1001,ROW($F318)+$E$3))/T$3*1000,""))</f>
        <v/>
      </c>
      <c r="U318" s="73" t="str">
        <f>IF($A318="","",IF($A318=U$2,IF($G$3=aux!$A$2,1,-1)*($F318-INDEX($F$1:$F$1001,ROW($F318)+$E$3))/U$3*1000,""))</f>
        <v/>
      </c>
      <c r="V318" s="73">
        <f>IF($A318="","",IF($A318=V$2,IF($G$3=aux!$A$2,1,-1)*($F318-INDEX($F$1:$F$1001,ROW($F318)+$E$3))/V$3*1000,""))</f>
        <v>1.4599999999999997</v>
      </c>
      <c r="W318" s="73" t="str">
        <f>IF($A318="","",IF($A318=W$2,IF($G$3=aux!$A$2,1,-1)*($F318-INDEX($F$1:$F$1001,ROW($F318)+$E$3))/W$3*1000,""))</f>
        <v/>
      </c>
    </row>
    <row r="319" spans="1:23" x14ac:dyDescent="0.25">
      <c r="A319" s="47" t="s">
        <v>132</v>
      </c>
      <c r="B319" s="8" t="s">
        <v>129</v>
      </c>
      <c r="C319" s="8" t="s">
        <v>130</v>
      </c>
      <c r="D319" s="8" t="s">
        <v>0</v>
      </c>
      <c r="E319" s="8">
        <v>4</v>
      </c>
      <c r="F319" s="8">
        <v>1.2867E-2</v>
      </c>
      <c r="G319" s="8">
        <v>9.5310000000000002E-17</v>
      </c>
      <c r="H319" s="8">
        <v>0</v>
      </c>
      <c r="I319" s="8">
        <v>0</v>
      </c>
      <c r="J319" s="8">
        <v>0</v>
      </c>
      <c r="K319" s="48">
        <v>-1.057E-16</v>
      </c>
      <c r="N319" s="73" t="str">
        <f>IF($A319="","",IF($A319=N$2,IF($G$3=aux!$A$2,1,-1)*($F319-INDEX($F$1:$F$1001,ROW($F319)+$E$3))/N$3*1000,""))</f>
        <v/>
      </c>
      <c r="O319" s="73" t="str">
        <f>IF($A319="","",IF($A319=O$2,IF($G$3=aux!$A$2,1,-1)*($F319-INDEX($F$1:$F$1001,ROW($F319)+$E$3))/O$3*1000,""))</f>
        <v/>
      </c>
      <c r="P319" s="73" t="str">
        <f>IF($A319="","",IF($A319=P$2,IF($G$3=aux!$A$2,1,-1)*($F319-INDEX($F$1:$F$1001,ROW($F319)+$E$3))/P$3*1000,""))</f>
        <v/>
      </c>
      <c r="Q319" s="73" t="str">
        <f>IF($A319="","",IF($A319=Q$2,IF($G$3=aux!$A$2,1,-1)*($F319-INDEX($F$1:$F$1001,ROW($F319)+$E$3))/Q$3*1000,""))</f>
        <v/>
      </c>
      <c r="R319" s="73" t="str">
        <f>IF($A319="","",IF($A319=R$2,IF($G$3=aux!$A$2,1,-1)*($F319-INDEX($F$1:$F$1001,ROW($F319)+$E$3))/R$3*1000,""))</f>
        <v/>
      </c>
      <c r="S319" s="73" t="str">
        <f>IF($A319="","",IF($A319=S$2,IF($G$3=aux!$A$2,1,-1)*($F319-INDEX($F$1:$F$1001,ROW($F319)+$E$3))/S$3*1000,""))</f>
        <v/>
      </c>
      <c r="T319" s="73" t="str">
        <f>IF($A319="","",IF($A319=T$2,IF($G$3=aux!$A$2,1,-1)*($F319-INDEX($F$1:$F$1001,ROW($F319)+$E$3))/T$3*1000,""))</f>
        <v/>
      </c>
      <c r="U319" s="73" t="str">
        <f>IF($A319="","",IF($A319=U$2,IF($G$3=aux!$A$2,1,-1)*($F319-INDEX($F$1:$F$1001,ROW($F319)+$E$3))/U$3*1000,""))</f>
        <v/>
      </c>
      <c r="V319" s="73">
        <f>IF($A319="","",IF($A319=V$2,IF($G$3=aux!$A$2,1,-1)*($F319-INDEX($F$1:$F$1001,ROW($F319)+$E$3))/V$3*1000,""))</f>
        <v>2.0529999999999995</v>
      </c>
      <c r="W319" s="73" t="str">
        <f>IF($A319="","",IF($A319=W$2,IF($G$3=aux!$A$2,1,-1)*($F319-INDEX($F$1:$F$1001,ROW($F319)+$E$3))/W$3*1000,""))</f>
        <v/>
      </c>
    </row>
    <row r="320" spans="1:23" x14ac:dyDescent="0.25">
      <c r="A320" s="47" t="s">
        <v>132</v>
      </c>
      <c r="B320" s="8" t="s">
        <v>129</v>
      </c>
      <c r="C320" s="8" t="s">
        <v>130</v>
      </c>
      <c r="D320" s="8" t="s">
        <v>0</v>
      </c>
      <c r="E320" s="8">
        <v>5</v>
      </c>
      <c r="F320" s="8">
        <v>1.6583000000000001E-2</v>
      </c>
      <c r="G320" s="8">
        <v>1.0470000000000001E-16</v>
      </c>
      <c r="H320" s="8">
        <v>0</v>
      </c>
      <c r="I320" s="8">
        <v>0</v>
      </c>
      <c r="J320" s="8">
        <v>0</v>
      </c>
      <c r="K320" s="48">
        <v>-1.586E-16</v>
      </c>
      <c r="N320" s="73" t="str">
        <f>IF($A320="","",IF($A320=N$2,IF($G$3=aux!$A$2,1,-1)*($F320-INDEX($F$1:$F$1001,ROW($F320)+$E$3))/N$3*1000,""))</f>
        <v/>
      </c>
      <c r="O320" s="73" t="str">
        <f>IF($A320="","",IF($A320=O$2,IF($G$3=aux!$A$2,1,-1)*($F320-INDEX($F$1:$F$1001,ROW($F320)+$E$3))/O$3*1000,""))</f>
        <v/>
      </c>
      <c r="P320" s="73" t="str">
        <f>IF($A320="","",IF($A320=P$2,IF($G$3=aux!$A$2,1,-1)*($F320-INDEX($F$1:$F$1001,ROW($F320)+$E$3))/P$3*1000,""))</f>
        <v/>
      </c>
      <c r="Q320" s="73" t="str">
        <f>IF($A320="","",IF($A320=Q$2,IF($G$3=aux!$A$2,1,-1)*($F320-INDEX($F$1:$F$1001,ROW($F320)+$E$3))/Q$3*1000,""))</f>
        <v/>
      </c>
      <c r="R320" s="73" t="str">
        <f>IF($A320="","",IF($A320=R$2,IF($G$3=aux!$A$2,1,-1)*($F320-INDEX($F$1:$F$1001,ROW($F320)+$E$3))/R$3*1000,""))</f>
        <v/>
      </c>
      <c r="S320" s="73" t="str">
        <f>IF($A320="","",IF($A320=S$2,IF($G$3=aux!$A$2,1,-1)*($F320-INDEX($F$1:$F$1001,ROW($F320)+$E$3))/S$3*1000,""))</f>
        <v/>
      </c>
      <c r="T320" s="73" t="str">
        <f>IF($A320="","",IF($A320=T$2,IF($G$3=aux!$A$2,1,-1)*($F320-INDEX($F$1:$F$1001,ROW($F320)+$E$3))/T$3*1000,""))</f>
        <v/>
      </c>
      <c r="U320" s="73" t="str">
        <f>IF($A320="","",IF($A320=U$2,IF($G$3=aux!$A$2,1,-1)*($F320-INDEX($F$1:$F$1001,ROW($F320)+$E$3))/U$3*1000,""))</f>
        <v/>
      </c>
      <c r="V320" s="73">
        <f>IF($A320="","",IF($A320=V$2,IF($G$3=aux!$A$2,1,-1)*($F320-INDEX($F$1:$F$1001,ROW($F320)+$E$3))/V$3*1000,""))</f>
        <v>2.6073333333333335</v>
      </c>
      <c r="W320" s="73" t="str">
        <f>IF($A320="","",IF($A320=W$2,IF($G$3=aux!$A$2,1,-1)*($F320-INDEX($F$1:$F$1001,ROW($F320)+$E$3))/W$3*1000,""))</f>
        <v/>
      </c>
    </row>
    <row r="321" spans="1:23" x14ac:dyDescent="0.25">
      <c r="A321" s="47" t="s">
        <v>132</v>
      </c>
      <c r="B321" s="8" t="s">
        <v>129</v>
      </c>
      <c r="C321" s="8" t="s">
        <v>130</v>
      </c>
      <c r="D321" s="8" t="s">
        <v>0</v>
      </c>
      <c r="E321" s="8">
        <v>6</v>
      </c>
      <c r="F321" s="8">
        <v>2.0094999999999998E-2</v>
      </c>
      <c r="G321" s="8">
        <v>1.1330000000000001E-16</v>
      </c>
      <c r="H321" s="8">
        <v>0</v>
      </c>
      <c r="I321" s="8">
        <v>0</v>
      </c>
      <c r="J321" s="8">
        <v>0</v>
      </c>
      <c r="K321" s="48">
        <v>-1.6660000000000001E-16</v>
      </c>
      <c r="N321" s="73" t="str">
        <f>IF($A321="","",IF($A321=N$2,IF($G$3=aux!$A$2,1,-1)*($F321-INDEX($F$1:$F$1001,ROW($F321)+$E$3))/N$3*1000,""))</f>
        <v/>
      </c>
      <c r="O321" s="73" t="str">
        <f>IF($A321="","",IF($A321=O$2,IF($G$3=aux!$A$2,1,-1)*($F321-INDEX($F$1:$F$1001,ROW($F321)+$E$3))/O$3*1000,""))</f>
        <v/>
      </c>
      <c r="P321" s="73" t="str">
        <f>IF($A321="","",IF($A321=P$2,IF($G$3=aux!$A$2,1,-1)*($F321-INDEX($F$1:$F$1001,ROW($F321)+$E$3))/P$3*1000,""))</f>
        <v/>
      </c>
      <c r="Q321" s="73" t="str">
        <f>IF($A321="","",IF($A321=Q$2,IF($G$3=aux!$A$2,1,-1)*($F321-INDEX($F$1:$F$1001,ROW($F321)+$E$3))/Q$3*1000,""))</f>
        <v/>
      </c>
      <c r="R321" s="73" t="str">
        <f>IF($A321="","",IF($A321=R$2,IF($G$3=aux!$A$2,1,-1)*($F321-INDEX($F$1:$F$1001,ROW($F321)+$E$3))/R$3*1000,""))</f>
        <v/>
      </c>
      <c r="S321" s="73" t="str">
        <f>IF($A321="","",IF($A321=S$2,IF($G$3=aux!$A$2,1,-1)*($F321-INDEX($F$1:$F$1001,ROW($F321)+$E$3))/S$3*1000,""))</f>
        <v/>
      </c>
      <c r="T321" s="73" t="str">
        <f>IF($A321="","",IF($A321=T$2,IF($G$3=aux!$A$2,1,-1)*($F321-INDEX($F$1:$F$1001,ROW($F321)+$E$3))/T$3*1000,""))</f>
        <v/>
      </c>
      <c r="U321" s="73" t="str">
        <f>IF($A321="","",IF($A321=U$2,IF($G$3=aux!$A$2,1,-1)*($F321-INDEX($F$1:$F$1001,ROW($F321)+$E$3))/U$3*1000,""))</f>
        <v/>
      </c>
      <c r="V321" s="73">
        <f>IF($A321="","",IF($A321=V$2,IF($G$3=aux!$A$2,1,-1)*($F321-INDEX($F$1:$F$1001,ROW($F321)+$E$3))/V$3*1000,""))</f>
        <v>3.1393333333333326</v>
      </c>
      <c r="W321" s="73" t="str">
        <f>IF($A321="","",IF($A321=W$2,IF($G$3=aux!$A$2,1,-1)*($F321-INDEX($F$1:$F$1001,ROW($F321)+$E$3))/W$3*1000,""))</f>
        <v/>
      </c>
    </row>
    <row r="322" spans="1:23" x14ac:dyDescent="0.25">
      <c r="A322" s="47" t="s">
        <v>132</v>
      </c>
      <c r="B322" s="8" t="s">
        <v>129</v>
      </c>
      <c r="C322" s="8" t="s">
        <v>130</v>
      </c>
      <c r="D322" s="8" t="s">
        <v>0</v>
      </c>
      <c r="E322" s="8">
        <v>7</v>
      </c>
      <c r="F322" s="8">
        <v>2.3519999999999999E-2</v>
      </c>
      <c r="G322" s="8">
        <v>1.2140000000000001E-16</v>
      </c>
      <c r="H322" s="8">
        <v>0</v>
      </c>
      <c r="I322" s="8">
        <v>0</v>
      </c>
      <c r="J322" s="8">
        <v>0</v>
      </c>
      <c r="K322" s="48">
        <v>-1.82E-16</v>
      </c>
      <c r="N322" s="73" t="str">
        <f>IF($A322="","",IF($A322=N$2,IF($G$3=aux!$A$2,1,-1)*($F322-INDEX($F$1:$F$1001,ROW($F322)+$E$3))/N$3*1000,""))</f>
        <v/>
      </c>
      <c r="O322" s="73" t="str">
        <f>IF($A322="","",IF($A322=O$2,IF($G$3=aux!$A$2,1,-1)*($F322-INDEX($F$1:$F$1001,ROW($F322)+$E$3))/O$3*1000,""))</f>
        <v/>
      </c>
      <c r="P322" s="73" t="str">
        <f>IF($A322="","",IF($A322=P$2,IF($G$3=aux!$A$2,1,-1)*($F322-INDEX($F$1:$F$1001,ROW($F322)+$E$3))/P$3*1000,""))</f>
        <v/>
      </c>
      <c r="Q322" s="73" t="str">
        <f>IF($A322="","",IF($A322=Q$2,IF($G$3=aux!$A$2,1,-1)*($F322-INDEX($F$1:$F$1001,ROW($F322)+$E$3))/Q$3*1000,""))</f>
        <v/>
      </c>
      <c r="R322" s="73" t="str">
        <f>IF($A322="","",IF($A322=R$2,IF($G$3=aux!$A$2,1,-1)*($F322-INDEX($F$1:$F$1001,ROW($F322)+$E$3))/R$3*1000,""))</f>
        <v/>
      </c>
      <c r="S322" s="73" t="str">
        <f>IF($A322="","",IF($A322=S$2,IF($G$3=aux!$A$2,1,-1)*($F322-INDEX($F$1:$F$1001,ROW($F322)+$E$3))/S$3*1000,""))</f>
        <v/>
      </c>
      <c r="T322" s="73" t="str">
        <f>IF($A322="","",IF($A322=T$2,IF($G$3=aux!$A$2,1,-1)*($F322-INDEX($F$1:$F$1001,ROW($F322)+$E$3))/T$3*1000,""))</f>
        <v/>
      </c>
      <c r="U322" s="73" t="str">
        <f>IF($A322="","",IF($A322=U$2,IF($G$3=aux!$A$2,1,-1)*($F322-INDEX($F$1:$F$1001,ROW($F322)+$E$3))/U$3*1000,""))</f>
        <v/>
      </c>
      <c r="V322" s="73">
        <f>IF($A322="","",IF($A322=V$2,IF($G$3=aux!$A$2,1,-1)*($F322-INDEX($F$1:$F$1001,ROW($F322)+$E$3))/V$3*1000,""))</f>
        <v>3.6713333333333331</v>
      </c>
      <c r="W322" s="73" t="str">
        <f>IF($A322="","",IF($A322=W$2,IF($G$3=aux!$A$2,1,-1)*($F322-INDEX($F$1:$F$1001,ROW($F322)+$E$3))/W$3*1000,""))</f>
        <v/>
      </c>
    </row>
    <row r="323" spans="1:23" x14ac:dyDescent="0.25">
      <c r="A323" s="47" t="s">
        <v>132</v>
      </c>
      <c r="B323" s="8" t="s">
        <v>129</v>
      </c>
      <c r="C323" s="8" t="s">
        <v>130</v>
      </c>
      <c r="D323" s="8" t="s">
        <v>0</v>
      </c>
      <c r="E323" s="8">
        <v>8</v>
      </c>
      <c r="F323" s="8">
        <v>2.6943000000000002E-2</v>
      </c>
      <c r="G323" s="8">
        <v>1.2909999999999999E-16</v>
      </c>
      <c r="H323" s="8">
        <v>0</v>
      </c>
      <c r="I323" s="8">
        <v>0</v>
      </c>
      <c r="J323" s="8">
        <v>0</v>
      </c>
      <c r="K323" s="48">
        <v>-1.8490000000000001E-16</v>
      </c>
      <c r="N323" s="73" t="str">
        <f>IF($A323="","",IF($A323=N$2,IF($G$3=aux!$A$2,1,-1)*($F323-INDEX($F$1:$F$1001,ROW($F323)+$E$3))/N$3*1000,""))</f>
        <v/>
      </c>
      <c r="O323" s="73" t="str">
        <f>IF($A323="","",IF($A323=O$2,IF($G$3=aux!$A$2,1,-1)*($F323-INDEX($F$1:$F$1001,ROW($F323)+$E$3))/O$3*1000,""))</f>
        <v/>
      </c>
      <c r="P323" s="73" t="str">
        <f>IF($A323="","",IF($A323=P$2,IF($G$3=aux!$A$2,1,-1)*($F323-INDEX($F$1:$F$1001,ROW($F323)+$E$3))/P$3*1000,""))</f>
        <v/>
      </c>
      <c r="Q323" s="73" t="str">
        <f>IF($A323="","",IF($A323=Q$2,IF($G$3=aux!$A$2,1,-1)*($F323-INDEX($F$1:$F$1001,ROW($F323)+$E$3))/Q$3*1000,""))</f>
        <v/>
      </c>
      <c r="R323" s="73" t="str">
        <f>IF($A323="","",IF($A323=R$2,IF($G$3=aux!$A$2,1,-1)*($F323-INDEX($F$1:$F$1001,ROW($F323)+$E$3))/R$3*1000,""))</f>
        <v/>
      </c>
      <c r="S323" s="73" t="str">
        <f>IF($A323="","",IF($A323=S$2,IF($G$3=aux!$A$2,1,-1)*($F323-INDEX($F$1:$F$1001,ROW($F323)+$E$3))/S$3*1000,""))</f>
        <v/>
      </c>
      <c r="T323" s="73" t="str">
        <f>IF($A323="","",IF($A323=T$2,IF($G$3=aux!$A$2,1,-1)*($F323-INDEX($F$1:$F$1001,ROW($F323)+$E$3))/T$3*1000,""))</f>
        <v/>
      </c>
      <c r="U323" s="73" t="str">
        <f>IF($A323="","",IF($A323=U$2,IF($G$3=aux!$A$2,1,-1)*($F323-INDEX($F$1:$F$1001,ROW($F323)+$E$3))/U$3*1000,""))</f>
        <v/>
      </c>
      <c r="V323" s="73">
        <f>IF($A323="","",IF($A323=V$2,IF($G$3=aux!$A$2,1,-1)*($F323-INDEX($F$1:$F$1001,ROW($F323)+$E$3))/V$3*1000,""))</f>
        <v>4.2186666666666675</v>
      </c>
      <c r="W323" s="73" t="str">
        <f>IF($A323="","",IF($A323=W$2,IF($G$3=aux!$A$2,1,-1)*($F323-INDEX($F$1:$F$1001,ROW($F323)+$E$3))/W$3*1000,""))</f>
        <v/>
      </c>
    </row>
    <row r="324" spans="1:23" x14ac:dyDescent="0.25">
      <c r="A324" s="47" t="s">
        <v>132</v>
      </c>
      <c r="B324" s="8" t="s">
        <v>129</v>
      </c>
      <c r="C324" s="8" t="s">
        <v>130</v>
      </c>
      <c r="D324" s="8" t="s">
        <v>0</v>
      </c>
      <c r="E324" s="8">
        <v>9</v>
      </c>
      <c r="F324" s="8">
        <v>3.0363999999999999E-2</v>
      </c>
      <c r="G324" s="8">
        <v>1.3659999999999999E-16</v>
      </c>
      <c r="H324" s="8">
        <v>0</v>
      </c>
      <c r="I324" s="8">
        <v>0</v>
      </c>
      <c r="J324" s="8">
        <v>0</v>
      </c>
      <c r="K324" s="48">
        <v>-1.9060000000000001E-16</v>
      </c>
      <c r="N324" s="73" t="str">
        <f>IF($A324="","",IF($A324=N$2,IF($G$3=aux!$A$2,1,-1)*($F324-INDEX($F$1:$F$1001,ROW($F324)+$E$3))/N$3*1000,""))</f>
        <v/>
      </c>
      <c r="O324" s="73" t="str">
        <f>IF($A324="","",IF($A324=O$2,IF($G$3=aux!$A$2,1,-1)*($F324-INDEX($F$1:$F$1001,ROW($F324)+$E$3))/O$3*1000,""))</f>
        <v/>
      </c>
      <c r="P324" s="73" t="str">
        <f>IF($A324="","",IF($A324=P$2,IF($G$3=aux!$A$2,1,-1)*($F324-INDEX($F$1:$F$1001,ROW($F324)+$E$3))/P$3*1000,""))</f>
        <v/>
      </c>
      <c r="Q324" s="73" t="str">
        <f>IF($A324="","",IF($A324=Q$2,IF($G$3=aux!$A$2,1,-1)*($F324-INDEX($F$1:$F$1001,ROW($F324)+$E$3))/Q$3*1000,""))</f>
        <v/>
      </c>
      <c r="R324" s="73" t="str">
        <f>IF($A324="","",IF($A324=R$2,IF($G$3=aux!$A$2,1,-1)*($F324-INDEX($F$1:$F$1001,ROW($F324)+$E$3))/R$3*1000,""))</f>
        <v/>
      </c>
      <c r="S324" s="73" t="str">
        <f>IF($A324="","",IF($A324=S$2,IF($G$3=aux!$A$2,1,-1)*($F324-INDEX($F$1:$F$1001,ROW($F324)+$E$3))/S$3*1000,""))</f>
        <v/>
      </c>
      <c r="T324" s="73" t="str">
        <f>IF($A324="","",IF($A324=T$2,IF($G$3=aux!$A$2,1,-1)*($F324-INDEX($F$1:$F$1001,ROW($F324)+$E$3))/T$3*1000,""))</f>
        <v/>
      </c>
      <c r="U324" s="73" t="str">
        <f>IF($A324="","",IF($A324=U$2,IF($G$3=aux!$A$2,1,-1)*($F324-INDEX($F$1:$F$1001,ROW($F324)+$E$3))/U$3*1000,""))</f>
        <v/>
      </c>
      <c r="V324" s="73">
        <f>IF($A324="","",IF($A324=V$2,IF($G$3=aux!$A$2,1,-1)*($F324-INDEX($F$1:$F$1001,ROW($F324)+$E$3))/V$3*1000,""))</f>
        <v>4.7796666666666656</v>
      </c>
      <c r="W324" s="73" t="str">
        <f>IF($A324="","",IF($A324=W$2,IF($G$3=aux!$A$2,1,-1)*($F324-INDEX($F$1:$F$1001,ROW($F324)+$E$3))/W$3*1000,""))</f>
        <v/>
      </c>
    </row>
    <row r="325" spans="1:23" x14ac:dyDescent="0.25">
      <c r="A325" s="47" t="s">
        <v>132</v>
      </c>
      <c r="B325" s="8" t="s">
        <v>129</v>
      </c>
      <c r="C325" s="8" t="s">
        <v>130</v>
      </c>
      <c r="D325" s="8" t="s">
        <v>0</v>
      </c>
      <c r="E325" s="8">
        <v>10</v>
      </c>
      <c r="F325" s="8">
        <v>3.3730999999999997E-2</v>
      </c>
      <c r="G325" s="8">
        <v>1.437E-16</v>
      </c>
      <c r="H325" s="8">
        <v>0</v>
      </c>
      <c r="I325" s="8">
        <v>0</v>
      </c>
      <c r="J325" s="8">
        <v>0</v>
      </c>
      <c r="K325" s="48">
        <v>-1.961E-16</v>
      </c>
      <c r="N325" s="73" t="str">
        <f>IF($A325="","",IF($A325=N$2,IF($G$3=aux!$A$2,1,-1)*($F325-INDEX($F$1:$F$1001,ROW($F325)+$E$3))/N$3*1000,""))</f>
        <v/>
      </c>
      <c r="O325" s="73" t="str">
        <f>IF($A325="","",IF($A325=O$2,IF($G$3=aux!$A$2,1,-1)*($F325-INDEX($F$1:$F$1001,ROW($F325)+$E$3))/O$3*1000,""))</f>
        <v/>
      </c>
      <c r="P325" s="73" t="str">
        <f>IF($A325="","",IF($A325=P$2,IF($G$3=aux!$A$2,1,-1)*($F325-INDEX($F$1:$F$1001,ROW($F325)+$E$3))/P$3*1000,""))</f>
        <v/>
      </c>
      <c r="Q325" s="73" t="str">
        <f>IF($A325="","",IF($A325=Q$2,IF($G$3=aux!$A$2,1,-1)*($F325-INDEX($F$1:$F$1001,ROW($F325)+$E$3))/Q$3*1000,""))</f>
        <v/>
      </c>
      <c r="R325" s="73" t="str">
        <f>IF($A325="","",IF($A325=R$2,IF($G$3=aux!$A$2,1,-1)*($F325-INDEX($F$1:$F$1001,ROW($F325)+$E$3))/R$3*1000,""))</f>
        <v/>
      </c>
      <c r="S325" s="73" t="str">
        <f>IF($A325="","",IF($A325=S$2,IF($G$3=aux!$A$2,1,-1)*($F325-INDEX($F$1:$F$1001,ROW($F325)+$E$3))/S$3*1000,""))</f>
        <v/>
      </c>
      <c r="T325" s="73" t="str">
        <f>IF($A325="","",IF($A325=T$2,IF($G$3=aux!$A$2,1,-1)*($F325-INDEX($F$1:$F$1001,ROW($F325)+$E$3))/T$3*1000,""))</f>
        <v/>
      </c>
      <c r="U325" s="73" t="str">
        <f>IF($A325="","",IF($A325=U$2,IF($G$3=aux!$A$2,1,-1)*($F325-INDEX($F$1:$F$1001,ROW($F325)+$E$3))/U$3*1000,""))</f>
        <v/>
      </c>
      <c r="V325" s="73">
        <f>IF($A325="","",IF($A325=V$2,IF($G$3=aux!$A$2,1,-1)*($F325-INDEX($F$1:$F$1001,ROW($F325)+$E$3))/V$3*1000,""))</f>
        <v>5.3263333333333325</v>
      </c>
      <c r="W325" s="73" t="str">
        <f>IF($A325="","",IF($A325=W$2,IF($G$3=aux!$A$2,1,-1)*($F325-INDEX($F$1:$F$1001,ROW($F325)+$E$3))/W$3*1000,""))</f>
        <v/>
      </c>
    </row>
    <row r="326" spans="1:23" x14ac:dyDescent="0.25">
      <c r="A326" s="47" t="s">
        <v>132</v>
      </c>
      <c r="B326" s="8" t="s">
        <v>129</v>
      </c>
      <c r="C326" s="8" t="s">
        <v>130</v>
      </c>
      <c r="D326" s="8" t="s">
        <v>0</v>
      </c>
      <c r="E326" s="8">
        <v>11</v>
      </c>
      <c r="F326" s="8">
        <v>3.7095999999999997E-2</v>
      </c>
      <c r="G326" s="8">
        <v>1.509E-16</v>
      </c>
      <c r="H326" s="8">
        <v>0</v>
      </c>
      <c r="I326" s="8">
        <v>0</v>
      </c>
      <c r="J326" s="8">
        <v>0</v>
      </c>
      <c r="K326" s="48">
        <v>-2.027E-16</v>
      </c>
      <c r="N326" s="73" t="str">
        <f>IF($A326="","",IF($A326=N$2,IF($G$3=aux!$A$2,1,-1)*($F326-INDEX($F$1:$F$1001,ROW($F326)+$E$3))/N$3*1000,""))</f>
        <v/>
      </c>
      <c r="O326" s="73" t="str">
        <f>IF($A326="","",IF($A326=O$2,IF($G$3=aux!$A$2,1,-1)*($F326-INDEX($F$1:$F$1001,ROW($F326)+$E$3))/O$3*1000,""))</f>
        <v/>
      </c>
      <c r="P326" s="73" t="str">
        <f>IF($A326="","",IF($A326=P$2,IF($G$3=aux!$A$2,1,-1)*($F326-INDEX($F$1:$F$1001,ROW($F326)+$E$3))/P$3*1000,""))</f>
        <v/>
      </c>
      <c r="Q326" s="73" t="str">
        <f>IF($A326="","",IF($A326=Q$2,IF($G$3=aux!$A$2,1,-1)*($F326-INDEX($F$1:$F$1001,ROW($F326)+$E$3))/Q$3*1000,""))</f>
        <v/>
      </c>
      <c r="R326" s="73" t="str">
        <f>IF($A326="","",IF($A326=R$2,IF($G$3=aux!$A$2,1,-1)*($F326-INDEX($F$1:$F$1001,ROW($F326)+$E$3))/R$3*1000,""))</f>
        <v/>
      </c>
      <c r="S326" s="73" t="str">
        <f>IF($A326="","",IF($A326=S$2,IF($G$3=aux!$A$2,1,-1)*($F326-INDEX($F$1:$F$1001,ROW($F326)+$E$3))/S$3*1000,""))</f>
        <v/>
      </c>
      <c r="T326" s="73" t="str">
        <f>IF($A326="","",IF($A326=T$2,IF($G$3=aux!$A$2,1,-1)*($F326-INDEX($F$1:$F$1001,ROW($F326)+$E$3))/T$3*1000,""))</f>
        <v/>
      </c>
      <c r="U326" s="73" t="str">
        <f>IF($A326="","",IF($A326=U$2,IF($G$3=aux!$A$2,1,-1)*($F326-INDEX($F$1:$F$1001,ROW($F326)+$E$3))/U$3*1000,""))</f>
        <v/>
      </c>
      <c r="V326" s="73">
        <f>IF($A326="","",IF($A326=V$2,IF($G$3=aux!$A$2,1,-1)*($F326-INDEX($F$1:$F$1001,ROW($F326)+$E$3))/V$3*1000,""))</f>
        <v>5.8736666666666659</v>
      </c>
      <c r="W326" s="73" t="str">
        <f>IF($A326="","",IF($A326=W$2,IF($G$3=aux!$A$2,1,-1)*($F326-INDEX($F$1:$F$1001,ROW($F326)+$E$3))/W$3*1000,""))</f>
        <v/>
      </c>
    </row>
    <row r="327" spans="1:23" x14ac:dyDescent="0.25">
      <c r="A327" s="47" t="s">
        <v>132</v>
      </c>
      <c r="B327" s="8" t="s">
        <v>129</v>
      </c>
      <c r="C327" s="8" t="s">
        <v>130</v>
      </c>
      <c r="D327" s="8" t="s">
        <v>0</v>
      </c>
      <c r="E327" s="8">
        <v>12</v>
      </c>
      <c r="F327" s="8">
        <v>4.0507000000000001E-2</v>
      </c>
      <c r="G327" s="8">
        <v>1.58E-16</v>
      </c>
      <c r="H327" s="8">
        <v>0</v>
      </c>
      <c r="I327" s="8">
        <v>0</v>
      </c>
      <c r="J327" s="8">
        <v>0</v>
      </c>
      <c r="K327" s="48">
        <v>2.3280000000000001E-10</v>
      </c>
      <c r="N327" s="73" t="str">
        <f>IF($A327="","",IF($A327=N$2,IF($G$3=aux!$A$2,1,-1)*($F327-INDEX($F$1:$F$1001,ROW($F327)+$E$3))/N$3*1000,""))</f>
        <v/>
      </c>
      <c r="O327" s="73" t="str">
        <f>IF($A327="","",IF($A327=O$2,IF($G$3=aux!$A$2,1,-1)*($F327-INDEX($F$1:$F$1001,ROW($F327)+$E$3))/O$3*1000,""))</f>
        <v/>
      </c>
      <c r="P327" s="73" t="str">
        <f>IF($A327="","",IF($A327=P$2,IF($G$3=aux!$A$2,1,-1)*($F327-INDEX($F$1:$F$1001,ROW($F327)+$E$3))/P$3*1000,""))</f>
        <v/>
      </c>
      <c r="Q327" s="73" t="str">
        <f>IF($A327="","",IF($A327=Q$2,IF($G$3=aux!$A$2,1,-1)*($F327-INDEX($F$1:$F$1001,ROW($F327)+$E$3))/Q$3*1000,""))</f>
        <v/>
      </c>
      <c r="R327" s="73" t="str">
        <f>IF($A327="","",IF($A327=R$2,IF($G$3=aux!$A$2,1,-1)*($F327-INDEX($F$1:$F$1001,ROW($F327)+$E$3))/R$3*1000,""))</f>
        <v/>
      </c>
      <c r="S327" s="73" t="str">
        <f>IF($A327="","",IF($A327=S$2,IF($G$3=aux!$A$2,1,-1)*($F327-INDEX($F$1:$F$1001,ROW($F327)+$E$3))/S$3*1000,""))</f>
        <v/>
      </c>
      <c r="T327" s="73" t="str">
        <f>IF($A327="","",IF($A327=T$2,IF($G$3=aux!$A$2,1,-1)*($F327-INDEX($F$1:$F$1001,ROW($F327)+$E$3))/T$3*1000,""))</f>
        <v/>
      </c>
      <c r="U327" s="73" t="str">
        <f>IF($A327="","",IF($A327=U$2,IF($G$3=aux!$A$2,1,-1)*($F327-INDEX($F$1:$F$1001,ROW($F327)+$E$3))/U$3*1000,""))</f>
        <v/>
      </c>
      <c r="V327" s="73">
        <f>IF($A327="","",IF($A327=V$2,IF($G$3=aux!$A$2,1,-1)*($F327-INDEX($F$1:$F$1001,ROW($F327)+$E$3))/V$3*1000,""))</f>
        <v>6.4216666666666669</v>
      </c>
      <c r="W327" s="73" t="str">
        <f>IF($A327="","",IF($A327=W$2,IF($G$3=aux!$A$2,1,-1)*($F327-INDEX($F$1:$F$1001,ROW($F327)+$E$3))/W$3*1000,""))</f>
        <v/>
      </c>
    </row>
    <row r="328" spans="1:23" x14ac:dyDescent="0.25">
      <c r="A328" s="47" t="s">
        <v>132</v>
      </c>
      <c r="B328" s="8" t="s">
        <v>129</v>
      </c>
      <c r="C328" s="8" t="s">
        <v>130</v>
      </c>
      <c r="D328" s="8" t="s">
        <v>0</v>
      </c>
      <c r="E328" s="8">
        <v>13</v>
      </c>
      <c r="F328" s="8">
        <v>4.3919E-2</v>
      </c>
      <c r="G328" s="8">
        <v>1.6510000000000001E-16</v>
      </c>
      <c r="H328" s="8">
        <v>0</v>
      </c>
      <c r="I328" s="8">
        <v>0</v>
      </c>
      <c r="J328" s="8">
        <v>0</v>
      </c>
      <c r="K328" s="48">
        <v>3.5290000000000001E-9</v>
      </c>
      <c r="N328" s="73" t="str">
        <f>IF($A328="","",IF($A328=N$2,IF($G$3=aux!$A$2,1,-1)*($F328-INDEX($F$1:$F$1001,ROW($F328)+$E$3))/N$3*1000,""))</f>
        <v/>
      </c>
      <c r="O328" s="73" t="str">
        <f>IF($A328="","",IF($A328=O$2,IF($G$3=aux!$A$2,1,-1)*($F328-INDEX($F$1:$F$1001,ROW($F328)+$E$3))/O$3*1000,""))</f>
        <v/>
      </c>
      <c r="P328" s="73" t="str">
        <f>IF($A328="","",IF($A328=P$2,IF($G$3=aux!$A$2,1,-1)*($F328-INDEX($F$1:$F$1001,ROW($F328)+$E$3))/P$3*1000,""))</f>
        <v/>
      </c>
      <c r="Q328" s="73" t="str">
        <f>IF($A328="","",IF($A328=Q$2,IF($G$3=aux!$A$2,1,-1)*($F328-INDEX($F$1:$F$1001,ROW($F328)+$E$3))/Q$3*1000,""))</f>
        <v/>
      </c>
      <c r="R328" s="73" t="str">
        <f>IF($A328="","",IF($A328=R$2,IF($G$3=aux!$A$2,1,-1)*($F328-INDEX($F$1:$F$1001,ROW($F328)+$E$3))/R$3*1000,""))</f>
        <v/>
      </c>
      <c r="S328" s="73" t="str">
        <f>IF($A328="","",IF($A328=S$2,IF($G$3=aux!$A$2,1,-1)*($F328-INDEX($F$1:$F$1001,ROW($F328)+$E$3))/S$3*1000,""))</f>
        <v/>
      </c>
      <c r="T328" s="73" t="str">
        <f>IF($A328="","",IF($A328=T$2,IF($G$3=aux!$A$2,1,-1)*($F328-INDEX($F$1:$F$1001,ROW($F328)+$E$3))/T$3*1000,""))</f>
        <v/>
      </c>
      <c r="U328" s="73" t="str">
        <f>IF($A328="","",IF($A328=U$2,IF($G$3=aux!$A$2,1,-1)*($F328-INDEX($F$1:$F$1001,ROW($F328)+$E$3))/U$3*1000,""))</f>
        <v/>
      </c>
      <c r="V328" s="73">
        <f>IF($A328="","",IF($A328=V$2,IF($G$3=aux!$A$2,1,-1)*($F328-INDEX($F$1:$F$1001,ROW($F328)+$E$3))/V$3*1000,""))</f>
        <v>6.971000000000001</v>
      </c>
      <c r="W328" s="73" t="str">
        <f>IF($A328="","",IF($A328=W$2,IF($G$3=aux!$A$2,1,-1)*($F328-INDEX($F$1:$F$1001,ROW($F328)+$E$3))/W$3*1000,""))</f>
        <v/>
      </c>
    </row>
    <row r="329" spans="1:23" x14ac:dyDescent="0.25">
      <c r="A329" s="47" t="s">
        <v>132</v>
      </c>
      <c r="B329" s="8" t="s">
        <v>129</v>
      </c>
      <c r="C329" s="8" t="s">
        <v>130</v>
      </c>
      <c r="D329" s="8" t="s">
        <v>0</v>
      </c>
      <c r="E329" s="8">
        <v>14</v>
      </c>
      <c r="F329" s="8">
        <v>4.7330999999999998E-2</v>
      </c>
      <c r="G329" s="8">
        <v>1.721E-16</v>
      </c>
      <c r="H329" s="8">
        <v>0</v>
      </c>
      <c r="I329" s="8">
        <v>0</v>
      </c>
      <c r="J329" s="8">
        <v>0</v>
      </c>
      <c r="K329" s="48">
        <v>6.2039999999999997E-9</v>
      </c>
      <c r="N329" s="73" t="str">
        <f>IF($A329="","",IF($A329=N$2,IF($G$3=aux!$A$2,1,-1)*($F329-INDEX($F$1:$F$1001,ROW($F329)+$E$3))/N$3*1000,""))</f>
        <v/>
      </c>
      <c r="O329" s="73" t="str">
        <f>IF($A329="","",IF($A329=O$2,IF($G$3=aux!$A$2,1,-1)*($F329-INDEX($F$1:$F$1001,ROW($F329)+$E$3))/O$3*1000,""))</f>
        <v/>
      </c>
      <c r="P329" s="73" t="str">
        <f>IF($A329="","",IF($A329=P$2,IF($G$3=aux!$A$2,1,-1)*($F329-INDEX($F$1:$F$1001,ROW($F329)+$E$3))/P$3*1000,""))</f>
        <v/>
      </c>
      <c r="Q329" s="73" t="str">
        <f>IF($A329="","",IF($A329=Q$2,IF($G$3=aux!$A$2,1,-1)*($F329-INDEX($F$1:$F$1001,ROW($F329)+$E$3))/Q$3*1000,""))</f>
        <v/>
      </c>
      <c r="R329" s="73" t="str">
        <f>IF($A329="","",IF($A329=R$2,IF($G$3=aux!$A$2,1,-1)*($F329-INDEX($F$1:$F$1001,ROW($F329)+$E$3))/R$3*1000,""))</f>
        <v/>
      </c>
      <c r="S329" s="73" t="str">
        <f>IF($A329="","",IF($A329=S$2,IF($G$3=aux!$A$2,1,-1)*($F329-INDEX($F$1:$F$1001,ROW($F329)+$E$3))/S$3*1000,""))</f>
        <v/>
      </c>
      <c r="T329" s="73" t="str">
        <f>IF($A329="","",IF($A329=T$2,IF($G$3=aux!$A$2,1,-1)*($F329-INDEX($F$1:$F$1001,ROW($F329)+$E$3))/T$3*1000,""))</f>
        <v/>
      </c>
      <c r="U329" s="73" t="str">
        <f>IF($A329="","",IF($A329=U$2,IF($G$3=aux!$A$2,1,-1)*($F329-INDEX($F$1:$F$1001,ROW($F329)+$E$3))/U$3*1000,""))</f>
        <v/>
      </c>
      <c r="V329" s="73">
        <f>IF($A329="","",IF($A329=V$2,IF($G$3=aux!$A$2,1,-1)*($F329-INDEX($F$1:$F$1001,ROW($F329)+$E$3))/V$3*1000,""))</f>
        <v>7.5173333333333332</v>
      </c>
      <c r="W329" s="73" t="str">
        <f>IF($A329="","",IF($A329=W$2,IF($G$3=aux!$A$2,1,-1)*($F329-INDEX($F$1:$F$1001,ROW($F329)+$E$3))/W$3*1000,""))</f>
        <v/>
      </c>
    </row>
    <row r="330" spans="1:23" x14ac:dyDescent="0.25">
      <c r="A330" s="47" t="s">
        <v>132</v>
      </c>
      <c r="B330" s="8" t="s">
        <v>129</v>
      </c>
      <c r="C330" s="8" t="s">
        <v>130</v>
      </c>
      <c r="D330" s="8" t="s">
        <v>0</v>
      </c>
      <c r="E330" s="8">
        <v>15</v>
      </c>
      <c r="F330" s="8">
        <v>5.0729999999999997E-2</v>
      </c>
      <c r="G330" s="8">
        <v>1.7909999999999999E-16</v>
      </c>
      <c r="H330" s="8">
        <v>0</v>
      </c>
      <c r="I330" s="8">
        <v>0</v>
      </c>
      <c r="J330" s="8">
        <v>0</v>
      </c>
      <c r="K330" s="48">
        <v>8.8689999999999999E-9</v>
      </c>
      <c r="N330" s="73" t="str">
        <f>IF($A330="","",IF($A330=N$2,IF($G$3=aux!$A$2,1,-1)*($F330-INDEX($F$1:$F$1001,ROW($F330)+$E$3))/N$3*1000,""))</f>
        <v/>
      </c>
      <c r="O330" s="73" t="str">
        <f>IF($A330="","",IF($A330=O$2,IF($G$3=aux!$A$2,1,-1)*($F330-INDEX($F$1:$F$1001,ROW($F330)+$E$3))/O$3*1000,""))</f>
        <v/>
      </c>
      <c r="P330" s="73" t="str">
        <f>IF($A330="","",IF($A330=P$2,IF($G$3=aux!$A$2,1,-1)*($F330-INDEX($F$1:$F$1001,ROW($F330)+$E$3))/P$3*1000,""))</f>
        <v/>
      </c>
      <c r="Q330" s="73" t="str">
        <f>IF($A330="","",IF($A330=Q$2,IF($G$3=aux!$A$2,1,-1)*($F330-INDEX($F$1:$F$1001,ROW($F330)+$E$3))/Q$3*1000,""))</f>
        <v/>
      </c>
      <c r="R330" s="73" t="str">
        <f>IF($A330="","",IF($A330=R$2,IF($G$3=aux!$A$2,1,-1)*($F330-INDEX($F$1:$F$1001,ROW($F330)+$E$3))/R$3*1000,""))</f>
        <v/>
      </c>
      <c r="S330" s="73" t="str">
        <f>IF($A330="","",IF($A330=S$2,IF($G$3=aux!$A$2,1,-1)*($F330-INDEX($F$1:$F$1001,ROW($F330)+$E$3))/S$3*1000,""))</f>
        <v/>
      </c>
      <c r="T330" s="73" t="str">
        <f>IF($A330="","",IF($A330=T$2,IF($G$3=aux!$A$2,1,-1)*($F330-INDEX($F$1:$F$1001,ROW($F330)+$E$3))/T$3*1000,""))</f>
        <v/>
      </c>
      <c r="U330" s="73" t="str">
        <f>IF($A330="","",IF($A330=U$2,IF($G$3=aux!$A$2,1,-1)*($F330-INDEX($F$1:$F$1001,ROW($F330)+$E$3))/U$3*1000,""))</f>
        <v/>
      </c>
      <c r="V330" s="73">
        <f>IF($A330="","",IF($A330=V$2,IF($G$3=aux!$A$2,1,-1)*($F330-INDEX($F$1:$F$1001,ROW($F330)+$E$3))/V$3*1000,""))</f>
        <v>8.0613333333333319</v>
      </c>
      <c r="W330" s="73" t="str">
        <f>IF($A330="","",IF($A330=W$2,IF($G$3=aux!$A$2,1,-1)*($F330-INDEX($F$1:$F$1001,ROW($F330)+$E$3))/W$3*1000,""))</f>
        <v/>
      </c>
    </row>
    <row r="331" spans="1:23" x14ac:dyDescent="0.25">
      <c r="A331" s="47" t="s">
        <v>132</v>
      </c>
      <c r="B331" s="8" t="s">
        <v>129</v>
      </c>
      <c r="C331" s="8" t="s">
        <v>130</v>
      </c>
      <c r="D331" s="8" t="s">
        <v>0</v>
      </c>
      <c r="E331" s="8">
        <v>16</v>
      </c>
      <c r="F331" s="8">
        <v>5.4107000000000002E-2</v>
      </c>
      <c r="G331" s="8">
        <v>1.8599999999999999E-16</v>
      </c>
      <c r="H331" s="8">
        <v>0</v>
      </c>
      <c r="I331" s="8">
        <v>0</v>
      </c>
      <c r="J331" s="8">
        <v>0</v>
      </c>
      <c r="K331" s="48">
        <v>1.11E-8</v>
      </c>
      <c r="N331" s="73" t="str">
        <f>IF($A331="","",IF($A331=N$2,IF($G$3=aux!$A$2,1,-1)*($F331-INDEX($F$1:$F$1001,ROW($F331)+$E$3))/N$3*1000,""))</f>
        <v/>
      </c>
      <c r="O331" s="73" t="str">
        <f>IF($A331="","",IF($A331=O$2,IF($G$3=aux!$A$2,1,-1)*($F331-INDEX($F$1:$F$1001,ROW($F331)+$E$3))/O$3*1000,""))</f>
        <v/>
      </c>
      <c r="P331" s="73" t="str">
        <f>IF($A331="","",IF($A331=P$2,IF($G$3=aux!$A$2,1,-1)*($F331-INDEX($F$1:$F$1001,ROW($F331)+$E$3))/P$3*1000,""))</f>
        <v/>
      </c>
      <c r="Q331" s="73" t="str">
        <f>IF($A331="","",IF($A331=Q$2,IF($G$3=aux!$A$2,1,-1)*($F331-INDEX($F$1:$F$1001,ROW($F331)+$E$3))/Q$3*1000,""))</f>
        <v/>
      </c>
      <c r="R331" s="73" t="str">
        <f>IF($A331="","",IF($A331=R$2,IF($G$3=aux!$A$2,1,-1)*($F331-INDEX($F$1:$F$1001,ROW($F331)+$E$3))/R$3*1000,""))</f>
        <v/>
      </c>
      <c r="S331" s="73" t="str">
        <f>IF($A331="","",IF($A331=S$2,IF($G$3=aux!$A$2,1,-1)*($F331-INDEX($F$1:$F$1001,ROW($F331)+$E$3))/S$3*1000,""))</f>
        <v/>
      </c>
      <c r="T331" s="73" t="str">
        <f>IF($A331="","",IF($A331=T$2,IF($G$3=aux!$A$2,1,-1)*($F331-INDEX($F$1:$F$1001,ROW($F331)+$E$3))/T$3*1000,""))</f>
        <v/>
      </c>
      <c r="U331" s="73" t="str">
        <f>IF($A331="","",IF($A331=U$2,IF($G$3=aux!$A$2,1,-1)*($F331-INDEX($F$1:$F$1001,ROW($F331)+$E$3))/U$3*1000,""))</f>
        <v/>
      </c>
      <c r="V331" s="73">
        <f>IF($A331="","",IF($A331=V$2,IF($G$3=aux!$A$2,1,-1)*($F331-INDEX($F$1:$F$1001,ROW($F331)+$E$3))/V$3*1000,""))</f>
        <v>8.5933333333333337</v>
      </c>
      <c r="W331" s="73" t="str">
        <f>IF($A331="","",IF($A331=W$2,IF($G$3=aux!$A$2,1,-1)*($F331-INDEX($F$1:$F$1001,ROW($F331)+$E$3))/W$3*1000,""))</f>
        <v/>
      </c>
    </row>
    <row r="332" spans="1:23" x14ac:dyDescent="0.25">
      <c r="A332" s="47" t="s">
        <v>132</v>
      </c>
      <c r="B332" s="8" t="s">
        <v>129</v>
      </c>
      <c r="C332" s="8" t="s">
        <v>130</v>
      </c>
      <c r="D332" s="8" t="s">
        <v>0</v>
      </c>
      <c r="E332" s="8">
        <v>17</v>
      </c>
      <c r="F332" s="8">
        <v>5.7481999999999998E-2</v>
      </c>
      <c r="G332" s="8">
        <v>1.9300000000000001E-16</v>
      </c>
      <c r="H332" s="8">
        <v>0</v>
      </c>
      <c r="I332" s="8">
        <v>0</v>
      </c>
      <c r="J332" s="8">
        <v>0</v>
      </c>
      <c r="K332" s="48">
        <v>1.356E-8</v>
      </c>
      <c r="N332" s="73" t="str">
        <f>IF($A332="","",IF($A332=N$2,IF($G$3=aux!$A$2,1,-1)*($F332-INDEX($F$1:$F$1001,ROW($F332)+$E$3))/N$3*1000,""))</f>
        <v/>
      </c>
      <c r="O332" s="73" t="str">
        <f>IF($A332="","",IF($A332=O$2,IF($G$3=aux!$A$2,1,-1)*($F332-INDEX($F$1:$F$1001,ROW($F332)+$E$3))/O$3*1000,""))</f>
        <v/>
      </c>
      <c r="P332" s="73" t="str">
        <f>IF($A332="","",IF($A332=P$2,IF($G$3=aux!$A$2,1,-1)*($F332-INDEX($F$1:$F$1001,ROW($F332)+$E$3))/P$3*1000,""))</f>
        <v/>
      </c>
      <c r="Q332" s="73" t="str">
        <f>IF($A332="","",IF($A332=Q$2,IF($G$3=aux!$A$2,1,-1)*($F332-INDEX($F$1:$F$1001,ROW($F332)+$E$3))/Q$3*1000,""))</f>
        <v/>
      </c>
      <c r="R332" s="73" t="str">
        <f>IF($A332="","",IF($A332=R$2,IF($G$3=aux!$A$2,1,-1)*($F332-INDEX($F$1:$F$1001,ROW($F332)+$E$3))/R$3*1000,""))</f>
        <v/>
      </c>
      <c r="S332" s="73" t="str">
        <f>IF($A332="","",IF($A332=S$2,IF($G$3=aux!$A$2,1,-1)*($F332-INDEX($F$1:$F$1001,ROW($F332)+$E$3))/S$3*1000,""))</f>
        <v/>
      </c>
      <c r="T332" s="73" t="str">
        <f>IF($A332="","",IF($A332=T$2,IF($G$3=aux!$A$2,1,-1)*($F332-INDEX($F$1:$F$1001,ROW($F332)+$E$3))/T$3*1000,""))</f>
        <v/>
      </c>
      <c r="U332" s="73" t="str">
        <f>IF($A332="","",IF($A332=U$2,IF($G$3=aux!$A$2,1,-1)*($F332-INDEX($F$1:$F$1001,ROW($F332)+$E$3))/U$3*1000,""))</f>
        <v/>
      </c>
      <c r="V332" s="73">
        <f>IF($A332="","",IF($A332=V$2,IF($G$3=aux!$A$2,1,-1)*($F332-INDEX($F$1:$F$1001,ROW($F332)+$E$3))/V$3*1000,""))</f>
        <v>9.1293333333333333</v>
      </c>
      <c r="W332" s="73" t="str">
        <f>IF($A332="","",IF($A332=W$2,IF($G$3=aux!$A$2,1,-1)*($F332-INDEX($F$1:$F$1001,ROW($F332)+$E$3))/W$3*1000,""))</f>
        <v/>
      </c>
    </row>
    <row r="333" spans="1:23" x14ac:dyDescent="0.25">
      <c r="A333" s="47" t="s">
        <v>132</v>
      </c>
      <c r="B333" s="8" t="s">
        <v>129</v>
      </c>
      <c r="C333" s="8" t="s">
        <v>130</v>
      </c>
      <c r="D333" s="8" t="s">
        <v>0</v>
      </c>
      <c r="E333" s="8">
        <v>18</v>
      </c>
      <c r="F333" s="8">
        <v>6.0839999999999998E-2</v>
      </c>
      <c r="G333" s="8">
        <v>1.999E-16</v>
      </c>
      <c r="H333" s="8">
        <v>0</v>
      </c>
      <c r="I333" s="8">
        <v>0</v>
      </c>
      <c r="J333" s="8">
        <v>0</v>
      </c>
      <c r="K333" s="48">
        <v>1.6029999999999999E-8</v>
      </c>
      <c r="N333" s="73" t="str">
        <f>IF($A333="","",IF($A333=N$2,IF($G$3=aux!$A$2,1,-1)*($F333-INDEX($F$1:$F$1001,ROW($F333)+$E$3))/N$3*1000,""))</f>
        <v/>
      </c>
      <c r="O333" s="73" t="str">
        <f>IF($A333="","",IF($A333=O$2,IF($G$3=aux!$A$2,1,-1)*($F333-INDEX($F$1:$F$1001,ROW($F333)+$E$3))/O$3*1000,""))</f>
        <v/>
      </c>
      <c r="P333" s="73" t="str">
        <f>IF($A333="","",IF($A333=P$2,IF($G$3=aux!$A$2,1,-1)*($F333-INDEX($F$1:$F$1001,ROW($F333)+$E$3))/P$3*1000,""))</f>
        <v/>
      </c>
      <c r="Q333" s="73" t="str">
        <f>IF($A333="","",IF($A333=Q$2,IF($G$3=aux!$A$2,1,-1)*($F333-INDEX($F$1:$F$1001,ROW($F333)+$E$3))/Q$3*1000,""))</f>
        <v/>
      </c>
      <c r="R333" s="73" t="str">
        <f>IF($A333="","",IF($A333=R$2,IF($G$3=aux!$A$2,1,-1)*($F333-INDEX($F$1:$F$1001,ROW($F333)+$E$3))/R$3*1000,""))</f>
        <v/>
      </c>
      <c r="S333" s="73" t="str">
        <f>IF($A333="","",IF($A333=S$2,IF($G$3=aux!$A$2,1,-1)*($F333-INDEX($F$1:$F$1001,ROW($F333)+$E$3))/S$3*1000,""))</f>
        <v/>
      </c>
      <c r="T333" s="73" t="str">
        <f>IF($A333="","",IF($A333=T$2,IF($G$3=aux!$A$2,1,-1)*($F333-INDEX($F$1:$F$1001,ROW($F333)+$E$3))/T$3*1000,""))</f>
        <v/>
      </c>
      <c r="U333" s="73" t="str">
        <f>IF($A333="","",IF($A333=U$2,IF($G$3=aux!$A$2,1,-1)*($F333-INDEX($F$1:$F$1001,ROW($F333)+$E$3))/U$3*1000,""))</f>
        <v/>
      </c>
      <c r="V333" s="73">
        <f>IF($A333="","",IF($A333=V$2,IF($G$3=aux!$A$2,1,-1)*($F333-INDEX($F$1:$F$1001,ROW($F333)+$E$3))/V$3*1000,""))</f>
        <v>9.663666666666666</v>
      </c>
      <c r="W333" s="73" t="str">
        <f>IF($A333="","",IF($A333=W$2,IF($G$3=aux!$A$2,1,-1)*($F333-INDEX($F$1:$F$1001,ROW($F333)+$E$3))/W$3*1000,""))</f>
        <v/>
      </c>
    </row>
    <row r="334" spans="1:23" x14ac:dyDescent="0.25">
      <c r="A334" s="47" t="s">
        <v>132</v>
      </c>
      <c r="B334" s="8" t="s">
        <v>129</v>
      </c>
      <c r="C334" s="8" t="s">
        <v>130</v>
      </c>
      <c r="D334" s="8" t="s">
        <v>0</v>
      </c>
      <c r="E334" s="8">
        <v>19</v>
      </c>
      <c r="F334" s="8">
        <v>6.4227999999999993E-2</v>
      </c>
      <c r="G334" s="8">
        <v>2.0670000000000001E-16</v>
      </c>
      <c r="H334" s="8">
        <v>0</v>
      </c>
      <c r="I334" s="8">
        <v>0</v>
      </c>
      <c r="J334" s="8">
        <v>0</v>
      </c>
      <c r="K334" s="48">
        <v>1.529E-8</v>
      </c>
      <c r="N334" s="73" t="str">
        <f>IF($A334="","",IF($A334=N$2,IF($G$3=aux!$A$2,1,-1)*($F334-INDEX($F$1:$F$1001,ROW($F334)+$E$3))/N$3*1000,""))</f>
        <v/>
      </c>
      <c r="O334" s="73" t="str">
        <f>IF($A334="","",IF($A334=O$2,IF($G$3=aux!$A$2,1,-1)*($F334-INDEX($F$1:$F$1001,ROW($F334)+$E$3))/O$3*1000,""))</f>
        <v/>
      </c>
      <c r="P334" s="73" t="str">
        <f>IF($A334="","",IF($A334=P$2,IF($G$3=aux!$A$2,1,-1)*($F334-INDEX($F$1:$F$1001,ROW($F334)+$E$3))/P$3*1000,""))</f>
        <v/>
      </c>
      <c r="Q334" s="73" t="str">
        <f>IF($A334="","",IF($A334=Q$2,IF($G$3=aux!$A$2,1,-1)*($F334-INDEX($F$1:$F$1001,ROW($F334)+$E$3))/Q$3*1000,""))</f>
        <v/>
      </c>
      <c r="R334" s="73" t="str">
        <f>IF($A334="","",IF($A334=R$2,IF($G$3=aux!$A$2,1,-1)*($F334-INDEX($F$1:$F$1001,ROW($F334)+$E$3))/R$3*1000,""))</f>
        <v/>
      </c>
      <c r="S334" s="73" t="str">
        <f>IF($A334="","",IF($A334=S$2,IF($G$3=aux!$A$2,1,-1)*($F334-INDEX($F$1:$F$1001,ROW($F334)+$E$3))/S$3*1000,""))</f>
        <v/>
      </c>
      <c r="T334" s="73" t="str">
        <f>IF($A334="","",IF($A334=T$2,IF($G$3=aux!$A$2,1,-1)*($F334-INDEX($F$1:$F$1001,ROW($F334)+$E$3))/T$3*1000,""))</f>
        <v/>
      </c>
      <c r="U334" s="73" t="str">
        <f>IF($A334="","",IF($A334=U$2,IF($G$3=aux!$A$2,1,-1)*($F334-INDEX($F$1:$F$1001,ROW($F334)+$E$3))/U$3*1000,""))</f>
        <v/>
      </c>
      <c r="V334" s="73">
        <f>IF($A334="","",IF($A334=V$2,IF($G$3=aux!$A$2,1,-1)*($F334-INDEX($F$1:$F$1001,ROW($F334)+$E$3))/V$3*1000,""))</f>
        <v>10.207666666666663</v>
      </c>
      <c r="W334" s="73" t="str">
        <f>IF($A334="","",IF($A334=W$2,IF($G$3=aux!$A$2,1,-1)*($F334-INDEX($F$1:$F$1001,ROW($F334)+$E$3))/W$3*1000,""))</f>
        <v/>
      </c>
    </row>
    <row r="335" spans="1:23" x14ac:dyDescent="0.25">
      <c r="A335" s="47" t="s">
        <v>132</v>
      </c>
      <c r="B335" s="8" t="s">
        <v>129</v>
      </c>
      <c r="C335" s="8" t="s">
        <v>130</v>
      </c>
      <c r="D335" s="8" t="s">
        <v>0</v>
      </c>
      <c r="E335" s="8">
        <v>20</v>
      </c>
      <c r="F335" s="8">
        <v>6.7622000000000002E-2</v>
      </c>
      <c r="G335" s="8">
        <v>2.134E-16</v>
      </c>
      <c r="H335" s="8">
        <v>0</v>
      </c>
      <c r="I335" s="8">
        <v>0</v>
      </c>
      <c r="J335" s="8">
        <v>0</v>
      </c>
      <c r="K335" s="48">
        <v>1.303E-8</v>
      </c>
      <c r="N335" s="73" t="str">
        <f>IF($A335="","",IF($A335=N$2,IF($G$3=aux!$A$2,1,-1)*($F335-INDEX($F$1:$F$1001,ROW($F335)+$E$3))/N$3*1000,""))</f>
        <v/>
      </c>
      <c r="O335" s="73" t="str">
        <f>IF($A335="","",IF($A335=O$2,IF($G$3=aux!$A$2,1,-1)*($F335-INDEX($F$1:$F$1001,ROW($F335)+$E$3))/O$3*1000,""))</f>
        <v/>
      </c>
      <c r="P335" s="73" t="str">
        <f>IF($A335="","",IF($A335=P$2,IF($G$3=aux!$A$2,1,-1)*($F335-INDEX($F$1:$F$1001,ROW($F335)+$E$3))/P$3*1000,""))</f>
        <v/>
      </c>
      <c r="Q335" s="73" t="str">
        <f>IF($A335="","",IF($A335=Q$2,IF($G$3=aux!$A$2,1,-1)*($F335-INDEX($F$1:$F$1001,ROW($F335)+$E$3))/Q$3*1000,""))</f>
        <v/>
      </c>
      <c r="R335" s="73" t="str">
        <f>IF($A335="","",IF($A335=R$2,IF($G$3=aux!$A$2,1,-1)*($F335-INDEX($F$1:$F$1001,ROW($F335)+$E$3))/R$3*1000,""))</f>
        <v/>
      </c>
      <c r="S335" s="73" t="str">
        <f>IF($A335="","",IF($A335=S$2,IF($G$3=aux!$A$2,1,-1)*($F335-INDEX($F$1:$F$1001,ROW($F335)+$E$3))/S$3*1000,""))</f>
        <v/>
      </c>
      <c r="T335" s="73" t="str">
        <f>IF($A335="","",IF($A335=T$2,IF($G$3=aux!$A$2,1,-1)*($F335-INDEX($F$1:$F$1001,ROW($F335)+$E$3))/T$3*1000,""))</f>
        <v/>
      </c>
      <c r="U335" s="73" t="str">
        <f>IF($A335="","",IF($A335=U$2,IF($G$3=aux!$A$2,1,-1)*($F335-INDEX($F$1:$F$1001,ROW($F335)+$E$3))/U$3*1000,""))</f>
        <v/>
      </c>
      <c r="V335" s="73">
        <f>IF($A335="","",IF($A335=V$2,IF($G$3=aux!$A$2,1,-1)*($F335-INDEX($F$1:$F$1001,ROW($F335)+$E$3))/V$3*1000,""))</f>
        <v>10.761333333333333</v>
      </c>
      <c r="W335" s="73" t="str">
        <f>IF($A335="","",IF($A335=W$2,IF($G$3=aux!$A$2,1,-1)*($F335-INDEX($F$1:$F$1001,ROW($F335)+$E$3))/W$3*1000,""))</f>
        <v/>
      </c>
    </row>
    <row r="336" spans="1:23" x14ac:dyDescent="0.25">
      <c r="A336" s="47" t="s">
        <v>132</v>
      </c>
      <c r="B336" s="8" t="s">
        <v>129</v>
      </c>
      <c r="C336" s="8" t="s">
        <v>130</v>
      </c>
      <c r="D336" s="8" t="s">
        <v>0</v>
      </c>
      <c r="E336" s="8">
        <v>21</v>
      </c>
      <c r="F336" s="8">
        <v>7.1071999999999996E-2</v>
      </c>
      <c r="G336" s="8">
        <v>2.1979999999999999E-16</v>
      </c>
      <c r="H336" s="8">
        <v>0</v>
      </c>
      <c r="I336" s="8">
        <v>0</v>
      </c>
      <c r="J336" s="8">
        <v>0</v>
      </c>
      <c r="K336" s="48">
        <v>-2.817E-8</v>
      </c>
      <c r="N336" s="73" t="str">
        <f>IF($A336="","",IF($A336=N$2,IF($G$3=aux!$A$2,1,-1)*($F336-INDEX($F$1:$F$1001,ROW($F336)+$E$3))/N$3*1000,""))</f>
        <v/>
      </c>
      <c r="O336" s="73" t="str">
        <f>IF($A336="","",IF($A336=O$2,IF($G$3=aux!$A$2,1,-1)*($F336-INDEX($F$1:$F$1001,ROW($F336)+$E$3))/O$3*1000,""))</f>
        <v/>
      </c>
      <c r="P336" s="73" t="str">
        <f>IF($A336="","",IF($A336=P$2,IF($G$3=aux!$A$2,1,-1)*($F336-INDEX($F$1:$F$1001,ROW($F336)+$E$3))/P$3*1000,""))</f>
        <v/>
      </c>
      <c r="Q336" s="73" t="str">
        <f>IF($A336="","",IF($A336=Q$2,IF($G$3=aux!$A$2,1,-1)*($F336-INDEX($F$1:$F$1001,ROW($F336)+$E$3))/Q$3*1000,""))</f>
        <v/>
      </c>
      <c r="R336" s="73" t="str">
        <f>IF($A336="","",IF($A336=R$2,IF($G$3=aux!$A$2,1,-1)*($F336-INDEX($F$1:$F$1001,ROW($F336)+$E$3))/R$3*1000,""))</f>
        <v/>
      </c>
      <c r="S336" s="73" t="str">
        <f>IF($A336="","",IF($A336=S$2,IF($G$3=aux!$A$2,1,-1)*($F336-INDEX($F$1:$F$1001,ROW($F336)+$E$3))/S$3*1000,""))</f>
        <v/>
      </c>
      <c r="T336" s="73" t="str">
        <f>IF($A336="","",IF($A336=T$2,IF($G$3=aux!$A$2,1,-1)*($F336-INDEX($F$1:$F$1001,ROW($F336)+$E$3))/T$3*1000,""))</f>
        <v/>
      </c>
      <c r="U336" s="73" t="str">
        <f>IF($A336="","",IF($A336=U$2,IF($G$3=aux!$A$2,1,-1)*($F336-INDEX($F$1:$F$1001,ROW($F336)+$E$3))/U$3*1000,""))</f>
        <v/>
      </c>
      <c r="V336" s="73">
        <f>IF($A336="","",IF($A336=V$2,IF($G$3=aux!$A$2,1,-1)*($F336-INDEX($F$1:$F$1001,ROW($F336)+$E$3))/V$3*1000,""))</f>
        <v>11.33</v>
      </c>
      <c r="W336" s="73" t="str">
        <f>IF($A336="","",IF($A336=W$2,IF($G$3=aux!$A$2,1,-1)*($F336-INDEX($F$1:$F$1001,ROW($F336)+$E$3))/W$3*1000,""))</f>
        <v/>
      </c>
    </row>
    <row r="337" spans="1:23" x14ac:dyDescent="0.25">
      <c r="A337" s="47" t="s">
        <v>132</v>
      </c>
      <c r="B337" s="8" t="s">
        <v>129</v>
      </c>
      <c r="C337" s="8" t="s">
        <v>130</v>
      </c>
      <c r="D337" s="8" t="s">
        <v>0</v>
      </c>
      <c r="E337" s="8">
        <v>22</v>
      </c>
      <c r="F337" s="8">
        <v>7.4614E-2</v>
      </c>
      <c r="G337" s="8">
        <v>2.2579999999999999E-16</v>
      </c>
      <c r="H337" s="8">
        <v>0</v>
      </c>
      <c r="I337" s="8">
        <v>0</v>
      </c>
      <c r="J337" s="8">
        <v>0</v>
      </c>
      <c r="K337" s="48">
        <v>5.0460000000000002E-9</v>
      </c>
      <c r="N337" s="73" t="str">
        <f>IF($A337="","",IF($A337=N$2,IF($G$3=aux!$A$2,1,-1)*($F337-INDEX($F$1:$F$1001,ROW($F337)+$E$3))/N$3*1000,""))</f>
        <v/>
      </c>
      <c r="O337" s="73" t="str">
        <f>IF($A337="","",IF($A337=O$2,IF($G$3=aux!$A$2,1,-1)*($F337-INDEX($F$1:$F$1001,ROW($F337)+$E$3))/O$3*1000,""))</f>
        <v/>
      </c>
      <c r="P337" s="73" t="str">
        <f>IF($A337="","",IF($A337=P$2,IF($G$3=aux!$A$2,1,-1)*($F337-INDEX($F$1:$F$1001,ROW($F337)+$E$3))/P$3*1000,""))</f>
        <v/>
      </c>
      <c r="Q337" s="73" t="str">
        <f>IF($A337="","",IF($A337=Q$2,IF($G$3=aux!$A$2,1,-1)*($F337-INDEX($F$1:$F$1001,ROW($F337)+$E$3))/Q$3*1000,""))</f>
        <v/>
      </c>
      <c r="R337" s="73" t="str">
        <f>IF($A337="","",IF($A337=R$2,IF($G$3=aux!$A$2,1,-1)*($F337-INDEX($F$1:$F$1001,ROW($F337)+$E$3))/R$3*1000,""))</f>
        <v/>
      </c>
      <c r="S337" s="73" t="str">
        <f>IF($A337="","",IF($A337=S$2,IF($G$3=aux!$A$2,1,-1)*($F337-INDEX($F$1:$F$1001,ROW($F337)+$E$3))/S$3*1000,""))</f>
        <v/>
      </c>
      <c r="T337" s="73" t="str">
        <f>IF($A337="","",IF($A337=T$2,IF($G$3=aux!$A$2,1,-1)*($F337-INDEX($F$1:$F$1001,ROW($F337)+$E$3))/T$3*1000,""))</f>
        <v/>
      </c>
      <c r="U337" s="73" t="str">
        <f>IF($A337="","",IF($A337=U$2,IF($G$3=aux!$A$2,1,-1)*($F337-INDEX($F$1:$F$1001,ROW($F337)+$E$3))/U$3*1000,""))</f>
        <v/>
      </c>
      <c r="V337" s="73">
        <f>IF($A337="","",IF($A337=V$2,IF($G$3=aux!$A$2,1,-1)*($F337-INDEX($F$1:$F$1001,ROW($F337)+$E$3))/V$3*1000,""))</f>
        <v>11.922333333333333</v>
      </c>
      <c r="W337" s="73" t="str">
        <f>IF($A337="","",IF($A337=W$2,IF($G$3=aux!$A$2,1,-1)*($F337-INDEX($F$1:$F$1001,ROW($F337)+$E$3))/W$3*1000,""))</f>
        <v/>
      </c>
    </row>
    <row r="338" spans="1:23" x14ac:dyDescent="0.25">
      <c r="A338" s="47" t="s">
        <v>132</v>
      </c>
      <c r="B338" s="8" t="s">
        <v>129</v>
      </c>
      <c r="C338" s="8" t="s">
        <v>130</v>
      </c>
      <c r="D338" s="8" t="s">
        <v>0</v>
      </c>
      <c r="E338" s="8">
        <v>23</v>
      </c>
      <c r="F338" s="8">
        <v>7.8301999999999997E-2</v>
      </c>
      <c r="G338" s="8">
        <v>2.3119999999999999E-16</v>
      </c>
      <c r="H338" s="8">
        <v>0</v>
      </c>
      <c r="I338" s="8">
        <v>0</v>
      </c>
      <c r="J338" s="8">
        <v>0</v>
      </c>
      <c r="K338" s="48">
        <v>7.9819999999999999E-9</v>
      </c>
      <c r="N338" s="73" t="str">
        <f>IF($A338="","",IF($A338=N$2,IF($G$3=aux!$A$2,1,-1)*($F338-INDEX($F$1:$F$1001,ROW($F338)+$E$3))/N$3*1000,""))</f>
        <v/>
      </c>
      <c r="O338" s="73" t="str">
        <f>IF($A338="","",IF($A338=O$2,IF($G$3=aux!$A$2,1,-1)*($F338-INDEX($F$1:$F$1001,ROW($F338)+$E$3))/O$3*1000,""))</f>
        <v/>
      </c>
      <c r="P338" s="73" t="str">
        <f>IF($A338="","",IF($A338=P$2,IF($G$3=aux!$A$2,1,-1)*($F338-INDEX($F$1:$F$1001,ROW($F338)+$E$3))/P$3*1000,""))</f>
        <v/>
      </c>
      <c r="Q338" s="73" t="str">
        <f>IF($A338="","",IF($A338=Q$2,IF($G$3=aux!$A$2,1,-1)*($F338-INDEX($F$1:$F$1001,ROW($F338)+$E$3))/Q$3*1000,""))</f>
        <v/>
      </c>
      <c r="R338" s="73" t="str">
        <f>IF($A338="","",IF($A338=R$2,IF($G$3=aux!$A$2,1,-1)*($F338-INDEX($F$1:$F$1001,ROW($F338)+$E$3))/R$3*1000,""))</f>
        <v/>
      </c>
      <c r="S338" s="73" t="str">
        <f>IF($A338="","",IF($A338=S$2,IF($G$3=aux!$A$2,1,-1)*($F338-INDEX($F$1:$F$1001,ROW($F338)+$E$3))/S$3*1000,""))</f>
        <v/>
      </c>
      <c r="T338" s="73" t="str">
        <f>IF($A338="","",IF($A338=T$2,IF($G$3=aux!$A$2,1,-1)*($F338-INDEX($F$1:$F$1001,ROW($F338)+$E$3))/T$3*1000,""))</f>
        <v/>
      </c>
      <c r="U338" s="73" t="str">
        <f>IF($A338="","",IF($A338=U$2,IF($G$3=aux!$A$2,1,-1)*($F338-INDEX($F$1:$F$1001,ROW($F338)+$E$3))/U$3*1000,""))</f>
        <v/>
      </c>
      <c r="V338" s="73">
        <f>IF($A338="","",IF($A338=V$2,IF($G$3=aux!$A$2,1,-1)*($F338-INDEX($F$1:$F$1001,ROW($F338)+$E$3))/V$3*1000,""))</f>
        <v>12.547333333333333</v>
      </c>
      <c r="W338" s="73" t="str">
        <f>IF($A338="","",IF($A338=W$2,IF($G$3=aux!$A$2,1,-1)*($F338-INDEX($F$1:$F$1001,ROW($F338)+$E$3))/W$3*1000,""))</f>
        <v/>
      </c>
    </row>
    <row r="339" spans="1:23" x14ac:dyDescent="0.25">
      <c r="A339" s="47" t="s">
        <v>132</v>
      </c>
      <c r="B339" s="8" t="s">
        <v>129</v>
      </c>
      <c r="C339" s="8" t="s">
        <v>130</v>
      </c>
      <c r="D339" s="8" t="s">
        <v>0</v>
      </c>
      <c r="E339" s="8">
        <v>24</v>
      </c>
      <c r="F339" s="8">
        <v>8.2015000000000005E-2</v>
      </c>
      <c r="G339" s="8">
        <v>2.3630000000000001E-16</v>
      </c>
      <c r="H339" s="8">
        <v>0</v>
      </c>
      <c r="I339" s="8">
        <v>0</v>
      </c>
      <c r="J339" s="8">
        <v>0</v>
      </c>
      <c r="K339" s="48">
        <v>1.007E-8</v>
      </c>
      <c r="N339" s="73" t="str">
        <f>IF($A339="","",IF($A339=N$2,IF($G$3=aux!$A$2,1,-1)*($F339-INDEX($F$1:$F$1001,ROW($F339)+$E$3))/N$3*1000,""))</f>
        <v/>
      </c>
      <c r="O339" s="73" t="str">
        <f>IF($A339="","",IF($A339=O$2,IF($G$3=aux!$A$2,1,-1)*($F339-INDEX($F$1:$F$1001,ROW($F339)+$E$3))/O$3*1000,""))</f>
        <v/>
      </c>
      <c r="P339" s="73" t="str">
        <f>IF($A339="","",IF($A339=P$2,IF($G$3=aux!$A$2,1,-1)*($F339-INDEX($F$1:$F$1001,ROW($F339)+$E$3))/P$3*1000,""))</f>
        <v/>
      </c>
      <c r="Q339" s="73" t="str">
        <f>IF($A339="","",IF($A339=Q$2,IF($G$3=aux!$A$2,1,-1)*($F339-INDEX($F$1:$F$1001,ROW($F339)+$E$3))/Q$3*1000,""))</f>
        <v/>
      </c>
      <c r="R339" s="73" t="str">
        <f>IF($A339="","",IF($A339=R$2,IF($G$3=aux!$A$2,1,-1)*($F339-INDEX($F$1:$F$1001,ROW($F339)+$E$3))/R$3*1000,""))</f>
        <v/>
      </c>
      <c r="S339" s="73" t="str">
        <f>IF($A339="","",IF($A339=S$2,IF($G$3=aux!$A$2,1,-1)*($F339-INDEX($F$1:$F$1001,ROW($F339)+$E$3))/S$3*1000,""))</f>
        <v/>
      </c>
      <c r="T339" s="73" t="str">
        <f>IF($A339="","",IF($A339=T$2,IF($G$3=aux!$A$2,1,-1)*($F339-INDEX($F$1:$F$1001,ROW($F339)+$E$3))/T$3*1000,""))</f>
        <v/>
      </c>
      <c r="U339" s="73" t="str">
        <f>IF($A339="","",IF($A339=U$2,IF($G$3=aux!$A$2,1,-1)*($F339-INDEX($F$1:$F$1001,ROW($F339)+$E$3))/U$3*1000,""))</f>
        <v/>
      </c>
      <c r="V339" s="73">
        <f>IF($A339="","",IF($A339=V$2,IF($G$3=aux!$A$2,1,-1)*($F339-INDEX($F$1:$F$1001,ROW($F339)+$E$3))/V$3*1000,""))</f>
        <v>13.19166666666667</v>
      </c>
      <c r="W339" s="73" t="str">
        <f>IF($A339="","",IF($A339=W$2,IF($G$3=aux!$A$2,1,-1)*($F339-INDEX($F$1:$F$1001,ROW($F339)+$E$3))/W$3*1000,""))</f>
        <v/>
      </c>
    </row>
    <row r="340" spans="1:23" x14ac:dyDescent="0.25">
      <c r="A340" s="47" t="s">
        <v>132</v>
      </c>
      <c r="B340" s="8" t="s">
        <v>129</v>
      </c>
      <c r="C340" s="8" t="s">
        <v>130</v>
      </c>
      <c r="D340" s="8" t="s">
        <v>0</v>
      </c>
      <c r="E340" s="8">
        <v>25</v>
      </c>
      <c r="F340" s="8">
        <v>8.5836999999999997E-2</v>
      </c>
      <c r="G340" s="8">
        <v>2.4079999999999999E-16</v>
      </c>
      <c r="H340" s="8">
        <v>0</v>
      </c>
      <c r="I340" s="8">
        <v>0</v>
      </c>
      <c r="J340" s="8">
        <v>0</v>
      </c>
      <c r="K340" s="48">
        <v>1.3389999999999999E-8</v>
      </c>
      <c r="N340" s="73" t="str">
        <f>IF($A340="","",IF($A340=N$2,IF($G$3=aux!$A$2,1,-1)*($F340-INDEX($F$1:$F$1001,ROW($F340)+$E$3))/N$3*1000,""))</f>
        <v/>
      </c>
      <c r="O340" s="73" t="str">
        <f>IF($A340="","",IF($A340=O$2,IF($G$3=aux!$A$2,1,-1)*($F340-INDEX($F$1:$F$1001,ROW($F340)+$E$3))/O$3*1000,""))</f>
        <v/>
      </c>
      <c r="P340" s="73" t="str">
        <f>IF($A340="","",IF($A340=P$2,IF($G$3=aux!$A$2,1,-1)*($F340-INDEX($F$1:$F$1001,ROW($F340)+$E$3))/P$3*1000,""))</f>
        <v/>
      </c>
      <c r="Q340" s="73" t="str">
        <f>IF($A340="","",IF($A340=Q$2,IF($G$3=aux!$A$2,1,-1)*($F340-INDEX($F$1:$F$1001,ROW($F340)+$E$3))/Q$3*1000,""))</f>
        <v/>
      </c>
      <c r="R340" s="73" t="str">
        <f>IF($A340="","",IF($A340=R$2,IF($G$3=aux!$A$2,1,-1)*($F340-INDEX($F$1:$F$1001,ROW($F340)+$E$3))/R$3*1000,""))</f>
        <v/>
      </c>
      <c r="S340" s="73" t="str">
        <f>IF($A340="","",IF($A340=S$2,IF($G$3=aux!$A$2,1,-1)*($F340-INDEX($F$1:$F$1001,ROW($F340)+$E$3))/S$3*1000,""))</f>
        <v/>
      </c>
      <c r="T340" s="73" t="str">
        <f>IF($A340="","",IF($A340=T$2,IF($G$3=aux!$A$2,1,-1)*($F340-INDEX($F$1:$F$1001,ROW($F340)+$E$3))/T$3*1000,""))</f>
        <v/>
      </c>
      <c r="U340" s="73" t="str">
        <f>IF($A340="","",IF($A340=U$2,IF($G$3=aux!$A$2,1,-1)*($F340-INDEX($F$1:$F$1001,ROW($F340)+$E$3))/U$3*1000,""))</f>
        <v/>
      </c>
      <c r="V340" s="73">
        <f>IF($A340="","",IF($A340=V$2,IF($G$3=aux!$A$2,1,-1)*($F340-INDEX($F$1:$F$1001,ROW($F340)+$E$3))/V$3*1000,""))</f>
        <v>13.856666666666666</v>
      </c>
      <c r="W340" s="73" t="str">
        <f>IF($A340="","",IF($A340=W$2,IF($G$3=aux!$A$2,1,-1)*($F340-INDEX($F$1:$F$1001,ROW($F340)+$E$3))/W$3*1000,""))</f>
        <v/>
      </c>
    </row>
    <row r="341" spans="1:23" x14ac:dyDescent="0.25">
      <c r="A341" s="47" t="s">
        <v>132</v>
      </c>
      <c r="B341" s="8" t="s">
        <v>129</v>
      </c>
      <c r="C341" s="8" t="s">
        <v>130</v>
      </c>
      <c r="D341" s="8" t="s">
        <v>0</v>
      </c>
      <c r="E341" s="8">
        <v>26</v>
      </c>
      <c r="F341" s="8">
        <v>8.9788999999999994E-2</v>
      </c>
      <c r="G341" s="8">
        <v>2.449E-16</v>
      </c>
      <c r="H341" s="8">
        <v>0</v>
      </c>
      <c r="I341" s="8">
        <v>0</v>
      </c>
      <c r="J341" s="8">
        <v>0</v>
      </c>
      <c r="K341" s="48">
        <v>1.321E-8</v>
      </c>
      <c r="N341" s="73" t="str">
        <f>IF($A341="","",IF($A341=N$2,IF($G$3=aux!$A$2,1,-1)*($F341-INDEX($F$1:$F$1001,ROW($F341)+$E$3))/N$3*1000,""))</f>
        <v/>
      </c>
      <c r="O341" s="73" t="str">
        <f>IF($A341="","",IF($A341=O$2,IF($G$3=aux!$A$2,1,-1)*($F341-INDEX($F$1:$F$1001,ROW($F341)+$E$3))/O$3*1000,""))</f>
        <v/>
      </c>
      <c r="P341" s="73" t="str">
        <f>IF($A341="","",IF($A341=P$2,IF($G$3=aux!$A$2,1,-1)*($F341-INDEX($F$1:$F$1001,ROW($F341)+$E$3))/P$3*1000,""))</f>
        <v/>
      </c>
      <c r="Q341" s="73" t="str">
        <f>IF($A341="","",IF($A341=Q$2,IF($G$3=aux!$A$2,1,-1)*($F341-INDEX($F$1:$F$1001,ROW($F341)+$E$3))/Q$3*1000,""))</f>
        <v/>
      </c>
      <c r="R341" s="73" t="str">
        <f>IF($A341="","",IF($A341=R$2,IF($G$3=aux!$A$2,1,-1)*($F341-INDEX($F$1:$F$1001,ROW($F341)+$E$3))/R$3*1000,""))</f>
        <v/>
      </c>
      <c r="S341" s="73" t="str">
        <f>IF($A341="","",IF($A341=S$2,IF($G$3=aux!$A$2,1,-1)*($F341-INDEX($F$1:$F$1001,ROW($F341)+$E$3))/S$3*1000,""))</f>
        <v/>
      </c>
      <c r="T341" s="73" t="str">
        <f>IF($A341="","",IF($A341=T$2,IF($G$3=aux!$A$2,1,-1)*($F341-INDEX($F$1:$F$1001,ROW($F341)+$E$3))/T$3*1000,""))</f>
        <v/>
      </c>
      <c r="U341" s="73" t="str">
        <f>IF($A341="","",IF($A341=U$2,IF($G$3=aux!$A$2,1,-1)*($F341-INDEX($F$1:$F$1001,ROW($F341)+$E$3))/U$3*1000,""))</f>
        <v/>
      </c>
      <c r="V341" s="73">
        <f>IF($A341="","",IF($A341=V$2,IF($G$3=aux!$A$2,1,-1)*($F341-INDEX($F$1:$F$1001,ROW($F341)+$E$3))/V$3*1000,""))</f>
        <v>14.525666666666664</v>
      </c>
      <c r="W341" s="73" t="str">
        <f>IF($A341="","",IF($A341=W$2,IF($G$3=aux!$A$2,1,-1)*($F341-INDEX($F$1:$F$1001,ROW($F341)+$E$3))/W$3*1000,""))</f>
        <v/>
      </c>
    </row>
    <row r="342" spans="1:23" x14ac:dyDescent="0.25">
      <c r="A342" s="47" t="s">
        <v>132</v>
      </c>
      <c r="B342" s="8" t="s">
        <v>129</v>
      </c>
      <c r="C342" s="8" t="s">
        <v>130</v>
      </c>
      <c r="D342" s="8" t="s">
        <v>0</v>
      </c>
      <c r="E342" s="8">
        <v>27</v>
      </c>
      <c r="F342" s="8">
        <v>9.4266000000000003E-2</v>
      </c>
      <c r="G342" s="8">
        <v>2.4770000000000001E-16</v>
      </c>
      <c r="H342" s="8">
        <v>0</v>
      </c>
      <c r="I342" s="8">
        <v>0</v>
      </c>
      <c r="J342" s="8">
        <v>0</v>
      </c>
      <c r="K342" s="48">
        <v>2.3739999999999999E-9</v>
      </c>
      <c r="N342" s="73" t="str">
        <f>IF($A342="","",IF($A342=N$2,IF($G$3=aux!$A$2,1,-1)*($F342-INDEX($F$1:$F$1001,ROW($F342)+$E$3))/N$3*1000,""))</f>
        <v/>
      </c>
      <c r="O342" s="73" t="str">
        <f>IF($A342="","",IF($A342=O$2,IF($G$3=aux!$A$2,1,-1)*($F342-INDEX($F$1:$F$1001,ROW($F342)+$E$3))/O$3*1000,""))</f>
        <v/>
      </c>
      <c r="P342" s="73" t="str">
        <f>IF($A342="","",IF($A342=P$2,IF($G$3=aux!$A$2,1,-1)*($F342-INDEX($F$1:$F$1001,ROW($F342)+$E$3))/P$3*1000,""))</f>
        <v/>
      </c>
      <c r="Q342" s="73" t="str">
        <f>IF($A342="","",IF($A342=Q$2,IF($G$3=aux!$A$2,1,-1)*($F342-INDEX($F$1:$F$1001,ROW($F342)+$E$3))/Q$3*1000,""))</f>
        <v/>
      </c>
      <c r="R342" s="73" t="str">
        <f>IF($A342="","",IF($A342=R$2,IF($G$3=aux!$A$2,1,-1)*($F342-INDEX($F$1:$F$1001,ROW($F342)+$E$3))/R$3*1000,""))</f>
        <v/>
      </c>
      <c r="S342" s="73" t="str">
        <f>IF($A342="","",IF($A342=S$2,IF($G$3=aux!$A$2,1,-1)*($F342-INDEX($F$1:$F$1001,ROW($F342)+$E$3))/S$3*1000,""))</f>
        <v/>
      </c>
      <c r="T342" s="73" t="str">
        <f>IF($A342="","",IF($A342=T$2,IF($G$3=aux!$A$2,1,-1)*($F342-INDEX($F$1:$F$1001,ROW($F342)+$E$3))/T$3*1000,""))</f>
        <v/>
      </c>
      <c r="U342" s="73" t="str">
        <f>IF($A342="","",IF($A342=U$2,IF($G$3=aux!$A$2,1,-1)*($F342-INDEX($F$1:$F$1001,ROW($F342)+$E$3))/U$3*1000,""))</f>
        <v/>
      </c>
      <c r="V342" s="73">
        <f>IF($A342="","",IF($A342=V$2,IF($G$3=aux!$A$2,1,-1)*($F342-INDEX($F$1:$F$1001,ROW($F342)+$E$3))/V$3*1000,""))</f>
        <v>15.202666666666667</v>
      </c>
      <c r="W342" s="73" t="str">
        <f>IF($A342="","",IF($A342=W$2,IF($G$3=aux!$A$2,1,-1)*($F342-INDEX($F$1:$F$1001,ROW($F342)+$E$3))/W$3*1000,""))</f>
        <v/>
      </c>
    </row>
    <row r="343" spans="1:23" x14ac:dyDescent="0.25">
      <c r="A343" s="47" t="s">
        <v>132</v>
      </c>
      <c r="B343" s="8" t="s">
        <v>129</v>
      </c>
      <c r="C343" s="8" t="s">
        <v>130</v>
      </c>
      <c r="D343" s="8" t="s">
        <v>0</v>
      </c>
      <c r="E343" s="8">
        <v>28</v>
      </c>
      <c r="F343" s="8">
        <v>9.8945000000000005E-2</v>
      </c>
      <c r="G343" s="8">
        <v>2.4989999999999998E-16</v>
      </c>
      <c r="H343" s="8">
        <v>0</v>
      </c>
      <c r="I343" s="8">
        <v>0</v>
      </c>
      <c r="J343" s="8">
        <v>0</v>
      </c>
      <c r="K343" s="48">
        <v>2.119E-8</v>
      </c>
      <c r="N343" s="73" t="str">
        <f>IF($A343="","",IF($A343=N$2,IF($G$3=aux!$A$2,1,-1)*($F343-INDEX($F$1:$F$1001,ROW($F343)+$E$3))/N$3*1000,""))</f>
        <v/>
      </c>
      <c r="O343" s="73" t="str">
        <f>IF($A343="","",IF($A343=O$2,IF($G$3=aux!$A$2,1,-1)*($F343-INDEX($F$1:$F$1001,ROW($F343)+$E$3))/O$3*1000,""))</f>
        <v/>
      </c>
      <c r="P343" s="73" t="str">
        <f>IF($A343="","",IF($A343=P$2,IF($G$3=aux!$A$2,1,-1)*($F343-INDEX($F$1:$F$1001,ROW($F343)+$E$3))/P$3*1000,""))</f>
        <v/>
      </c>
      <c r="Q343" s="73" t="str">
        <f>IF($A343="","",IF($A343=Q$2,IF($G$3=aux!$A$2,1,-1)*($F343-INDEX($F$1:$F$1001,ROW($F343)+$E$3))/Q$3*1000,""))</f>
        <v/>
      </c>
      <c r="R343" s="73" t="str">
        <f>IF($A343="","",IF($A343=R$2,IF($G$3=aux!$A$2,1,-1)*($F343-INDEX($F$1:$F$1001,ROW($F343)+$E$3))/R$3*1000,""))</f>
        <v/>
      </c>
      <c r="S343" s="73" t="str">
        <f>IF($A343="","",IF($A343=S$2,IF($G$3=aux!$A$2,1,-1)*($F343-INDEX($F$1:$F$1001,ROW($F343)+$E$3))/S$3*1000,""))</f>
        <v/>
      </c>
      <c r="T343" s="73" t="str">
        <f>IF($A343="","",IF($A343=T$2,IF($G$3=aux!$A$2,1,-1)*($F343-INDEX($F$1:$F$1001,ROW($F343)+$E$3))/T$3*1000,""))</f>
        <v/>
      </c>
      <c r="U343" s="73" t="str">
        <f>IF($A343="","",IF($A343=U$2,IF($G$3=aux!$A$2,1,-1)*($F343-INDEX($F$1:$F$1001,ROW($F343)+$E$3))/U$3*1000,""))</f>
        <v/>
      </c>
      <c r="V343" s="73">
        <f>IF($A343="","",IF($A343=V$2,IF($G$3=aux!$A$2,1,-1)*($F343-INDEX($F$1:$F$1001,ROW($F343)+$E$3))/V$3*1000,""))</f>
        <v>15.900666666666671</v>
      </c>
      <c r="W343" s="73" t="str">
        <f>IF($A343="","",IF($A343=W$2,IF($G$3=aux!$A$2,1,-1)*($F343-INDEX($F$1:$F$1001,ROW($F343)+$E$3))/W$3*1000,""))</f>
        <v/>
      </c>
    </row>
    <row r="344" spans="1:23" x14ac:dyDescent="0.25">
      <c r="A344" s="47" t="s">
        <v>132</v>
      </c>
      <c r="B344" s="8" t="s">
        <v>129</v>
      </c>
      <c r="C344" s="8" t="s">
        <v>130</v>
      </c>
      <c r="D344" s="8" t="s">
        <v>0</v>
      </c>
      <c r="E344" s="8">
        <v>29</v>
      </c>
      <c r="F344" s="8">
        <v>0.10370600000000001</v>
      </c>
      <c r="G344" s="8">
        <v>2.5159999999999999E-16</v>
      </c>
      <c r="H344" s="8">
        <v>0</v>
      </c>
      <c r="I344" s="8">
        <v>0</v>
      </c>
      <c r="J344" s="8">
        <v>0</v>
      </c>
      <c r="K344" s="48">
        <v>2.1979999999999999E-8</v>
      </c>
      <c r="N344" s="73" t="str">
        <f>IF($A344="","",IF($A344=N$2,IF($G$3=aux!$A$2,1,-1)*($F344-INDEX($F$1:$F$1001,ROW($F344)+$E$3))/N$3*1000,""))</f>
        <v/>
      </c>
      <c r="O344" s="73" t="str">
        <f>IF($A344="","",IF($A344=O$2,IF($G$3=aux!$A$2,1,-1)*($F344-INDEX($F$1:$F$1001,ROW($F344)+$E$3))/O$3*1000,""))</f>
        <v/>
      </c>
      <c r="P344" s="73" t="str">
        <f>IF($A344="","",IF($A344=P$2,IF($G$3=aux!$A$2,1,-1)*($F344-INDEX($F$1:$F$1001,ROW($F344)+$E$3))/P$3*1000,""))</f>
        <v/>
      </c>
      <c r="Q344" s="73" t="str">
        <f>IF($A344="","",IF($A344=Q$2,IF($G$3=aux!$A$2,1,-1)*($F344-INDEX($F$1:$F$1001,ROW($F344)+$E$3))/Q$3*1000,""))</f>
        <v/>
      </c>
      <c r="R344" s="73" t="str">
        <f>IF($A344="","",IF($A344=R$2,IF($G$3=aux!$A$2,1,-1)*($F344-INDEX($F$1:$F$1001,ROW($F344)+$E$3))/R$3*1000,""))</f>
        <v/>
      </c>
      <c r="S344" s="73" t="str">
        <f>IF($A344="","",IF($A344=S$2,IF($G$3=aux!$A$2,1,-1)*($F344-INDEX($F$1:$F$1001,ROW($F344)+$E$3))/S$3*1000,""))</f>
        <v/>
      </c>
      <c r="T344" s="73" t="str">
        <f>IF($A344="","",IF($A344=T$2,IF($G$3=aux!$A$2,1,-1)*($F344-INDEX($F$1:$F$1001,ROW($F344)+$E$3))/T$3*1000,""))</f>
        <v/>
      </c>
      <c r="U344" s="73" t="str">
        <f>IF($A344="","",IF($A344=U$2,IF($G$3=aux!$A$2,1,-1)*($F344-INDEX($F$1:$F$1001,ROW($F344)+$E$3))/U$3*1000,""))</f>
        <v/>
      </c>
      <c r="V344" s="73">
        <f>IF($A344="","",IF($A344=V$2,IF($G$3=aux!$A$2,1,-1)*($F344-INDEX($F$1:$F$1001,ROW($F344)+$E$3))/V$3*1000,""))</f>
        <v>16.612000000000002</v>
      </c>
      <c r="W344" s="73" t="str">
        <f>IF($A344="","",IF($A344=W$2,IF($G$3=aux!$A$2,1,-1)*($F344-INDEX($F$1:$F$1001,ROW($F344)+$E$3))/W$3*1000,""))</f>
        <v/>
      </c>
    </row>
    <row r="345" spans="1:23" x14ac:dyDescent="0.25">
      <c r="A345" s="47" t="s">
        <v>132</v>
      </c>
      <c r="B345" s="8" t="s">
        <v>129</v>
      </c>
      <c r="C345" s="8" t="s">
        <v>130</v>
      </c>
      <c r="D345" s="8" t="s">
        <v>0</v>
      </c>
      <c r="E345" s="8">
        <v>30</v>
      </c>
      <c r="F345" s="8">
        <v>0.10842599999999999</v>
      </c>
      <c r="G345" s="8">
        <v>2.532E-16</v>
      </c>
      <c r="H345" s="8">
        <v>0</v>
      </c>
      <c r="I345" s="8">
        <v>0</v>
      </c>
      <c r="J345" s="8">
        <v>0</v>
      </c>
      <c r="K345" s="48">
        <v>2.2889999999999999E-8</v>
      </c>
      <c r="N345" s="73" t="str">
        <f>IF($A345="","",IF($A345=N$2,IF($G$3=aux!$A$2,1,-1)*($F345-INDEX($F$1:$F$1001,ROW($F345)+$E$3))/N$3*1000,""))</f>
        <v/>
      </c>
      <c r="O345" s="73" t="str">
        <f>IF($A345="","",IF($A345=O$2,IF($G$3=aux!$A$2,1,-1)*($F345-INDEX($F$1:$F$1001,ROW($F345)+$E$3))/O$3*1000,""))</f>
        <v/>
      </c>
      <c r="P345" s="73" t="str">
        <f>IF($A345="","",IF($A345=P$2,IF($G$3=aux!$A$2,1,-1)*($F345-INDEX($F$1:$F$1001,ROW($F345)+$E$3))/P$3*1000,""))</f>
        <v/>
      </c>
      <c r="Q345" s="73" t="str">
        <f>IF($A345="","",IF($A345=Q$2,IF($G$3=aux!$A$2,1,-1)*($F345-INDEX($F$1:$F$1001,ROW($F345)+$E$3))/Q$3*1000,""))</f>
        <v/>
      </c>
      <c r="R345" s="73" t="str">
        <f>IF($A345="","",IF($A345=R$2,IF($G$3=aux!$A$2,1,-1)*($F345-INDEX($F$1:$F$1001,ROW($F345)+$E$3))/R$3*1000,""))</f>
        <v/>
      </c>
      <c r="S345" s="73" t="str">
        <f>IF($A345="","",IF($A345=S$2,IF($G$3=aux!$A$2,1,-1)*($F345-INDEX($F$1:$F$1001,ROW($F345)+$E$3))/S$3*1000,""))</f>
        <v/>
      </c>
      <c r="T345" s="73" t="str">
        <f>IF($A345="","",IF($A345=T$2,IF($G$3=aux!$A$2,1,-1)*($F345-INDEX($F$1:$F$1001,ROW($F345)+$E$3))/T$3*1000,""))</f>
        <v/>
      </c>
      <c r="U345" s="73" t="str">
        <f>IF($A345="","",IF($A345=U$2,IF($G$3=aux!$A$2,1,-1)*($F345-INDEX($F$1:$F$1001,ROW($F345)+$E$3))/U$3*1000,""))</f>
        <v/>
      </c>
      <c r="V345" s="73">
        <f>IF($A345="","",IF($A345=V$2,IF($G$3=aux!$A$2,1,-1)*($F345-INDEX($F$1:$F$1001,ROW($F345)+$E$3))/V$3*1000,""))</f>
        <v>17.322999999999997</v>
      </c>
      <c r="W345" s="73" t="str">
        <f>IF($A345="","",IF($A345=W$2,IF($G$3=aux!$A$2,1,-1)*($F345-INDEX($F$1:$F$1001,ROW($F345)+$E$3))/W$3*1000,""))</f>
        <v/>
      </c>
    </row>
    <row r="346" spans="1:23" x14ac:dyDescent="0.25">
      <c r="A346" s="47" t="s">
        <v>132</v>
      </c>
      <c r="B346" s="8" t="s">
        <v>129</v>
      </c>
      <c r="C346" s="8" t="s">
        <v>130</v>
      </c>
      <c r="D346" s="8" t="s">
        <v>0</v>
      </c>
      <c r="E346" s="8">
        <v>31</v>
      </c>
      <c r="F346" s="8">
        <v>0.11307499999999999</v>
      </c>
      <c r="G346" s="8">
        <v>2.5480000000000002E-16</v>
      </c>
      <c r="H346" s="8">
        <v>0</v>
      </c>
      <c r="I346" s="8">
        <v>0</v>
      </c>
      <c r="J346" s="8">
        <v>0</v>
      </c>
      <c r="K346" s="48">
        <v>2.386E-8</v>
      </c>
      <c r="N346" s="73" t="str">
        <f>IF($A346="","",IF($A346=N$2,IF($G$3=aux!$A$2,1,-1)*($F346-INDEX($F$1:$F$1001,ROW($F346)+$E$3))/N$3*1000,""))</f>
        <v/>
      </c>
      <c r="O346" s="73" t="str">
        <f>IF($A346="","",IF($A346=O$2,IF($G$3=aux!$A$2,1,-1)*($F346-INDEX($F$1:$F$1001,ROW($F346)+$E$3))/O$3*1000,""))</f>
        <v/>
      </c>
      <c r="P346" s="73" t="str">
        <f>IF($A346="","",IF($A346=P$2,IF($G$3=aux!$A$2,1,-1)*($F346-INDEX($F$1:$F$1001,ROW($F346)+$E$3))/P$3*1000,""))</f>
        <v/>
      </c>
      <c r="Q346" s="73" t="str">
        <f>IF($A346="","",IF($A346=Q$2,IF($G$3=aux!$A$2,1,-1)*($F346-INDEX($F$1:$F$1001,ROW($F346)+$E$3))/Q$3*1000,""))</f>
        <v/>
      </c>
      <c r="R346" s="73" t="str">
        <f>IF($A346="","",IF($A346=R$2,IF($G$3=aux!$A$2,1,-1)*($F346-INDEX($F$1:$F$1001,ROW($F346)+$E$3))/R$3*1000,""))</f>
        <v/>
      </c>
      <c r="S346" s="73" t="str">
        <f>IF($A346="","",IF($A346=S$2,IF($G$3=aux!$A$2,1,-1)*($F346-INDEX($F$1:$F$1001,ROW($F346)+$E$3))/S$3*1000,""))</f>
        <v/>
      </c>
      <c r="T346" s="73" t="str">
        <f>IF($A346="","",IF($A346=T$2,IF($G$3=aux!$A$2,1,-1)*($F346-INDEX($F$1:$F$1001,ROW($F346)+$E$3))/T$3*1000,""))</f>
        <v/>
      </c>
      <c r="U346" s="73" t="str">
        <f>IF($A346="","",IF($A346=U$2,IF($G$3=aux!$A$2,1,-1)*($F346-INDEX($F$1:$F$1001,ROW($F346)+$E$3))/U$3*1000,""))</f>
        <v/>
      </c>
      <c r="V346" s="73">
        <f>IF($A346="","",IF($A346=V$2,IF($G$3=aux!$A$2,1,-1)*($F346-INDEX($F$1:$F$1001,ROW($F346)+$E$3))/V$3*1000,""))</f>
        <v>18.027999999999999</v>
      </c>
      <c r="W346" s="73" t="str">
        <f>IF($A346="","",IF($A346=W$2,IF($G$3=aux!$A$2,1,-1)*($F346-INDEX($F$1:$F$1001,ROW($F346)+$E$3))/W$3*1000,""))</f>
        <v/>
      </c>
    </row>
    <row r="347" spans="1:23" x14ac:dyDescent="0.25">
      <c r="A347" s="47" t="s">
        <v>132</v>
      </c>
      <c r="B347" s="8" t="s">
        <v>129</v>
      </c>
      <c r="C347" s="8" t="s">
        <v>130</v>
      </c>
      <c r="D347" s="8" t="s">
        <v>0</v>
      </c>
      <c r="E347" s="8">
        <v>32</v>
      </c>
      <c r="F347" s="8">
        <v>0.117698</v>
      </c>
      <c r="G347" s="8">
        <v>2.562E-16</v>
      </c>
      <c r="H347" s="8">
        <v>0</v>
      </c>
      <c r="I347" s="8">
        <v>0</v>
      </c>
      <c r="J347" s="8">
        <v>0</v>
      </c>
      <c r="K347" s="48">
        <v>2.489E-8</v>
      </c>
      <c r="N347" s="73" t="str">
        <f>IF($A347="","",IF($A347=N$2,IF($G$3=aux!$A$2,1,-1)*($F347-INDEX($F$1:$F$1001,ROW($F347)+$E$3))/N$3*1000,""))</f>
        <v/>
      </c>
      <c r="O347" s="73" t="str">
        <f>IF($A347="","",IF($A347=O$2,IF($G$3=aux!$A$2,1,-1)*($F347-INDEX($F$1:$F$1001,ROW($F347)+$E$3))/O$3*1000,""))</f>
        <v/>
      </c>
      <c r="P347" s="73" t="str">
        <f>IF($A347="","",IF($A347=P$2,IF($G$3=aux!$A$2,1,-1)*($F347-INDEX($F$1:$F$1001,ROW($F347)+$E$3))/P$3*1000,""))</f>
        <v/>
      </c>
      <c r="Q347" s="73" t="str">
        <f>IF($A347="","",IF($A347=Q$2,IF($G$3=aux!$A$2,1,-1)*($F347-INDEX($F$1:$F$1001,ROW($F347)+$E$3))/Q$3*1000,""))</f>
        <v/>
      </c>
      <c r="R347" s="73" t="str">
        <f>IF($A347="","",IF($A347=R$2,IF($G$3=aux!$A$2,1,-1)*($F347-INDEX($F$1:$F$1001,ROW($F347)+$E$3))/R$3*1000,""))</f>
        <v/>
      </c>
      <c r="S347" s="73" t="str">
        <f>IF($A347="","",IF($A347=S$2,IF($G$3=aux!$A$2,1,-1)*($F347-INDEX($F$1:$F$1001,ROW($F347)+$E$3))/S$3*1000,""))</f>
        <v/>
      </c>
      <c r="T347" s="73" t="str">
        <f>IF($A347="","",IF($A347=T$2,IF($G$3=aux!$A$2,1,-1)*($F347-INDEX($F$1:$F$1001,ROW($F347)+$E$3))/T$3*1000,""))</f>
        <v/>
      </c>
      <c r="U347" s="73" t="str">
        <f>IF($A347="","",IF($A347=U$2,IF($G$3=aux!$A$2,1,-1)*($F347-INDEX($F$1:$F$1001,ROW($F347)+$E$3))/U$3*1000,""))</f>
        <v/>
      </c>
      <c r="V347" s="73">
        <f>IF($A347="","",IF($A347=V$2,IF($G$3=aux!$A$2,1,-1)*($F347-INDEX($F$1:$F$1001,ROW($F347)+$E$3))/V$3*1000,""))</f>
        <v>18.732333333333333</v>
      </c>
      <c r="W347" s="73" t="str">
        <f>IF($A347="","",IF($A347=W$2,IF($G$3=aux!$A$2,1,-1)*($F347-INDEX($F$1:$F$1001,ROW($F347)+$E$3))/W$3*1000,""))</f>
        <v/>
      </c>
    </row>
    <row r="348" spans="1:23" x14ac:dyDescent="0.25">
      <c r="A348" s="47" t="s">
        <v>132</v>
      </c>
      <c r="B348" s="8" t="s">
        <v>129</v>
      </c>
      <c r="C348" s="8" t="s">
        <v>130</v>
      </c>
      <c r="D348" s="8" t="s">
        <v>0</v>
      </c>
      <c r="E348" s="8">
        <v>33</v>
      </c>
      <c r="F348" s="8">
        <v>0.122293</v>
      </c>
      <c r="G348" s="8">
        <v>2.5759999999999999E-16</v>
      </c>
      <c r="H348" s="8">
        <v>0</v>
      </c>
      <c r="I348" s="8">
        <v>0</v>
      </c>
      <c r="J348" s="8">
        <v>0</v>
      </c>
      <c r="K348" s="48">
        <v>2.5930000000000001E-8</v>
      </c>
      <c r="N348" s="73" t="str">
        <f>IF($A348="","",IF($A348=N$2,IF($G$3=aux!$A$2,1,-1)*($F348-INDEX($F$1:$F$1001,ROW($F348)+$E$3))/N$3*1000,""))</f>
        <v/>
      </c>
      <c r="O348" s="73" t="str">
        <f>IF($A348="","",IF($A348=O$2,IF($G$3=aux!$A$2,1,-1)*($F348-INDEX($F$1:$F$1001,ROW($F348)+$E$3))/O$3*1000,""))</f>
        <v/>
      </c>
      <c r="P348" s="73" t="str">
        <f>IF($A348="","",IF($A348=P$2,IF($G$3=aux!$A$2,1,-1)*($F348-INDEX($F$1:$F$1001,ROW($F348)+$E$3))/P$3*1000,""))</f>
        <v/>
      </c>
      <c r="Q348" s="73" t="str">
        <f>IF($A348="","",IF($A348=Q$2,IF($G$3=aux!$A$2,1,-1)*($F348-INDEX($F$1:$F$1001,ROW($F348)+$E$3))/Q$3*1000,""))</f>
        <v/>
      </c>
      <c r="R348" s="73" t="str">
        <f>IF($A348="","",IF($A348=R$2,IF($G$3=aux!$A$2,1,-1)*($F348-INDEX($F$1:$F$1001,ROW($F348)+$E$3))/R$3*1000,""))</f>
        <v/>
      </c>
      <c r="S348" s="73" t="str">
        <f>IF($A348="","",IF($A348=S$2,IF($G$3=aux!$A$2,1,-1)*($F348-INDEX($F$1:$F$1001,ROW($F348)+$E$3))/S$3*1000,""))</f>
        <v/>
      </c>
      <c r="T348" s="73" t="str">
        <f>IF($A348="","",IF($A348=T$2,IF($G$3=aux!$A$2,1,-1)*($F348-INDEX($F$1:$F$1001,ROW($F348)+$E$3))/T$3*1000,""))</f>
        <v/>
      </c>
      <c r="U348" s="73" t="str">
        <f>IF($A348="","",IF($A348=U$2,IF($G$3=aux!$A$2,1,-1)*($F348-INDEX($F$1:$F$1001,ROW($F348)+$E$3))/U$3*1000,""))</f>
        <v/>
      </c>
      <c r="V348" s="73">
        <f>IF($A348="","",IF($A348=V$2,IF($G$3=aux!$A$2,1,-1)*($F348-INDEX($F$1:$F$1001,ROW($F348)+$E$3))/V$3*1000,""))</f>
        <v>19.433666666666667</v>
      </c>
      <c r="W348" s="73" t="str">
        <f>IF($A348="","",IF($A348=W$2,IF($G$3=aux!$A$2,1,-1)*($F348-INDEX($F$1:$F$1001,ROW($F348)+$E$3))/W$3*1000,""))</f>
        <v/>
      </c>
    </row>
    <row r="349" spans="1:23" x14ac:dyDescent="0.25">
      <c r="A349" s="47" t="s">
        <v>132</v>
      </c>
      <c r="B349" s="8" t="s">
        <v>129</v>
      </c>
      <c r="C349" s="8" t="s">
        <v>130</v>
      </c>
      <c r="D349" s="8" t="s">
        <v>0</v>
      </c>
      <c r="E349" s="8">
        <v>34</v>
      </c>
      <c r="F349" s="8">
        <v>0.126748</v>
      </c>
      <c r="G349" s="8">
        <v>2.5889999999999998E-16</v>
      </c>
      <c r="H349" s="8">
        <v>0</v>
      </c>
      <c r="I349" s="8">
        <v>0</v>
      </c>
      <c r="J349" s="8">
        <v>0</v>
      </c>
      <c r="K349" s="48">
        <v>2.7059999999999999E-8</v>
      </c>
      <c r="N349" s="73" t="str">
        <f>IF($A349="","",IF($A349=N$2,IF($G$3=aux!$A$2,1,-1)*($F349-INDEX($F$1:$F$1001,ROW($F349)+$E$3))/N$3*1000,""))</f>
        <v/>
      </c>
      <c r="O349" s="73" t="str">
        <f>IF($A349="","",IF($A349=O$2,IF($G$3=aux!$A$2,1,-1)*($F349-INDEX($F$1:$F$1001,ROW($F349)+$E$3))/O$3*1000,""))</f>
        <v/>
      </c>
      <c r="P349" s="73" t="str">
        <f>IF($A349="","",IF($A349=P$2,IF($G$3=aux!$A$2,1,-1)*($F349-INDEX($F$1:$F$1001,ROW($F349)+$E$3))/P$3*1000,""))</f>
        <v/>
      </c>
      <c r="Q349" s="73" t="str">
        <f>IF($A349="","",IF($A349=Q$2,IF($G$3=aux!$A$2,1,-1)*($F349-INDEX($F$1:$F$1001,ROW($F349)+$E$3))/Q$3*1000,""))</f>
        <v/>
      </c>
      <c r="R349" s="73" t="str">
        <f>IF($A349="","",IF($A349=R$2,IF($G$3=aux!$A$2,1,-1)*($F349-INDEX($F$1:$F$1001,ROW($F349)+$E$3))/R$3*1000,""))</f>
        <v/>
      </c>
      <c r="S349" s="73" t="str">
        <f>IF($A349="","",IF($A349=S$2,IF($G$3=aux!$A$2,1,-1)*($F349-INDEX($F$1:$F$1001,ROW($F349)+$E$3))/S$3*1000,""))</f>
        <v/>
      </c>
      <c r="T349" s="73" t="str">
        <f>IF($A349="","",IF($A349=T$2,IF($G$3=aux!$A$2,1,-1)*($F349-INDEX($F$1:$F$1001,ROW($F349)+$E$3))/T$3*1000,""))</f>
        <v/>
      </c>
      <c r="U349" s="73" t="str">
        <f>IF($A349="","",IF($A349=U$2,IF($G$3=aux!$A$2,1,-1)*($F349-INDEX($F$1:$F$1001,ROW($F349)+$E$3))/U$3*1000,""))</f>
        <v/>
      </c>
      <c r="V349" s="73">
        <f>IF($A349="","",IF($A349=V$2,IF($G$3=aux!$A$2,1,-1)*($F349-INDEX($F$1:$F$1001,ROW($F349)+$E$3))/V$3*1000,""))</f>
        <v>20.119</v>
      </c>
      <c r="W349" s="73" t="str">
        <f>IF($A349="","",IF($A349=W$2,IF($G$3=aux!$A$2,1,-1)*($F349-INDEX($F$1:$F$1001,ROW($F349)+$E$3))/W$3*1000,""))</f>
        <v/>
      </c>
    </row>
    <row r="350" spans="1:23" x14ac:dyDescent="0.25">
      <c r="A350" s="47" t="s">
        <v>132</v>
      </c>
      <c r="B350" s="8" t="s">
        <v>129</v>
      </c>
      <c r="C350" s="8" t="s">
        <v>130</v>
      </c>
      <c r="D350" s="8" t="s">
        <v>0</v>
      </c>
      <c r="E350" s="8">
        <v>35</v>
      </c>
      <c r="F350" s="8">
        <v>0.13118299999999999</v>
      </c>
      <c r="G350" s="8">
        <v>2.6009999999999998E-16</v>
      </c>
      <c r="H350" s="8">
        <v>0</v>
      </c>
      <c r="I350" s="8">
        <v>0</v>
      </c>
      <c r="J350" s="8">
        <v>0</v>
      </c>
      <c r="K350" s="48">
        <v>2.8209999999999999E-8</v>
      </c>
      <c r="N350" s="73" t="str">
        <f>IF($A350="","",IF($A350=N$2,IF($G$3=aux!$A$2,1,-1)*($F350-INDEX($F$1:$F$1001,ROW($F350)+$E$3))/N$3*1000,""))</f>
        <v/>
      </c>
      <c r="O350" s="73" t="str">
        <f>IF($A350="","",IF($A350=O$2,IF($G$3=aux!$A$2,1,-1)*($F350-INDEX($F$1:$F$1001,ROW($F350)+$E$3))/O$3*1000,""))</f>
        <v/>
      </c>
      <c r="P350" s="73" t="str">
        <f>IF($A350="","",IF($A350=P$2,IF($G$3=aux!$A$2,1,-1)*($F350-INDEX($F$1:$F$1001,ROW($F350)+$E$3))/P$3*1000,""))</f>
        <v/>
      </c>
      <c r="Q350" s="73" t="str">
        <f>IF($A350="","",IF($A350=Q$2,IF($G$3=aux!$A$2,1,-1)*($F350-INDEX($F$1:$F$1001,ROW($F350)+$E$3))/Q$3*1000,""))</f>
        <v/>
      </c>
      <c r="R350" s="73" t="str">
        <f>IF($A350="","",IF($A350=R$2,IF($G$3=aux!$A$2,1,-1)*($F350-INDEX($F$1:$F$1001,ROW($F350)+$E$3))/R$3*1000,""))</f>
        <v/>
      </c>
      <c r="S350" s="73" t="str">
        <f>IF($A350="","",IF($A350=S$2,IF($G$3=aux!$A$2,1,-1)*($F350-INDEX($F$1:$F$1001,ROW($F350)+$E$3))/S$3*1000,""))</f>
        <v/>
      </c>
      <c r="T350" s="73" t="str">
        <f>IF($A350="","",IF($A350=T$2,IF($G$3=aux!$A$2,1,-1)*($F350-INDEX($F$1:$F$1001,ROW($F350)+$E$3))/T$3*1000,""))</f>
        <v/>
      </c>
      <c r="U350" s="73" t="str">
        <f>IF($A350="","",IF($A350=U$2,IF($G$3=aux!$A$2,1,-1)*($F350-INDEX($F$1:$F$1001,ROW($F350)+$E$3))/U$3*1000,""))</f>
        <v/>
      </c>
      <c r="V350" s="73">
        <f>IF($A350="","",IF($A350=V$2,IF($G$3=aux!$A$2,1,-1)*($F350-INDEX($F$1:$F$1001,ROW($F350)+$E$3))/V$3*1000,""))</f>
        <v>20.802666666666664</v>
      </c>
      <c r="W350" s="73" t="str">
        <f>IF($A350="","",IF($A350=W$2,IF($G$3=aux!$A$2,1,-1)*($F350-INDEX($F$1:$F$1001,ROW($F350)+$E$3))/W$3*1000,""))</f>
        <v/>
      </c>
    </row>
    <row r="351" spans="1:23" x14ac:dyDescent="0.25">
      <c r="A351" s="47" t="s">
        <v>132</v>
      </c>
      <c r="B351" s="8" t="s">
        <v>129</v>
      </c>
      <c r="C351" s="8" t="s">
        <v>130</v>
      </c>
      <c r="D351" s="8" t="s">
        <v>0</v>
      </c>
      <c r="E351" s="8">
        <v>36</v>
      </c>
      <c r="F351" s="8">
        <v>0.133381</v>
      </c>
      <c r="G351" s="8">
        <v>2.6069999999999998E-16</v>
      </c>
      <c r="H351" s="8">
        <v>0</v>
      </c>
      <c r="I351" s="8">
        <v>0</v>
      </c>
      <c r="J351" s="8">
        <v>0</v>
      </c>
      <c r="K351" s="48">
        <v>2.88E-8</v>
      </c>
      <c r="N351" s="73" t="str">
        <f>IF($A351="","",IF($A351=N$2,IF($G$3=aux!$A$2,1,-1)*($F351-INDEX($F$1:$F$1001,ROW($F351)+$E$3))/N$3*1000,""))</f>
        <v/>
      </c>
      <c r="O351" s="73" t="str">
        <f>IF($A351="","",IF($A351=O$2,IF($G$3=aux!$A$2,1,-1)*($F351-INDEX($F$1:$F$1001,ROW($F351)+$E$3))/O$3*1000,""))</f>
        <v/>
      </c>
      <c r="P351" s="73" t="str">
        <f>IF($A351="","",IF($A351=P$2,IF($G$3=aux!$A$2,1,-1)*($F351-INDEX($F$1:$F$1001,ROW($F351)+$E$3))/P$3*1000,""))</f>
        <v/>
      </c>
      <c r="Q351" s="73" t="str">
        <f>IF($A351="","",IF($A351=Q$2,IF($G$3=aux!$A$2,1,-1)*($F351-INDEX($F$1:$F$1001,ROW($F351)+$E$3))/Q$3*1000,""))</f>
        <v/>
      </c>
      <c r="R351" s="73" t="str">
        <f>IF($A351="","",IF($A351=R$2,IF($G$3=aux!$A$2,1,-1)*($F351-INDEX($F$1:$F$1001,ROW($F351)+$E$3))/R$3*1000,""))</f>
        <v/>
      </c>
      <c r="S351" s="73" t="str">
        <f>IF($A351="","",IF($A351=S$2,IF($G$3=aux!$A$2,1,-1)*($F351-INDEX($F$1:$F$1001,ROW($F351)+$E$3))/S$3*1000,""))</f>
        <v/>
      </c>
      <c r="T351" s="73" t="str">
        <f>IF($A351="","",IF($A351=T$2,IF($G$3=aux!$A$2,1,-1)*($F351-INDEX($F$1:$F$1001,ROW($F351)+$E$3))/T$3*1000,""))</f>
        <v/>
      </c>
      <c r="U351" s="73" t="str">
        <f>IF($A351="","",IF($A351=U$2,IF($G$3=aux!$A$2,1,-1)*($F351-INDEX($F$1:$F$1001,ROW($F351)+$E$3))/U$3*1000,""))</f>
        <v/>
      </c>
      <c r="V351" s="73">
        <f>IF($A351="","",IF($A351=V$2,IF($G$3=aux!$A$2,1,-1)*($F351-INDEX($F$1:$F$1001,ROW($F351)+$E$3))/V$3*1000,""))</f>
        <v>21.142333333333333</v>
      </c>
      <c r="W351" s="73" t="str">
        <f>IF($A351="","",IF($A351=W$2,IF($G$3=aux!$A$2,1,-1)*($F351-INDEX($F$1:$F$1001,ROW($F351)+$E$3))/W$3*1000,""))</f>
        <v/>
      </c>
    </row>
    <row r="352" spans="1:23" x14ac:dyDescent="0.25">
      <c r="A352" s="47" t="s">
        <v>132</v>
      </c>
      <c r="B352" s="8" t="s">
        <v>129</v>
      </c>
      <c r="C352" s="8" t="s">
        <v>130</v>
      </c>
      <c r="D352" s="8" t="s">
        <v>0</v>
      </c>
      <c r="E352" s="8">
        <v>37</v>
      </c>
      <c r="F352" s="8">
        <v>0.134466</v>
      </c>
      <c r="G352" s="8">
        <v>2.6090000000000001E-16</v>
      </c>
      <c r="H352" s="8">
        <v>0</v>
      </c>
      <c r="I352" s="8">
        <v>0</v>
      </c>
      <c r="J352" s="8">
        <v>0</v>
      </c>
      <c r="K352" s="48">
        <v>2.8600000000000001E-8</v>
      </c>
      <c r="N352" s="73" t="str">
        <f>IF($A352="","",IF($A352=N$2,IF($G$3=aux!$A$2,1,-1)*($F352-INDEX($F$1:$F$1001,ROW($F352)+$E$3))/N$3*1000,""))</f>
        <v/>
      </c>
      <c r="O352" s="73" t="str">
        <f>IF($A352="","",IF($A352=O$2,IF($G$3=aux!$A$2,1,-1)*($F352-INDEX($F$1:$F$1001,ROW($F352)+$E$3))/O$3*1000,""))</f>
        <v/>
      </c>
      <c r="P352" s="73" t="str">
        <f>IF($A352="","",IF($A352=P$2,IF($G$3=aux!$A$2,1,-1)*($F352-INDEX($F$1:$F$1001,ROW($F352)+$E$3))/P$3*1000,""))</f>
        <v/>
      </c>
      <c r="Q352" s="73" t="str">
        <f>IF($A352="","",IF($A352=Q$2,IF($G$3=aux!$A$2,1,-1)*($F352-INDEX($F$1:$F$1001,ROW($F352)+$E$3))/Q$3*1000,""))</f>
        <v/>
      </c>
      <c r="R352" s="73" t="str">
        <f>IF($A352="","",IF($A352=R$2,IF($G$3=aux!$A$2,1,-1)*($F352-INDEX($F$1:$F$1001,ROW($F352)+$E$3))/R$3*1000,""))</f>
        <v/>
      </c>
      <c r="S352" s="73" t="str">
        <f>IF($A352="","",IF($A352=S$2,IF($G$3=aux!$A$2,1,-1)*($F352-INDEX($F$1:$F$1001,ROW($F352)+$E$3))/S$3*1000,""))</f>
        <v/>
      </c>
      <c r="T352" s="73" t="str">
        <f>IF($A352="","",IF($A352=T$2,IF($G$3=aux!$A$2,1,-1)*($F352-INDEX($F$1:$F$1001,ROW($F352)+$E$3))/T$3*1000,""))</f>
        <v/>
      </c>
      <c r="U352" s="73" t="str">
        <f>IF($A352="","",IF($A352=U$2,IF($G$3=aux!$A$2,1,-1)*($F352-INDEX($F$1:$F$1001,ROW($F352)+$E$3))/U$3*1000,""))</f>
        <v/>
      </c>
      <c r="V352" s="73">
        <f>IF($A352="","",IF($A352=V$2,IF($G$3=aux!$A$2,1,-1)*($F352-INDEX($F$1:$F$1001,ROW($F352)+$E$3))/V$3*1000,""))</f>
        <v>21.303666666666665</v>
      </c>
      <c r="W352" s="73" t="str">
        <f>IF($A352="","",IF($A352=W$2,IF($G$3=aux!$A$2,1,-1)*($F352-INDEX($F$1:$F$1001,ROW($F352)+$E$3))/W$3*1000,""))</f>
        <v/>
      </c>
    </row>
    <row r="353" spans="1:23" x14ac:dyDescent="0.25">
      <c r="A353" s="47" t="s">
        <v>132</v>
      </c>
      <c r="B353" s="8" t="s">
        <v>129</v>
      </c>
      <c r="C353" s="8" t="s">
        <v>130</v>
      </c>
      <c r="D353" s="8" t="s">
        <v>0</v>
      </c>
      <c r="E353" s="8">
        <v>38</v>
      </c>
      <c r="F353" s="8">
        <v>0.139317</v>
      </c>
      <c r="G353" s="8">
        <v>2.6119999999999998E-16</v>
      </c>
      <c r="H353" s="8">
        <v>0</v>
      </c>
      <c r="I353" s="8">
        <v>0</v>
      </c>
      <c r="J353" s="8">
        <v>0</v>
      </c>
      <c r="K353" s="48">
        <v>2.8600000000000001E-8</v>
      </c>
      <c r="N353" s="73" t="str">
        <f>IF($A353="","",IF($A353=N$2,IF($G$3=aux!$A$2,1,-1)*($F353-INDEX($F$1:$F$1001,ROW($F353)+$E$3))/N$3*1000,""))</f>
        <v/>
      </c>
      <c r="O353" s="73" t="str">
        <f>IF($A353="","",IF($A353=O$2,IF($G$3=aux!$A$2,1,-1)*($F353-INDEX($F$1:$F$1001,ROW($F353)+$E$3))/O$3*1000,""))</f>
        <v/>
      </c>
      <c r="P353" s="73" t="str">
        <f>IF($A353="","",IF($A353=P$2,IF($G$3=aux!$A$2,1,-1)*($F353-INDEX($F$1:$F$1001,ROW($F353)+$E$3))/P$3*1000,""))</f>
        <v/>
      </c>
      <c r="Q353" s="73" t="str">
        <f>IF($A353="","",IF($A353=Q$2,IF($G$3=aux!$A$2,1,-1)*($F353-INDEX($F$1:$F$1001,ROW($F353)+$E$3))/Q$3*1000,""))</f>
        <v/>
      </c>
      <c r="R353" s="73" t="str">
        <f>IF($A353="","",IF($A353=R$2,IF($G$3=aux!$A$2,1,-1)*($F353-INDEX($F$1:$F$1001,ROW($F353)+$E$3))/R$3*1000,""))</f>
        <v/>
      </c>
      <c r="S353" s="73" t="str">
        <f>IF($A353="","",IF($A353=S$2,IF($G$3=aux!$A$2,1,-1)*($F353-INDEX($F$1:$F$1001,ROW($F353)+$E$3))/S$3*1000,""))</f>
        <v/>
      </c>
      <c r="T353" s="73" t="str">
        <f>IF($A353="","",IF($A353=T$2,IF($G$3=aux!$A$2,1,-1)*($F353-INDEX($F$1:$F$1001,ROW($F353)+$E$3))/T$3*1000,""))</f>
        <v/>
      </c>
      <c r="U353" s="73" t="str">
        <f>IF($A353="","",IF($A353=U$2,IF($G$3=aux!$A$2,1,-1)*($F353-INDEX($F$1:$F$1001,ROW($F353)+$E$3))/U$3*1000,""))</f>
        <v/>
      </c>
      <c r="V353" s="73">
        <f>IF($A353="","",IF($A353=V$2,IF($G$3=aux!$A$2,1,-1)*($F353-INDEX($F$1:$F$1001,ROW($F353)+$E$3))/V$3*1000,""))</f>
        <v>21.984666666666666</v>
      </c>
      <c r="W353" s="73" t="str">
        <f>IF($A353="","",IF($A353=W$2,IF($G$3=aux!$A$2,1,-1)*($F353-INDEX($F$1:$F$1001,ROW($F353)+$E$3))/W$3*1000,""))</f>
        <v/>
      </c>
    </row>
    <row r="354" spans="1:23" x14ac:dyDescent="0.25">
      <c r="A354" s="47" t="s">
        <v>132</v>
      </c>
      <c r="B354" s="8" t="s">
        <v>129</v>
      </c>
      <c r="C354" s="8" t="s">
        <v>130</v>
      </c>
      <c r="D354" s="8" t="s">
        <v>0</v>
      </c>
      <c r="E354" s="8">
        <v>39</v>
      </c>
      <c r="F354" s="8">
        <v>0.14419100000000001</v>
      </c>
      <c r="G354" s="8">
        <v>2.6140000000000002E-16</v>
      </c>
      <c r="H354" s="8">
        <v>0</v>
      </c>
      <c r="I354" s="8">
        <v>0</v>
      </c>
      <c r="J354" s="8">
        <v>0</v>
      </c>
      <c r="K354" s="48">
        <v>2.894E-8</v>
      </c>
      <c r="N354" s="73" t="str">
        <f>IF($A354="","",IF($A354=N$2,IF($G$3=aux!$A$2,1,-1)*($F354-INDEX($F$1:$F$1001,ROW($F354)+$E$3))/N$3*1000,""))</f>
        <v/>
      </c>
      <c r="O354" s="73" t="str">
        <f>IF($A354="","",IF($A354=O$2,IF($G$3=aux!$A$2,1,-1)*($F354-INDEX($F$1:$F$1001,ROW($F354)+$E$3))/O$3*1000,""))</f>
        <v/>
      </c>
      <c r="P354" s="73" t="str">
        <f>IF($A354="","",IF($A354=P$2,IF($G$3=aux!$A$2,1,-1)*($F354-INDEX($F$1:$F$1001,ROW($F354)+$E$3))/P$3*1000,""))</f>
        <v/>
      </c>
      <c r="Q354" s="73" t="str">
        <f>IF($A354="","",IF($A354=Q$2,IF($G$3=aux!$A$2,1,-1)*($F354-INDEX($F$1:$F$1001,ROW($F354)+$E$3))/Q$3*1000,""))</f>
        <v/>
      </c>
      <c r="R354" s="73" t="str">
        <f>IF($A354="","",IF($A354=R$2,IF($G$3=aux!$A$2,1,-1)*($F354-INDEX($F$1:$F$1001,ROW($F354)+$E$3))/R$3*1000,""))</f>
        <v/>
      </c>
      <c r="S354" s="73" t="str">
        <f>IF($A354="","",IF($A354=S$2,IF($G$3=aux!$A$2,1,-1)*($F354-INDEX($F$1:$F$1001,ROW($F354)+$E$3))/S$3*1000,""))</f>
        <v/>
      </c>
      <c r="T354" s="73" t="str">
        <f>IF($A354="","",IF($A354=T$2,IF($G$3=aux!$A$2,1,-1)*($F354-INDEX($F$1:$F$1001,ROW($F354)+$E$3))/T$3*1000,""))</f>
        <v/>
      </c>
      <c r="U354" s="73" t="str">
        <f>IF($A354="","",IF($A354=U$2,IF($G$3=aux!$A$2,1,-1)*($F354-INDEX($F$1:$F$1001,ROW($F354)+$E$3))/U$3*1000,""))</f>
        <v/>
      </c>
      <c r="V354" s="73">
        <f>IF($A354="","",IF($A354=V$2,IF($G$3=aux!$A$2,1,-1)*($F354-INDEX($F$1:$F$1001,ROW($F354)+$E$3))/V$3*1000,""))</f>
        <v>22.667333333333335</v>
      </c>
      <c r="W354" s="73" t="str">
        <f>IF($A354="","",IF($A354=W$2,IF($G$3=aux!$A$2,1,-1)*($F354-INDEX($F$1:$F$1001,ROW($F354)+$E$3))/W$3*1000,""))</f>
        <v/>
      </c>
    </row>
    <row r="355" spans="1:23" x14ac:dyDescent="0.25">
      <c r="A355" s="47" t="s">
        <v>132</v>
      </c>
      <c r="B355" s="8" t="s">
        <v>129</v>
      </c>
      <c r="C355" s="8" t="s">
        <v>130</v>
      </c>
      <c r="D355" s="8" t="s">
        <v>0</v>
      </c>
      <c r="E355" s="8">
        <v>40</v>
      </c>
      <c r="F355" s="8">
        <v>0.149004</v>
      </c>
      <c r="G355" s="8">
        <v>2.616E-16</v>
      </c>
      <c r="H355" s="8">
        <v>0</v>
      </c>
      <c r="I355" s="8">
        <v>0</v>
      </c>
      <c r="J355" s="8">
        <v>0</v>
      </c>
      <c r="K355" s="48">
        <v>2.894E-8</v>
      </c>
      <c r="N355" s="73" t="str">
        <f>IF($A355="","",IF($A355=N$2,IF($G$3=aux!$A$2,1,-1)*($F355-INDEX($F$1:$F$1001,ROW($F355)+$E$3))/N$3*1000,""))</f>
        <v/>
      </c>
      <c r="O355" s="73" t="str">
        <f>IF($A355="","",IF($A355=O$2,IF($G$3=aux!$A$2,1,-1)*($F355-INDEX($F$1:$F$1001,ROW($F355)+$E$3))/O$3*1000,""))</f>
        <v/>
      </c>
      <c r="P355" s="73" t="str">
        <f>IF($A355="","",IF($A355=P$2,IF($G$3=aux!$A$2,1,-1)*($F355-INDEX($F$1:$F$1001,ROW($F355)+$E$3))/P$3*1000,""))</f>
        <v/>
      </c>
      <c r="Q355" s="73" t="str">
        <f>IF($A355="","",IF($A355=Q$2,IF($G$3=aux!$A$2,1,-1)*($F355-INDEX($F$1:$F$1001,ROW($F355)+$E$3))/Q$3*1000,""))</f>
        <v/>
      </c>
      <c r="R355" s="73" t="str">
        <f>IF($A355="","",IF($A355=R$2,IF($G$3=aux!$A$2,1,-1)*($F355-INDEX($F$1:$F$1001,ROW($F355)+$E$3))/R$3*1000,""))</f>
        <v/>
      </c>
      <c r="S355" s="73" t="str">
        <f>IF($A355="","",IF($A355=S$2,IF($G$3=aux!$A$2,1,-1)*($F355-INDEX($F$1:$F$1001,ROW($F355)+$E$3))/S$3*1000,""))</f>
        <v/>
      </c>
      <c r="T355" s="73" t="str">
        <f>IF($A355="","",IF($A355=T$2,IF($G$3=aux!$A$2,1,-1)*($F355-INDEX($F$1:$F$1001,ROW($F355)+$E$3))/T$3*1000,""))</f>
        <v/>
      </c>
      <c r="U355" s="73" t="str">
        <f>IF($A355="","",IF($A355=U$2,IF($G$3=aux!$A$2,1,-1)*($F355-INDEX($F$1:$F$1001,ROW($F355)+$E$3))/U$3*1000,""))</f>
        <v/>
      </c>
      <c r="V355" s="73">
        <f>IF($A355="","",IF($A355=V$2,IF($G$3=aux!$A$2,1,-1)*($F355-INDEX($F$1:$F$1001,ROW($F355)+$E$3))/V$3*1000,""))</f>
        <v>23.344000000000001</v>
      </c>
      <c r="W355" s="73" t="str">
        <f>IF($A355="","",IF($A355=W$2,IF($G$3=aux!$A$2,1,-1)*($F355-INDEX($F$1:$F$1001,ROW($F355)+$E$3))/W$3*1000,""))</f>
        <v/>
      </c>
    </row>
    <row r="356" spans="1:23" x14ac:dyDescent="0.25">
      <c r="A356" s="47" t="s">
        <v>132</v>
      </c>
      <c r="B356" s="8" t="s">
        <v>129</v>
      </c>
      <c r="C356" s="8" t="s">
        <v>130</v>
      </c>
      <c r="D356" s="8" t="s">
        <v>0</v>
      </c>
      <c r="E356" s="8">
        <v>41</v>
      </c>
      <c r="F356" s="8">
        <v>0.15379100000000001</v>
      </c>
      <c r="G356" s="8">
        <v>2.6179999999999998E-16</v>
      </c>
      <c r="H356" s="8">
        <v>0</v>
      </c>
      <c r="I356" s="8">
        <v>0</v>
      </c>
      <c r="J356" s="8">
        <v>0</v>
      </c>
      <c r="K356" s="48">
        <v>2.894E-8</v>
      </c>
      <c r="N356" s="73" t="str">
        <f>IF($A356="","",IF($A356=N$2,IF($G$3=aux!$A$2,1,-1)*($F356-INDEX($F$1:$F$1001,ROW($F356)+$E$3))/N$3*1000,""))</f>
        <v/>
      </c>
      <c r="O356" s="73" t="str">
        <f>IF($A356="","",IF($A356=O$2,IF($G$3=aux!$A$2,1,-1)*($F356-INDEX($F$1:$F$1001,ROW($F356)+$E$3))/O$3*1000,""))</f>
        <v/>
      </c>
      <c r="P356" s="73" t="str">
        <f>IF($A356="","",IF($A356=P$2,IF($G$3=aux!$A$2,1,-1)*($F356-INDEX($F$1:$F$1001,ROW($F356)+$E$3))/P$3*1000,""))</f>
        <v/>
      </c>
      <c r="Q356" s="73" t="str">
        <f>IF($A356="","",IF($A356=Q$2,IF($G$3=aux!$A$2,1,-1)*($F356-INDEX($F$1:$F$1001,ROW($F356)+$E$3))/Q$3*1000,""))</f>
        <v/>
      </c>
      <c r="R356" s="73" t="str">
        <f>IF($A356="","",IF($A356=R$2,IF($G$3=aux!$A$2,1,-1)*($F356-INDEX($F$1:$F$1001,ROW($F356)+$E$3))/R$3*1000,""))</f>
        <v/>
      </c>
      <c r="S356" s="73" t="str">
        <f>IF($A356="","",IF($A356=S$2,IF($G$3=aux!$A$2,1,-1)*($F356-INDEX($F$1:$F$1001,ROW($F356)+$E$3))/S$3*1000,""))</f>
        <v/>
      </c>
      <c r="T356" s="73" t="str">
        <f>IF($A356="","",IF($A356=T$2,IF($G$3=aux!$A$2,1,-1)*($F356-INDEX($F$1:$F$1001,ROW($F356)+$E$3))/T$3*1000,""))</f>
        <v/>
      </c>
      <c r="U356" s="73" t="str">
        <f>IF($A356="","",IF($A356=U$2,IF($G$3=aux!$A$2,1,-1)*($F356-INDEX($F$1:$F$1001,ROW($F356)+$E$3))/U$3*1000,""))</f>
        <v/>
      </c>
      <c r="V356" s="73">
        <f>IF($A356="","",IF($A356=V$2,IF($G$3=aux!$A$2,1,-1)*($F356-INDEX($F$1:$F$1001,ROW($F356)+$E$3))/V$3*1000,""))</f>
        <v>24.018333333333334</v>
      </c>
      <c r="W356" s="73" t="str">
        <f>IF($A356="","",IF($A356=W$2,IF($G$3=aux!$A$2,1,-1)*($F356-INDEX($F$1:$F$1001,ROW($F356)+$E$3))/W$3*1000,""))</f>
        <v/>
      </c>
    </row>
    <row r="357" spans="1:23" x14ac:dyDescent="0.25">
      <c r="A357" s="47" t="s">
        <v>132</v>
      </c>
      <c r="B357" s="8" t="s">
        <v>129</v>
      </c>
      <c r="C357" s="8" t="s">
        <v>130</v>
      </c>
      <c r="D357" s="8" t="s">
        <v>0</v>
      </c>
      <c r="E357" s="8">
        <v>42</v>
      </c>
      <c r="F357" s="8">
        <v>0.158578</v>
      </c>
      <c r="G357" s="8">
        <v>2.6200000000000002E-16</v>
      </c>
      <c r="H357" s="8">
        <v>0</v>
      </c>
      <c r="I357" s="8">
        <v>0</v>
      </c>
      <c r="J357" s="8">
        <v>0</v>
      </c>
      <c r="K357" s="48">
        <v>2.894E-8</v>
      </c>
      <c r="N357" s="73" t="str">
        <f>IF($A357="","",IF($A357=N$2,IF($G$3=aux!$A$2,1,-1)*($F357-INDEX($F$1:$F$1001,ROW($F357)+$E$3))/N$3*1000,""))</f>
        <v/>
      </c>
      <c r="O357" s="73" t="str">
        <f>IF($A357="","",IF($A357=O$2,IF($G$3=aux!$A$2,1,-1)*($F357-INDEX($F$1:$F$1001,ROW($F357)+$E$3))/O$3*1000,""))</f>
        <v/>
      </c>
      <c r="P357" s="73" t="str">
        <f>IF($A357="","",IF($A357=P$2,IF($G$3=aux!$A$2,1,-1)*($F357-INDEX($F$1:$F$1001,ROW($F357)+$E$3))/P$3*1000,""))</f>
        <v/>
      </c>
      <c r="Q357" s="73" t="str">
        <f>IF($A357="","",IF($A357=Q$2,IF($G$3=aux!$A$2,1,-1)*($F357-INDEX($F$1:$F$1001,ROW($F357)+$E$3))/Q$3*1000,""))</f>
        <v/>
      </c>
      <c r="R357" s="73" t="str">
        <f>IF($A357="","",IF($A357=R$2,IF($G$3=aux!$A$2,1,-1)*($F357-INDEX($F$1:$F$1001,ROW($F357)+$E$3))/R$3*1000,""))</f>
        <v/>
      </c>
      <c r="S357" s="73" t="str">
        <f>IF($A357="","",IF($A357=S$2,IF($G$3=aux!$A$2,1,-1)*($F357-INDEX($F$1:$F$1001,ROW($F357)+$E$3))/S$3*1000,""))</f>
        <v/>
      </c>
      <c r="T357" s="73" t="str">
        <f>IF($A357="","",IF($A357=T$2,IF($G$3=aux!$A$2,1,-1)*($F357-INDEX($F$1:$F$1001,ROW($F357)+$E$3))/T$3*1000,""))</f>
        <v/>
      </c>
      <c r="U357" s="73" t="str">
        <f>IF($A357="","",IF($A357=U$2,IF($G$3=aux!$A$2,1,-1)*($F357-INDEX($F$1:$F$1001,ROW($F357)+$E$3))/U$3*1000,""))</f>
        <v/>
      </c>
      <c r="V357" s="73">
        <f>IF($A357="","",IF($A357=V$2,IF($G$3=aux!$A$2,1,-1)*($F357-INDEX($F$1:$F$1001,ROW($F357)+$E$3))/V$3*1000,""))</f>
        <v>24.692666666666664</v>
      </c>
      <c r="W357" s="73" t="str">
        <f>IF($A357="","",IF($A357=W$2,IF($G$3=aux!$A$2,1,-1)*($F357-INDEX($F$1:$F$1001,ROW($F357)+$E$3))/W$3*1000,""))</f>
        <v/>
      </c>
    </row>
    <row r="358" spans="1:23" x14ac:dyDescent="0.25">
      <c r="A358" s="47" t="s">
        <v>132</v>
      </c>
      <c r="B358" s="8" t="s">
        <v>129</v>
      </c>
      <c r="C358" s="8" t="s">
        <v>130</v>
      </c>
      <c r="D358" s="8" t="s">
        <v>0</v>
      </c>
      <c r="E358" s="8">
        <v>43</v>
      </c>
      <c r="F358" s="8">
        <v>0.163298</v>
      </c>
      <c r="G358" s="8">
        <v>2.622E-16</v>
      </c>
      <c r="H358" s="8">
        <v>0</v>
      </c>
      <c r="I358" s="8">
        <v>0</v>
      </c>
      <c r="J358" s="8">
        <v>0</v>
      </c>
      <c r="K358" s="48">
        <v>2.9560000000000001E-8</v>
      </c>
      <c r="N358" s="73" t="str">
        <f>IF($A358="","",IF($A358=N$2,IF($G$3=aux!$A$2,1,-1)*($F358-INDEX($F$1:$F$1001,ROW($F358)+$E$3))/N$3*1000,""))</f>
        <v/>
      </c>
      <c r="O358" s="73" t="str">
        <f>IF($A358="","",IF($A358=O$2,IF($G$3=aux!$A$2,1,-1)*($F358-INDEX($F$1:$F$1001,ROW($F358)+$E$3))/O$3*1000,""))</f>
        <v/>
      </c>
      <c r="P358" s="73" t="str">
        <f>IF($A358="","",IF($A358=P$2,IF($G$3=aux!$A$2,1,-1)*($F358-INDEX($F$1:$F$1001,ROW($F358)+$E$3))/P$3*1000,""))</f>
        <v/>
      </c>
      <c r="Q358" s="73" t="str">
        <f>IF($A358="","",IF($A358=Q$2,IF($G$3=aux!$A$2,1,-1)*($F358-INDEX($F$1:$F$1001,ROW($F358)+$E$3))/Q$3*1000,""))</f>
        <v/>
      </c>
      <c r="R358" s="73" t="str">
        <f>IF($A358="","",IF($A358=R$2,IF($G$3=aux!$A$2,1,-1)*($F358-INDEX($F$1:$F$1001,ROW($F358)+$E$3))/R$3*1000,""))</f>
        <v/>
      </c>
      <c r="S358" s="73" t="str">
        <f>IF($A358="","",IF($A358=S$2,IF($G$3=aux!$A$2,1,-1)*($F358-INDEX($F$1:$F$1001,ROW($F358)+$E$3))/S$3*1000,""))</f>
        <v/>
      </c>
      <c r="T358" s="73" t="str">
        <f>IF($A358="","",IF($A358=T$2,IF($G$3=aux!$A$2,1,-1)*($F358-INDEX($F$1:$F$1001,ROW($F358)+$E$3))/T$3*1000,""))</f>
        <v/>
      </c>
      <c r="U358" s="73" t="str">
        <f>IF($A358="","",IF($A358=U$2,IF($G$3=aux!$A$2,1,-1)*($F358-INDEX($F$1:$F$1001,ROW($F358)+$E$3))/U$3*1000,""))</f>
        <v/>
      </c>
      <c r="V358" s="73">
        <f>IF($A358="","",IF($A358=V$2,IF($G$3=aux!$A$2,1,-1)*($F358-INDEX($F$1:$F$1001,ROW($F358)+$E$3))/V$3*1000,""))</f>
        <v>25.358666666666668</v>
      </c>
      <c r="W358" s="73" t="str">
        <f>IF($A358="","",IF($A358=W$2,IF($G$3=aux!$A$2,1,-1)*($F358-INDEX($F$1:$F$1001,ROW($F358)+$E$3))/W$3*1000,""))</f>
        <v/>
      </c>
    </row>
    <row r="359" spans="1:23" x14ac:dyDescent="0.25">
      <c r="A359" s="47" t="s">
        <v>132</v>
      </c>
      <c r="B359" s="8" t="s">
        <v>129</v>
      </c>
      <c r="C359" s="8" t="s">
        <v>130</v>
      </c>
      <c r="D359" s="8" t="s">
        <v>0</v>
      </c>
      <c r="E359" s="8">
        <v>44</v>
      </c>
      <c r="F359" s="8">
        <v>0.16799800000000001</v>
      </c>
      <c r="G359" s="8">
        <v>2.6239999999999998E-16</v>
      </c>
      <c r="H359" s="8">
        <v>0</v>
      </c>
      <c r="I359" s="8">
        <v>0</v>
      </c>
      <c r="J359" s="8">
        <v>0</v>
      </c>
      <c r="K359" s="48">
        <v>2.9560000000000001E-8</v>
      </c>
      <c r="N359" s="73" t="str">
        <f>IF($A359="","",IF($A359=N$2,IF($G$3=aux!$A$2,1,-1)*($F359-INDEX($F$1:$F$1001,ROW($F359)+$E$3))/N$3*1000,""))</f>
        <v/>
      </c>
      <c r="O359" s="73" t="str">
        <f>IF($A359="","",IF($A359=O$2,IF($G$3=aux!$A$2,1,-1)*($F359-INDEX($F$1:$F$1001,ROW($F359)+$E$3))/O$3*1000,""))</f>
        <v/>
      </c>
      <c r="P359" s="73" t="str">
        <f>IF($A359="","",IF($A359=P$2,IF($G$3=aux!$A$2,1,-1)*($F359-INDEX($F$1:$F$1001,ROW($F359)+$E$3))/P$3*1000,""))</f>
        <v/>
      </c>
      <c r="Q359" s="73" t="str">
        <f>IF($A359="","",IF($A359=Q$2,IF($G$3=aux!$A$2,1,-1)*($F359-INDEX($F$1:$F$1001,ROW($F359)+$E$3))/Q$3*1000,""))</f>
        <v/>
      </c>
      <c r="R359" s="73" t="str">
        <f>IF($A359="","",IF($A359=R$2,IF($G$3=aux!$A$2,1,-1)*($F359-INDEX($F$1:$F$1001,ROW($F359)+$E$3))/R$3*1000,""))</f>
        <v/>
      </c>
      <c r="S359" s="73" t="str">
        <f>IF($A359="","",IF($A359=S$2,IF($G$3=aux!$A$2,1,-1)*($F359-INDEX($F$1:$F$1001,ROW($F359)+$E$3))/S$3*1000,""))</f>
        <v/>
      </c>
      <c r="T359" s="73" t="str">
        <f>IF($A359="","",IF($A359=T$2,IF($G$3=aux!$A$2,1,-1)*($F359-INDEX($F$1:$F$1001,ROW($F359)+$E$3))/T$3*1000,""))</f>
        <v/>
      </c>
      <c r="U359" s="73" t="str">
        <f>IF($A359="","",IF($A359=U$2,IF($G$3=aux!$A$2,1,-1)*($F359-INDEX($F$1:$F$1001,ROW($F359)+$E$3))/U$3*1000,""))</f>
        <v/>
      </c>
      <c r="V359" s="73">
        <f>IF($A359="","",IF($A359=V$2,IF($G$3=aux!$A$2,1,-1)*($F359-INDEX($F$1:$F$1001,ROW($F359)+$E$3))/V$3*1000,""))</f>
        <v>26.021666666666668</v>
      </c>
      <c r="W359" s="73" t="str">
        <f>IF($A359="","",IF($A359=W$2,IF($G$3=aux!$A$2,1,-1)*($F359-INDEX($F$1:$F$1001,ROW($F359)+$E$3))/W$3*1000,""))</f>
        <v/>
      </c>
    </row>
    <row r="360" spans="1:23" x14ac:dyDescent="0.25">
      <c r="A360" s="47" t="s">
        <v>132</v>
      </c>
      <c r="B360" s="8" t="s">
        <v>129</v>
      </c>
      <c r="C360" s="8" t="s">
        <v>130</v>
      </c>
      <c r="D360" s="8" t="s">
        <v>0</v>
      </c>
      <c r="E360" s="8">
        <v>45</v>
      </c>
      <c r="F360" s="8">
        <v>0.17269899999999999</v>
      </c>
      <c r="G360" s="8">
        <v>2.6249999999999998E-16</v>
      </c>
      <c r="H360" s="8">
        <v>0</v>
      </c>
      <c r="I360" s="8">
        <v>0</v>
      </c>
      <c r="J360" s="8">
        <v>0</v>
      </c>
      <c r="K360" s="48">
        <v>2.9560000000000001E-8</v>
      </c>
      <c r="N360" s="73" t="str">
        <f>IF($A360="","",IF($A360=N$2,IF($G$3=aux!$A$2,1,-1)*($F360-INDEX($F$1:$F$1001,ROW($F360)+$E$3))/N$3*1000,""))</f>
        <v/>
      </c>
      <c r="O360" s="73" t="str">
        <f>IF($A360="","",IF($A360=O$2,IF($G$3=aux!$A$2,1,-1)*($F360-INDEX($F$1:$F$1001,ROW($F360)+$E$3))/O$3*1000,""))</f>
        <v/>
      </c>
      <c r="P360" s="73" t="str">
        <f>IF($A360="","",IF($A360=P$2,IF($G$3=aux!$A$2,1,-1)*($F360-INDEX($F$1:$F$1001,ROW($F360)+$E$3))/P$3*1000,""))</f>
        <v/>
      </c>
      <c r="Q360" s="73" t="str">
        <f>IF($A360="","",IF($A360=Q$2,IF($G$3=aux!$A$2,1,-1)*($F360-INDEX($F$1:$F$1001,ROW($F360)+$E$3))/Q$3*1000,""))</f>
        <v/>
      </c>
      <c r="R360" s="73" t="str">
        <f>IF($A360="","",IF($A360=R$2,IF($G$3=aux!$A$2,1,-1)*($F360-INDEX($F$1:$F$1001,ROW($F360)+$E$3))/R$3*1000,""))</f>
        <v/>
      </c>
      <c r="S360" s="73" t="str">
        <f>IF($A360="","",IF($A360=S$2,IF($G$3=aux!$A$2,1,-1)*($F360-INDEX($F$1:$F$1001,ROW($F360)+$E$3))/S$3*1000,""))</f>
        <v/>
      </c>
      <c r="T360" s="73" t="str">
        <f>IF($A360="","",IF($A360=T$2,IF($G$3=aux!$A$2,1,-1)*($F360-INDEX($F$1:$F$1001,ROW($F360)+$E$3))/T$3*1000,""))</f>
        <v/>
      </c>
      <c r="U360" s="73" t="str">
        <f>IF($A360="","",IF($A360=U$2,IF($G$3=aux!$A$2,1,-1)*($F360-INDEX($F$1:$F$1001,ROW($F360)+$E$3))/U$3*1000,""))</f>
        <v/>
      </c>
      <c r="V360" s="73">
        <f>IF($A360="","",IF($A360=V$2,IF($G$3=aux!$A$2,1,-1)*($F360-INDEX($F$1:$F$1001,ROW($F360)+$E$3))/V$3*1000,""))</f>
        <v>26.684999999999995</v>
      </c>
      <c r="W360" s="73" t="str">
        <f>IF($A360="","",IF($A360=W$2,IF($G$3=aux!$A$2,1,-1)*($F360-INDEX($F$1:$F$1001,ROW($F360)+$E$3))/W$3*1000,""))</f>
        <v/>
      </c>
    </row>
    <row r="361" spans="1:23" x14ac:dyDescent="0.25">
      <c r="A361" s="47" t="s">
        <v>132</v>
      </c>
      <c r="B361" s="8" t="s">
        <v>129</v>
      </c>
      <c r="C361" s="8" t="s">
        <v>130</v>
      </c>
      <c r="D361" s="8" t="s">
        <v>0</v>
      </c>
      <c r="E361" s="8">
        <v>46</v>
      </c>
      <c r="F361" s="8">
        <v>0.177399</v>
      </c>
      <c r="G361" s="8">
        <v>2.6270000000000001E-16</v>
      </c>
      <c r="H361" s="8">
        <v>0</v>
      </c>
      <c r="I361" s="8">
        <v>0</v>
      </c>
      <c r="J361" s="8">
        <v>0</v>
      </c>
      <c r="K361" s="48">
        <v>2.9560000000000001E-8</v>
      </c>
      <c r="N361" s="73" t="str">
        <f>IF($A361="","",IF($A361=N$2,IF($G$3=aux!$A$2,1,-1)*($F361-INDEX($F$1:$F$1001,ROW($F361)+$E$3))/N$3*1000,""))</f>
        <v/>
      </c>
      <c r="O361" s="73" t="str">
        <f>IF($A361="","",IF($A361=O$2,IF($G$3=aux!$A$2,1,-1)*($F361-INDEX($F$1:$F$1001,ROW($F361)+$E$3))/O$3*1000,""))</f>
        <v/>
      </c>
      <c r="P361" s="73" t="str">
        <f>IF($A361="","",IF($A361=P$2,IF($G$3=aux!$A$2,1,-1)*($F361-INDEX($F$1:$F$1001,ROW($F361)+$E$3))/P$3*1000,""))</f>
        <v/>
      </c>
      <c r="Q361" s="73" t="str">
        <f>IF($A361="","",IF($A361=Q$2,IF($G$3=aux!$A$2,1,-1)*($F361-INDEX($F$1:$F$1001,ROW($F361)+$E$3))/Q$3*1000,""))</f>
        <v/>
      </c>
      <c r="R361" s="73" t="str">
        <f>IF($A361="","",IF($A361=R$2,IF($G$3=aux!$A$2,1,-1)*($F361-INDEX($F$1:$F$1001,ROW($F361)+$E$3))/R$3*1000,""))</f>
        <v/>
      </c>
      <c r="S361" s="73" t="str">
        <f>IF($A361="","",IF($A361=S$2,IF($G$3=aux!$A$2,1,-1)*($F361-INDEX($F$1:$F$1001,ROW($F361)+$E$3))/S$3*1000,""))</f>
        <v/>
      </c>
      <c r="T361" s="73" t="str">
        <f>IF($A361="","",IF($A361=T$2,IF($G$3=aux!$A$2,1,-1)*($F361-INDEX($F$1:$F$1001,ROW($F361)+$E$3))/T$3*1000,""))</f>
        <v/>
      </c>
      <c r="U361" s="73" t="str">
        <f>IF($A361="","",IF($A361=U$2,IF($G$3=aux!$A$2,1,-1)*($F361-INDEX($F$1:$F$1001,ROW($F361)+$E$3))/U$3*1000,""))</f>
        <v/>
      </c>
      <c r="V361" s="73">
        <f>IF($A361="","",IF($A361=V$2,IF($G$3=aux!$A$2,1,-1)*($F361-INDEX($F$1:$F$1001,ROW($F361)+$E$3))/V$3*1000,""))</f>
        <v>27.348000000000003</v>
      </c>
      <c r="W361" s="73" t="str">
        <f>IF($A361="","",IF($A361=W$2,IF($G$3=aux!$A$2,1,-1)*($F361-INDEX($F$1:$F$1001,ROW($F361)+$E$3))/W$3*1000,""))</f>
        <v/>
      </c>
    </row>
    <row r="362" spans="1:23" x14ac:dyDescent="0.25">
      <c r="A362" s="47" t="s">
        <v>132</v>
      </c>
      <c r="B362" s="8" t="s">
        <v>129</v>
      </c>
      <c r="C362" s="8" t="s">
        <v>130</v>
      </c>
      <c r="D362" s="8" t="s">
        <v>0</v>
      </c>
      <c r="E362" s="8">
        <v>47</v>
      </c>
      <c r="F362" s="8">
        <v>0.18204400000000001</v>
      </c>
      <c r="G362" s="8">
        <v>2.628E-16</v>
      </c>
      <c r="H362" s="8">
        <v>0</v>
      </c>
      <c r="I362" s="8">
        <v>0</v>
      </c>
      <c r="J362" s="8">
        <v>0</v>
      </c>
      <c r="K362" s="48">
        <v>2.9560000000000001E-8</v>
      </c>
      <c r="N362" s="73" t="str">
        <f>IF($A362="","",IF($A362=N$2,IF($G$3=aux!$A$2,1,-1)*($F362-INDEX($F$1:$F$1001,ROW($F362)+$E$3))/N$3*1000,""))</f>
        <v/>
      </c>
      <c r="O362" s="73" t="str">
        <f>IF($A362="","",IF($A362=O$2,IF($G$3=aux!$A$2,1,-1)*($F362-INDEX($F$1:$F$1001,ROW($F362)+$E$3))/O$3*1000,""))</f>
        <v/>
      </c>
      <c r="P362" s="73" t="str">
        <f>IF($A362="","",IF($A362=P$2,IF($G$3=aux!$A$2,1,-1)*($F362-INDEX($F$1:$F$1001,ROW($F362)+$E$3))/P$3*1000,""))</f>
        <v/>
      </c>
      <c r="Q362" s="73" t="str">
        <f>IF($A362="","",IF($A362=Q$2,IF($G$3=aux!$A$2,1,-1)*($F362-INDEX($F$1:$F$1001,ROW($F362)+$E$3))/Q$3*1000,""))</f>
        <v/>
      </c>
      <c r="R362" s="73" t="str">
        <f>IF($A362="","",IF($A362=R$2,IF($G$3=aux!$A$2,1,-1)*($F362-INDEX($F$1:$F$1001,ROW($F362)+$E$3))/R$3*1000,""))</f>
        <v/>
      </c>
      <c r="S362" s="73" t="str">
        <f>IF($A362="","",IF($A362=S$2,IF($G$3=aux!$A$2,1,-1)*($F362-INDEX($F$1:$F$1001,ROW($F362)+$E$3))/S$3*1000,""))</f>
        <v/>
      </c>
      <c r="T362" s="73" t="str">
        <f>IF($A362="","",IF($A362=T$2,IF($G$3=aux!$A$2,1,-1)*($F362-INDEX($F$1:$F$1001,ROW($F362)+$E$3))/T$3*1000,""))</f>
        <v/>
      </c>
      <c r="U362" s="73" t="str">
        <f>IF($A362="","",IF($A362=U$2,IF($G$3=aux!$A$2,1,-1)*($F362-INDEX($F$1:$F$1001,ROW($F362)+$E$3))/U$3*1000,""))</f>
        <v/>
      </c>
      <c r="V362" s="73">
        <f>IF($A362="","",IF($A362=V$2,IF($G$3=aux!$A$2,1,-1)*($F362-INDEX($F$1:$F$1001,ROW($F362)+$E$3))/V$3*1000,""))</f>
        <v>28.004333333333339</v>
      </c>
      <c r="W362" s="73" t="str">
        <f>IF($A362="","",IF($A362=W$2,IF($G$3=aux!$A$2,1,-1)*($F362-INDEX($F$1:$F$1001,ROW($F362)+$E$3))/W$3*1000,""))</f>
        <v/>
      </c>
    </row>
    <row r="363" spans="1:23" x14ac:dyDescent="0.25">
      <c r="A363" s="47" t="s">
        <v>132</v>
      </c>
      <c r="B363" s="8" t="s">
        <v>129</v>
      </c>
      <c r="C363" s="8" t="s">
        <v>130</v>
      </c>
      <c r="D363" s="8" t="s">
        <v>0</v>
      </c>
      <c r="E363" s="8">
        <v>48</v>
      </c>
      <c r="F363" s="8">
        <v>0.18662599999999999</v>
      </c>
      <c r="G363" s="8">
        <v>2.6289999999999999E-16</v>
      </c>
      <c r="H363" s="8">
        <v>0</v>
      </c>
      <c r="I363" s="8">
        <v>0</v>
      </c>
      <c r="J363" s="8">
        <v>0</v>
      </c>
      <c r="K363" s="48">
        <v>2.9560000000000001E-8</v>
      </c>
      <c r="N363" s="73" t="str">
        <f>IF($A363="","",IF($A363=N$2,IF($G$3=aux!$A$2,1,-1)*($F363-INDEX($F$1:$F$1001,ROW($F363)+$E$3))/N$3*1000,""))</f>
        <v/>
      </c>
      <c r="O363" s="73" t="str">
        <f>IF($A363="","",IF($A363=O$2,IF($G$3=aux!$A$2,1,-1)*($F363-INDEX($F$1:$F$1001,ROW($F363)+$E$3))/O$3*1000,""))</f>
        <v/>
      </c>
      <c r="P363" s="73" t="str">
        <f>IF($A363="","",IF($A363=P$2,IF($G$3=aux!$A$2,1,-1)*($F363-INDEX($F$1:$F$1001,ROW($F363)+$E$3))/P$3*1000,""))</f>
        <v/>
      </c>
      <c r="Q363" s="73" t="str">
        <f>IF($A363="","",IF($A363=Q$2,IF($G$3=aux!$A$2,1,-1)*($F363-INDEX($F$1:$F$1001,ROW($F363)+$E$3))/Q$3*1000,""))</f>
        <v/>
      </c>
      <c r="R363" s="73" t="str">
        <f>IF($A363="","",IF($A363=R$2,IF($G$3=aux!$A$2,1,-1)*($F363-INDEX($F$1:$F$1001,ROW($F363)+$E$3))/R$3*1000,""))</f>
        <v/>
      </c>
      <c r="S363" s="73" t="str">
        <f>IF($A363="","",IF($A363=S$2,IF($G$3=aux!$A$2,1,-1)*($F363-INDEX($F$1:$F$1001,ROW($F363)+$E$3))/S$3*1000,""))</f>
        <v/>
      </c>
      <c r="T363" s="73" t="str">
        <f>IF($A363="","",IF($A363=T$2,IF($G$3=aux!$A$2,1,-1)*($F363-INDEX($F$1:$F$1001,ROW($F363)+$E$3))/T$3*1000,""))</f>
        <v/>
      </c>
      <c r="U363" s="73" t="str">
        <f>IF($A363="","",IF($A363=U$2,IF($G$3=aux!$A$2,1,-1)*($F363-INDEX($F$1:$F$1001,ROW($F363)+$E$3))/U$3*1000,""))</f>
        <v/>
      </c>
      <c r="V363" s="73">
        <f>IF($A363="","",IF($A363=V$2,IF($G$3=aux!$A$2,1,-1)*($F363-INDEX($F$1:$F$1001,ROW($F363)+$E$3))/V$3*1000,""))</f>
        <v>28.652333333333331</v>
      </c>
      <c r="W363" s="73" t="str">
        <f>IF($A363="","",IF($A363=W$2,IF($G$3=aux!$A$2,1,-1)*($F363-INDEX($F$1:$F$1001,ROW($F363)+$E$3))/W$3*1000,""))</f>
        <v/>
      </c>
    </row>
    <row r="364" spans="1:23" x14ac:dyDescent="0.25">
      <c r="A364" s="47" t="s">
        <v>132</v>
      </c>
      <c r="B364" s="8" t="s">
        <v>129</v>
      </c>
      <c r="C364" s="8" t="s">
        <v>130</v>
      </c>
      <c r="D364" s="8" t="s">
        <v>0</v>
      </c>
      <c r="E364" s="8">
        <v>49</v>
      </c>
      <c r="F364" s="8">
        <v>0.19104699999999999</v>
      </c>
      <c r="G364" s="8">
        <v>2.6299999999999998E-16</v>
      </c>
      <c r="H364" s="8">
        <v>0</v>
      </c>
      <c r="I364" s="8">
        <v>0</v>
      </c>
      <c r="J364" s="8">
        <v>0</v>
      </c>
      <c r="K364" s="48">
        <v>2.9589999999999999E-8</v>
      </c>
      <c r="N364" s="73" t="str">
        <f>IF($A364="","",IF($A364=N$2,IF($G$3=aux!$A$2,1,-1)*($F364-INDEX($F$1:$F$1001,ROW($F364)+$E$3))/N$3*1000,""))</f>
        <v/>
      </c>
      <c r="O364" s="73" t="str">
        <f>IF($A364="","",IF($A364=O$2,IF($G$3=aux!$A$2,1,-1)*($F364-INDEX($F$1:$F$1001,ROW($F364)+$E$3))/O$3*1000,""))</f>
        <v/>
      </c>
      <c r="P364" s="73" t="str">
        <f>IF($A364="","",IF($A364=P$2,IF($G$3=aux!$A$2,1,-1)*($F364-INDEX($F$1:$F$1001,ROW($F364)+$E$3))/P$3*1000,""))</f>
        <v/>
      </c>
      <c r="Q364" s="73" t="str">
        <f>IF($A364="","",IF($A364=Q$2,IF($G$3=aux!$A$2,1,-1)*($F364-INDEX($F$1:$F$1001,ROW($F364)+$E$3))/Q$3*1000,""))</f>
        <v/>
      </c>
      <c r="R364" s="73" t="str">
        <f>IF($A364="","",IF($A364=R$2,IF($G$3=aux!$A$2,1,-1)*($F364-INDEX($F$1:$F$1001,ROW($F364)+$E$3))/R$3*1000,""))</f>
        <v/>
      </c>
      <c r="S364" s="73" t="str">
        <f>IF($A364="","",IF($A364=S$2,IF($G$3=aux!$A$2,1,-1)*($F364-INDEX($F$1:$F$1001,ROW($F364)+$E$3))/S$3*1000,""))</f>
        <v/>
      </c>
      <c r="T364" s="73" t="str">
        <f>IF($A364="","",IF($A364=T$2,IF($G$3=aux!$A$2,1,-1)*($F364-INDEX($F$1:$F$1001,ROW($F364)+$E$3))/T$3*1000,""))</f>
        <v/>
      </c>
      <c r="U364" s="73" t="str">
        <f>IF($A364="","",IF($A364=U$2,IF($G$3=aux!$A$2,1,-1)*($F364-INDEX($F$1:$F$1001,ROW($F364)+$E$3))/U$3*1000,""))</f>
        <v/>
      </c>
      <c r="V364" s="73">
        <f>IF($A364="","",IF($A364=V$2,IF($G$3=aux!$A$2,1,-1)*($F364-INDEX($F$1:$F$1001,ROW($F364)+$E$3))/V$3*1000,""))</f>
        <v>29.28</v>
      </c>
      <c r="W364" s="73" t="str">
        <f>IF($A364="","",IF($A364=W$2,IF($G$3=aux!$A$2,1,-1)*($F364-INDEX($F$1:$F$1001,ROW($F364)+$E$3))/W$3*1000,""))</f>
        <v/>
      </c>
    </row>
    <row r="365" spans="1:23" x14ac:dyDescent="0.25">
      <c r="A365" s="47" t="s">
        <v>132</v>
      </c>
      <c r="B365" s="8" t="s">
        <v>129</v>
      </c>
      <c r="C365" s="8" t="s">
        <v>130</v>
      </c>
      <c r="D365" s="8" t="s">
        <v>0</v>
      </c>
      <c r="E365" s="8">
        <v>50</v>
      </c>
      <c r="F365" s="8">
        <v>0.19549800000000001</v>
      </c>
      <c r="G365" s="8">
        <v>2.6299999999999998E-16</v>
      </c>
      <c r="H365" s="8">
        <v>0</v>
      </c>
      <c r="I365" s="8">
        <v>0</v>
      </c>
      <c r="J365" s="8">
        <v>0</v>
      </c>
      <c r="K365" s="48">
        <v>2.9589999999999999E-8</v>
      </c>
      <c r="N365" s="73" t="str">
        <f>IF($A365="","",IF($A365=N$2,IF($G$3=aux!$A$2,1,-1)*($F365-INDEX($F$1:$F$1001,ROW($F365)+$E$3))/N$3*1000,""))</f>
        <v/>
      </c>
      <c r="O365" s="73" t="str">
        <f>IF($A365="","",IF($A365=O$2,IF($G$3=aux!$A$2,1,-1)*($F365-INDEX($F$1:$F$1001,ROW($F365)+$E$3))/O$3*1000,""))</f>
        <v/>
      </c>
      <c r="P365" s="73" t="str">
        <f>IF($A365="","",IF($A365=P$2,IF($G$3=aux!$A$2,1,-1)*($F365-INDEX($F$1:$F$1001,ROW($F365)+$E$3))/P$3*1000,""))</f>
        <v/>
      </c>
      <c r="Q365" s="73" t="str">
        <f>IF($A365="","",IF($A365=Q$2,IF($G$3=aux!$A$2,1,-1)*($F365-INDEX($F$1:$F$1001,ROW($F365)+$E$3))/Q$3*1000,""))</f>
        <v/>
      </c>
      <c r="R365" s="73" t="str">
        <f>IF($A365="","",IF($A365=R$2,IF($G$3=aux!$A$2,1,-1)*($F365-INDEX($F$1:$F$1001,ROW($F365)+$E$3))/R$3*1000,""))</f>
        <v/>
      </c>
      <c r="S365" s="73" t="str">
        <f>IF($A365="","",IF($A365=S$2,IF($G$3=aux!$A$2,1,-1)*($F365-INDEX($F$1:$F$1001,ROW($F365)+$E$3))/S$3*1000,""))</f>
        <v/>
      </c>
      <c r="T365" s="73" t="str">
        <f>IF($A365="","",IF($A365=T$2,IF($G$3=aux!$A$2,1,-1)*($F365-INDEX($F$1:$F$1001,ROW($F365)+$E$3))/T$3*1000,""))</f>
        <v/>
      </c>
      <c r="U365" s="73" t="str">
        <f>IF($A365="","",IF($A365=U$2,IF($G$3=aux!$A$2,1,-1)*($F365-INDEX($F$1:$F$1001,ROW($F365)+$E$3))/U$3*1000,""))</f>
        <v/>
      </c>
      <c r="V365" s="73">
        <f>IF($A365="","",IF($A365=V$2,IF($G$3=aux!$A$2,1,-1)*($F365-INDEX($F$1:$F$1001,ROW($F365)+$E$3))/V$3*1000,""))</f>
        <v>29.911333333333335</v>
      </c>
      <c r="W365" s="73" t="str">
        <f>IF($A365="","",IF($A365=W$2,IF($G$3=aux!$A$2,1,-1)*($F365-INDEX($F$1:$F$1001,ROW($F365)+$E$3))/W$3*1000,""))</f>
        <v/>
      </c>
    </row>
    <row r="366" spans="1:23" x14ac:dyDescent="0.25">
      <c r="A366" s="47" t="s">
        <v>132</v>
      </c>
      <c r="B366" s="8" t="s">
        <v>129</v>
      </c>
      <c r="C366" s="8" t="s">
        <v>130</v>
      </c>
      <c r="D366" s="8" t="s">
        <v>0</v>
      </c>
      <c r="E366" s="8">
        <v>51</v>
      </c>
      <c r="F366" s="8">
        <v>0.19994600000000001</v>
      </c>
      <c r="G366" s="8">
        <v>2.6309999999999998E-16</v>
      </c>
      <c r="H366" s="8">
        <v>0</v>
      </c>
      <c r="I366" s="8">
        <v>0</v>
      </c>
      <c r="J366" s="8">
        <v>0</v>
      </c>
      <c r="K366" s="48">
        <v>2.9589999999999999E-8</v>
      </c>
      <c r="N366" s="73" t="str">
        <f>IF($A366="","",IF($A366=N$2,IF($G$3=aux!$A$2,1,-1)*($F366-INDEX($F$1:$F$1001,ROW($F366)+$E$3))/N$3*1000,""))</f>
        <v/>
      </c>
      <c r="O366" s="73" t="str">
        <f>IF($A366="","",IF($A366=O$2,IF($G$3=aux!$A$2,1,-1)*($F366-INDEX($F$1:$F$1001,ROW($F366)+$E$3))/O$3*1000,""))</f>
        <v/>
      </c>
      <c r="P366" s="73" t="str">
        <f>IF($A366="","",IF($A366=P$2,IF($G$3=aux!$A$2,1,-1)*($F366-INDEX($F$1:$F$1001,ROW($F366)+$E$3))/P$3*1000,""))</f>
        <v/>
      </c>
      <c r="Q366" s="73" t="str">
        <f>IF($A366="","",IF($A366=Q$2,IF($G$3=aux!$A$2,1,-1)*($F366-INDEX($F$1:$F$1001,ROW($F366)+$E$3))/Q$3*1000,""))</f>
        <v/>
      </c>
      <c r="R366" s="73" t="str">
        <f>IF($A366="","",IF($A366=R$2,IF($G$3=aux!$A$2,1,-1)*($F366-INDEX($F$1:$F$1001,ROW($F366)+$E$3))/R$3*1000,""))</f>
        <v/>
      </c>
      <c r="S366" s="73" t="str">
        <f>IF($A366="","",IF($A366=S$2,IF($G$3=aux!$A$2,1,-1)*($F366-INDEX($F$1:$F$1001,ROW($F366)+$E$3))/S$3*1000,""))</f>
        <v/>
      </c>
      <c r="T366" s="73" t="str">
        <f>IF($A366="","",IF($A366=T$2,IF($G$3=aux!$A$2,1,-1)*($F366-INDEX($F$1:$F$1001,ROW($F366)+$E$3))/T$3*1000,""))</f>
        <v/>
      </c>
      <c r="U366" s="73" t="str">
        <f>IF($A366="","",IF($A366=U$2,IF($G$3=aux!$A$2,1,-1)*($F366-INDEX($F$1:$F$1001,ROW($F366)+$E$3))/U$3*1000,""))</f>
        <v/>
      </c>
      <c r="V366" s="73">
        <f>IF($A366="","",IF($A366=V$2,IF($G$3=aux!$A$2,1,-1)*($F366-INDEX($F$1:$F$1001,ROW($F366)+$E$3))/V$3*1000,""))</f>
        <v>30.542333333333339</v>
      </c>
      <c r="W366" s="73" t="str">
        <f>IF($A366="","",IF($A366=W$2,IF($G$3=aux!$A$2,1,-1)*($F366-INDEX($F$1:$F$1001,ROW($F366)+$E$3))/W$3*1000,""))</f>
        <v/>
      </c>
    </row>
    <row r="367" spans="1:23" x14ac:dyDescent="0.25">
      <c r="A367" s="47" t="s">
        <v>132</v>
      </c>
      <c r="B367" s="8" t="s">
        <v>129</v>
      </c>
      <c r="C367" s="8" t="s">
        <v>130</v>
      </c>
      <c r="D367" s="8" t="s">
        <v>0</v>
      </c>
      <c r="E367" s="8">
        <v>52</v>
      </c>
      <c r="F367" s="8">
        <v>0.20441699999999999</v>
      </c>
      <c r="G367" s="8">
        <v>2.6309999999999998E-16</v>
      </c>
      <c r="H367" s="8">
        <v>0</v>
      </c>
      <c r="I367" s="8">
        <v>0</v>
      </c>
      <c r="J367" s="8">
        <v>0</v>
      </c>
      <c r="K367" s="48">
        <v>2.9589999999999999E-8</v>
      </c>
      <c r="N367" s="73" t="str">
        <f>IF($A367="","",IF($A367=N$2,IF($G$3=aux!$A$2,1,-1)*($F367-INDEX($F$1:$F$1001,ROW($F367)+$E$3))/N$3*1000,""))</f>
        <v/>
      </c>
      <c r="O367" s="73" t="str">
        <f>IF($A367="","",IF($A367=O$2,IF($G$3=aux!$A$2,1,-1)*($F367-INDEX($F$1:$F$1001,ROW($F367)+$E$3))/O$3*1000,""))</f>
        <v/>
      </c>
      <c r="P367" s="73" t="str">
        <f>IF($A367="","",IF($A367=P$2,IF($G$3=aux!$A$2,1,-1)*($F367-INDEX($F$1:$F$1001,ROW($F367)+$E$3))/P$3*1000,""))</f>
        <v/>
      </c>
      <c r="Q367" s="73" t="str">
        <f>IF($A367="","",IF($A367=Q$2,IF($G$3=aux!$A$2,1,-1)*($F367-INDEX($F$1:$F$1001,ROW($F367)+$E$3))/Q$3*1000,""))</f>
        <v/>
      </c>
      <c r="R367" s="73" t="str">
        <f>IF($A367="","",IF($A367=R$2,IF($G$3=aux!$A$2,1,-1)*($F367-INDEX($F$1:$F$1001,ROW($F367)+$E$3))/R$3*1000,""))</f>
        <v/>
      </c>
      <c r="S367" s="73" t="str">
        <f>IF($A367="","",IF($A367=S$2,IF($G$3=aux!$A$2,1,-1)*($F367-INDEX($F$1:$F$1001,ROW($F367)+$E$3))/S$3*1000,""))</f>
        <v/>
      </c>
      <c r="T367" s="73" t="str">
        <f>IF($A367="","",IF($A367=T$2,IF($G$3=aux!$A$2,1,-1)*($F367-INDEX($F$1:$F$1001,ROW($F367)+$E$3))/T$3*1000,""))</f>
        <v/>
      </c>
      <c r="U367" s="73" t="str">
        <f>IF($A367="","",IF($A367=U$2,IF($G$3=aux!$A$2,1,-1)*($F367-INDEX($F$1:$F$1001,ROW($F367)+$E$3))/U$3*1000,""))</f>
        <v/>
      </c>
      <c r="V367" s="73">
        <f>IF($A367="","",IF($A367=V$2,IF($G$3=aux!$A$2,1,-1)*($F367-INDEX($F$1:$F$1001,ROW($F367)+$E$3))/V$3*1000,""))</f>
        <v>31.176666666666662</v>
      </c>
      <c r="W367" s="73" t="str">
        <f>IF($A367="","",IF($A367=W$2,IF($G$3=aux!$A$2,1,-1)*($F367-INDEX($F$1:$F$1001,ROW($F367)+$E$3))/W$3*1000,""))</f>
        <v/>
      </c>
    </row>
    <row r="368" spans="1:23" x14ac:dyDescent="0.25">
      <c r="A368" s="47" t="s">
        <v>132</v>
      </c>
      <c r="B368" s="8" t="s">
        <v>129</v>
      </c>
      <c r="C368" s="8" t="s">
        <v>130</v>
      </c>
      <c r="D368" s="8" t="s">
        <v>0</v>
      </c>
      <c r="E368" s="8">
        <v>53</v>
      </c>
      <c r="F368" s="8">
        <v>0.20888799999999999</v>
      </c>
      <c r="G368" s="8">
        <v>2.6320000000000002E-16</v>
      </c>
      <c r="H368" s="8">
        <v>0</v>
      </c>
      <c r="I368" s="8">
        <v>0</v>
      </c>
      <c r="J368" s="8">
        <v>0</v>
      </c>
      <c r="K368" s="48">
        <v>2.9589999999999999E-8</v>
      </c>
      <c r="N368" s="73" t="str">
        <f>IF($A368="","",IF($A368=N$2,IF($G$3=aux!$A$2,1,-1)*($F368-INDEX($F$1:$F$1001,ROW($F368)+$E$3))/N$3*1000,""))</f>
        <v/>
      </c>
      <c r="O368" s="73" t="str">
        <f>IF($A368="","",IF($A368=O$2,IF($G$3=aux!$A$2,1,-1)*($F368-INDEX($F$1:$F$1001,ROW($F368)+$E$3))/O$3*1000,""))</f>
        <v/>
      </c>
      <c r="P368" s="73" t="str">
        <f>IF($A368="","",IF($A368=P$2,IF($G$3=aux!$A$2,1,-1)*($F368-INDEX($F$1:$F$1001,ROW($F368)+$E$3))/P$3*1000,""))</f>
        <v/>
      </c>
      <c r="Q368" s="73" t="str">
        <f>IF($A368="","",IF($A368=Q$2,IF($G$3=aux!$A$2,1,-1)*($F368-INDEX($F$1:$F$1001,ROW($F368)+$E$3))/Q$3*1000,""))</f>
        <v/>
      </c>
      <c r="R368" s="73" t="str">
        <f>IF($A368="","",IF($A368=R$2,IF($G$3=aux!$A$2,1,-1)*($F368-INDEX($F$1:$F$1001,ROW($F368)+$E$3))/R$3*1000,""))</f>
        <v/>
      </c>
      <c r="S368" s="73" t="str">
        <f>IF($A368="","",IF($A368=S$2,IF($G$3=aux!$A$2,1,-1)*($F368-INDEX($F$1:$F$1001,ROW($F368)+$E$3))/S$3*1000,""))</f>
        <v/>
      </c>
      <c r="T368" s="73" t="str">
        <f>IF($A368="","",IF($A368=T$2,IF($G$3=aux!$A$2,1,-1)*($F368-INDEX($F$1:$F$1001,ROW($F368)+$E$3))/T$3*1000,""))</f>
        <v/>
      </c>
      <c r="U368" s="73" t="str">
        <f>IF($A368="","",IF($A368=U$2,IF($G$3=aux!$A$2,1,-1)*($F368-INDEX($F$1:$F$1001,ROW($F368)+$E$3))/U$3*1000,""))</f>
        <v/>
      </c>
      <c r="V368" s="73">
        <f>IF($A368="","",IF($A368=V$2,IF($G$3=aux!$A$2,1,-1)*($F368-INDEX($F$1:$F$1001,ROW($F368)+$E$3))/V$3*1000,""))</f>
        <v>31.811</v>
      </c>
      <c r="W368" s="73" t="str">
        <f>IF($A368="","",IF($A368=W$2,IF($G$3=aux!$A$2,1,-1)*($F368-INDEX($F$1:$F$1001,ROW($F368)+$E$3))/W$3*1000,""))</f>
        <v/>
      </c>
    </row>
    <row r="369" spans="1:23" x14ac:dyDescent="0.25">
      <c r="A369" s="47" t="s">
        <v>132</v>
      </c>
      <c r="B369" s="8" t="s">
        <v>129</v>
      </c>
      <c r="C369" s="8" t="s">
        <v>130</v>
      </c>
      <c r="D369" s="8" t="s">
        <v>0</v>
      </c>
      <c r="E369" s="8">
        <v>54</v>
      </c>
      <c r="F369" s="8">
        <v>0.21338699999999999</v>
      </c>
      <c r="G369" s="8">
        <v>2.6320000000000002E-16</v>
      </c>
      <c r="H369" s="8">
        <v>0</v>
      </c>
      <c r="I369" s="8">
        <v>0</v>
      </c>
      <c r="J369" s="8">
        <v>0</v>
      </c>
      <c r="K369" s="48">
        <v>2.9589999999999999E-8</v>
      </c>
      <c r="N369" s="73" t="str">
        <f>IF($A369="","",IF($A369=N$2,IF($G$3=aux!$A$2,1,-1)*($F369-INDEX($F$1:$F$1001,ROW($F369)+$E$3))/N$3*1000,""))</f>
        <v/>
      </c>
      <c r="O369" s="73" t="str">
        <f>IF($A369="","",IF($A369=O$2,IF($G$3=aux!$A$2,1,-1)*($F369-INDEX($F$1:$F$1001,ROW($F369)+$E$3))/O$3*1000,""))</f>
        <v/>
      </c>
      <c r="P369" s="73" t="str">
        <f>IF($A369="","",IF($A369=P$2,IF($G$3=aux!$A$2,1,-1)*($F369-INDEX($F$1:$F$1001,ROW($F369)+$E$3))/P$3*1000,""))</f>
        <v/>
      </c>
      <c r="Q369" s="73" t="str">
        <f>IF($A369="","",IF($A369=Q$2,IF($G$3=aux!$A$2,1,-1)*($F369-INDEX($F$1:$F$1001,ROW($F369)+$E$3))/Q$3*1000,""))</f>
        <v/>
      </c>
      <c r="R369" s="73" t="str">
        <f>IF($A369="","",IF($A369=R$2,IF($G$3=aux!$A$2,1,-1)*($F369-INDEX($F$1:$F$1001,ROW($F369)+$E$3))/R$3*1000,""))</f>
        <v/>
      </c>
      <c r="S369" s="73" t="str">
        <f>IF($A369="","",IF($A369=S$2,IF($G$3=aux!$A$2,1,-1)*($F369-INDEX($F$1:$F$1001,ROW($F369)+$E$3))/S$3*1000,""))</f>
        <v/>
      </c>
      <c r="T369" s="73" t="str">
        <f>IF($A369="","",IF($A369=T$2,IF($G$3=aux!$A$2,1,-1)*($F369-INDEX($F$1:$F$1001,ROW($F369)+$E$3))/T$3*1000,""))</f>
        <v/>
      </c>
      <c r="U369" s="73" t="str">
        <f>IF($A369="","",IF($A369=U$2,IF($G$3=aux!$A$2,1,-1)*($F369-INDEX($F$1:$F$1001,ROW($F369)+$E$3))/U$3*1000,""))</f>
        <v/>
      </c>
      <c r="V369" s="73">
        <f>IF($A369="","",IF($A369=V$2,IF($G$3=aux!$A$2,1,-1)*($F369-INDEX($F$1:$F$1001,ROW($F369)+$E$3))/V$3*1000,""))</f>
        <v>32.449666666666658</v>
      </c>
      <c r="W369" s="73" t="str">
        <f>IF($A369="","",IF($A369=W$2,IF($G$3=aux!$A$2,1,-1)*($F369-INDEX($F$1:$F$1001,ROW($F369)+$E$3))/W$3*1000,""))</f>
        <v/>
      </c>
    </row>
    <row r="370" spans="1:23" x14ac:dyDescent="0.25">
      <c r="A370" s="47" t="s">
        <v>132</v>
      </c>
      <c r="B370" s="8" t="s">
        <v>129</v>
      </c>
      <c r="C370" s="8" t="s">
        <v>130</v>
      </c>
      <c r="D370" s="8" t="s">
        <v>0</v>
      </c>
      <c r="E370" s="8">
        <v>55</v>
      </c>
      <c r="F370" s="8">
        <v>0.21792300000000001</v>
      </c>
      <c r="G370" s="8">
        <v>2.6320000000000002E-16</v>
      </c>
      <c r="H370" s="8">
        <v>0</v>
      </c>
      <c r="I370" s="8">
        <v>0</v>
      </c>
      <c r="J370" s="8">
        <v>0</v>
      </c>
      <c r="K370" s="48">
        <v>2.9589999999999999E-8</v>
      </c>
      <c r="N370" s="73" t="str">
        <f>IF($A370="","",IF($A370=N$2,IF($G$3=aux!$A$2,1,-1)*($F370-INDEX($F$1:$F$1001,ROW($F370)+$E$3))/N$3*1000,""))</f>
        <v/>
      </c>
      <c r="O370" s="73" t="str">
        <f>IF($A370="","",IF($A370=O$2,IF($G$3=aux!$A$2,1,-1)*($F370-INDEX($F$1:$F$1001,ROW($F370)+$E$3))/O$3*1000,""))</f>
        <v/>
      </c>
      <c r="P370" s="73" t="str">
        <f>IF($A370="","",IF($A370=P$2,IF($G$3=aux!$A$2,1,-1)*($F370-INDEX($F$1:$F$1001,ROW($F370)+$E$3))/P$3*1000,""))</f>
        <v/>
      </c>
      <c r="Q370" s="73" t="str">
        <f>IF($A370="","",IF($A370=Q$2,IF($G$3=aux!$A$2,1,-1)*($F370-INDEX($F$1:$F$1001,ROW($F370)+$E$3))/Q$3*1000,""))</f>
        <v/>
      </c>
      <c r="R370" s="73" t="str">
        <f>IF($A370="","",IF($A370=R$2,IF($G$3=aux!$A$2,1,-1)*($F370-INDEX($F$1:$F$1001,ROW($F370)+$E$3))/R$3*1000,""))</f>
        <v/>
      </c>
      <c r="S370" s="73" t="str">
        <f>IF($A370="","",IF($A370=S$2,IF($G$3=aux!$A$2,1,-1)*($F370-INDEX($F$1:$F$1001,ROW($F370)+$E$3))/S$3*1000,""))</f>
        <v/>
      </c>
      <c r="T370" s="73" t="str">
        <f>IF($A370="","",IF($A370=T$2,IF($G$3=aux!$A$2,1,-1)*($F370-INDEX($F$1:$F$1001,ROW($F370)+$E$3))/T$3*1000,""))</f>
        <v/>
      </c>
      <c r="U370" s="73" t="str">
        <f>IF($A370="","",IF($A370=U$2,IF($G$3=aux!$A$2,1,-1)*($F370-INDEX($F$1:$F$1001,ROW($F370)+$E$3))/U$3*1000,""))</f>
        <v/>
      </c>
      <c r="V370" s="73">
        <f>IF($A370="","",IF($A370=V$2,IF($G$3=aux!$A$2,1,-1)*($F370-INDEX($F$1:$F$1001,ROW($F370)+$E$3))/V$3*1000,""))</f>
        <v>33.093666666666664</v>
      </c>
      <c r="W370" s="73" t="str">
        <f>IF($A370="","",IF($A370=W$2,IF($G$3=aux!$A$2,1,-1)*($F370-INDEX($F$1:$F$1001,ROW($F370)+$E$3))/W$3*1000,""))</f>
        <v/>
      </c>
    </row>
    <row r="371" spans="1:23" x14ac:dyDescent="0.25">
      <c r="A371" s="47" t="s">
        <v>132</v>
      </c>
      <c r="B371" s="8" t="s">
        <v>129</v>
      </c>
      <c r="C371" s="8" t="s">
        <v>130</v>
      </c>
      <c r="D371" s="8" t="s">
        <v>0</v>
      </c>
      <c r="E371" s="8">
        <v>56</v>
      </c>
      <c r="F371" s="8">
        <v>0.22250700000000001</v>
      </c>
      <c r="G371" s="8">
        <v>2.6320000000000002E-16</v>
      </c>
      <c r="H371" s="8">
        <v>0</v>
      </c>
      <c r="I371" s="8">
        <v>0</v>
      </c>
      <c r="J371" s="8">
        <v>0</v>
      </c>
      <c r="K371" s="48">
        <v>2.9589999999999999E-8</v>
      </c>
      <c r="N371" s="73" t="str">
        <f>IF($A371="","",IF($A371=N$2,IF($G$3=aux!$A$2,1,-1)*($F371-INDEX($F$1:$F$1001,ROW($F371)+$E$3))/N$3*1000,""))</f>
        <v/>
      </c>
      <c r="O371" s="73" t="str">
        <f>IF($A371="","",IF($A371=O$2,IF($G$3=aux!$A$2,1,-1)*($F371-INDEX($F$1:$F$1001,ROW($F371)+$E$3))/O$3*1000,""))</f>
        <v/>
      </c>
      <c r="P371" s="73" t="str">
        <f>IF($A371="","",IF($A371=P$2,IF($G$3=aux!$A$2,1,-1)*($F371-INDEX($F$1:$F$1001,ROW($F371)+$E$3))/P$3*1000,""))</f>
        <v/>
      </c>
      <c r="Q371" s="73" t="str">
        <f>IF($A371="","",IF($A371=Q$2,IF($G$3=aux!$A$2,1,-1)*($F371-INDEX($F$1:$F$1001,ROW($F371)+$E$3))/Q$3*1000,""))</f>
        <v/>
      </c>
      <c r="R371" s="73" t="str">
        <f>IF($A371="","",IF($A371=R$2,IF($G$3=aux!$A$2,1,-1)*($F371-INDEX($F$1:$F$1001,ROW($F371)+$E$3))/R$3*1000,""))</f>
        <v/>
      </c>
      <c r="S371" s="73" t="str">
        <f>IF($A371="","",IF($A371=S$2,IF($G$3=aux!$A$2,1,-1)*($F371-INDEX($F$1:$F$1001,ROW($F371)+$E$3))/S$3*1000,""))</f>
        <v/>
      </c>
      <c r="T371" s="73" t="str">
        <f>IF($A371="","",IF($A371=T$2,IF($G$3=aux!$A$2,1,-1)*($F371-INDEX($F$1:$F$1001,ROW($F371)+$E$3))/T$3*1000,""))</f>
        <v/>
      </c>
      <c r="U371" s="73" t="str">
        <f>IF($A371="","",IF($A371=U$2,IF($G$3=aux!$A$2,1,-1)*($F371-INDEX($F$1:$F$1001,ROW($F371)+$E$3))/U$3*1000,""))</f>
        <v/>
      </c>
      <c r="V371" s="73">
        <f>IF($A371="","",IF($A371=V$2,IF($G$3=aux!$A$2,1,-1)*($F371-INDEX($F$1:$F$1001,ROW($F371)+$E$3))/V$3*1000,""))</f>
        <v>33.744333333333337</v>
      </c>
      <c r="W371" s="73" t="str">
        <f>IF($A371="","",IF($A371=W$2,IF($G$3=aux!$A$2,1,-1)*($F371-INDEX($F$1:$F$1001,ROW($F371)+$E$3))/W$3*1000,""))</f>
        <v/>
      </c>
    </row>
    <row r="372" spans="1:23" x14ac:dyDescent="0.25">
      <c r="A372" s="47" t="s">
        <v>132</v>
      </c>
      <c r="B372" s="8" t="s">
        <v>129</v>
      </c>
      <c r="C372" s="8" t="s">
        <v>130</v>
      </c>
      <c r="D372" s="8" t="s">
        <v>0</v>
      </c>
      <c r="E372" s="8">
        <v>57</v>
      </c>
      <c r="F372" s="8">
        <v>0.22708999999999999</v>
      </c>
      <c r="G372" s="8">
        <v>2.6330000000000001E-16</v>
      </c>
      <c r="H372" s="8">
        <v>0</v>
      </c>
      <c r="I372" s="8">
        <v>0</v>
      </c>
      <c r="J372" s="8">
        <v>0</v>
      </c>
      <c r="K372" s="48">
        <v>2.9589999999999999E-8</v>
      </c>
      <c r="N372" s="73" t="str">
        <f>IF($A372="","",IF($A372=N$2,IF($G$3=aux!$A$2,1,-1)*($F372-INDEX($F$1:$F$1001,ROW($F372)+$E$3))/N$3*1000,""))</f>
        <v/>
      </c>
      <c r="O372" s="73" t="str">
        <f>IF($A372="","",IF($A372=O$2,IF($G$3=aux!$A$2,1,-1)*($F372-INDEX($F$1:$F$1001,ROW($F372)+$E$3))/O$3*1000,""))</f>
        <v/>
      </c>
      <c r="P372" s="73" t="str">
        <f>IF($A372="","",IF($A372=P$2,IF($G$3=aux!$A$2,1,-1)*($F372-INDEX($F$1:$F$1001,ROW($F372)+$E$3))/P$3*1000,""))</f>
        <v/>
      </c>
      <c r="Q372" s="73" t="str">
        <f>IF($A372="","",IF($A372=Q$2,IF($G$3=aux!$A$2,1,-1)*($F372-INDEX($F$1:$F$1001,ROW($F372)+$E$3))/Q$3*1000,""))</f>
        <v/>
      </c>
      <c r="R372" s="73" t="str">
        <f>IF($A372="","",IF($A372=R$2,IF($G$3=aux!$A$2,1,-1)*($F372-INDEX($F$1:$F$1001,ROW($F372)+$E$3))/R$3*1000,""))</f>
        <v/>
      </c>
      <c r="S372" s="73" t="str">
        <f>IF($A372="","",IF($A372=S$2,IF($G$3=aux!$A$2,1,-1)*($F372-INDEX($F$1:$F$1001,ROW($F372)+$E$3))/S$3*1000,""))</f>
        <v/>
      </c>
      <c r="T372" s="73" t="str">
        <f>IF($A372="","",IF($A372=T$2,IF($G$3=aux!$A$2,1,-1)*($F372-INDEX($F$1:$F$1001,ROW($F372)+$E$3))/T$3*1000,""))</f>
        <v/>
      </c>
      <c r="U372" s="73" t="str">
        <f>IF($A372="","",IF($A372=U$2,IF($G$3=aux!$A$2,1,-1)*($F372-INDEX($F$1:$F$1001,ROW($F372)+$E$3))/U$3*1000,""))</f>
        <v/>
      </c>
      <c r="V372" s="73">
        <f>IF($A372="","",IF($A372=V$2,IF($G$3=aux!$A$2,1,-1)*($F372-INDEX($F$1:$F$1001,ROW($F372)+$E$3))/V$3*1000,""))</f>
        <v>34.395333333333326</v>
      </c>
      <c r="W372" s="73" t="str">
        <f>IF($A372="","",IF($A372=W$2,IF($G$3=aux!$A$2,1,-1)*($F372-INDEX($F$1:$F$1001,ROW($F372)+$E$3))/W$3*1000,""))</f>
        <v/>
      </c>
    </row>
    <row r="373" spans="1:23" x14ac:dyDescent="0.25">
      <c r="A373" s="47" t="s">
        <v>132</v>
      </c>
      <c r="B373" s="8" t="s">
        <v>129</v>
      </c>
      <c r="C373" s="8" t="s">
        <v>130</v>
      </c>
      <c r="D373" s="8" t="s">
        <v>0</v>
      </c>
      <c r="E373" s="8">
        <v>58</v>
      </c>
      <c r="F373" s="8">
        <v>0.231847</v>
      </c>
      <c r="G373" s="8">
        <v>2.6330000000000001E-16</v>
      </c>
      <c r="H373" s="8">
        <v>0</v>
      </c>
      <c r="I373" s="8">
        <v>0</v>
      </c>
      <c r="J373" s="8">
        <v>0</v>
      </c>
      <c r="K373" s="48">
        <v>2.9609999999999998E-8</v>
      </c>
      <c r="N373" s="73" t="str">
        <f>IF($A373="","",IF($A373=N$2,IF($G$3=aux!$A$2,1,-1)*($F373-INDEX($F$1:$F$1001,ROW($F373)+$E$3))/N$3*1000,""))</f>
        <v/>
      </c>
      <c r="O373" s="73" t="str">
        <f>IF($A373="","",IF($A373=O$2,IF($G$3=aux!$A$2,1,-1)*($F373-INDEX($F$1:$F$1001,ROW($F373)+$E$3))/O$3*1000,""))</f>
        <v/>
      </c>
      <c r="P373" s="73" t="str">
        <f>IF($A373="","",IF($A373=P$2,IF($G$3=aux!$A$2,1,-1)*($F373-INDEX($F$1:$F$1001,ROW($F373)+$E$3))/P$3*1000,""))</f>
        <v/>
      </c>
      <c r="Q373" s="73" t="str">
        <f>IF($A373="","",IF($A373=Q$2,IF($G$3=aux!$A$2,1,-1)*($F373-INDEX($F$1:$F$1001,ROW($F373)+$E$3))/Q$3*1000,""))</f>
        <v/>
      </c>
      <c r="R373" s="73" t="str">
        <f>IF($A373="","",IF($A373=R$2,IF($G$3=aux!$A$2,1,-1)*($F373-INDEX($F$1:$F$1001,ROW($F373)+$E$3))/R$3*1000,""))</f>
        <v/>
      </c>
      <c r="S373" s="73" t="str">
        <f>IF($A373="","",IF($A373=S$2,IF($G$3=aux!$A$2,1,-1)*($F373-INDEX($F$1:$F$1001,ROW($F373)+$E$3))/S$3*1000,""))</f>
        <v/>
      </c>
      <c r="T373" s="73" t="str">
        <f>IF($A373="","",IF($A373=T$2,IF($G$3=aux!$A$2,1,-1)*($F373-INDEX($F$1:$F$1001,ROW($F373)+$E$3))/T$3*1000,""))</f>
        <v/>
      </c>
      <c r="U373" s="73" t="str">
        <f>IF($A373="","",IF($A373=U$2,IF($G$3=aux!$A$2,1,-1)*($F373-INDEX($F$1:$F$1001,ROW($F373)+$E$3))/U$3*1000,""))</f>
        <v/>
      </c>
      <c r="V373" s="73">
        <f>IF($A373="","",IF($A373=V$2,IF($G$3=aux!$A$2,1,-1)*($F373-INDEX($F$1:$F$1001,ROW($F373)+$E$3))/V$3*1000,""))</f>
        <v>35.07233333333334</v>
      </c>
      <c r="W373" s="73" t="str">
        <f>IF($A373="","",IF($A373=W$2,IF($G$3=aux!$A$2,1,-1)*($F373-INDEX($F$1:$F$1001,ROW($F373)+$E$3))/W$3*1000,""))</f>
        <v/>
      </c>
    </row>
    <row r="374" spans="1:23" x14ac:dyDescent="0.25">
      <c r="A374" s="47" t="s">
        <v>132</v>
      </c>
      <c r="B374" s="8" t="s">
        <v>129</v>
      </c>
      <c r="C374" s="8" t="s">
        <v>130</v>
      </c>
      <c r="D374" s="8" t="s">
        <v>0</v>
      </c>
      <c r="E374" s="8">
        <v>59</v>
      </c>
      <c r="F374" s="8">
        <v>0.23649999999999999</v>
      </c>
      <c r="G374" s="8">
        <v>2.6330000000000001E-16</v>
      </c>
      <c r="H374" s="8">
        <v>0</v>
      </c>
      <c r="I374" s="8">
        <v>0</v>
      </c>
      <c r="J374" s="8">
        <v>0</v>
      </c>
      <c r="K374" s="48">
        <v>2.9609999999999998E-8</v>
      </c>
      <c r="N374" s="73" t="str">
        <f>IF($A374="","",IF($A374=N$2,IF($G$3=aux!$A$2,1,-1)*($F374-INDEX($F$1:$F$1001,ROW($F374)+$E$3))/N$3*1000,""))</f>
        <v/>
      </c>
      <c r="O374" s="73" t="str">
        <f>IF($A374="","",IF($A374=O$2,IF($G$3=aux!$A$2,1,-1)*($F374-INDEX($F$1:$F$1001,ROW($F374)+$E$3))/O$3*1000,""))</f>
        <v/>
      </c>
      <c r="P374" s="73" t="str">
        <f>IF($A374="","",IF($A374=P$2,IF($G$3=aux!$A$2,1,-1)*($F374-INDEX($F$1:$F$1001,ROW($F374)+$E$3))/P$3*1000,""))</f>
        <v/>
      </c>
      <c r="Q374" s="73" t="str">
        <f>IF($A374="","",IF($A374=Q$2,IF($G$3=aux!$A$2,1,-1)*($F374-INDEX($F$1:$F$1001,ROW($F374)+$E$3))/Q$3*1000,""))</f>
        <v/>
      </c>
      <c r="R374" s="73" t="str">
        <f>IF($A374="","",IF($A374=R$2,IF($G$3=aux!$A$2,1,-1)*($F374-INDEX($F$1:$F$1001,ROW($F374)+$E$3))/R$3*1000,""))</f>
        <v/>
      </c>
      <c r="S374" s="73" t="str">
        <f>IF($A374="","",IF($A374=S$2,IF($G$3=aux!$A$2,1,-1)*($F374-INDEX($F$1:$F$1001,ROW($F374)+$E$3))/S$3*1000,""))</f>
        <v/>
      </c>
      <c r="T374" s="73" t="str">
        <f>IF($A374="","",IF($A374=T$2,IF($G$3=aux!$A$2,1,-1)*($F374-INDEX($F$1:$F$1001,ROW($F374)+$E$3))/T$3*1000,""))</f>
        <v/>
      </c>
      <c r="U374" s="73" t="str">
        <f>IF($A374="","",IF($A374=U$2,IF($G$3=aux!$A$2,1,-1)*($F374-INDEX($F$1:$F$1001,ROW($F374)+$E$3))/U$3*1000,""))</f>
        <v/>
      </c>
      <c r="V374" s="73">
        <f>IF($A374="","",IF($A374=V$2,IF($G$3=aux!$A$2,1,-1)*($F374-INDEX($F$1:$F$1001,ROW($F374)+$E$3))/V$3*1000,""))</f>
        <v>35.733999999999995</v>
      </c>
      <c r="W374" s="73" t="str">
        <f>IF($A374="","",IF($A374=W$2,IF($G$3=aux!$A$2,1,-1)*($F374-INDEX($F$1:$F$1001,ROW($F374)+$E$3))/W$3*1000,""))</f>
        <v/>
      </c>
    </row>
    <row r="375" spans="1:23" x14ac:dyDescent="0.25">
      <c r="A375" s="47" t="s">
        <v>132</v>
      </c>
      <c r="B375" s="8" t="s">
        <v>129</v>
      </c>
      <c r="C375" s="8" t="s">
        <v>130</v>
      </c>
      <c r="D375" s="8" t="s">
        <v>0</v>
      </c>
      <c r="E375" s="8">
        <v>60</v>
      </c>
      <c r="F375" s="8">
        <v>0.24115600000000001</v>
      </c>
      <c r="G375" s="8">
        <v>2.6330000000000001E-16</v>
      </c>
      <c r="H375" s="8">
        <v>0</v>
      </c>
      <c r="I375" s="8">
        <v>0</v>
      </c>
      <c r="J375" s="8">
        <v>0</v>
      </c>
      <c r="K375" s="48">
        <v>2.9609999999999998E-8</v>
      </c>
      <c r="N375" s="73" t="str">
        <f>IF($A375="","",IF($A375=N$2,IF($G$3=aux!$A$2,1,-1)*($F375-INDEX($F$1:$F$1001,ROW($F375)+$E$3))/N$3*1000,""))</f>
        <v/>
      </c>
      <c r="O375" s="73" t="str">
        <f>IF($A375="","",IF($A375=O$2,IF($G$3=aux!$A$2,1,-1)*($F375-INDEX($F$1:$F$1001,ROW($F375)+$E$3))/O$3*1000,""))</f>
        <v/>
      </c>
      <c r="P375" s="73" t="str">
        <f>IF($A375="","",IF($A375=P$2,IF($G$3=aux!$A$2,1,-1)*($F375-INDEX($F$1:$F$1001,ROW($F375)+$E$3))/P$3*1000,""))</f>
        <v/>
      </c>
      <c r="Q375" s="73" t="str">
        <f>IF($A375="","",IF($A375=Q$2,IF($G$3=aux!$A$2,1,-1)*($F375-INDEX($F$1:$F$1001,ROW($F375)+$E$3))/Q$3*1000,""))</f>
        <v/>
      </c>
      <c r="R375" s="73" t="str">
        <f>IF($A375="","",IF($A375=R$2,IF($G$3=aux!$A$2,1,-1)*($F375-INDEX($F$1:$F$1001,ROW($F375)+$E$3))/R$3*1000,""))</f>
        <v/>
      </c>
      <c r="S375" s="73" t="str">
        <f>IF($A375="","",IF($A375=S$2,IF($G$3=aux!$A$2,1,-1)*($F375-INDEX($F$1:$F$1001,ROW($F375)+$E$3))/S$3*1000,""))</f>
        <v/>
      </c>
      <c r="T375" s="73" t="str">
        <f>IF($A375="","",IF($A375=T$2,IF($G$3=aux!$A$2,1,-1)*($F375-INDEX($F$1:$F$1001,ROW($F375)+$E$3))/T$3*1000,""))</f>
        <v/>
      </c>
      <c r="U375" s="73" t="str">
        <f>IF($A375="","",IF($A375=U$2,IF($G$3=aux!$A$2,1,-1)*($F375-INDEX($F$1:$F$1001,ROW($F375)+$E$3))/U$3*1000,""))</f>
        <v/>
      </c>
      <c r="V375" s="73">
        <f>IF($A375="","",IF($A375=V$2,IF($G$3=aux!$A$2,1,-1)*($F375-INDEX($F$1:$F$1001,ROW($F375)+$E$3))/V$3*1000,""))</f>
        <v>36.396000000000008</v>
      </c>
      <c r="W375" s="73" t="str">
        <f>IF($A375="","",IF($A375=W$2,IF($G$3=aux!$A$2,1,-1)*($F375-INDEX($F$1:$F$1001,ROW($F375)+$E$3))/W$3*1000,""))</f>
        <v/>
      </c>
    </row>
    <row r="376" spans="1:23" x14ac:dyDescent="0.25">
      <c r="A376" s="47" t="s">
        <v>132</v>
      </c>
      <c r="B376" s="8" t="s">
        <v>129</v>
      </c>
      <c r="C376" s="8" t="s">
        <v>130</v>
      </c>
      <c r="D376" s="8" t="s">
        <v>0</v>
      </c>
      <c r="E376" s="8">
        <v>61</v>
      </c>
      <c r="F376" s="8">
        <v>0.24575900000000001</v>
      </c>
      <c r="G376" s="8">
        <v>2.6330000000000001E-16</v>
      </c>
      <c r="H376" s="8">
        <v>0</v>
      </c>
      <c r="I376" s="8">
        <v>0</v>
      </c>
      <c r="J376" s="8">
        <v>0</v>
      </c>
      <c r="K376" s="48">
        <v>2.9609999999999998E-8</v>
      </c>
      <c r="N376" s="73" t="str">
        <f>IF($A376="","",IF($A376=N$2,IF($G$3=aux!$A$2,1,-1)*($F376-INDEX($F$1:$F$1001,ROW($F376)+$E$3))/N$3*1000,""))</f>
        <v/>
      </c>
      <c r="O376" s="73" t="str">
        <f>IF($A376="","",IF($A376=O$2,IF($G$3=aux!$A$2,1,-1)*($F376-INDEX($F$1:$F$1001,ROW($F376)+$E$3))/O$3*1000,""))</f>
        <v/>
      </c>
      <c r="P376" s="73" t="str">
        <f>IF($A376="","",IF($A376=P$2,IF($G$3=aux!$A$2,1,-1)*($F376-INDEX($F$1:$F$1001,ROW($F376)+$E$3))/P$3*1000,""))</f>
        <v/>
      </c>
      <c r="Q376" s="73" t="str">
        <f>IF($A376="","",IF($A376=Q$2,IF($G$3=aux!$A$2,1,-1)*($F376-INDEX($F$1:$F$1001,ROW($F376)+$E$3))/Q$3*1000,""))</f>
        <v/>
      </c>
      <c r="R376" s="73" t="str">
        <f>IF($A376="","",IF($A376=R$2,IF($G$3=aux!$A$2,1,-1)*($F376-INDEX($F$1:$F$1001,ROW($F376)+$E$3))/R$3*1000,""))</f>
        <v/>
      </c>
      <c r="S376" s="73" t="str">
        <f>IF($A376="","",IF($A376=S$2,IF($G$3=aux!$A$2,1,-1)*($F376-INDEX($F$1:$F$1001,ROW($F376)+$E$3))/S$3*1000,""))</f>
        <v/>
      </c>
      <c r="T376" s="73" t="str">
        <f>IF($A376="","",IF($A376=T$2,IF($G$3=aux!$A$2,1,-1)*($F376-INDEX($F$1:$F$1001,ROW($F376)+$E$3))/T$3*1000,""))</f>
        <v/>
      </c>
      <c r="U376" s="73" t="str">
        <f>IF($A376="","",IF($A376=U$2,IF($G$3=aux!$A$2,1,-1)*($F376-INDEX($F$1:$F$1001,ROW($F376)+$E$3))/U$3*1000,""))</f>
        <v/>
      </c>
      <c r="V376" s="73">
        <f>IF($A376="","",IF($A376=V$2,IF($G$3=aux!$A$2,1,-1)*($F376-INDEX($F$1:$F$1001,ROW($F376)+$E$3))/V$3*1000,""))</f>
        <v>37.051000000000002</v>
      </c>
      <c r="W376" s="73" t="str">
        <f>IF($A376="","",IF($A376=W$2,IF($G$3=aux!$A$2,1,-1)*($F376-INDEX($F$1:$F$1001,ROW($F376)+$E$3))/W$3*1000,""))</f>
        <v/>
      </c>
    </row>
    <row r="377" spans="1:23" x14ac:dyDescent="0.25">
      <c r="A377" s="47" t="s">
        <v>132</v>
      </c>
      <c r="B377" s="8" t="s">
        <v>129</v>
      </c>
      <c r="C377" s="8" t="s">
        <v>130</v>
      </c>
      <c r="D377" s="8" t="s">
        <v>0</v>
      </c>
      <c r="E377" s="8">
        <v>62</v>
      </c>
      <c r="F377" s="8">
        <v>0.25024600000000002</v>
      </c>
      <c r="G377" s="8">
        <v>2.6320000000000002E-16</v>
      </c>
      <c r="H377" s="8">
        <v>0</v>
      </c>
      <c r="I377" s="8">
        <v>0</v>
      </c>
      <c r="J377" s="8">
        <v>0</v>
      </c>
      <c r="K377" s="48">
        <v>2.9609999999999998E-8</v>
      </c>
      <c r="N377" s="73" t="str">
        <f>IF($A377="","",IF($A377=N$2,IF($G$3=aux!$A$2,1,-1)*($F377-INDEX($F$1:$F$1001,ROW($F377)+$E$3))/N$3*1000,""))</f>
        <v/>
      </c>
      <c r="O377" s="73" t="str">
        <f>IF($A377="","",IF($A377=O$2,IF($G$3=aux!$A$2,1,-1)*($F377-INDEX($F$1:$F$1001,ROW($F377)+$E$3))/O$3*1000,""))</f>
        <v/>
      </c>
      <c r="P377" s="73" t="str">
        <f>IF($A377="","",IF($A377=P$2,IF($G$3=aux!$A$2,1,-1)*($F377-INDEX($F$1:$F$1001,ROW($F377)+$E$3))/P$3*1000,""))</f>
        <v/>
      </c>
      <c r="Q377" s="73" t="str">
        <f>IF($A377="","",IF($A377=Q$2,IF($G$3=aux!$A$2,1,-1)*($F377-INDEX($F$1:$F$1001,ROW($F377)+$E$3))/Q$3*1000,""))</f>
        <v/>
      </c>
      <c r="R377" s="73" t="str">
        <f>IF($A377="","",IF($A377=R$2,IF($G$3=aux!$A$2,1,-1)*($F377-INDEX($F$1:$F$1001,ROW($F377)+$E$3))/R$3*1000,""))</f>
        <v/>
      </c>
      <c r="S377" s="73" t="str">
        <f>IF($A377="","",IF($A377=S$2,IF($G$3=aux!$A$2,1,-1)*($F377-INDEX($F$1:$F$1001,ROW($F377)+$E$3))/S$3*1000,""))</f>
        <v/>
      </c>
      <c r="T377" s="73" t="str">
        <f>IF($A377="","",IF($A377=T$2,IF($G$3=aux!$A$2,1,-1)*($F377-INDEX($F$1:$F$1001,ROW($F377)+$E$3))/T$3*1000,""))</f>
        <v/>
      </c>
      <c r="U377" s="73" t="str">
        <f>IF($A377="","",IF($A377=U$2,IF($G$3=aux!$A$2,1,-1)*($F377-INDEX($F$1:$F$1001,ROW($F377)+$E$3))/U$3*1000,""))</f>
        <v/>
      </c>
      <c r="V377" s="73">
        <f>IF($A377="","",IF($A377=V$2,IF($G$3=aux!$A$2,1,-1)*($F377-INDEX($F$1:$F$1001,ROW($F377)+$E$3))/V$3*1000,""))</f>
        <v>37.690666666666679</v>
      </c>
      <c r="W377" s="73" t="str">
        <f>IF($A377="","",IF($A377=W$2,IF($G$3=aux!$A$2,1,-1)*($F377-INDEX($F$1:$F$1001,ROW($F377)+$E$3))/W$3*1000,""))</f>
        <v/>
      </c>
    </row>
    <row r="378" spans="1:23" x14ac:dyDescent="0.25">
      <c r="A378" s="47" t="s">
        <v>132</v>
      </c>
      <c r="B378" s="8" t="s">
        <v>129</v>
      </c>
      <c r="C378" s="8" t="s">
        <v>130</v>
      </c>
      <c r="D378" s="8" t="s">
        <v>0</v>
      </c>
      <c r="E378" s="8">
        <v>63</v>
      </c>
      <c r="F378" s="8">
        <v>0.25466299999999997</v>
      </c>
      <c r="G378" s="8">
        <v>2.6320000000000002E-16</v>
      </c>
      <c r="H378" s="8">
        <v>0</v>
      </c>
      <c r="I378" s="8">
        <v>0</v>
      </c>
      <c r="J378" s="8">
        <v>0</v>
      </c>
      <c r="K378" s="48">
        <v>2.9609999999999998E-8</v>
      </c>
      <c r="N378" s="73" t="str">
        <f>IF($A378="","",IF($A378=N$2,IF($G$3=aux!$A$2,1,-1)*($F378-INDEX($F$1:$F$1001,ROW($F378)+$E$3))/N$3*1000,""))</f>
        <v/>
      </c>
      <c r="O378" s="73" t="str">
        <f>IF($A378="","",IF($A378=O$2,IF($G$3=aux!$A$2,1,-1)*($F378-INDEX($F$1:$F$1001,ROW($F378)+$E$3))/O$3*1000,""))</f>
        <v/>
      </c>
      <c r="P378" s="73" t="str">
        <f>IF($A378="","",IF($A378=P$2,IF($G$3=aux!$A$2,1,-1)*($F378-INDEX($F$1:$F$1001,ROW($F378)+$E$3))/P$3*1000,""))</f>
        <v/>
      </c>
      <c r="Q378" s="73" t="str">
        <f>IF($A378="","",IF($A378=Q$2,IF($G$3=aux!$A$2,1,-1)*($F378-INDEX($F$1:$F$1001,ROW($F378)+$E$3))/Q$3*1000,""))</f>
        <v/>
      </c>
      <c r="R378" s="73" t="str">
        <f>IF($A378="","",IF($A378=R$2,IF($G$3=aux!$A$2,1,-1)*($F378-INDEX($F$1:$F$1001,ROW($F378)+$E$3))/R$3*1000,""))</f>
        <v/>
      </c>
      <c r="S378" s="73" t="str">
        <f>IF($A378="","",IF($A378=S$2,IF($G$3=aux!$A$2,1,-1)*($F378-INDEX($F$1:$F$1001,ROW($F378)+$E$3))/S$3*1000,""))</f>
        <v/>
      </c>
      <c r="T378" s="73" t="str">
        <f>IF($A378="","",IF($A378=T$2,IF($G$3=aux!$A$2,1,-1)*($F378-INDEX($F$1:$F$1001,ROW($F378)+$E$3))/T$3*1000,""))</f>
        <v/>
      </c>
      <c r="U378" s="73" t="str">
        <f>IF($A378="","",IF($A378=U$2,IF($G$3=aux!$A$2,1,-1)*($F378-INDEX($F$1:$F$1001,ROW($F378)+$E$3))/U$3*1000,""))</f>
        <v/>
      </c>
      <c r="V378" s="73">
        <f>IF($A378="","",IF($A378=V$2,IF($G$3=aux!$A$2,1,-1)*($F378-INDEX($F$1:$F$1001,ROW($F378)+$E$3))/V$3*1000,""))</f>
        <v>38.320333333333323</v>
      </c>
      <c r="W378" s="73" t="str">
        <f>IF($A378="","",IF($A378=W$2,IF($G$3=aux!$A$2,1,-1)*($F378-INDEX($F$1:$F$1001,ROW($F378)+$E$3))/W$3*1000,""))</f>
        <v/>
      </c>
    </row>
    <row r="379" spans="1:23" x14ac:dyDescent="0.25">
      <c r="A379" s="47" t="s">
        <v>132</v>
      </c>
      <c r="B379" s="8" t="s">
        <v>129</v>
      </c>
      <c r="C379" s="8" t="s">
        <v>130</v>
      </c>
      <c r="D379" s="8" t="s">
        <v>0</v>
      </c>
      <c r="E379" s="8">
        <v>64</v>
      </c>
      <c r="F379" s="8">
        <v>0.259214</v>
      </c>
      <c r="G379" s="8">
        <v>2.6309999999999998E-16</v>
      </c>
      <c r="H379" s="8">
        <v>0</v>
      </c>
      <c r="I379" s="8">
        <v>0</v>
      </c>
      <c r="J379" s="8">
        <v>0</v>
      </c>
      <c r="K379" s="48">
        <v>2.9609999999999998E-8</v>
      </c>
      <c r="N379" s="73" t="str">
        <f>IF($A379="","",IF($A379=N$2,IF($G$3=aux!$A$2,1,-1)*($F379-INDEX($F$1:$F$1001,ROW($F379)+$E$3))/N$3*1000,""))</f>
        <v/>
      </c>
      <c r="O379" s="73" t="str">
        <f>IF($A379="","",IF($A379=O$2,IF($G$3=aux!$A$2,1,-1)*($F379-INDEX($F$1:$F$1001,ROW($F379)+$E$3))/O$3*1000,""))</f>
        <v/>
      </c>
      <c r="P379" s="73" t="str">
        <f>IF($A379="","",IF($A379=P$2,IF($G$3=aux!$A$2,1,-1)*($F379-INDEX($F$1:$F$1001,ROW($F379)+$E$3))/P$3*1000,""))</f>
        <v/>
      </c>
      <c r="Q379" s="73" t="str">
        <f>IF($A379="","",IF($A379=Q$2,IF($G$3=aux!$A$2,1,-1)*($F379-INDEX($F$1:$F$1001,ROW($F379)+$E$3))/Q$3*1000,""))</f>
        <v/>
      </c>
      <c r="R379" s="73" t="str">
        <f>IF($A379="","",IF($A379=R$2,IF($G$3=aux!$A$2,1,-1)*($F379-INDEX($F$1:$F$1001,ROW($F379)+$E$3))/R$3*1000,""))</f>
        <v/>
      </c>
      <c r="S379" s="73" t="str">
        <f>IF($A379="","",IF($A379=S$2,IF($G$3=aux!$A$2,1,-1)*($F379-INDEX($F$1:$F$1001,ROW($F379)+$E$3))/S$3*1000,""))</f>
        <v/>
      </c>
      <c r="T379" s="73" t="str">
        <f>IF($A379="","",IF($A379=T$2,IF($G$3=aux!$A$2,1,-1)*($F379-INDEX($F$1:$F$1001,ROW($F379)+$E$3))/T$3*1000,""))</f>
        <v/>
      </c>
      <c r="U379" s="73" t="str">
        <f>IF($A379="","",IF($A379=U$2,IF($G$3=aux!$A$2,1,-1)*($F379-INDEX($F$1:$F$1001,ROW($F379)+$E$3))/U$3*1000,""))</f>
        <v/>
      </c>
      <c r="V379" s="73">
        <f>IF($A379="","",IF($A379=V$2,IF($G$3=aux!$A$2,1,-1)*($F379-INDEX($F$1:$F$1001,ROW($F379)+$E$3))/V$3*1000,""))</f>
        <v>38.968333333333334</v>
      </c>
      <c r="W379" s="73" t="str">
        <f>IF($A379="","",IF($A379=W$2,IF($G$3=aux!$A$2,1,-1)*($F379-INDEX($F$1:$F$1001,ROW($F379)+$E$3))/W$3*1000,""))</f>
        <v/>
      </c>
    </row>
    <row r="380" spans="1:23" x14ac:dyDescent="0.25">
      <c r="A380" s="47" t="s">
        <v>132</v>
      </c>
      <c r="B380" s="8" t="s">
        <v>129</v>
      </c>
      <c r="C380" s="8" t="s">
        <v>130</v>
      </c>
      <c r="D380" s="8" t="s">
        <v>0</v>
      </c>
      <c r="E380" s="8">
        <v>65</v>
      </c>
      <c r="F380" s="8">
        <v>0.26372499999999999</v>
      </c>
      <c r="G380" s="8">
        <v>2.6309999999999998E-16</v>
      </c>
      <c r="H380" s="8">
        <v>0</v>
      </c>
      <c r="I380" s="8">
        <v>0</v>
      </c>
      <c r="J380" s="8">
        <v>0</v>
      </c>
      <c r="K380" s="48">
        <v>2.9609999999999998E-8</v>
      </c>
      <c r="N380" s="73" t="str">
        <f>IF($A380="","",IF($A380=N$2,IF($G$3=aux!$A$2,1,-1)*($F380-INDEX($F$1:$F$1001,ROW($F380)+$E$3))/N$3*1000,""))</f>
        <v/>
      </c>
      <c r="O380" s="73" t="str">
        <f>IF($A380="","",IF($A380=O$2,IF($G$3=aux!$A$2,1,-1)*($F380-INDEX($F$1:$F$1001,ROW($F380)+$E$3))/O$3*1000,""))</f>
        <v/>
      </c>
      <c r="P380" s="73" t="str">
        <f>IF($A380="","",IF($A380=P$2,IF($G$3=aux!$A$2,1,-1)*($F380-INDEX($F$1:$F$1001,ROW($F380)+$E$3))/P$3*1000,""))</f>
        <v/>
      </c>
      <c r="Q380" s="73" t="str">
        <f>IF($A380="","",IF($A380=Q$2,IF($G$3=aux!$A$2,1,-1)*($F380-INDEX($F$1:$F$1001,ROW($F380)+$E$3))/Q$3*1000,""))</f>
        <v/>
      </c>
      <c r="R380" s="73" t="str">
        <f>IF($A380="","",IF($A380=R$2,IF($G$3=aux!$A$2,1,-1)*($F380-INDEX($F$1:$F$1001,ROW($F380)+$E$3))/R$3*1000,""))</f>
        <v/>
      </c>
      <c r="S380" s="73" t="str">
        <f>IF($A380="","",IF($A380=S$2,IF($G$3=aux!$A$2,1,-1)*($F380-INDEX($F$1:$F$1001,ROW($F380)+$E$3))/S$3*1000,""))</f>
        <v/>
      </c>
      <c r="T380" s="73" t="str">
        <f>IF($A380="","",IF($A380=T$2,IF($G$3=aux!$A$2,1,-1)*($F380-INDEX($F$1:$F$1001,ROW($F380)+$E$3))/T$3*1000,""))</f>
        <v/>
      </c>
      <c r="U380" s="73" t="str">
        <f>IF($A380="","",IF($A380=U$2,IF($G$3=aux!$A$2,1,-1)*($F380-INDEX($F$1:$F$1001,ROW($F380)+$E$3))/U$3*1000,""))</f>
        <v/>
      </c>
      <c r="V380" s="73">
        <f>IF($A380="","",IF($A380=V$2,IF($G$3=aux!$A$2,1,-1)*($F380-INDEX($F$1:$F$1001,ROW($F380)+$E$3))/V$3*1000,""))</f>
        <v>39.610999999999997</v>
      </c>
      <c r="W380" s="73" t="str">
        <f>IF($A380="","",IF($A380=W$2,IF($G$3=aux!$A$2,1,-1)*($F380-INDEX($F$1:$F$1001,ROW($F380)+$E$3))/W$3*1000,""))</f>
        <v/>
      </c>
    </row>
    <row r="381" spans="1:23" x14ac:dyDescent="0.25">
      <c r="A381" s="47" t="s">
        <v>132</v>
      </c>
      <c r="B381" s="8" t="s">
        <v>129</v>
      </c>
      <c r="C381" s="8" t="s">
        <v>130</v>
      </c>
      <c r="D381" s="8" t="s">
        <v>0</v>
      </c>
      <c r="E381" s="8">
        <v>66</v>
      </c>
      <c r="F381" s="8">
        <v>0.268208</v>
      </c>
      <c r="G381" s="8">
        <v>2.6309999999999998E-16</v>
      </c>
      <c r="H381" s="8">
        <v>0</v>
      </c>
      <c r="I381" s="8">
        <v>0</v>
      </c>
      <c r="J381" s="8">
        <v>0</v>
      </c>
      <c r="K381" s="48">
        <v>2.9609999999999998E-8</v>
      </c>
      <c r="N381" s="73" t="str">
        <f>IF($A381="","",IF($A381=N$2,IF($G$3=aux!$A$2,1,-1)*($F381-INDEX($F$1:$F$1001,ROW($F381)+$E$3))/N$3*1000,""))</f>
        <v/>
      </c>
      <c r="O381" s="73" t="str">
        <f>IF($A381="","",IF($A381=O$2,IF($G$3=aux!$A$2,1,-1)*($F381-INDEX($F$1:$F$1001,ROW($F381)+$E$3))/O$3*1000,""))</f>
        <v/>
      </c>
      <c r="P381" s="73" t="str">
        <f>IF($A381="","",IF($A381=P$2,IF($G$3=aux!$A$2,1,-1)*($F381-INDEX($F$1:$F$1001,ROW($F381)+$E$3))/P$3*1000,""))</f>
        <v/>
      </c>
      <c r="Q381" s="73" t="str">
        <f>IF($A381="","",IF($A381=Q$2,IF($G$3=aux!$A$2,1,-1)*($F381-INDEX($F$1:$F$1001,ROW($F381)+$E$3))/Q$3*1000,""))</f>
        <v/>
      </c>
      <c r="R381" s="73" t="str">
        <f>IF($A381="","",IF($A381=R$2,IF($G$3=aux!$A$2,1,-1)*($F381-INDEX($F$1:$F$1001,ROW($F381)+$E$3))/R$3*1000,""))</f>
        <v/>
      </c>
      <c r="S381" s="73" t="str">
        <f>IF($A381="","",IF($A381=S$2,IF($G$3=aux!$A$2,1,-1)*($F381-INDEX($F$1:$F$1001,ROW($F381)+$E$3))/S$3*1000,""))</f>
        <v/>
      </c>
      <c r="T381" s="73" t="str">
        <f>IF($A381="","",IF($A381=T$2,IF($G$3=aux!$A$2,1,-1)*($F381-INDEX($F$1:$F$1001,ROW($F381)+$E$3))/T$3*1000,""))</f>
        <v/>
      </c>
      <c r="U381" s="73" t="str">
        <f>IF($A381="","",IF($A381=U$2,IF($G$3=aux!$A$2,1,-1)*($F381-INDEX($F$1:$F$1001,ROW($F381)+$E$3))/U$3*1000,""))</f>
        <v/>
      </c>
      <c r="V381" s="73">
        <f>IF($A381="","",IF($A381=V$2,IF($G$3=aux!$A$2,1,-1)*($F381-INDEX($F$1:$F$1001,ROW($F381)+$E$3))/V$3*1000,""))</f>
        <v>40.25</v>
      </c>
      <c r="W381" s="73" t="str">
        <f>IF($A381="","",IF($A381=W$2,IF($G$3=aux!$A$2,1,-1)*($F381-INDEX($F$1:$F$1001,ROW($F381)+$E$3))/W$3*1000,""))</f>
        <v/>
      </c>
    </row>
    <row r="382" spans="1:23" x14ac:dyDescent="0.25">
      <c r="A382" s="47" t="s">
        <v>132</v>
      </c>
      <c r="B382" s="8" t="s">
        <v>129</v>
      </c>
      <c r="C382" s="8" t="s">
        <v>130</v>
      </c>
      <c r="D382" s="8" t="s">
        <v>0</v>
      </c>
      <c r="E382" s="8">
        <v>67</v>
      </c>
      <c r="F382" s="8">
        <v>0.27268700000000001</v>
      </c>
      <c r="G382" s="8">
        <v>2.6299999999999998E-16</v>
      </c>
      <c r="H382" s="8">
        <v>0</v>
      </c>
      <c r="I382" s="8">
        <v>0</v>
      </c>
      <c r="J382" s="8">
        <v>0</v>
      </c>
      <c r="K382" s="48">
        <v>2.9609999999999998E-8</v>
      </c>
      <c r="N382" s="73" t="str">
        <f>IF($A382="","",IF($A382=N$2,IF($G$3=aux!$A$2,1,-1)*($F382-INDEX($F$1:$F$1001,ROW($F382)+$E$3))/N$3*1000,""))</f>
        <v/>
      </c>
      <c r="O382" s="73" t="str">
        <f>IF($A382="","",IF($A382=O$2,IF($G$3=aux!$A$2,1,-1)*($F382-INDEX($F$1:$F$1001,ROW($F382)+$E$3))/O$3*1000,""))</f>
        <v/>
      </c>
      <c r="P382" s="73" t="str">
        <f>IF($A382="","",IF($A382=P$2,IF($G$3=aux!$A$2,1,-1)*($F382-INDEX($F$1:$F$1001,ROW($F382)+$E$3))/P$3*1000,""))</f>
        <v/>
      </c>
      <c r="Q382" s="73" t="str">
        <f>IF($A382="","",IF($A382=Q$2,IF($G$3=aux!$A$2,1,-1)*($F382-INDEX($F$1:$F$1001,ROW($F382)+$E$3))/Q$3*1000,""))</f>
        <v/>
      </c>
      <c r="R382" s="73" t="str">
        <f>IF($A382="","",IF($A382=R$2,IF($G$3=aux!$A$2,1,-1)*($F382-INDEX($F$1:$F$1001,ROW($F382)+$E$3))/R$3*1000,""))</f>
        <v/>
      </c>
      <c r="S382" s="73" t="str">
        <f>IF($A382="","",IF($A382=S$2,IF($G$3=aux!$A$2,1,-1)*($F382-INDEX($F$1:$F$1001,ROW($F382)+$E$3))/S$3*1000,""))</f>
        <v/>
      </c>
      <c r="T382" s="73" t="str">
        <f>IF($A382="","",IF($A382=T$2,IF($G$3=aux!$A$2,1,-1)*($F382-INDEX($F$1:$F$1001,ROW($F382)+$E$3))/T$3*1000,""))</f>
        <v/>
      </c>
      <c r="U382" s="73" t="str">
        <f>IF($A382="","",IF($A382=U$2,IF($G$3=aux!$A$2,1,-1)*($F382-INDEX($F$1:$F$1001,ROW($F382)+$E$3))/U$3*1000,""))</f>
        <v/>
      </c>
      <c r="V382" s="73">
        <f>IF($A382="","",IF($A382=V$2,IF($G$3=aux!$A$2,1,-1)*($F382-INDEX($F$1:$F$1001,ROW($F382)+$E$3))/V$3*1000,""))</f>
        <v>40.888333333333343</v>
      </c>
      <c r="W382" s="73" t="str">
        <f>IF($A382="","",IF($A382=W$2,IF($G$3=aux!$A$2,1,-1)*($F382-INDEX($F$1:$F$1001,ROW($F382)+$E$3))/W$3*1000,""))</f>
        <v/>
      </c>
    </row>
    <row r="383" spans="1:23" x14ac:dyDescent="0.25">
      <c r="A383" s="47" t="s">
        <v>132</v>
      </c>
      <c r="B383" s="8" t="s">
        <v>129</v>
      </c>
      <c r="C383" s="8" t="s">
        <v>130</v>
      </c>
      <c r="D383" s="8" t="s">
        <v>0</v>
      </c>
      <c r="E383" s="8">
        <v>68</v>
      </c>
      <c r="F383" s="8">
        <v>0.277167</v>
      </c>
      <c r="G383" s="8">
        <v>2.6299999999999998E-16</v>
      </c>
      <c r="H383" s="8">
        <v>0</v>
      </c>
      <c r="I383" s="8">
        <v>0</v>
      </c>
      <c r="J383" s="8">
        <v>0</v>
      </c>
      <c r="K383" s="48">
        <v>2.9609999999999998E-8</v>
      </c>
      <c r="N383" s="73" t="str">
        <f>IF($A383="","",IF($A383=N$2,IF($G$3=aux!$A$2,1,-1)*($F383-INDEX($F$1:$F$1001,ROW($F383)+$E$3))/N$3*1000,""))</f>
        <v/>
      </c>
      <c r="O383" s="73" t="str">
        <f>IF($A383="","",IF($A383=O$2,IF($G$3=aux!$A$2,1,-1)*($F383-INDEX($F$1:$F$1001,ROW($F383)+$E$3))/O$3*1000,""))</f>
        <v/>
      </c>
      <c r="P383" s="73" t="str">
        <f>IF($A383="","",IF($A383=P$2,IF($G$3=aux!$A$2,1,-1)*($F383-INDEX($F$1:$F$1001,ROW($F383)+$E$3))/P$3*1000,""))</f>
        <v/>
      </c>
      <c r="Q383" s="73" t="str">
        <f>IF($A383="","",IF($A383=Q$2,IF($G$3=aux!$A$2,1,-1)*($F383-INDEX($F$1:$F$1001,ROW($F383)+$E$3))/Q$3*1000,""))</f>
        <v/>
      </c>
      <c r="R383" s="73" t="str">
        <f>IF($A383="","",IF($A383=R$2,IF($G$3=aux!$A$2,1,-1)*($F383-INDEX($F$1:$F$1001,ROW($F383)+$E$3))/R$3*1000,""))</f>
        <v/>
      </c>
      <c r="S383" s="73" t="str">
        <f>IF($A383="","",IF($A383=S$2,IF($G$3=aux!$A$2,1,-1)*($F383-INDEX($F$1:$F$1001,ROW($F383)+$E$3))/S$3*1000,""))</f>
        <v/>
      </c>
      <c r="T383" s="73" t="str">
        <f>IF($A383="","",IF($A383=T$2,IF($G$3=aux!$A$2,1,-1)*($F383-INDEX($F$1:$F$1001,ROW($F383)+$E$3))/T$3*1000,""))</f>
        <v/>
      </c>
      <c r="U383" s="73" t="str">
        <f>IF($A383="","",IF($A383=U$2,IF($G$3=aux!$A$2,1,-1)*($F383-INDEX($F$1:$F$1001,ROW($F383)+$E$3))/U$3*1000,""))</f>
        <v/>
      </c>
      <c r="V383" s="73">
        <f>IF($A383="","",IF($A383=V$2,IF($G$3=aux!$A$2,1,-1)*($F383-INDEX($F$1:$F$1001,ROW($F383)+$E$3))/V$3*1000,""))</f>
        <v>41.526666666666664</v>
      </c>
      <c r="W383" s="73" t="str">
        <f>IF($A383="","",IF($A383=W$2,IF($G$3=aux!$A$2,1,-1)*($F383-INDEX($F$1:$F$1001,ROW($F383)+$E$3))/W$3*1000,""))</f>
        <v/>
      </c>
    </row>
    <row r="384" spans="1:23" x14ac:dyDescent="0.25">
      <c r="A384" s="47" t="s">
        <v>132</v>
      </c>
      <c r="B384" s="8" t="s">
        <v>129</v>
      </c>
      <c r="C384" s="8" t="s">
        <v>130</v>
      </c>
      <c r="D384" s="8" t="s">
        <v>0</v>
      </c>
      <c r="E384" s="8">
        <v>69</v>
      </c>
      <c r="F384" s="8">
        <v>0.28164600000000001</v>
      </c>
      <c r="G384" s="8">
        <v>2.6289999999999999E-16</v>
      </c>
      <c r="H384" s="8">
        <v>0</v>
      </c>
      <c r="I384" s="8">
        <v>0</v>
      </c>
      <c r="J384" s="8">
        <v>0</v>
      </c>
      <c r="K384" s="48">
        <v>2.9609999999999998E-8</v>
      </c>
      <c r="N384" s="73" t="str">
        <f>IF($A384="","",IF($A384=N$2,IF($G$3=aux!$A$2,1,-1)*($F384-INDEX($F$1:$F$1001,ROW($F384)+$E$3))/N$3*1000,""))</f>
        <v/>
      </c>
      <c r="O384" s="73" t="str">
        <f>IF($A384="","",IF($A384=O$2,IF($G$3=aux!$A$2,1,-1)*($F384-INDEX($F$1:$F$1001,ROW($F384)+$E$3))/O$3*1000,""))</f>
        <v/>
      </c>
      <c r="P384" s="73" t="str">
        <f>IF($A384="","",IF($A384=P$2,IF($G$3=aux!$A$2,1,-1)*($F384-INDEX($F$1:$F$1001,ROW($F384)+$E$3))/P$3*1000,""))</f>
        <v/>
      </c>
      <c r="Q384" s="73" t="str">
        <f>IF($A384="","",IF($A384=Q$2,IF($G$3=aux!$A$2,1,-1)*($F384-INDEX($F$1:$F$1001,ROW($F384)+$E$3))/Q$3*1000,""))</f>
        <v/>
      </c>
      <c r="R384" s="73" t="str">
        <f>IF($A384="","",IF($A384=R$2,IF($G$3=aux!$A$2,1,-1)*($F384-INDEX($F$1:$F$1001,ROW($F384)+$E$3))/R$3*1000,""))</f>
        <v/>
      </c>
      <c r="S384" s="73" t="str">
        <f>IF($A384="","",IF($A384=S$2,IF($G$3=aux!$A$2,1,-1)*($F384-INDEX($F$1:$F$1001,ROW($F384)+$E$3))/S$3*1000,""))</f>
        <v/>
      </c>
      <c r="T384" s="73" t="str">
        <f>IF($A384="","",IF($A384=T$2,IF($G$3=aux!$A$2,1,-1)*($F384-INDEX($F$1:$F$1001,ROW($F384)+$E$3))/T$3*1000,""))</f>
        <v/>
      </c>
      <c r="U384" s="73" t="str">
        <f>IF($A384="","",IF($A384=U$2,IF($G$3=aux!$A$2,1,-1)*($F384-INDEX($F$1:$F$1001,ROW($F384)+$E$3))/U$3*1000,""))</f>
        <v/>
      </c>
      <c r="V384" s="73">
        <f>IF($A384="","",IF($A384=V$2,IF($G$3=aux!$A$2,1,-1)*($F384-INDEX($F$1:$F$1001,ROW($F384)+$E$3))/V$3*1000,""))</f>
        <v>42.164999999999999</v>
      </c>
      <c r="W384" s="73" t="str">
        <f>IF($A384="","",IF($A384=W$2,IF($G$3=aux!$A$2,1,-1)*($F384-INDEX($F$1:$F$1001,ROW($F384)+$E$3))/W$3*1000,""))</f>
        <v/>
      </c>
    </row>
    <row r="385" spans="1:23" x14ac:dyDescent="0.25">
      <c r="A385" s="47" t="s">
        <v>132</v>
      </c>
      <c r="B385" s="8" t="s">
        <v>129</v>
      </c>
      <c r="C385" s="8" t="s">
        <v>130</v>
      </c>
      <c r="D385" s="8" t="s">
        <v>0</v>
      </c>
      <c r="E385" s="8">
        <v>70</v>
      </c>
      <c r="F385" s="8">
        <v>0.28612599999999999</v>
      </c>
      <c r="G385" s="8">
        <v>2.6289999999999999E-16</v>
      </c>
      <c r="H385" s="8">
        <v>0</v>
      </c>
      <c r="I385" s="8">
        <v>0</v>
      </c>
      <c r="J385" s="8">
        <v>0</v>
      </c>
      <c r="K385" s="48">
        <v>2.9609999999999998E-8</v>
      </c>
      <c r="N385" s="73" t="str">
        <f>IF($A385="","",IF($A385=N$2,IF($G$3=aux!$A$2,1,-1)*($F385-INDEX($F$1:$F$1001,ROW($F385)+$E$3))/N$3*1000,""))</f>
        <v/>
      </c>
      <c r="O385" s="73" t="str">
        <f>IF($A385="","",IF($A385=O$2,IF($G$3=aux!$A$2,1,-1)*($F385-INDEX($F$1:$F$1001,ROW($F385)+$E$3))/O$3*1000,""))</f>
        <v/>
      </c>
      <c r="P385" s="73" t="str">
        <f>IF($A385="","",IF($A385=P$2,IF($G$3=aux!$A$2,1,-1)*($F385-INDEX($F$1:$F$1001,ROW($F385)+$E$3))/P$3*1000,""))</f>
        <v/>
      </c>
      <c r="Q385" s="73" t="str">
        <f>IF($A385="","",IF($A385=Q$2,IF($G$3=aux!$A$2,1,-1)*($F385-INDEX($F$1:$F$1001,ROW($F385)+$E$3))/Q$3*1000,""))</f>
        <v/>
      </c>
      <c r="R385" s="73" t="str">
        <f>IF($A385="","",IF($A385=R$2,IF($G$3=aux!$A$2,1,-1)*($F385-INDEX($F$1:$F$1001,ROW($F385)+$E$3))/R$3*1000,""))</f>
        <v/>
      </c>
      <c r="S385" s="73" t="str">
        <f>IF($A385="","",IF($A385=S$2,IF($G$3=aux!$A$2,1,-1)*($F385-INDEX($F$1:$F$1001,ROW($F385)+$E$3))/S$3*1000,""))</f>
        <v/>
      </c>
      <c r="T385" s="73" t="str">
        <f>IF($A385="","",IF($A385=T$2,IF($G$3=aux!$A$2,1,-1)*($F385-INDEX($F$1:$F$1001,ROW($F385)+$E$3))/T$3*1000,""))</f>
        <v/>
      </c>
      <c r="U385" s="73" t="str">
        <f>IF($A385="","",IF($A385=U$2,IF($G$3=aux!$A$2,1,-1)*($F385-INDEX($F$1:$F$1001,ROW($F385)+$E$3))/U$3*1000,""))</f>
        <v/>
      </c>
      <c r="V385" s="73">
        <f>IF($A385="","",IF($A385=V$2,IF($G$3=aux!$A$2,1,-1)*($F385-INDEX($F$1:$F$1001,ROW($F385)+$E$3))/V$3*1000,""))</f>
        <v>42.803666666666665</v>
      </c>
      <c r="W385" s="73" t="str">
        <f>IF($A385="","",IF($A385=W$2,IF($G$3=aux!$A$2,1,-1)*($F385-INDEX($F$1:$F$1001,ROW($F385)+$E$3))/W$3*1000,""))</f>
        <v/>
      </c>
    </row>
    <row r="386" spans="1:23" x14ac:dyDescent="0.25">
      <c r="A386" s="47" t="s">
        <v>132</v>
      </c>
      <c r="B386" s="8" t="s">
        <v>129</v>
      </c>
      <c r="C386" s="8" t="s">
        <v>130</v>
      </c>
      <c r="D386" s="8" t="s">
        <v>0</v>
      </c>
      <c r="E386" s="8">
        <v>71</v>
      </c>
      <c r="F386" s="8">
        <v>0.290605</v>
      </c>
      <c r="G386" s="8">
        <v>2.628E-16</v>
      </c>
      <c r="H386" s="8">
        <v>0</v>
      </c>
      <c r="I386" s="8">
        <v>0</v>
      </c>
      <c r="J386" s="8">
        <v>0</v>
      </c>
      <c r="K386" s="48">
        <v>2.9609999999999998E-8</v>
      </c>
      <c r="N386" s="73" t="str">
        <f>IF($A386="","",IF($A386=N$2,IF($G$3=aux!$A$2,1,-1)*($F386-INDEX($F$1:$F$1001,ROW($F386)+$E$3))/N$3*1000,""))</f>
        <v/>
      </c>
      <c r="O386" s="73" t="str">
        <f>IF($A386="","",IF($A386=O$2,IF($G$3=aux!$A$2,1,-1)*($F386-INDEX($F$1:$F$1001,ROW($F386)+$E$3))/O$3*1000,""))</f>
        <v/>
      </c>
      <c r="P386" s="73" t="str">
        <f>IF($A386="","",IF($A386=P$2,IF($G$3=aux!$A$2,1,-1)*($F386-INDEX($F$1:$F$1001,ROW($F386)+$E$3))/P$3*1000,""))</f>
        <v/>
      </c>
      <c r="Q386" s="73" t="str">
        <f>IF($A386="","",IF($A386=Q$2,IF($G$3=aux!$A$2,1,-1)*($F386-INDEX($F$1:$F$1001,ROW($F386)+$E$3))/Q$3*1000,""))</f>
        <v/>
      </c>
      <c r="R386" s="73" t="str">
        <f>IF($A386="","",IF($A386=R$2,IF($G$3=aux!$A$2,1,-1)*($F386-INDEX($F$1:$F$1001,ROW($F386)+$E$3))/R$3*1000,""))</f>
        <v/>
      </c>
      <c r="S386" s="73" t="str">
        <f>IF($A386="","",IF($A386=S$2,IF($G$3=aux!$A$2,1,-1)*($F386-INDEX($F$1:$F$1001,ROW($F386)+$E$3))/S$3*1000,""))</f>
        <v/>
      </c>
      <c r="T386" s="73" t="str">
        <f>IF($A386="","",IF($A386=T$2,IF($G$3=aux!$A$2,1,-1)*($F386-INDEX($F$1:$F$1001,ROW($F386)+$E$3))/T$3*1000,""))</f>
        <v/>
      </c>
      <c r="U386" s="73" t="str">
        <f>IF($A386="","",IF($A386=U$2,IF($G$3=aux!$A$2,1,-1)*($F386-INDEX($F$1:$F$1001,ROW($F386)+$E$3))/U$3*1000,""))</f>
        <v/>
      </c>
      <c r="V386" s="73">
        <f>IF($A386="","",IF($A386=V$2,IF($G$3=aux!$A$2,1,-1)*($F386-INDEX($F$1:$F$1001,ROW($F386)+$E$3))/V$3*1000,""))</f>
        <v>43.442</v>
      </c>
      <c r="W386" s="73" t="str">
        <f>IF($A386="","",IF($A386=W$2,IF($G$3=aux!$A$2,1,-1)*($F386-INDEX($F$1:$F$1001,ROW($F386)+$E$3))/W$3*1000,""))</f>
        <v/>
      </c>
    </row>
    <row r="387" spans="1:23" x14ac:dyDescent="0.25">
      <c r="A387" s="47" t="s">
        <v>132</v>
      </c>
      <c r="B387" s="8" t="s">
        <v>129</v>
      </c>
      <c r="C387" s="8" t="s">
        <v>130</v>
      </c>
      <c r="D387" s="8" t="s">
        <v>0</v>
      </c>
      <c r="E387" s="8">
        <v>72</v>
      </c>
      <c r="F387" s="8">
        <v>0.29508499999999999</v>
      </c>
      <c r="G387" s="8">
        <v>2.628E-16</v>
      </c>
      <c r="H387" s="8">
        <v>0</v>
      </c>
      <c r="I387" s="8">
        <v>0</v>
      </c>
      <c r="J387" s="8">
        <v>0</v>
      </c>
      <c r="K387" s="48">
        <v>2.9609999999999998E-8</v>
      </c>
      <c r="N387" s="73" t="str">
        <f>IF($A387="","",IF($A387=N$2,IF($G$3=aux!$A$2,1,-1)*($F387-INDEX($F$1:$F$1001,ROW($F387)+$E$3))/N$3*1000,""))</f>
        <v/>
      </c>
      <c r="O387" s="73" t="str">
        <f>IF($A387="","",IF($A387=O$2,IF($G$3=aux!$A$2,1,-1)*($F387-INDEX($F$1:$F$1001,ROW($F387)+$E$3))/O$3*1000,""))</f>
        <v/>
      </c>
      <c r="P387" s="73" t="str">
        <f>IF($A387="","",IF($A387=P$2,IF($G$3=aux!$A$2,1,-1)*($F387-INDEX($F$1:$F$1001,ROW($F387)+$E$3))/P$3*1000,""))</f>
        <v/>
      </c>
      <c r="Q387" s="73" t="str">
        <f>IF($A387="","",IF($A387=Q$2,IF($G$3=aux!$A$2,1,-1)*($F387-INDEX($F$1:$F$1001,ROW($F387)+$E$3))/Q$3*1000,""))</f>
        <v/>
      </c>
      <c r="R387" s="73" t="str">
        <f>IF($A387="","",IF($A387=R$2,IF($G$3=aux!$A$2,1,-1)*($F387-INDEX($F$1:$F$1001,ROW($F387)+$E$3))/R$3*1000,""))</f>
        <v/>
      </c>
      <c r="S387" s="73" t="str">
        <f>IF($A387="","",IF($A387=S$2,IF($G$3=aux!$A$2,1,-1)*($F387-INDEX($F$1:$F$1001,ROW($F387)+$E$3))/S$3*1000,""))</f>
        <v/>
      </c>
      <c r="T387" s="73" t="str">
        <f>IF($A387="","",IF($A387=T$2,IF($G$3=aux!$A$2,1,-1)*($F387-INDEX($F$1:$F$1001,ROW($F387)+$E$3))/T$3*1000,""))</f>
        <v/>
      </c>
      <c r="U387" s="73" t="str">
        <f>IF($A387="","",IF($A387=U$2,IF($G$3=aux!$A$2,1,-1)*($F387-INDEX($F$1:$F$1001,ROW($F387)+$E$3))/U$3*1000,""))</f>
        <v/>
      </c>
      <c r="V387" s="73">
        <f>IF($A387="","",IF($A387=V$2,IF($G$3=aux!$A$2,1,-1)*($F387-INDEX($F$1:$F$1001,ROW($F387)+$E$3))/V$3*1000,""))</f>
        <v>44.080333333333336</v>
      </c>
      <c r="W387" s="73" t="str">
        <f>IF($A387="","",IF($A387=W$2,IF($G$3=aux!$A$2,1,-1)*($F387-INDEX($F$1:$F$1001,ROW($F387)+$E$3))/W$3*1000,""))</f>
        <v/>
      </c>
    </row>
    <row r="388" spans="1:23" x14ac:dyDescent="0.25">
      <c r="A388" s="47" t="s">
        <v>132</v>
      </c>
      <c r="B388" s="8" t="s">
        <v>129</v>
      </c>
      <c r="C388" s="8" t="s">
        <v>130</v>
      </c>
      <c r="D388" s="8" t="s">
        <v>0</v>
      </c>
      <c r="E388" s="8">
        <v>73</v>
      </c>
      <c r="F388" s="8">
        <v>0.299564</v>
      </c>
      <c r="G388" s="8">
        <v>2.628E-16</v>
      </c>
      <c r="H388" s="8">
        <v>0</v>
      </c>
      <c r="I388" s="8">
        <v>0</v>
      </c>
      <c r="J388" s="8">
        <v>0</v>
      </c>
      <c r="K388" s="48">
        <v>2.9609999999999998E-8</v>
      </c>
      <c r="N388" s="73" t="str">
        <f>IF($A388="","",IF($A388=N$2,IF($G$3=aux!$A$2,1,-1)*($F388-INDEX($F$1:$F$1001,ROW($F388)+$E$3))/N$3*1000,""))</f>
        <v/>
      </c>
      <c r="O388" s="73" t="str">
        <f>IF($A388="","",IF($A388=O$2,IF($G$3=aux!$A$2,1,-1)*($F388-INDEX($F$1:$F$1001,ROW($F388)+$E$3))/O$3*1000,""))</f>
        <v/>
      </c>
      <c r="P388" s="73" t="str">
        <f>IF($A388="","",IF($A388=P$2,IF($G$3=aux!$A$2,1,-1)*($F388-INDEX($F$1:$F$1001,ROW($F388)+$E$3))/P$3*1000,""))</f>
        <v/>
      </c>
      <c r="Q388" s="73" t="str">
        <f>IF($A388="","",IF($A388=Q$2,IF($G$3=aux!$A$2,1,-1)*($F388-INDEX($F$1:$F$1001,ROW($F388)+$E$3))/Q$3*1000,""))</f>
        <v/>
      </c>
      <c r="R388" s="73" t="str">
        <f>IF($A388="","",IF($A388=R$2,IF($G$3=aux!$A$2,1,-1)*($F388-INDEX($F$1:$F$1001,ROW($F388)+$E$3))/R$3*1000,""))</f>
        <v/>
      </c>
      <c r="S388" s="73" t="str">
        <f>IF($A388="","",IF($A388=S$2,IF($G$3=aux!$A$2,1,-1)*($F388-INDEX($F$1:$F$1001,ROW($F388)+$E$3))/S$3*1000,""))</f>
        <v/>
      </c>
      <c r="T388" s="73" t="str">
        <f>IF($A388="","",IF($A388=T$2,IF($G$3=aux!$A$2,1,-1)*($F388-INDEX($F$1:$F$1001,ROW($F388)+$E$3))/T$3*1000,""))</f>
        <v/>
      </c>
      <c r="U388" s="73" t="str">
        <f>IF($A388="","",IF($A388=U$2,IF($G$3=aux!$A$2,1,-1)*($F388-INDEX($F$1:$F$1001,ROW($F388)+$E$3))/U$3*1000,""))</f>
        <v/>
      </c>
      <c r="V388" s="73">
        <f>IF($A388="","",IF($A388=V$2,IF($G$3=aux!$A$2,1,-1)*($F388-INDEX($F$1:$F$1001,ROW($F388)+$E$3))/V$3*1000,""))</f>
        <v>44.718666666666664</v>
      </c>
      <c r="W388" s="73" t="str">
        <f>IF($A388="","",IF($A388=W$2,IF($G$3=aux!$A$2,1,-1)*($F388-INDEX($F$1:$F$1001,ROW($F388)+$E$3))/W$3*1000,""))</f>
        <v/>
      </c>
    </row>
    <row r="389" spans="1:23" x14ac:dyDescent="0.25">
      <c r="A389" s="47" t="s">
        <v>132</v>
      </c>
      <c r="B389" s="8" t="s">
        <v>129</v>
      </c>
      <c r="C389" s="8" t="s">
        <v>130</v>
      </c>
      <c r="D389" s="8" t="s">
        <v>0</v>
      </c>
      <c r="E389" s="8">
        <v>74</v>
      </c>
      <c r="F389" s="8">
        <v>0.30404399999999998</v>
      </c>
      <c r="G389" s="8">
        <v>2.6270000000000001E-16</v>
      </c>
      <c r="H389" s="8">
        <v>0</v>
      </c>
      <c r="I389" s="8">
        <v>0</v>
      </c>
      <c r="J389" s="8">
        <v>0</v>
      </c>
      <c r="K389" s="48">
        <v>2.9609999999999998E-8</v>
      </c>
      <c r="N389" s="73" t="str">
        <f>IF($A389="","",IF($A389=N$2,IF($G$3=aux!$A$2,1,-1)*($F389-INDEX($F$1:$F$1001,ROW($F389)+$E$3))/N$3*1000,""))</f>
        <v/>
      </c>
      <c r="O389" s="73" t="str">
        <f>IF($A389="","",IF($A389=O$2,IF($G$3=aux!$A$2,1,-1)*($F389-INDEX($F$1:$F$1001,ROW($F389)+$E$3))/O$3*1000,""))</f>
        <v/>
      </c>
      <c r="P389" s="73" t="str">
        <f>IF($A389="","",IF($A389=P$2,IF($G$3=aux!$A$2,1,-1)*($F389-INDEX($F$1:$F$1001,ROW($F389)+$E$3))/P$3*1000,""))</f>
        <v/>
      </c>
      <c r="Q389" s="73" t="str">
        <f>IF($A389="","",IF($A389=Q$2,IF($G$3=aux!$A$2,1,-1)*($F389-INDEX($F$1:$F$1001,ROW($F389)+$E$3))/Q$3*1000,""))</f>
        <v/>
      </c>
      <c r="R389" s="73" t="str">
        <f>IF($A389="","",IF($A389=R$2,IF($G$3=aux!$A$2,1,-1)*($F389-INDEX($F$1:$F$1001,ROW($F389)+$E$3))/R$3*1000,""))</f>
        <v/>
      </c>
      <c r="S389" s="73" t="str">
        <f>IF($A389="","",IF($A389=S$2,IF($G$3=aux!$A$2,1,-1)*($F389-INDEX($F$1:$F$1001,ROW($F389)+$E$3))/S$3*1000,""))</f>
        <v/>
      </c>
      <c r="T389" s="73" t="str">
        <f>IF($A389="","",IF($A389=T$2,IF($G$3=aux!$A$2,1,-1)*($F389-INDEX($F$1:$F$1001,ROW($F389)+$E$3))/T$3*1000,""))</f>
        <v/>
      </c>
      <c r="U389" s="73" t="str">
        <f>IF($A389="","",IF($A389=U$2,IF($G$3=aux!$A$2,1,-1)*($F389-INDEX($F$1:$F$1001,ROW($F389)+$E$3))/U$3*1000,""))</f>
        <v/>
      </c>
      <c r="V389" s="73">
        <f>IF($A389="","",IF($A389=V$2,IF($G$3=aux!$A$2,1,-1)*($F389-INDEX($F$1:$F$1001,ROW($F389)+$E$3))/V$3*1000,""))</f>
        <v>45.357333333333322</v>
      </c>
      <c r="W389" s="73" t="str">
        <f>IF($A389="","",IF($A389=W$2,IF($G$3=aux!$A$2,1,-1)*($F389-INDEX($F$1:$F$1001,ROW($F389)+$E$3))/W$3*1000,""))</f>
        <v/>
      </c>
    </row>
    <row r="390" spans="1:23" x14ac:dyDescent="0.25">
      <c r="A390" s="47" t="s">
        <v>132</v>
      </c>
      <c r="B390" s="8" t="s">
        <v>129</v>
      </c>
      <c r="C390" s="8" t="s">
        <v>130</v>
      </c>
      <c r="D390" s="8" t="s">
        <v>0</v>
      </c>
      <c r="E390" s="8">
        <v>75</v>
      </c>
      <c r="F390" s="8">
        <v>0.30852400000000002</v>
      </c>
      <c r="G390" s="8">
        <v>2.6270000000000001E-16</v>
      </c>
      <c r="H390" s="8">
        <v>0</v>
      </c>
      <c r="I390" s="8">
        <v>0</v>
      </c>
      <c r="J390" s="8">
        <v>0</v>
      </c>
      <c r="K390" s="48">
        <v>2.9609999999999998E-8</v>
      </c>
      <c r="N390" s="73" t="str">
        <f>IF($A390="","",IF($A390=N$2,IF($G$3=aux!$A$2,1,-1)*($F390-INDEX($F$1:$F$1001,ROW($F390)+$E$3))/N$3*1000,""))</f>
        <v/>
      </c>
      <c r="O390" s="73" t="str">
        <f>IF($A390="","",IF($A390=O$2,IF($G$3=aux!$A$2,1,-1)*($F390-INDEX($F$1:$F$1001,ROW($F390)+$E$3))/O$3*1000,""))</f>
        <v/>
      </c>
      <c r="P390" s="73" t="str">
        <f>IF($A390="","",IF($A390=P$2,IF($G$3=aux!$A$2,1,-1)*($F390-INDEX($F$1:$F$1001,ROW($F390)+$E$3))/P$3*1000,""))</f>
        <v/>
      </c>
      <c r="Q390" s="73" t="str">
        <f>IF($A390="","",IF($A390=Q$2,IF($G$3=aux!$A$2,1,-1)*($F390-INDEX($F$1:$F$1001,ROW($F390)+$E$3))/Q$3*1000,""))</f>
        <v/>
      </c>
      <c r="R390" s="73" t="str">
        <f>IF($A390="","",IF($A390=R$2,IF($G$3=aux!$A$2,1,-1)*($F390-INDEX($F$1:$F$1001,ROW($F390)+$E$3))/R$3*1000,""))</f>
        <v/>
      </c>
      <c r="S390" s="73" t="str">
        <f>IF($A390="","",IF($A390=S$2,IF($G$3=aux!$A$2,1,-1)*($F390-INDEX($F$1:$F$1001,ROW($F390)+$E$3))/S$3*1000,""))</f>
        <v/>
      </c>
      <c r="T390" s="73" t="str">
        <f>IF($A390="","",IF($A390=T$2,IF($G$3=aux!$A$2,1,-1)*($F390-INDEX($F$1:$F$1001,ROW($F390)+$E$3))/T$3*1000,""))</f>
        <v/>
      </c>
      <c r="U390" s="73" t="str">
        <f>IF($A390="","",IF($A390=U$2,IF($G$3=aux!$A$2,1,-1)*($F390-INDEX($F$1:$F$1001,ROW($F390)+$E$3))/U$3*1000,""))</f>
        <v/>
      </c>
      <c r="V390" s="73">
        <f>IF($A390="","",IF($A390=V$2,IF($G$3=aux!$A$2,1,-1)*($F390-INDEX($F$1:$F$1001,ROW($F390)+$E$3))/V$3*1000,""))</f>
        <v>45.995666666666679</v>
      </c>
      <c r="W390" s="73" t="str">
        <f>IF($A390="","",IF($A390=W$2,IF($G$3=aux!$A$2,1,-1)*($F390-INDEX($F$1:$F$1001,ROW($F390)+$E$3))/W$3*1000,""))</f>
        <v/>
      </c>
    </row>
    <row r="391" spans="1:23" x14ac:dyDescent="0.25">
      <c r="A391" s="47" t="s">
        <v>132</v>
      </c>
      <c r="B391" s="8" t="s">
        <v>129</v>
      </c>
      <c r="C391" s="8" t="s">
        <v>130</v>
      </c>
      <c r="D391" s="8" t="s">
        <v>0</v>
      </c>
      <c r="E391" s="8">
        <v>76</v>
      </c>
      <c r="F391" s="8">
        <v>0.31303199999999998</v>
      </c>
      <c r="G391" s="8">
        <v>2.6260000000000002E-16</v>
      </c>
      <c r="H391" s="8">
        <v>0</v>
      </c>
      <c r="I391" s="8">
        <v>0</v>
      </c>
      <c r="J391" s="8">
        <v>0</v>
      </c>
      <c r="K391" s="48">
        <v>2.9609999999999998E-8</v>
      </c>
      <c r="N391" s="73" t="str">
        <f>IF($A391="","",IF($A391=N$2,IF($G$3=aux!$A$2,1,-1)*($F391-INDEX($F$1:$F$1001,ROW($F391)+$E$3))/N$3*1000,""))</f>
        <v/>
      </c>
      <c r="O391" s="73" t="str">
        <f>IF($A391="","",IF($A391=O$2,IF($G$3=aux!$A$2,1,-1)*($F391-INDEX($F$1:$F$1001,ROW($F391)+$E$3))/O$3*1000,""))</f>
        <v/>
      </c>
      <c r="P391" s="73" t="str">
        <f>IF($A391="","",IF($A391=P$2,IF($G$3=aux!$A$2,1,-1)*($F391-INDEX($F$1:$F$1001,ROW($F391)+$E$3))/P$3*1000,""))</f>
        <v/>
      </c>
      <c r="Q391" s="73" t="str">
        <f>IF($A391="","",IF($A391=Q$2,IF($G$3=aux!$A$2,1,-1)*($F391-INDEX($F$1:$F$1001,ROW($F391)+$E$3))/Q$3*1000,""))</f>
        <v/>
      </c>
      <c r="R391" s="73" t="str">
        <f>IF($A391="","",IF($A391=R$2,IF($G$3=aux!$A$2,1,-1)*($F391-INDEX($F$1:$F$1001,ROW($F391)+$E$3))/R$3*1000,""))</f>
        <v/>
      </c>
      <c r="S391" s="73" t="str">
        <f>IF($A391="","",IF($A391=S$2,IF($G$3=aux!$A$2,1,-1)*($F391-INDEX($F$1:$F$1001,ROW($F391)+$E$3))/S$3*1000,""))</f>
        <v/>
      </c>
      <c r="T391" s="73" t="str">
        <f>IF($A391="","",IF($A391=T$2,IF($G$3=aux!$A$2,1,-1)*($F391-INDEX($F$1:$F$1001,ROW($F391)+$E$3))/T$3*1000,""))</f>
        <v/>
      </c>
      <c r="U391" s="73" t="str">
        <f>IF($A391="","",IF($A391=U$2,IF($G$3=aux!$A$2,1,-1)*($F391-INDEX($F$1:$F$1001,ROW($F391)+$E$3))/U$3*1000,""))</f>
        <v/>
      </c>
      <c r="V391" s="73">
        <f>IF($A391="","",IF($A391=V$2,IF($G$3=aux!$A$2,1,-1)*($F391-INDEX($F$1:$F$1001,ROW($F391)+$E$3))/V$3*1000,""))</f>
        <v>46.638333333333328</v>
      </c>
      <c r="W391" s="73" t="str">
        <f>IF($A391="","",IF($A391=W$2,IF($G$3=aux!$A$2,1,-1)*($F391-INDEX($F$1:$F$1001,ROW($F391)+$E$3))/W$3*1000,""))</f>
        <v/>
      </c>
    </row>
    <row r="392" spans="1:23" x14ac:dyDescent="0.25">
      <c r="A392" s="47" t="s">
        <v>132</v>
      </c>
      <c r="B392" s="8" t="s">
        <v>129</v>
      </c>
      <c r="C392" s="8" t="s">
        <v>130</v>
      </c>
      <c r="D392" s="8" t="s">
        <v>0</v>
      </c>
      <c r="E392" s="8">
        <v>77</v>
      </c>
      <c r="F392" s="8">
        <v>0.31753999999999999</v>
      </c>
      <c r="G392" s="8">
        <v>2.6260000000000002E-16</v>
      </c>
      <c r="H392" s="8">
        <v>0</v>
      </c>
      <c r="I392" s="8">
        <v>0</v>
      </c>
      <c r="J392" s="8">
        <v>0</v>
      </c>
      <c r="K392" s="48">
        <v>2.9609999999999998E-8</v>
      </c>
      <c r="N392" s="73" t="str">
        <f>IF($A392="","",IF($A392=N$2,IF($G$3=aux!$A$2,1,-1)*($F392-INDEX($F$1:$F$1001,ROW($F392)+$E$3))/N$3*1000,""))</f>
        <v/>
      </c>
      <c r="O392" s="73" t="str">
        <f>IF($A392="","",IF($A392=O$2,IF($G$3=aux!$A$2,1,-1)*($F392-INDEX($F$1:$F$1001,ROW($F392)+$E$3))/O$3*1000,""))</f>
        <v/>
      </c>
      <c r="P392" s="73" t="str">
        <f>IF($A392="","",IF($A392=P$2,IF($G$3=aux!$A$2,1,-1)*($F392-INDEX($F$1:$F$1001,ROW($F392)+$E$3))/P$3*1000,""))</f>
        <v/>
      </c>
      <c r="Q392" s="73" t="str">
        <f>IF($A392="","",IF($A392=Q$2,IF($G$3=aux!$A$2,1,-1)*($F392-INDEX($F$1:$F$1001,ROW($F392)+$E$3))/Q$3*1000,""))</f>
        <v/>
      </c>
      <c r="R392" s="73" t="str">
        <f>IF($A392="","",IF($A392=R$2,IF($G$3=aux!$A$2,1,-1)*($F392-INDEX($F$1:$F$1001,ROW($F392)+$E$3))/R$3*1000,""))</f>
        <v/>
      </c>
      <c r="S392" s="73" t="str">
        <f>IF($A392="","",IF($A392=S$2,IF($G$3=aux!$A$2,1,-1)*($F392-INDEX($F$1:$F$1001,ROW($F392)+$E$3))/S$3*1000,""))</f>
        <v/>
      </c>
      <c r="T392" s="73" t="str">
        <f>IF($A392="","",IF($A392=T$2,IF($G$3=aux!$A$2,1,-1)*($F392-INDEX($F$1:$F$1001,ROW($F392)+$E$3))/T$3*1000,""))</f>
        <v/>
      </c>
      <c r="U392" s="73" t="str">
        <f>IF($A392="","",IF($A392=U$2,IF($G$3=aux!$A$2,1,-1)*($F392-INDEX($F$1:$F$1001,ROW($F392)+$E$3))/U$3*1000,""))</f>
        <v/>
      </c>
      <c r="V392" s="73">
        <f>IF($A392="","",IF($A392=V$2,IF($G$3=aux!$A$2,1,-1)*($F392-INDEX($F$1:$F$1001,ROW($F392)+$E$3))/V$3*1000,""))</f>
        <v>47.280666666666669</v>
      </c>
      <c r="W392" s="73" t="str">
        <f>IF($A392="","",IF($A392=W$2,IF($G$3=aux!$A$2,1,-1)*($F392-INDEX($F$1:$F$1001,ROW($F392)+$E$3))/W$3*1000,""))</f>
        <v/>
      </c>
    </row>
    <row r="393" spans="1:23" x14ac:dyDescent="0.25">
      <c r="A393" s="47" t="s">
        <v>132</v>
      </c>
      <c r="B393" s="8" t="s">
        <v>129</v>
      </c>
      <c r="C393" s="8" t="s">
        <v>130</v>
      </c>
      <c r="D393" s="8" t="s">
        <v>0</v>
      </c>
      <c r="E393" s="8">
        <v>78</v>
      </c>
      <c r="F393" s="8">
        <v>0.32204700000000003</v>
      </c>
      <c r="G393" s="8">
        <v>2.6249999999999998E-16</v>
      </c>
      <c r="H393" s="8">
        <v>0</v>
      </c>
      <c r="I393" s="8">
        <v>0</v>
      </c>
      <c r="J393" s="8">
        <v>0</v>
      </c>
      <c r="K393" s="48">
        <v>2.9609999999999998E-8</v>
      </c>
      <c r="N393" s="73" t="str">
        <f>IF($A393="","",IF($A393=N$2,IF($G$3=aux!$A$2,1,-1)*($F393-INDEX($F$1:$F$1001,ROW($F393)+$E$3))/N$3*1000,""))</f>
        <v/>
      </c>
      <c r="O393" s="73" t="str">
        <f>IF($A393="","",IF($A393=O$2,IF($G$3=aux!$A$2,1,-1)*($F393-INDEX($F$1:$F$1001,ROW($F393)+$E$3))/O$3*1000,""))</f>
        <v/>
      </c>
      <c r="P393" s="73" t="str">
        <f>IF($A393="","",IF($A393=P$2,IF($G$3=aux!$A$2,1,-1)*($F393-INDEX($F$1:$F$1001,ROW($F393)+$E$3))/P$3*1000,""))</f>
        <v/>
      </c>
      <c r="Q393" s="73" t="str">
        <f>IF($A393="","",IF($A393=Q$2,IF($G$3=aux!$A$2,1,-1)*($F393-INDEX($F$1:$F$1001,ROW($F393)+$E$3))/Q$3*1000,""))</f>
        <v/>
      </c>
      <c r="R393" s="73" t="str">
        <f>IF($A393="","",IF($A393=R$2,IF($G$3=aux!$A$2,1,-1)*($F393-INDEX($F$1:$F$1001,ROW($F393)+$E$3))/R$3*1000,""))</f>
        <v/>
      </c>
      <c r="S393" s="73" t="str">
        <f>IF($A393="","",IF($A393=S$2,IF($G$3=aux!$A$2,1,-1)*($F393-INDEX($F$1:$F$1001,ROW($F393)+$E$3))/S$3*1000,""))</f>
        <v/>
      </c>
      <c r="T393" s="73" t="str">
        <f>IF($A393="","",IF($A393=T$2,IF($G$3=aux!$A$2,1,-1)*($F393-INDEX($F$1:$F$1001,ROW($F393)+$E$3))/T$3*1000,""))</f>
        <v/>
      </c>
      <c r="U393" s="73" t="str">
        <f>IF($A393="","",IF($A393=U$2,IF($G$3=aux!$A$2,1,-1)*($F393-INDEX($F$1:$F$1001,ROW($F393)+$E$3))/U$3*1000,""))</f>
        <v/>
      </c>
      <c r="V393" s="73">
        <f>IF($A393="","",IF($A393=V$2,IF($G$3=aux!$A$2,1,-1)*($F393-INDEX($F$1:$F$1001,ROW($F393)+$E$3))/V$3*1000,""))</f>
        <v>47.923000000000016</v>
      </c>
      <c r="W393" s="73" t="str">
        <f>IF($A393="","",IF($A393=W$2,IF($G$3=aux!$A$2,1,-1)*($F393-INDEX($F$1:$F$1001,ROW($F393)+$E$3))/W$3*1000,""))</f>
        <v/>
      </c>
    </row>
    <row r="394" spans="1:23" x14ac:dyDescent="0.25">
      <c r="A394" s="47" t="s">
        <v>132</v>
      </c>
      <c r="B394" s="8" t="s">
        <v>129</v>
      </c>
      <c r="C394" s="8" t="s">
        <v>130</v>
      </c>
      <c r="D394" s="8" t="s">
        <v>0</v>
      </c>
      <c r="E394" s="8">
        <v>79</v>
      </c>
      <c r="F394" s="8">
        <v>0.32655499999999998</v>
      </c>
      <c r="G394" s="8">
        <v>2.6249999999999998E-16</v>
      </c>
      <c r="H394" s="8">
        <v>0</v>
      </c>
      <c r="I394" s="8">
        <v>0</v>
      </c>
      <c r="J394" s="8">
        <v>0</v>
      </c>
      <c r="K394" s="48">
        <v>2.9609999999999998E-8</v>
      </c>
      <c r="N394" s="73" t="str">
        <f>IF($A394="","",IF($A394=N$2,IF($G$3=aux!$A$2,1,-1)*($F394-INDEX($F$1:$F$1001,ROW($F394)+$E$3))/N$3*1000,""))</f>
        <v/>
      </c>
      <c r="O394" s="73" t="str">
        <f>IF($A394="","",IF($A394=O$2,IF($G$3=aux!$A$2,1,-1)*($F394-INDEX($F$1:$F$1001,ROW($F394)+$E$3))/O$3*1000,""))</f>
        <v/>
      </c>
      <c r="P394" s="73" t="str">
        <f>IF($A394="","",IF($A394=P$2,IF($G$3=aux!$A$2,1,-1)*($F394-INDEX($F$1:$F$1001,ROW($F394)+$E$3))/P$3*1000,""))</f>
        <v/>
      </c>
      <c r="Q394" s="73" t="str">
        <f>IF($A394="","",IF($A394=Q$2,IF($G$3=aux!$A$2,1,-1)*($F394-INDEX($F$1:$F$1001,ROW($F394)+$E$3))/Q$3*1000,""))</f>
        <v/>
      </c>
      <c r="R394" s="73" t="str">
        <f>IF($A394="","",IF($A394=R$2,IF($G$3=aux!$A$2,1,-1)*($F394-INDEX($F$1:$F$1001,ROW($F394)+$E$3))/R$3*1000,""))</f>
        <v/>
      </c>
      <c r="S394" s="73" t="str">
        <f>IF($A394="","",IF($A394=S$2,IF($G$3=aux!$A$2,1,-1)*($F394-INDEX($F$1:$F$1001,ROW($F394)+$E$3))/S$3*1000,""))</f>
        <v/>
      </c>
      <c r="T394" s="73" t="str">
        <f>IF($A394="","",IF($A394=T$2,IF($G$3=aux!$A$2,1,-1)*($F394-INDEX($F$1:$F$1001,ROW($F394)+$E$3))/T$3*1000,""))</f>
        <v/>
      </c>
      <c r="U394" s="73" t="str">
        <f>IF($A394="","",IF($A394=U$2,IF($G$3=aux!$A$2,1,-1)*($F394-INDEX($F$1:$F$1001,ROW($F394)+$E$3))/U$3*1000,""))</f>
        <v/>
      </c>
      <c r="V394" s="73">
        <f>IF($A394="","",IF($A394=V$2,IF($G$3=aux!$A$2,1,-1)*($F394-INDEX($F$1:$F$1001,ROW($F394)+$E$3))/V$3*1000,""))</f>
        <v>48.565333333333328</v>
      </c>
      <c r="W394" s="73" t="str">
        <f>IF($A394="","",IF($A394=W$2,IF($G$3=aux!$A$2,1,-1)*($F394-INDEX($F$1:$F$1001,ROW($F394)+$E$3))/W$3*1000,""))</f>
        <v/>
      </c>
    </row>
    <row r="395" spans="1:23" x14ac:dyDescent="0.25">
      <c r="A395" s="47" t="s">
        <v>132</v>
      </c>
      <c r="B395" s="8" t="s">
        <v>129</v>
      </c>
      <c r="C395" s="8" t="s">
        <v>130</v>
      </c>
      <c r="D395" s="8" t="s">
        <v>0</v>
      </c>
      <c r="E395" s="8">
        <v>80</v>
      </c>
      <c r="F395" s="8">
        <v>0.33106200000000002</v>
      </c>
      <c r="G395" s="8">
        <v>2.6239999999999998E-16</v>
      </c>
      <c r="H395" s="8">
        <v>0</v>
      </c>
      <c r="I395" s="8">
        <v>0</v>
      </c>
      <c r="J395" s="8">
        <v>0</v>
      </c>
      <c r="K395" s="48">
        <v>2.9609999999999998E-8</v>
      </c>
      <c r="N395" s="73" t="str">
        <f>IF($A395="","",IF($A395=N$2,IF($G$3=aux!$A$2,1,-1)*($F395-INDEX($F$1:$F$1001,ROW($F395)+$E$3))/N$3*1000,""))</f>
        <v/>
      </c>
      <c r="O395" s="73" t="str">
        <f>IF($A395="","",IF($A395=O$2,IF($G$3=aux!$A$2,1,-1)*($F395-INDEX($F$1:$F$1001,ROW($F395)+$E$3))/O$3*1000,""))</f>
        <v/>
      </c>
      <c r="P395" s="73" t="str">
        <f>IF($A395="","",IF($A395=P$2,IF($G$3=aux!$A$2,1,-1)*($F395-INDEX($F$1:$F$1001,ROW($F395)+$E$3))/P$3*1000,""))</f>
        <v/>
      </c>
      <c r="Q395" s="73" t="str">
        <f>IF($A395="","",IF($A395=Q$2,IF($G$3=aux!$A$2,1,-1)*($F395-INDEX($F$1:$F$1001,ROW($F395)+$E$3))/Q$3*1000,""))</f>
        <v/>
      </c>
      <c r="R395" s="73" t="str">
        <f>IF($A395="","",IF($A395=R$2,IF($G$3=aux!$A$2,1,-1)*($F395-INDEX($F$1:$F$1001,ROW($F395)+$E$3))/R$3*1000,""))</f>
        <v/>
      </c>
      <c r="S395" s="73" t="str">
        <f>IF($A395="","",IF($A395=S$2,IF($G$3=aux!$A$2,1,-1)*($F395-INDEX($F$1:$F$1001,ROW($F395)+$E$3))/S$3*1000,""))</f>
        <v/>
      </c>
      <c r="T395" s="73" t="str">
        <f>IF($A395="","",IF($A395=T$2,IF($G$3=aux!$A$2,1,-1)*($F395-INDEX($F$1:$F$1001,ROW($F395)+$E$3))/T$3*1000,""))</f>
        <v/>
      </c>
      <c r="U395" s="73" t="str">
        <f>IF($A395="","",IF($A395=U$2,IF($G$3=aux!$A$2,1,-1)*($F395-INDEX($F$1:$F$1001,ROW($F395)+$E$3))/U$3*1000,""))</f>
        <v/>
      </c>
      <c r="V395" s="73">
        <f>IF($A395="","",IF($A395=V$2,IF($G$3=aux!$A$2,1,-1)*($F395-INDEX($F$1:$F$1001,ROW($F395)+$E$3))/V$3*1000,""))</f>
        <v>49.207333333333345</v>
      </c>
      <c r="W395" s="73" t="str">
        <f>IF($A395="","",IF($A395=W$2,IF($G$3=aux!$A$2,1,-1)*($F395-INDEX($F$1:$F$1001,ROW($F395)+$E$3))/W$3*1000,""))</f>
        <v/>
      </c>
    </row>
    <row r="396" spans="1:23" x14ac:dyDescent="0.25">
      <c r="A396" s="47" t="s">
        <v>132</v>
      </c>
      <c r="B396" s="8" t="s">
        <v>129</v>
      </c>
      <c r="C396" s="8" t="s">
        <v>130</v>
      </c>
      <c r="D396" s="8" t="s">
        <v>0</v>
      </c>
      <c r="E396" s="8">
        <v>81</v>
      </c>
      <c r="F396" s="8">
        <v>0.33556999999999998</v>
      </c>
      <c r="G396" s="8">
        <v>2.6239999999999998E-16</v>
      </c>
      <c r="H396" s="8">
        <v>0</v>
      </c>
      <c r="I396" s="8">
        <v>0</v>
      </c>
      <c r="J396" s="8">
        <v>0</v>
      </c>
      <c r="K396" s="48">
        <v>2.9609999999999998E-8</v>
      </c>
      <c r="N396" s="73" t="str">
        <f>IF($A396="","",IF($A396=N$2,IF($G$3=aux!$A$2,1,-1)*($F396-INDEX($F$1:$F$1001,ROW($F396)+$E$3))/N$3*1000,""))</f>
        <v/>
      </c>
      <c r="O396" s="73" t="str">
        <f>IF($A396="","",IF($A396=O$2,IF($G$3=aux!$A$2,1,-1)*($F396-INDEX($F$1:$F$1001,ROW($F396)+$E$3))/O$3*1000,""))</f>
        <v/>
      </c>
      <c r="P396" s="73" t="str">
        <f>IF($A396="","",IF($A396=P$2,IF($G$3=aux!$A$2,1,-1)*($F396-INDEX($F$1:$F$1001,ROW($F396)+$E$3))/P$3*1000,""))</f>
        <v/>
      </c>
      <c r="Q396" s="73" t="str">
        <f>IF($A396="","",IF($A396=Q$2,IF($G$3=aux!$A$2,1,-1)*($F396-INDEX($F$1:$F$1001,ROW($F396)+$E$3))/Q$3*1000,""))</f>
        <v/>
      </c>
      <c r="R396" s="73" t="str">
        <f>IF($A396="","",IF($A396=R$2,IF($G$3=aux!$A$2,1,-1)*($F396-INDEX($F$1:$F$1001,ROW($F396)+$E$3))/R$3*1000,""))</f>
        <v/>
      </c>
      <c r="S396" s="73" t="str">
        <f>IF($A396="","",IF($A396=S$2,IF($G$3=aux!$A$2,1,-1)*($F396-INDEX($F$1:$F$1001,ROW($F396)+$E$3))/S$3*1000,""))</f>
        <v/>
      </c>
      <c r="T396" s="73" t="str">
        <f>IF($A396="","",IF($A396=T$2,IF($G$3=aux!$A$2,1,-1)*($F396-INDEX($F$1:$F$1001,ROW($F396)+$E$3))/T$3*1000,""))</f>
        <v/>
      </c>
      <c r="U396" s="73" t="str">
        <f>IF($A396="","",IF($A396=U$2,IF($G$3=aux!$A$2,1,-1)*($F396-INDEX($F$1:$F$1001,ROW($F396)+$E$3))/U$3*1000,""))</f>
        <v/>
      </c>
      <c r="V396" s="73">
        <f>IF($A396="","",IF($A396=V$2,IF($G$3=aux!$A$2,1,-1)*($F396-INDEX($F$1:$F$1001,ROW($F396)+$E$3))/V$3*1000,""))</f>
        <v>49.85</v>
      </c>
      <c r="W396" s="73" t="str">
        <f>IF($A396="","",IF($A396=W$2,IF($G$3=aux!$A$2,1,-1)*($F396-INDEX($F$1:$F$1001,ROW($F396)+$E$3))/W$3*1000,""))</f>
        <v/>
      </c>
    </row>
    <row r="397" spans="1:23" x14ac:dyDescent="0.25">
      <c r="A397" s="47" t="s">
        <v>132</v>
      </c>
      <c r="B397" s="8" t="s">
        <v>129</v>
      </c>
      <c r="C397" s="8" t="s">
        <v>130</v>
      </c>
      <c r="D397" s="8" t="s">
        <v>0</v>
      </c>
      <c r="E397" s="8">
        <v>82</v>
      </c>
      <c r="F397" s="8">
        <v>0.34007700000000002</v>
      </c>
      <c r="G397" s="8">
        <v>2.6229999999999999E-16</v>
      </c>
      <c r="H397" s="8">
        <v>0</v>
      </c>
      <c r="I397" s="8">
        <v>0</v>
      </c>
      <c r="J397" s="8">
        <v>0</v>
      </c>
      <c r="K397" s="48">
        <v>2.9609999999999998E-8</v>
      </c>
      <c r="N397" s="73" t="str">
        <f>IF($A397="","",IF($A397=N$2,IF($G$3=aux!$A$2,1,-1)*($F397-INDEX($F$1:$F$1001,ROW($F397)+$E$3))/N$3*1000,""))</f>
        <v/>
      </c>
      <c r="O397" s="73" t="str">
        <f>IF($A397="","",IF($A397=O$2,IF($G$3=aux!$A$2,1,-1)*($F397-INDEX($F$1:$F$1001,ROW($F397)+$E$3))/O$3*1000,""))</f>
        <v/>
      </c>
      <c r="P397" s="73" t="str">
        <f>IF($A397="","",IF($A397=P$2,IF($G$3=aux!$A$2,1,-1)*($F397-INDEX($F$1:$F$1001,ROW($F397)+$E$3))/P$3*1000,""))</f>
        <v/>
      </c>
      <c r="Q397" s="73" t="str">
        <f>IF($A397="","",IF($A397=Q$2,IF($G$3=aux!$A$2,1,-1)*($F397-INDEX($F$1:$F$1001,ROW($F397)+$E$3))/Q$3*1000,""))</f>
        <v/>
      </c>
      <c r="R397" s="73" t="str">
        <f>IF($A397="","",IF($A397=R$2,IF($G$3=aux!$A$2,1,-1)*($F397-INDEX($F$1:$F$1001,ROW($F397)+$E$3))/R$3*1000,""))</f>
        <v/>
      </c>
      <c r="S397" s="73" t="str">
        <f>IF($A397="","",IF($A397=S$2,IF($G$3=aux!$A$2,1,-1)*($F397-INDEX($F$1:$F$1001,ROW($F397)+$E$3))/S$3*1000,""))</f>
        <v/>
      </c>
      <c r="T397" s="73" t="str">
        <f>IF($A397="","",IF($A397=T$2,IF($G$3=aux!$A$2,1,-1)*($F397-INDEX($F$1:$F$1001,ROW($F397)+$E$3))/T$3*1000,""))</f>
        <v/>
      </c>
      <c r="U397" s="73" t="str">
        <f>IF($A397="","",IF($A397=U$2,IF($G$3=aux!$A$2,1,-1)*($F397-INDEX($F$1:$F$1001,ROW($F397)+$E$3))/U$3*1000,""))</f>
        <v/>
      </c>
      <c r="V397" s="73">
        <f>IF($A397="","",IF($A397=V$2,IF($G$3=aux!$A$2,1,-1)*($F397-INDEX($F$1:$F$1001,ROW($F397)+$E$3))/V$3*1000,""))</f>
        <v>50.492000000000012</v>
      </c>
      <c r="W397" s="73" t="str">
        <f>IF($A397="","",IF($A397=W$2,IF($G$3=aux!$A$2,1,-1)*($F397-INDEX($F$1:$F$1001,ROW($F397)+$E$3))/W$3*1000,""))</f>
        <v/>
      </c>
    </row>
    <row r="398" spans="1:23" x14ac:dyDescent="0.25">
      <c r="A398" s="47" t="s">
        <v>132</v>
      </c>
      <c r="B398" s="8" t="s">
        <v>129</v>
      </c>
      <c r="C398" s="8" t="s">
        <v>130</v>
      </c>
      <c r="D398" s="8" t="s">
        <v>0</v>
      </c>
      <c r="E398" s="8">
        <v>83</v>
      </c>
      <c r="F398" s="8">
        <v>0.34452700000000003</v>
      </c>
      <c r="G398" s="8">
        <v>2.6229999999999999E-16</v>
      </c>
      <c r="H398" s="8">
        <v>0</v>
      </c>
      <c r="I398" s="8">
        <v>0</v>
      </c>
      <c r="J398" s="8">
        <v>0</v>
      </c>
      <c r="K398" s="48">
        <v>2.9609999999999998E-8</v>
      </c>
      <c r="N398" s="73" t="str">
        <f>IF($A398="","",IF($A398=N$2,IF($G$3=aux!$A$2,1,-1)*($F398-INDEX($F$1:$F$1001,ROW($F398)+$E$3))/N$3*1000,""))</f>
        <v/>
      </c>
      <c r="O398" s="73" t="str">
        <f>IF($A398="","",IF($A398=O$2,IF($G$3=aux!$A$2,1,-1)*($F398-INDEX($F$1:$F$1001,ROW($F398)+$E$3))/O$3*1000,""))</f>
        <v/>
      </c>
      <c r="P398" s="73" t="str">
        <f>IF($A398="","",IF($A398=P$2,IF($G$3=aux!$A$2,1,-1)*($F398-INDEX($F$1:$F$1001,ROW($F398)+$E$3))/P$3*1000,""))</f>
        <v/>
      </c>
      <c r="Q398" s="73" t="str">
        <f>IF($A398="","",IF($A398=Q$2,IF($G$3=aux!$A$2,1,-1)*($F398-INDEX($F$1:$F$1001,ROW($F398)+$E$3))/Q$3*1000,""))</f>
        <v/>
      </c>
      <c r="R398" s="73" t="str">
        <f>IF($A398="","",IF($A398=R$2,IF($G$3=aux!$A$2,1,-1)*($F398-INDEX($F$1:$F$1001,ROW($F398)+$E$3))/R$3*1000,""))</f>
        <v/>
      </c>
      <c r="S398" s="73" t="str">
        <f>IF($A398="","",IF($A398=S$2,IF($G$3=aux!$A$2,1,-1)*($F398-INDEX($F$1:$F$1001,ROW($F398)+$E$3))/S$3*1000,""))</f>
        <v/>
      </c>
      <c r="T398" s="73" t="str">
        <f>IF($A398="","",IF($A398=T$2,IF($G$3=aux!$A$2,1,-1)*($F398-INDEX($F$1:$F$1001,ROW($F398)+$E$3))/T$3*1000,""))</f>
        <v/>
      </c>
      <c r="U398" s="73" t="str">
        <f>IF($A398="","",IF($A398=U$2,IF($G$3=aux!$A$2,1,-1)*($F398-INDEX($F$1:$F$1001,ROW($F398)+$E$3))/U$3*1000,""))</f>
        <v/>
      </c>
      <c r="V398" s="73">
        <f>IF($A398="","",IF($A398=V$2,IF($G$3=aux!$A$2,1,-1)*($F398-INDEX($F$1:$F$1001,ROW($F398)+$E$3))/V$3*1000,""))</f>
        <v>51.126333333333335</v>
      </c>
      <c r="W398" s="73" t="str">
        <f>IF($A398="","",IF($A398=W$2,IF($G$3=aux!$A$2,1,-1)*($F398-INDEX($F$1:$F$1001,ROW($F398)+$E$3))/W$3*1000,""))</f>
        <v/>
      </c>
    </row>
    <row r="399" spans="1:23" x14ac:dyDescent="0.25">
      <c r="A399" s="47" t="s">
        <v>132</v>
      </c>
      <c r="B399" s="8" t="s">
        <v>129</v>
      </c>
      <c r="C399" s="8" t="s">
        <v>130</v>
      </c>
      <c r="D399" s="8" t="s">
        <v>0</v>
      </c>
      <c r="E399" s="8">
        <v>84</v>
      </c>
      <c r="F399" s="8">
        <v>0.34897800000000001</v>
      </c>
      <c r="G399" s="8">
        <v>2.622E-16</v>
      </c>
      <c r="H399" s="8">
        <v>0</v>
      </c>
      <c r="I399" s="8">
        <v>0</v>
      </c>
      <c r="J399" s="8">
        <v>0</v>
      </c>
      <c r="K399" s="48">
        <v>2.9609999999999998E-8</v>
      </c>
      <c r="N399" s="73" t="str">
        <f>IF($A399="","",IF($A399=N$2,IF($G$3=aux!$A$2,1,-1)*($F399-INDEX($F$1:$F$1001,ROW($F399)+$E$3))/N$3*1000,""))</f>
        <v/>
      </c>
      <c r="O399" s="73" t="str">
        <f>IF($A399="","",IF($A399=O$2,IF($G$3=aux!$A$2,1,-1)*($F399-INDEX($F$1:$F$1001,ROW($F399)+$E$3))/O$3*1000,""))</f>
        <v/>
      </c>
      <c r="P399" s="73" t="str">
        <f>IF($A399="","",IF($A399=P$2,IF($G$3=aux!$A$2,1,-1)*($F399-INDEX($F$1:$F$1001,ROW($F399)+$E$3))/P$3*1000,""))</f>
        <v/>
      </c>
      <c r="Q399" s="73" t="str">
        <f>IF($A399="","",IF($A399=Q$2,IF($G$3=aux!$A$2,1,-1)*($F399-INDEX($F$1:$F$1001,ROW($F399)+$E$3))/Q$3*1000,""))</f>
        <v/>
      </c>
      <c r="R399" s="73" t="str">
        <f>IF($A399="","",IF($A399=R$2,IF($G$3=aux!$A$2,1,-1)*($F399-INDEX($F$1:$F$1001,ROW($F399)+$E$3))/R$3*1000,""))</f>
        <v/>
      </c>
      <c r="S399" s="73" t="str">
        <f>IF($A399="","",IF($A399=S$2,IF($G$3=aux!$A$2,1,-1)*($F399-INDEX($F$1:$F$1001,ROW($F399)+$E$3))/S$3*1000,""))</f>
        <v/>
      </c>
      <c r="T399" s="73" t="str">
        <f>IF($A399="","",IF($A399=T$2,IF($G$3=aux!$A$2,1,-1)*($F399-INDEX($F$1:$F$1001,ROW($F399)+$E$3))/T$3*1000,""))</f>
        <v/>
      </c>
      <c r="U399" s="73" t="str">
        <f>IF($A399="","",IF($A399=U$2,IF($G$3=aux!$A$2,1,-1)*($F399-INDEX($F$1:$F$1001,ROW($F399)+$E$3))/U$3*1000,""))</f>
        <v/>
      </c>
      <c r="V399" s="73">
        <f>IF($A399="","",IF($A399=V$2,IF($G$3=aux!$A$2,1,-1)*($F399-INDEX($F$1:$F$1001,ROW($F399)+$E$3))/V$3*1000,""))</f>
        <v>51.761333333333333</v>
      </c>
      <c r="W399" s="73" t="str">
        <f>IF($A399="","",IF($A399=W$2,IF($G$3=aux!$A$2,1,-1)*($F399-INDEX($F$1:$F$1001,ROW($F399)+$E$3))/W$3*1000,""))</f>
        <v/>
      </c>
    </row>
    <row r="400" spans="1:23" x14ac:dyDescent="0.25">
      <c r="A400" s="47" t="s">
        <v>132</v>
      </c>
      <c r="B400" s="8" t="s">
        <v>129</v>
      </c>
      <c r="C400" s="8" t="s">
        <v>130</v>
      </c>
      <c r="D400" s="8" t="s">
        <v>0</v>
      </c>
      <c r="E400" s="8">
        <v>85</v>
      </c>
      <c r="F400" s="8">
        <v>0.35342699999999999</v>
      </c>
      <c r="G400" s="8">
        <v>2.6210000000000001E-16</v>
      </c>
      <c r="H400" s="8">
        <v>0</v>
      </c>
      <c r="I400" s="8">
        <v>0</v>
      </c>
      <c r="J400" s="8">
        <v>0</v>
      </c>
      <c r="K400" s="48">
        <v>2.9609999999999998E-8</v>
      </c>
      <c r="N400" s="73" t="str">
        <f>IF($A400="","",IF($A400=N$2,IF($G$3=aux!$A$2,1,-1)*($F400-INDEX($F$1:$F$1001,ROW($F400)+$E$3))/N$3*1000,""))</f>
        <v/>
      </c>
      <c r="O400" s="73" t="str">
        <f>IF($A400="","",IF($A400=O$2,IF($G$3=aux!$A$2,1,-1)*($F400-INDEX($F$1:$F$1001,ROW($F400)+$E$3))/O$3*1000,""))</f>
        <v/>
      </c>
      <c r="P400" s="73" t="str">
        <f>IF($A400="","",IF($A400=P$2,IF($G$3=aux!$A$2,1,-1)*($F400-INDEX($F$1:$F$1001,ROW($F400)+$E$3))/P$3*1000,""))</f>
        <v/>
      </c>
      <c r="Q400" s="73" t="str">
        <f>IF($A400="","",IF($A400=Q$2,IF($G$3=aux!$A$2,1,-1)*($F400-INDEX($F$1:$F$1001,ROW($F400)+$E$3))/Q$3*1000,""))</f>
        <v/>
      </c>
      <c r="R400" s="73" t="str">
        <f>IF($A400="","",IF($A400=R$2,IF($G$3=aux!$A$2,1,-1)*($F400-INDEX($F$1:$F$1001,ROW($F400)+$E$3))/R$3*1000,""))</f>
        <v/>
      </c>
      <c r="S400" s="73" t="str">
        <f>IF($A400="","",IF($A400=S$2,IF($G$3=aux!$A$2,1,-1)*($F400-INDEX($F$1:$F$1001,ROW($F400)+$E$3))/S$3*1000,""))</f>
        <v/>
      </c>
      <c r="T400" s="73" t="str">
        <f>IF($A400="","",IF($A400=T$2,IF($G$3=aux!$A$2,1,-1)*($F400-INDEX($F$1:$F$1001,ROW($F400)+$E$3))/T$3*1000,""))</f>
        <v/>
      </c>
      <c r="U400" s="73" t="str">
        <f>IF($A400="","",IF($A400=U$2,IF($G$3=aux!$A$2,1,-1)*($F400-INDEX($F$1:$F$1001,ROW($F400)+$E$3))/U$3*1000,""))</f>
        <v/>
      </c>
      <c r="V400" s="73">
        <f>IF($A400="","",IF($A400=V$2,IF($G$3=aux!$A$2,1,-1)*($F400-INDEX($F$1:$F$1001,ROW($F400)+$E$3))/V$3*1000,""))</f>
        <v>52.395666666666664</v>
      </c>
      <c r="W400" s="73" t="str">
        <f>IF($A400="","",IF($A400=W$2,IF($G$3=aux!$A$2,1,-1)*($F400-INDEX($F$1:$F$1001,ROW($F400)+$E$3))/W$3*1000,""))</f>
        <v/>
      </c>
    </row>
    <row r="401" spans="1:23" x14ac:dyDescent="0.25">
      <c r="A401" s="47" t="s">
        <v>132</v>
      </c>
      <c r="B401" s="8" t="s">
        <v>129</v>
      </c>
      <c r="C401" s="8" t="s">
        <v>130</v>
      </c>
      <c r="D401" s="8" t="s">
        <v>0</v>
      </c>
      <c r="E401" s="8">
        <v>86</v>
      </c>
      <c r="F401" s="8">
        <v>0.357877</v>
      </c>
      <c r="G401" s="8">
        <v>2.6210000000000001E-16</v>
      </c>
      <c r="H401" s="8">
        <v>0</v>
      </c>
      <c r="I401" s="8">
        <v>0</v>
      </c>
      <c r="J401" s="8">
        <v>0</v>
      </c>
      <c r="K401" s="48">
        <v>2.9609999999999998E-8</v>
      </c>
      <c r="N401" s="73" t="str">
        <f>IF($A401="","",IF($A401=N$2,IF($G$3=aux!$A$2,1,-1)*($F401-INDEX($F$1:$F$1001,ROW($F401)+$E$3))/N$3*1000,""))</f>
        <v/>
      </c>
      <c r="O401" s="73" t="str">
        <f>IF($A401="","",IF($A401=O$2,IF($G$3=aux!$A$2,1,-1)*($F401-INDEX($F$1:$F$1001,ROW($F401)+$E$3))/O$3*1000,""))</f>
        <v/>
      </c>
      <c r="P401" s="73" t="str">
        <f>IF($A401="","",IF($A401=P$2,IF($G$3=aux!$A$2,1,-1)*($F401-INDEX($F$1:$F$1001,ROW($F401)+$E$3))/P$3*1000,""))</f>
        <v/>
      </c>
      <c r="Q401" s="73" t="str">
        <f>IF($A401="","",IF($A401=Q$2,IF($G$3=aux!$A$2,1,-1)*($F401-INDEX($F$1:$F$1001,ROW($F401)+$E$3))/Q$3*1000,""))</f>
        <v/>
      </c>
      <c r="R401" s="73" t="str">
        <f>IF($A401="","",IF($A401=R$2,IF($G$3=aux!$A$2,1,-1)*($F401-INDEX($F$1:$F$1001,ROW($F401)+$E$3))/R$3*1000,""))</f>
        <v/>
      </c>
      <c r="S401" s="73" t="str">
        <f>IF($A401="","",IF($A401=S$2,IF($G$3=aux!$A$2,1,-1)*($F401-INDEX($F$1:$F$1001,ROW($F401)+$E$3))/S$3*1000,""))</f>
        <v/>
      </c>
      <c r="T401" s="73" t="str">
        <f>IF($A401="","",IF($A401=T$2,IF($G$3=aux!$A$2,1,-1)*($F401-INDEX($F$1:$F$1001,ROW($F401)+$E$3))/T$3*1000,""))</f>
        <v/>
      </c>
      <c r="U401" s="73" t="str">
        <f>IF($A401="","",IF($A401=U$2,IF($G$3=aux!$A$2,1,-1)*($F401-INDEX($F$1:$F$1001,ROW($F401)+$E$3))/U$3*1000,""))</f>
        <v/>
      </c>
      <c r="V401" s="73">
        <f>IF($A401="","",IF($A401=V$2,IF($G$3=aux!$A$2,1,-1)*($F401-INDEX($F$1:$F$1001,ROW($F401)+$E$3))/V$3*1000,""))</f>
        <v>53.03</v>
      </c>
      <c r="W401" s="73" t="str">
        <f>IF($A401="","",IF($A401=W$2,IF($G$3=aux!$A$2,1,-1)*($F401-INDEX($F$1:$F$1001,ROW($F401)+$E$3))/W$3*1000,""))</f>
        <v/>
      </c>
    </row>
    <row r="402" spans="1:23" x14ac:dyDescent="0.25">
      <c r="A402" s="47" t="s">
        <v>132</v>
      </c>
      <c r="B402" s="8" t="s">
        <v>129</v>
      </c>
      <c r="C402" s="8" t="s">
        <v>130</v>
      </c>
      <c r="D402" s="8" t="s">
        <v>0</v>
      </c>
      <c r="E402" s="8">
        <v>87</v>
      </c>
      <c r="F402" s="8">
        <v>0.36241699999999999</v>
      </c>
      <c r="G402" s="8">
        <v>2.6200000000000002E-16</v>
      </c>
      <c r="H402" s="8">
        <v>0</v>
      </c>
      <c r="I402" s="8">
        <v>0</v>
      </c>
      <c r="J402" s="8">
        <v>0</v>
      </c>
      <c r="K402" s="48">
        <v>2.9609999999999998E-8</v>
      </c>
      <c r="N402" s="73" t="str">
        <f>IF($A402="","",IF($A402=N$2,IF($G$3=aux!$A$2,1,-1)*($F402-INDEX($F$1:$F$1001,ROW($F402)+$E$3))/N$3*1000,""))</f>
        <v/>
      </c>
      <c r="O402" s="73" t="str">
        <f>IF($A402="","",IF($A402=O$2,IF($G$3=aux!$A$2,1,-1)*($F402-INDEX($F$1:$F$1001,ROW($F402)+$E$3))/O$3*1000,""))</f>
        <v/>
      </c>
      <c r="P402" s="73" t="str">
        <f>IF($A402="","",IF($A402=P$2,IF($G$3=aux!$A$2,1,-1)*($F402-INDEX($F$1:$F$1001,ROW($F402)+$E$3))/P$3*1000,""))</f>
        <v/>
      </c>
      <c r="Q402" s="73" t="str">
        <f>IF($A402="","",IF($A402=Q$2,IF($G$3=aux!$A$2,1,-1)*($F402-INDEX($F$1:$F$1001,ROW($F402)+$E$3))/Q$3*1000,""))</f>
        <v/>
      </c>
      <c r="R402" s="73" t="str">
        <f>IF($A402="","",IF($A402=R$2,IF($G$3=aux!$A$2,1,-1)*($F402-INDEX($F$1:$F$1001,ROW($F402)+$E$3))/R$3*1000,""))</f>
        <v/>
      </c>
      <c r="S402" s="73" t="str">
        <f>IF($A402="","",IF($A402=S$2,IF($G$3=aux!$A$2,1,-1)*($F402-INDEX($F$1:$F$1001,ROW($F402)+$E$3))/S$3*1000,""))</f>
        <v/>
      </c>
      <c r="T402" s="73" t="str">
        <f>IF($A402="","",IF($A402=T$2,IF($G$3=aux!$A$2,1,-1)*($F402-INDEX($F$1:$F$1001,ROW($F402)+$E$3))/T$3*1000,""))</f>
        <v/>
      </c>
      <c r="U402" s="73" t="str">
        <f>IF($A402="","",IF($A402=U$2,IF($G$3=aux!$A$2,1,-1)*($F402-INDEX($F$1:$F$1001,ROW($F402)+$E$3))/U$3*1000,""))</f>
        <v/>
      </c>
      <c r="V402" s="73">
        <f>IF($A402="","",IF($A402=V$2,IF($G$3=aux!$A$2,1,-1)*($F402-INDEX($F$1:$F$1001,ROW($F402)+$E$3))/V$3*1000,""))</f>
        <v>53.67766666666666</v>
      </c>
      <c r="W402" s="73" t="str">
        <f>IF($A402="","",IF($A402=W$2,IF($G$3=aux!$A$2,1,-1)*($F402-INDEX($F$1:$F$1001,ROW($F402)+$E$3))/W$3*1000,""))</f>
        <v/>
      </c>
    </row>
    <row r="403" spans="1:23" x14ac:dyDescent="0.25">
      <c r="A403" s="47" t="s">
        <v>132</v>
      </c>
      <c r="B403" s="8" t="s">
        <v>129</v>
      </c>
      <c r="C403" s="8" t="s">
        <v>130</v>
      </c>
      <c r="D403" s="8" t="s">
        <v>0</v>
      </c>
      <c r="E403" s="8">
        <v>88</v>
      </c>
      <c r="F403" s="8">
        <v>0.366956</v>
      </c>
      <c r="G403" s="8">
        <v>2.6200000000000002E-16</v>
      </c>
      <c r="H403" s="8">
        <v>0</v>
      </c>
      <c r="I403" s="8">
        <v>0</v>
      </c>
      <c r="J403" s="8">
        <v>0</v>
      </c>
      <c r="K403" s="48">
        <v>2.9609999999999998E-8</v>
      </c>
      <c r="N403" s="73" t="str">
        <f>IF($A403="","",IF($A403=N$2,IF($G$3=aux!$A$2,1,-1)*($F403-INDEX($F$1:$F$1001,ROW($F403)+$E$3))/N$3*1000,""))</f>
        <v/>
      </c>
      <c r="O403" s="73" t="str">
        <f>IF($A403="","",IF($A403=O$2,IF($G$3=aux!$A$2,1,-1)*($F403-INDEX($F$1:$F$1001,ROW($F403)+$E$3))/O$3*1000,""))</f>
        <v/>
      </c>
      <c r="P403" s="73" t="str">
        <f>IF($A403="","",IF($A403=P$2,IF($G$3=aux!$A$2,1,-1)*($F403-INDEX($F$1:$F$1001,ROW($F403)+$E$3))/P$3*1000,""))</f>
        <v/>
      </c>
      <c r="Q403" s="73" t="str">
        <f>IF($A403="","",IF($A403=Q$2,IF($G$3=aux!$A$2,1,-1)*($F403-INDEX($F$1:$F$1001,ROW($F403)+$E$3))/Q$3*1000,""))</f>
        <v/>
      </c>
      <c r="R403" s="73" t="str">
        <f>IF($A403="","",IF($A403=R$2,IF($G$3=aux!$A$2,1,-1)*($F403-INDEX($F$1:$F$1001,ROW($F403)+$E$3))/R$3*1000,""))</f>
        <v/>
      </c>
      <c r="S403" s="73" t="str">
        <f>IF($A403="","",IF($A403=S$2,IF($G$3=aux!$A$2,1,-1)*($F403-INDEX($F$1:$F$1001,ROW($F403)+$E$3))/S$3*1000,""))</f>
        <v/>
      </c>
      <c r="T403" s="73" t="str">
        <f>IF($A403="","",IF($A403=T$2,IF($G$3=aux!$A$2,1,-1)*($F403-INDEX($F$1:$F$1001,ROW($F403)+$E$3))/T$3*1000,""))</f>
        <v/>
      </c>
      <c r="U403" s="73" t="str">
        <f>IF($A403="","",IF($A403=U$2,IF($G$3=aux!$A$2,1,-1)*($F403-INDEX($F$1:$F$1001,ROW($F403)+$E$3))/U$3*1000,""))</f>
        <v/>
      </c>
      <c r="V403" s="73">
        <f>IF($A403="","",IF($A403=V$2,IF($G$3=aux!$A$2,1,-1)*($F403-INDEX($F$1:$F$1001,ROW($F403)+$E$3))/V$3*1000,""))</f>
        <v>54.325000000000003</v>
      </c>
      <c r="W403" s="73" t="str">
        <f>IF($A403="","",IF($A403=W$2,IF($G$3=aux!$A$2,1,-1)*($F403-INDEX($F$1:$F$1001,ROW($F403)+$E$3))/W$3*1000,""))</f>
        <v/>
      </c>
    </row>
    <row r="404" spans="1:23" x14ac:dyDescent="0.25">
      <c r="A404" s="47" t="s">
        <v>132</v>
      </c>
      <c r="B404" s="8" t="s">
        <v>129</v>
      </c>
      <c r="C404" s="8" t="s">
        <v>130</v>
      </c>
      <c r="D404" s="8" t="s">
        <v>0</v>
      </c>
      <c r="E404" s="8">
        <v>89</v>
      </c>
      <c r="F404" s="8">
        <v>0.37126399999999998</v>
      </c>
      <c r="G404" s="8">
        <v>2.6189999999999998E-16</v>
      </c>
      <c r="H404" s="8">
        <v>0</v>
      </c>
      <c r="I404" s="8">
        <v>0</v>
      </c>
      <c r="J404" s="8">
        <v>0</v>
      </c>
      <c r="K404" s="48">
        <v>2.9609999999999998E-8</v>
      </c>
      <c r="N404" s="73" t="str">
        <f>IF($A404="","",IF($A404=N$2,IF($G$3=aux!$A$2,1,-1)*($F404-INDEX($F$1:$F$1001,ROW($F404)+$E$3))/N$3*1000,""))</f>
        <v/>
      </c>
      <c r="O404" s="73" t="str">
        <f>IF($A404="","",IF($A404=O$2,IF($G$3=aux!$A$2,1,-1)*($F404-INDEX($F$1:$F$1001,ROW($F404)+$E$3))/O$3*1000,""))</f>
        <v/>
      </c>
      <c r="P404" s="73" t="str">
        <f>IF($A404="","",IF($A404=P$2,IF($G$3=aux!$A$2,1,-1)*($F404-INDEX($F$1:$F$1001,ROW($F404)+$E$3))/P$3*1000,""))</f>
        <v/>
      </c>
      <c r="Q404" s="73" t="str">
        <f>IF($A404="","",IF($A404=Q$2,IF($G$3=aux!$A$2,1,-1)*($F404-INDEX($F$1:$F$1001,ROW($F404)+$E$3))/Q$3*1000,""))</f>
        <v/>
      </c>
      <c r="R404" s="73" t="str">
        <f>IF($A404="","",IF($A404=R$2,IF($G$3=aux!$A$2,1,-1)*($F404-INDEX($F$1:$F$1001,ROW($F404)+$E$3))/R$3*1000,""))</f>
        <v/>
      </c>
      <c r="S404" s="73" t="str">
        <f>IF($A404="","",IF($A404=S$2,IF($G$3=aux!$A$2,1,-1)*($F404-INDEX($F$1:$F$1001,ROW($F404)+$E$3))/S$3*1000,""))</f>
        <v/>
      </c>
      <c r="T404" s="73" t="str">
        <f>IF($A404="","",IF($A404=T$2,IF($G$3=aux!$A$2,1,-1)*($F404-INDEX($F$1:$F$1001,ROW($F404)+$E$3))/T$3*1000,""))</f>
        <v/>
      </c>
      <c r="U404" s="73" t="str">
        <f>IF($A404="","",IF($A404=U$2,IF($G$3=aux!$A$2,1,-1)*($F404-INDEX($F$1:$F$1001,ROW($F404)+$E$3))/U$3*1000,""))</f>
        <v/>
      </c>
      <c r="V404" s="73">
        <f>IF($A404="","",IF($A404=V$2,IF($G$3=aux!$A$2,1,-1)*($F404-INDEX($F$1:$F$1001,ROW($F404)+$E$3))/V$3*1000,""))</f>
        <v>54.940333333333335</v>
      </c>
      <c r="W404" s="73" t="str">
        <f>IF($A404="","",IF($A404=W$2,IF($G$3=aux!$A$2,1,-1)*($F404-INDEX($F$1:$F$1001,ROW($F404)+$E$3))/W$3*1000,""))</f>
        <v/>
      </c>
    </row>
    <row r="405" spans="1:23" x14ac:dyDescent="0.25">
      <c r="A405" s="47" t="s">
        <v>132</v>
      </c>
      <c r="B405" s="8" t="s">
        <v>129</v>
      </c>
      <c r="C405" s="8" t="s">
        <v>130</v>
      </c>
      <c r="D405" s="8" t="s">
        <v>0</v>
      </c>
      <c r="E405" s="8">
        <v>90</v>
      </c>
      <c r="F405" s="8">
        <v>0.37557099999999999</v>
      </c>
      <c r="G405" s="8">
        <v>2.6179999999999998E-16</v>
      </c>
      <c r="H405" s="8">
        <v>0</v>
      </c>
      <c r="I405" s="8">
        <v>0</v>
      </c>
      <c r="J405" s="8">
        <v>0</v>
      </c>
      <c r="K405" s="48">
        <v>2.9609999999999998E-8</v>
      </c>
      <c r="N405" s="73" t="str">
        <f>IF($A405="","",IF($A405=N$2,IF($G$3=aux!$A$2,1,-1)*($F405-INDEX($F$1:$F$1001,ROW($F405)+$E$3))/N$3*1000,""))</f>
        <v/>
      </c>
      <c r="O405" s="73" t="str">
        <f>IF($A405="","",IF($A405=O$2,IF($G$3=aux!$A$2,1,-1)*($F405-INDEX($F$1:$F$1001,ROW($F405)+$E$3))/O$3*1000,""))</f>
        <v/>
      </c>
      <c r="P405" s="73" t="str">
        <f>IF($A405="","",IF($A405=P$2,IF($G$3=aux!$A$2,1,-1)*($F405-INDEX($F$1:$F$1001,ROW($F405)+$E$3))/P$3*1000,""))</f>
        <v/>
      </c>
      <c r="Q405" s="73" t="str">
        <f>IF($A405="","",IF($A405=Q$2,IF($G$3=aux!$A$2,1,-1)*($F405-INDEX($F$1:$F$1001,ROW($F405)+$E$3))/Q$3*1000,""))</f>
        <v/>
      </c>
      <c r="R405" s="73" t="str">
        <f>IF($A405="","",IF($A405=R$2,IF($G$3=aux!$A$2,1,-1)*($F405-INDEX($F$1:$F$1001,ROW($F405)+$E$3))/R$3*1000,""))</f>
        <v/>
      </c>
      <c r="S405" s="73" t="str">
        <f>IF($A405="","",IF($A405=S$2,IF($G$3=aux!$A$2,1,-1)*($F405-INDEX($F$1:$F$1001,ROW($F405)+$E$3))/S$3*1000,""))</f>
        <v/>
      </c>
      <c r="T405" s="73" t="str">
        <f>IF($A405="","",IF($A405=T$2,IF($G$3=aux!$A$2,1,-1)*($F405-INDEX($F$1:$F$1001,ROW($F405)+$E$3))/T$3*1000,""))</f>
        <v/>
      </c>
      <c r="U405" s="73" t="str">
        <f>IF($A405="","",IF($A405=U$2,IF($G$3=aux!$A$2,1,-1)*($F405-INDEX($F$1:$F$1001,ROW($F405)+$E$3))/U$3*1000,""))</f>
        <v/>
      </c>
      <c r="V405" s="73">
        <f>IF($A405="","",IF($A405=V$2,IF($G$3=aux!$A$2,1,-1)*($F405-INDEX($F$1:$F$1001,ROW($F405)+$E$3))/V$3*1000,""))</f>
        <v>55.55566666666666</v>
      </c>
      <c r="W405" s="73" t="str">
        <f>IF($A405="","",IF($A405=W$2,IF($G$3=aux!$A$2,1,-1)*($F405-INDEX($F$1:$F$1001,ROW($F405)+$E$3))/W$3*1000,""))</f>
        <v/>
      </c>
    </row>
    <row r="406" spans="1:23" x14ac:dyDescent="0.25">
      <c r="A406" s="47" t="s">
        <v>132</v>
      </c>
      <c r="B406" s="8" t="s">
        <v>129</v>
      </c>
      <c r="C406" s="8" t="s">
        <v>130</v>
      </c>
      <c r="D406" s="8" t="s">
        <v>0</v>
      </c>
      <c r="E406" s="8">
        <v>91</v>
      </c>
      <c r="F406" s="8">
        <v>0.37987900000000002</v>
      </c>
      <c r="G406" s="8">
        <v>2.6169999999999999E-16</v>
      </c>
      <c r="H406" s="8">
        <v>0</v>
      </c>
      <c r="I406" s="8">
        <v>0</v>
      </c>
      <c r="J406" s="8">
        <v>0</v>
      </c>
      <c r="K406" s="48">
        <v>2.9609999999999998E-8</v>
      </c>
      <c r="N406" s="73" t="str">
        <f>IF($A406="","",IF($A406=N$2,IF($G$3=aux!$A$2,1,-1)*($F406-INDEX($F$1:$F$1001,ROW($F406)+$E$3))/N$3*1000,""))</f>
        <v/>
      </c>
      <c r="O406" s="73" t="str">
        <f>IF($A406="","",IF($A406=O$2,IF($G$3=aux!$A$2,1,-1)*($F406-INDEX($F$1:$F$1001,ROW($F406)+$E$3))/O$3*1000,""))</f>
        <v/>
      </c>
      <c r="P406" s="73" t="str">
        <f>IF($A406="","",IF($A406=P$2,IF($G$3=aux!$A$2,1,-1)*($F406-INDEX($F$1:$F$1001,ROW($F406)+$E$3))/P$3*1000,""))</f>
        <v/>
      </c>
      <c r="Q406" s="73" t="str">
        <f>IF($A406="","",IF($A406=Q$2,IF($G$3=aux!$A$2,1,-1)*($F406-INDEX($F$1:$F$1001,ROW($F406)+$E$3))/Q$3*1000,""))</f>
        <v/>
      </c>
      <c r="R406" s="73" t="str">
        <f>IF($A406="","",IF($A406=R$2,IF($G$3=aux!$A$2,1,-1)*($F406-INDEX($F$1:$F$1001,ROW($F406)+$E$3))/R$3*1000,""))</f>
        <v/>
      </c>
      <c r="S406" s="73" t="str">
        <f>IF($A406="","",IF($A406=S$2,IF($G$3=aux!$A$2,1,-1)*($F406-INDEX($F$1:$F$1001,ROW($F406)+$E$3))/S$3*1000,""))</f>
        <v/>
      </c>
      <c r="T406" s="73" t="str">
        <f>IF($A406="","",IF($A406=T$2,IF($G$3=aux!$A$2,1,-1)*($F406-INDEX($F$1:$F$1001,ROW($F406)+$E$3))/T$3*1000,""))</f>
        <v/>
      </c>
      <c r="U406" s="73" t="str">
        <f>IF($A406="","",IF($A406=U$2,IF($G$3=aux!$A$2,1,-1)*($F406-INDEX($F$1:$F$1001,ROW($F406)+$E$3))/U$3*1000,""))</f>
        <v/>
      </c>
      <c r="V406" s="73">
        <f>IF($A406="","",IF($A406=V$2,IF($G$3=aux!$A$2,1,-1)*($F406-INDEX($F$1:$F$1001,ROW($F406)+$E$3))/V$3*1000,""))</f>
        <v>56.171000000000006</v>
      </c>
      <c r="W406" s="73" t="str">
        <f>IF($A406="","",IF($A406=W$2,IF($G$3=aux!$A$2,1,-1)*($F406-INDEX($F$1:$F$1001,ROW($F406)+$E$3))/W$3*1000,""))</f>
        <v/>
      </c>
    </row>
    <row r="407" spans="1:23" x14ac:dyDescent="0.25">
      <c r="A407" s="47" t="s">
        <v>132</v>
      </c>
      <c r="B407" s="8" t="s">
        <v>129</v>
      </c>
      <c r="C407" s="8" t="s">
        <v>130</v>
      </c>
      <c r="D407" s="8" t="s">
        <v>0</v>
      </c>
      <c r="E407" s="8">
        <v>92</v>
      </c>
      <c r="F407" s="8">
        <v>0.384187</v>
      </c>
      <c r="G407" s="8">
        <v>2.616E-16</v>
      </c>
      <c r="H407" s="8">
        <v>0</v>
      </c>
      <c r="I407" s="8">
        <v>0</v>
      </c>
      <c r="J407" s="8">
        <v>0</v>
      </c>
      <c r="K407" s="48">
        <v>2.9609999999999998E-8</v>
      </c>
      <c r="N407" s="73" t="str">
        <f>IF($A407="","",IF($A407=N$2,IF($G$3=aux!$A$2,1,-1)*($F407-INDEX($F$1:$F$1001,ROW($F407)+$E$3))/N$3*1000,""))</f>
        <v/>
      </c>
      <c r="O407" s="73" t="str">
        <f>IF($A407="","",IF($A407=O$2,IF($G$3=aux!$A$2,1,-1)*($F407-INDEX($F$1:$F$1001,ROW($F407)+$E$3))/O$3*1000,""))</f>
        <v/>
      </c>
      <c r="P407" s="73" t="str">
        <f>IF($A407="","",IF($A407=P$2,IF($G$3=aux!$A$2,1,-1)*($F407-INDEX($F$1:$F$1001,ROW($F407)+$E$3))/P$3*1000,""))</f>
        <v/>
      </c>
      <c r="Q407" s="73" t="str">
        <f>IF($A407="","",IF($A407=Q$2,IF($G$3=aux!$A$2,1,-1)*($F407-INDEX($F$1:$F$1001,ROW($F407)+$E$3))/Q$3*1000,""))</f>
        <v/>
      </c>
      <c r="R407" s="73" t="str">
        <f>IF($A407="","",IF($A407=R$2,IF($G$3=aux!$A$2,1,-1)*($F407-INDEX($F$1:$F$1001,ROW($F407)+$E$3))/R$3*1000,""))</f>
        <v/>
      </c>
      <c r="S407" s="73" t="str">
        <f>IF($A407="","",IF($A407=S$2,IF($G$3=aux!$A$2,1,-1)*($F407-INDEX($F$1:$F$1001,ROW($F407)+$E$3))/S$3*1000,""))</f>
        <v/>
      </c>
      <c r="T407" s="73" t="str">
        <f>IF($A407="","",IF($A407=T$2,IF($G$3=aux!$A$2,1,-1)*($F407-INDEX($F$1:$F$1001,ROW($F407)+$E$3))/T$3*1000,""))</f>
        <v/>
      </c>
      <c r="U407" s="73" t="str">
        <f>IF($A407="","",IF($A407=U$2,IF($G$3=aux!$A$2,1,-1)*($F407-INDEX($F$1:$F$1001,ROW($F407)+$E$3))/U$3*1000,""))</f>
        <v/>
      </c>
      <c r="V407" s="73">
        <f>IF($A407="","",IF($A407=V$2,IF($G$3=aux!$A$2,1,-1)*($F407-INDEX($F$1:$F$1001,ROW($F407)+$E$3))/V$3*1000,""))</f>
        <v>56.786333333333332</v>
      </c>
      <c r="W407" s="73" t="str">
        <f>IF($A407="","",IF($A407=W$2,IF($G$3=aux!$A$2,1,-1)*($F407-INDEX($F$1:$F$1001,ROW($F407)+$E$3))/W$3*1000,""))</f>
        <v/>
      </c>
    </row>
    <row r="408" spans="1:23" x14ac:dyDescent="0.25">
      <c r="A408" s="47" t="s">
        <v>132</v>
      </c>
      <c r="B408" s="8" t="s">
        <v>129</v>
      </c>
      <c r="C408" s="8" t="s">
        <v>130</v>
      </c>
      <c r="D408" s="8" t="s">
        <v>0</v>
      </c>
      <c r="E408" s="8">
        <v>93</v>
      </c>
      <c r="F408" s="8">
        <v>0.38849499999999998</v>
      </c>
      <c r="G408" s="8">
        <v>2.6150000000000001E-16</v>
      </c>
      <c r="H408" s="8">
        <v>0</v>
      </c>
      <c r="I408" s="8">
        <v>0</v>
      </c>
      <c r="J408" s="8">
        <v>0</v>
      </c>
      <c r="K408" s="48">
        <v>2.9609999999999998E-8</v>
      </c>
      <c r="N408" s="73" t="str">
        <f>IF($A408="","",IF($A408=N$2,IF($G$3=aux!$A$2,1,-1)*($F408-INDEX($F$1:$F$1001,ROW($F408)+$E$3))/N$3*1000,""))</f>
        <v/>
      </c>
      <c r="O408" s="73" t="str">
        <f>IF($A408="","",IF($A408=O$2,IF($G$3=aux!$A$2,1,-1)*($F408-INDEX($F$1:$F$1001,ROW($F408)+$E$3))/O$3*1000,""))</f>
        <v/>
      </c>
      <c r="P408" s="73" t="str">
        <f>IF($A408="","",IF($A408=P$2,IF($G$3=aux!$A$2,1,-1)*($F408-INDEX($F$1:$F$1001,ROW($F408)+$E$3))/P$3*1000,""))</f>
        <v/>
      </c>
      <c r="Q408" s="73" t="str">
        <f>IF($A408="","",IF($A408=Q$2,IF($G$3=aux!$A$2,1,-1)*($F408-INDEX($F$1:$F$1001,ROW($F408)+$E$3))/Q$3*1000,""))</f>
        <v/>
      </c>
      <c r="R408" s="73" t="str">
        <f>IF($A408="","",IF($A408=R$2,IF($G$3=aux!$A$2,1,-1)*($F408-INDEX($F$1:$F$1001,ROW($F408)+$E$3))/R$3*1000,""))</f>
        <v/>
      </c>
      <c r="S408" s="73" t="str">
        <f>IF($A408="","",IF($A408=S$2,IF($G$3=aux!$A$2,1,-1)*($F408-INDEX($F$1:$F$1001,ROW($F408)+$E$3))/S$3*1000,""))</f>
        <v/>
      </c>
      <c r="T408" s="73" t="str">
        <f>IF($A408="","",IF($A408=T$2,IF($G$3=aux!$A$2,1,-1)*($F408-INDEX($F$1:$F$1001,ROW($F408)+$E$3))/T$3*1000,""))</f>
        <v/>
      </c>
      <c r="U408" s="73" t="str">
        <f>IF($A408="","",IF($A408=U$2,IF($G$3=aux!$A$2,1,-1)*($F408-INDEX($F$1:$F$1001,ROW($F408)+$E$3))/U$3*1000,""))</f>
        <v/>
      </c>
      <c r="V408" s="73">
        <f>IF($A408="","",IF($A408=V$2,IF($G$3=aux!$A$2,1,-1)*($F408-INDEX($F$1:$F$1001,ROW($F408)+$E$3))/V$3*1000,""))</f>
        <v>57.401999999999987</v>
      </c>
      <c r="W408" s="73" t="str">
        <f>IF($A408="","",IF($A408=W$2,IF($G$3=aux!$A$2,1,-1)*($F408-INDEX($F$1:$F$1001,ROW($F408)+$E$3))/W$3*1000,""))</f>
        <v/>
      </c>
    </row>
    <row r="409" spans="1:23" x14ac:dyDescent="0.25">
      <c r="A409" s="47" t="s">
        <v>132</v>
      </c>
      <c r="B409" s="8" t="s">
        <v>129</v>
      </c>
      <c r="C409" s="8" t="s">
        <v>130</v>
      </c>
      <c r="D409" s="8" t="s">
        <v>0</v>
      </c>
      <c r="E409" s="8">
        <v>94</v>
      </c>
      <c r="F409" s="8">
        <v>0.39280199999999998</v>
      </c>
      <c r="G409" s="8">
        <v>2.6140000000000002E-16</v>
      </c>
      <c r="H409" s="8">
        <v>0</v>
      </c>
      <c r="I409" s="8">
        <v>0</v>
      </c>
      <c r="J409" s="8">
        <v>0</v>
      </c>
      <c r="K409" s="48">
        <v>2.9609999999999998E-8</v>
      </c>
      <c r="N409" s="73" t="str">
        <f>IF($A409="","",IF($A409=N$2,IF($G$3=aux!$A$2,1,-1)*($F409-INDEX($F$1:$F$1001,ROW($F409)+$E$3))/N$3*1000,""))</f>
        <v/>
      </c>
      <c r="O409" s="73" t="str">
        <f>IF($A409="","",IF($A409=O$2,IF($G$3=aux!$A$2,1,-1)*($F409-INDEX($F$1:$F$1001,ROW($F409)+$E$3))/O$3*1000,""))</f>
        <v/>
      </c>
      <c r="P409" s="73" t="str">
        <f>IF($A409="","",IF($A409=P$2,IF($G$3=aux!$A$2,1,-1)*($F409-INDEX($F$1:$F$1001,ROW($F409)+$E$3))/P$3*1000,""))</f>
        <v/>
      </c>
      <c r="Q409" s="73" t="str">
        <f>IF($A409="","",IF($A409=Q$2,IF($G$3=aux!$A$2,1,-1)*($F409-INDEX($F$1:$F$1001,ROW($F409)+$E$3))/Q$3*1000,""))</f>
        <v/>
      </c>
      <c r="R409" s="73" t="str">
        <f>IF($A409="","",IF($A409=R$2,IF($G$3=aux!$A$2,1,-1)*($F409-INDEX($F$1:$F$1001,ROW($F409)+$E$3))/R$3*1000,""))</f>
        <v/>
      </c>
      <c r="S409" s="73" t="str">
        <f>IF($A409="","",IF($A409=S$2,IF($G$3=aux!$A$2,1,-1)*($F409-INDEX($F$1:$F$1001,ROW($F409)+$E$3))/S$3*1000,""))</f>
        <v/>
      </c>
      <c r="T409" s="73" t="str">
        <f>IF($A409="","",IF($A409=T$2,IF($G$3=aux!$A$2,1,-1)*($F409-INDEX($F$1:$F$1001,ROW($F409)+$E$3))/T$3*1000,""))</f>
        <v/>
      </c>
      <c r="U409" s="73" t="str">
        <f>IF($A409="","",IF($A409=U$2,IF($G$3=aux!$A$2,1,-1)*($F409-INDEX($F$1:$F$1001,ROW($F409)+$E$3))/U$3*1000,""))</f>
        <v/>
      </c>
      <c r="V409" s="73">
        <f>IF($A409="","",IF($A409=V$2,IF($G$3=aux!$A$2,1,-1)*($F409-INDEX($F$1:$F$1001,ROW($F409)+$E$3))/V$3*1000,""))</f>
        <v>58.016999999999989</v>
      </c>
      <c r="W409" s="73" t="str">
        <f>IF($A409="","",IF($A409=W$2,IF($G$3=aux!$A$2,1,-1)*($F409-INDEX($F$1:$F$1001,ROW($F409)+$E$3))/W$3*1000,""))</f>
        <v/>
      </c>
    </row>
    <row r="410" spans="1:23" x14ac:dyDescent="0.25">
      <c r="A410" s="47" t="s">
        <v>132</v>
      </c>
      <c r="B410" s="8" t="s">
        <v>129</v>
      </c>
      <c r="C410" s="8" t="s">
        <v>130</v>
      </c>
      <c r="D410" s="8" t="s">
        <v>0</v>
      </c>
      <c r="E410" s="8">
        <v>95</v>
      </c>
      <c r="F410" s="8">
        <v>0.39711000000000002</v>
      </c>
      <c r="G410" s="8">
        <v>2.6129999999999998E-16</v>
      </c>
      <c r="H410" s="8">
        <v>0</v>
      </c>
      <c r="I410" s="8">
        <v>0</v>
      </c>
      <c r="J410" s="8">
        <v>0</v>
      </c>
      <c r="K410" s="48">
        <v>2.9609999999999998E-8</v>
      </c>
      <c r="N410" s="73" t="str">
        <f>IF($A410="","",IF($A410=N$2,IF($G$3=aux!$A$2,1,-1)*($F410-INDEX($F$1:$F$1001,ROW($F410)+$E$3))/N$3*1000,""))</f>
        <v/>
      </c>
      <c r="O410" s="73" t="str">
        <f>IF($A410="","",IF($A410=O$2,IF($G$3=aux!$A$2,1,-1)*($F410-INDEX($F$1:$F$1001,ROW($F410)+$E$3))/O$3*1000,""))</f>
        <v/>
      </c>
      <c r="P410" s="73" t="str">
        <f>IF($A410="","",IF($A410=P$2,IF($G$3=aux!$A$2,1,-1)*($F410-INDEX($F$1:$F$1001,ROW($F410)+$E$3))/P$3*1000,""))</f>
        <v/>
      </c>
      <c r="Q410" s="73" t="str">
        <f>IF($A410="","",IF($A410=Q$2,IF($G$3=aux!$A$2,1,-1)*($F410-INDEX($F$1:$F$1001,ROW($F410)+$E$3))/Q$3*1000,""))</f>
        <v/>
      </c>
      <c r="R410" s="73" t="str">
        <f>IF($A410="","",IF($A410=R$2,IF($G$3=aux!$A$2,1,-1)*($F410-INDEX($F$1:$F$1001,ROW($F410)+$E$3))/R$3*1000,""))</f>
        <v/>
      </c>
      <c r="S410" s="73" t="str">
        <f>IF($A410="","",IF($A410=S$2,IF($G$3=aux!$A$2,1,-1)*($F410-INDEX($F$1:$F$1001,ROW($F410)+$E$3))/S$3*1000,""))</f>
        <v/>
      </c>
      <c r="T410" s="73" t="str">
        <f>IF($A410="","",IF($A410=T$2,IF($G$3=aux!$A$2,1,-1)*($F410-INDEX($F$1:$F$1001,ROW($F410)+$E$3))/T$3*1000,""))</f>
        <v/>
      </c>
      <c r="U410" s="73" t="str">
        <f>IF($A410="","",IF($A410=U$2,IF($G$3=aux!$A$2,1,-1)*($F410-INDEX($F$1:$F$1001,ROW($F410)+$E$3))/U$3*1000,""))</f>
        <v/>
      </c>
      <c r="V410" s="73">
        <f>IF($A410="","",IF($A410=V$2,IF($G$3=aux!$A$2,1,-1)*($F410-INDEX($F$1:$F$1001,ROW($F410)+$E$3))/V$3*1000,""))</f>
        <v>58.632666666666672</v>
      </c>
      <c r="W410" s="73" t="str">
        <f>IF($A410="","",IF($A410=W$2,IF($G$3=aux!$A$2,1,-1)*($F410-INDEX($F$1:$F$1001,ROW($F410)+$E$3))/W$3*1000,""))</f>
        <v/>
      </c>
    </row>
    <row r="411" spans="1:23" x14ac:dyDescent="0.25">
      <c r="A411" s="47" t="s">
        <v>132</v>
      </c>
      <c r="B411" s="8" t="s">
        <v>129</v>
      </c>
      <c r="C411" s="8" t="s">
        <v>130</v>
      </c>
      <c r="D411" s="8" t="s">
        <v>0</v>
      </c>
      <c r="E411" s="8">
        <v>96</v>
      </c>
      <c r="F411" s="8">
        <v>0.401418</v>
      </c>
      <c r="G411" s="8">
        <v>2.6119999999999998E-16</v>
      </c>
      <c r="H411" s="8">
        <v>0</v>
      </c>
      <c r="I411" s="8">
        <v>0</v>
      </c>
      <c r="J411" s="8">
        <v>0</v>
      </c>
      <c r="K411" s="48">
        <v>2.9609999999999998E-8</v>
      </c>
      <c r="N411" s="73" t="str">
        <f>IF($A411="","",IF($A411=N$2,IF($G$3=aux!$A$2,1,-1)*($F411-INDEX($F$1:$F$1001,ROW($F411)+$E$3))/N$3*1000,""))</f>
        <v/>
      </c>
      <c r="O411" s="73" t="str">
        <f>IF($A411="","",IF($A411=O$2,IF($G$3=aux!$A$2,1,-1)*($F411-INDEX($F$1:$F$1001,ROW($F411)+$E$3))/O$3*1000,""))</f>
        <v/>
      </c>
      <c r="P411" s="73" t="str">
        <f>IF($A411="","",IF($A411=P$2,IF($G$3=aux!$A$2,1,-1)*($F411-INDEX($F$1:$F$1001,ROW($F411)+$E$3))/P$3*1000,""))</f>
        <v/>
      </c>
      <c r="Q411" s="73" t="str">
        <f>IF($A411="","",IF($A411=Q$2,IF($G$3=aux!$A$2,1,-1)*($F411-INDEX($F$1:$F$1001,ROW($F411)+$E$3))/Q$3*1000,""))</f>
        <v/>
      </c>
      <c r="R411" s="73" t="str">
        <f>IF($A411="","",IF($A411=R$2,IF($G$3=aux!$A$2,1,-1)*($F411-INDEX($F$1:$F$1001,ROW($F411)+$E$3))/R$3*1000,""))</f>
        <v/>
      </c>
      <c r="S411" s="73" t="str">
        <f>IF($A411="","",IF($A411=S$2,IF($G$3=aux!$A$2,1,-1)*($F411-INDEX($F$1:$F$1001,ROW($F411)+$E$3))/S$3*1000,""))</f>
        <v/>
      </c>
      <c r="T411" s="73" t="str">
        <f>IF($A411="","",IF($A411=T$2,IF($G$3=aux!$A$2,1,-1)*($F411-INDEX($F$1:$F$1001,ROW($F411)+$E$3))/T$3*1000,""))</f>
        <v/>
      </c>
      <c r="U411" s="73" t="str">
        <f>IF($A411="","",IF($A411=U$2,IF($G$3=aux!$A$2,1,-1)*($F411-INDEX($F$1:$F$1001,ROW($F411)+$E$3))/U$3*1000,""))</f>
        <v/>
      </c>
      <c r="V411" s="73">
        <f>IF($A411="","",IF($A411=V$2,IF($G$3=aux!$A$2,1,-1)*($F411-INDEX($F$1:$F$1001,ROW($F411)+$E$3))/V$3*1000,""))</f>
        <v>59.247999999999998</v>
      </c>
      <c r="W411" s="73" t="str">
        <f>IF($A411="","",IF($A411=W$2,IF($G$3=aux!$A$2,1,-1)*($F411-INDEX($F$1:$F$1001,ROW($F411)+$E$3))/W$3*1000,""))</f>
        <v/>
      </c>
    </row>
    <row r="412" spans="1:23" x14ac:dyDescent="0.25">
      <c r="A412" s="47" t="s">
        <v>132</v>
      </c>
      <c r="B412" s="8" t="s">
        <v>129</v>
      </c>
      <c r="C412" s="8" t="s">
        <v>130</v>
      </c>
      <c r="D412" s="8" t="s">
        <v>0</v>
      </c>
      <c r="E412" s="8">
        <v>97</v>
      </c>
      <c r="F412" s="8">
        <v>0.40572599999999998</v>
      </c>
      <c r="G412" s="8">
        <v>2.6109999999999999E-16</v>
      </c>
      <c r="H412" s="8">
        <v>0</v>
      </c>
      <c r="I412" s="8">
        <v>0</v>
      </c>
      <c r="J412" s="8">
        <v>0</v>
      </c>
      <c r="K412" s="48">
        <v>2.9609999999999998E-8</v>
      </c>
      <c r="N412" s="73" t="str">
        <f>IF($A412="","",IF($A412=N$2,IF($G$3=aux!$A$2,1,-1)*($F412-INDEX($F$1:$F$1001,ROW($F412)+$E$3))/N$3*1000,""))</f>
        <v/>
      </c>
      <c r="O412" s="73" t="str">
        <f>IF($A412="","",IF($A412=O$2,IF($G$3=aux!$A$2,1,-1)*($F412-INDEX($F$1:$F$1001,ROW($F412)+$E$3))/O$3*1000,""))</f>
        <v/>
      </c>
      <c r="P412" s="73" t="str">
        <f>IF($A412="","",IF($A412=P$2,IF($G$3=aux!$A$2,1,-1)*($F412-INDEX($F$1:$F$1001,ROW($F412)+$E$3))/P$3*1000,""))</f>
        <v/>
      </c>
      <c r="Q412" s="73" t="str">
        <f>IF($A412="","",IF($A412=Q$2,IF($G$3=aux!$A$2,1,-1)*($F412-INDEX($F$1:$F$1001,ROW($F412)+$E$3))/Q$3*1000,""))</f>
        <v/>
      </c>
      <c r="R412" s="73" t="str">
        <f>IF($A412="","",IF($A412=R$2,IF($G$3=aux!$A$2,1,-1)*($F412-INDEX($F$1:$F$1001,ROW($F412)+$E$3))/R$3*1000,""))</f>
        <v/>
      </c>
      <c r="S412" s="73" t="str">
        <f>IF($A412="","",IF($A412=S$2,IF($G$3=aux!$A$2,1,-1)*($F412-INDEX($F$1:$F$1001,ROW($F412)+$E$3))/S$3*1000,""))</f>
        <v/>
      </c>
      <c r="T412" s="73" t="str">
        <f>IF($A412="","",IF($A412=T$2,IF($G$3=aux!$A$2,1,-1)*($F412-INDEX($F$1:$F$1001,ROW($F412)+$E$3))/T$3*1000,""))</f>
        <v/>
      </c>
      <c r="U412" s="73" t="str">
        <f>IF($A412="","",IF($A412=U$2,IF($G$3=aux!$A$2,1,-1)*($F412-INDEX($F$1:$F$1001,ROW($F412)+$E$3))/U$3*1000,""))</f>
        <v/>
      </c>
      <c r="V412" s="73">
        <f>IF($A412="","",IF($A412=V$2,IF($G$3=aux!$A$2,1,-1)*($F412-INDEX($F$1:$F$1001,ROW($F412)+$E$3))/V$3*1000,""))</f>
        <v>59.863666666666653</v>
      </c>
      <c r="W412" s="73" t="str">
        <f>IF($A412="","",IF($A412=W$2,IF($G$3=aux!$A$2,1,-1)*($F412-INDEX($F$1:$F$1001,ROW($F412)+$E$3))/W$3*1000,""))</f>
        <v/>
      </c>
    </row>
    <row r="413" spans="1:23" x14ac:dyDescent="0.25">
      <c r="A413" s="47" t="s">
        <v>132</v>
      </c>
      <c r="B413" s="8" t="s">
        <v>129</v>
      </c>
      <c r="C413" s="8" t="s">
        <v>130</v>
      </c>
      <c r="D413" s="8" t="s">
        <v>0</v>
      </c>
      <c r="E413" s="8">
        <v>98</v>
      </c>
      <c r="F413" s="8">
        <v>0.41003299999999998</v>
      </c>
      <c r="G413" s="8">
        <v>2.6109999999999999E-16</v>
      </c>
      <c r="H413" s="8">
        <v>0</v>
      </c>
      <c r="I413" s="8">
        <v>0</v>
      </c>
      <c r="J413" s="8">
        <v>0</v>
      </c>
      <c r="K413" s="48">
        <v>2.9609999999999998E-8</v>
      </c>
      <c r="N413" s="73" t="str">
        <f>IF($A413="","",IF($A413=N$2,IF($G$3=aux!$A$2,1,-1)*($F413-INDEX($F$1:$F$1001,ROW($F413)+$E$3))/N$3*1000,""))</f>
        <v/>
      </c>
      <c r="O413" s="73" t="str">
        <f>IF($A413="","",IF($A413=O$2,IF($G$3=aux!$A$2,1,-1)*($F413-INDEX($F$1:$F$1001,ROW($F413)+$E$3))/O$3*1000,""))</f>
        <v/>
      </c>
      <c r="P413" s="73" t="str">
        <f>IF($A413="","",IF($A413=P$2,IF($G$3=aux!$A$2,1,-1)*($F413-INDEX($F$1:$F$1001,ROW($F413)+$E$3))/P$3*1000,""))</f>
        <v/>
      </c>
      <c r="Q413" s="73" t="str">
        <f>IF($A413="","",IF($A413=Q$2,IF($G$3=aux!$A$2,1,-1)*($F413-INDEX($F$1:$F$1001,ROW($F413)+$E$3))/Q$3*1000,""))</f>
        <v/>
      </c>
      <c r="R413" s="73" t="str">
        <f>IF($A413="","",IF($A413=R$2,IF($G$3=aux!$A$2,1,-1)*($F413-INDEX($F$1:$F$1001,ROW($F413)+$E$3))/R$3*1000,""))</f>
        <v/>
      </c>
      <c r="S413" s="73" t="str">
        <f>IF($A413="","",IF($A413=S$2,IF($G$3=aux!$A$2,1,-1)*($F413-INDEX($F$1:$F$1001,ROW($F413)+$E$3))/S$3*1000,""))</f>
        <v/>
      </c>
      <c r="T413" s="73" t="str">
        <f>IF($A413="","",IF($A413=T$2,IF($G$3=aux!$A$2,1,-1)*($F413-INDEX($F$1:$F$1001,ROW($F413)+$E$3))/T$3*1000,""))</f>
        <v/>
      </c>
      <c r="U413" s="73" t="str">
        <f>IF($A413="","",IF($A413=U$2,IF($G$3=aux!$A$2,1,-1)*($F413-INDEX($F$1:$F$1001,ROW($F413)+$E$3))/U$3*1000,""))</f>
        <v/>
      </c>
      <c r="V413" s="73">
        <f>IF($A413="","",IF($A413=V$2,IF($G$3=aux!$A$2,1,-1)*($F413-INDEX($F$1:$F$1001,ROW($F413)+$E$3))/V$3*1000,""))</f>
        <v>60.478666666666662</v>
      </c>
      <c r="W413" s="73" t="str">
        <f>IF($A413="","",IF($A413=W$2,IF($G$3=aux!$A$2,1,-1)*($F413-INDEX($F$1:$F$1001,ROW($F413)+$E$3))/W$3*1000,""))</f>
        <v/>
      </c>
    </row>
    <row r="414" spans="1:23" x14ac:dyDescent="0.25">
      <c r="A414" s="47" t="s">
        <v>132</v>
      </c>
      <c r="B414" s="8" t="s">
        <v>129</v>
      </c>
      <c r="C414" s="8" t="s">
        <v>130</v>
      </c>
      <c r="D414" s="8" t="s">
        <v>0</v>
      </c>
      <c r="E414" s="8">
        <v>99</v>
      </c>
      <c r="F414" s="8">
        <v>0.41434100000000001</v>
      </c>
      <c r="G414" s="8">
        <v>2.61E-16</v>
      </c>
      <c r="H414" s="8">
        <v>0</v>
      </c>
      <c r="I414" s="8">
        <v>0</v>
      </c>
      <c r="J414" s="8">
        <v>0</v>
      </c>
      <c r="K414" s="48">
        <v>2.9609999999999998E-8</v>
      </c>
      <c r="N414" s="73" t="str">
        <f>IF($A414="","",IF($A414=N$2,IF($G$3=aux!$A$2,1,-1)*($F414-INDEX($F$1:$F$1001,ROW($F414)+$E$3))/N$3*1000,""))</f>
        <v/>
      </c>
      <c r="O414" s="73" t="str">
        <f>IF($A414="","",IF($A414=O$2,IF($G$3=aux!$A$2,1,-1)*($F414-INDEX($F$1:$F$1001,ROW($F414)+$E$3))/O$3*1000,""))</f>
        <v/>
      </c>
      <c r="P414" s="73" t="str">
        <f>IF($A414="","",IF($A414=P$2,IF($G$3=aux!$A$2,1,-1)*($F414-INDEX($F$1:$F$1001,ROW($F414)+$E$3))/P$3*1000,""))</f>
        <v/>
      </c>
      <c r="Q414" s="73" t="str">
        <f>IF($A414="","",IF($A414=Q$2,IF($G$3=aux!$A$2,1,-1)*($F414-INDEX($F$1:$F$1001,ROW($F414)+$E$3))/Q$3*1000,""))</f>
        <v/>
      </c>
      <c r="R414" s="73" t="str">
        <f>IF($A414="","",IF($A414=R$2,IF($G$3=aux!$A$2,1,-1)*($F414-INDEX($F$1:$F$1001,ROW($F414)+$E$3))/R$3*1000,""))</f>
        <v/>
      </c>
      <c r="S414" s="73" t="str">
        <f>IF($A414="","",IF($A414=S$2,IF($G$3=aux!$A$2,1,-1)*($F414-INDEX($F$1:$F$1001,ROW($F414)+$E$3))/S$3*1000,""))</f>
        <v/>
      </c>
      <c r="T414" s="73" t="str">
        <f>IF($A414="","",IF($A414=T$2,IF($G$3=aux!$A$2,1,-1)*($F414-INDEX($F$1:$F$1001,ROW($F414)+$E$3))/T$3*1000,""))</f>
        <v/>
      </c>
      <c r="U414" s="73" t="str">
        <f>IF($A414="","",IF($A414=U$2,IF($G$3=aux!$A$2,1,-1)*($F414-INDEX($F$1:$F$1001,ROW($F414)+$E$3))/U$3*1000,""))</f>
        <v/>
      </c>
      <c r="V414" s="73">
        <f>IF($A414="","",IF($A414=V$2,IF($G$3=aux!$A$2,1,-1)*($F414-INDEX($F$1:$F$1001,ROW($F414)+$E$3))/V$3*1000,""))</f>
        <v>61.094333333333331</v>
      </c>
      <c r="W414" s="73" t="str">
        <f>IF($A414="","",IF($A414=W$2,IF($G$3=aux!$A$2,1,-1)*($F414-INDEX($F$1:$F$1001,ROW($F414)+$E$3))/W$3*1000,""))</f>
        <v/>
      </c>
    </row>
    <row r="415" spans="1:23" x14ac:dyDescent="0.25">
      <c r="A415" s="47" t="s">
        <v>132</v>
      </c>
      <c r="B415" s="8" t="s">
        <v>129</v>
      </c>
      <c r="C415" s="8" t="s">
        <v>130</v>
      </c>
      <c r="D415" s="8" t="s">
        <v>0</v>
      </c>
      <c r="E415" s="8">
        <v>100</v>
      </c>
      <c r="F415" s="8">
        <v>0.41864899999999999</v>
      </c>
      <c r="G415" s="8">
        <v>2.6090000000000001E-16</v>
      </c>
      <c r="H415" s="8">
        <v>0</v>
      </c>
      <c r="I415" s="8">
        <v>0</v>
      </c>
      <c r="J415" s="8">
        <v>0</v>
      </c>
      <c r="K415" s="48">
        <v>2.9609999999999998E-8</v>
      </c>
      <c r="N415" s="73" t="str">
        <f>IF($A415="","",IF($A415=N$2,IF($G$3=aux!$A$2,1,-1)*($F415-INDEX($F$1:$F$1001,ROW($F415)+$E$3))/N$3*1000,""))</f>
        <v/>
      </c>
      <c r="O415" s="73" t="str">
        <f>IF($A415="","",IF($A415=O$2,IF($G$3=aux!$A$2,1,-1)*($F415-INDEX($F$1:$F$1001,ROW($F415)+$E$3))/O$3*1000,""))</f>
        <v/>
      </c>
      <c r="P415" s="73" t="str">
        <f>IF($A415="","",IF($A415=P$2,IF($G$3=aux!$A$2,1,-1)*($F415-INDEX($F$1:$F$1001,ROW($F415)+$E$3))/P$3*1000,""))</f>
        <v/>
      </c>
      <c r="Q415" s="73" t="str">
        <f>IF($A415="","",IF($A415=Q$2,IF($G$3=aux!$A$2,1,-1)*($F415-INDEX($F$1:$F$1001,ROW($F415)+$E$3))/Q$3*1000,""))</f>
        <v/>
      </c>
      <c r="R415" s="73" t="str">
        <f>IF($A415="","",IF($A415=R$2,IF($G$3=aux!$A$2,1,-1)*($F415-INDEX($F$1:$F$1001,ROW($F415)+$E$3))/R$3*1000,""))</f>
        <v/>
      </c>
      <c r="S415" s="73" t="str">
        <f>IF($A415="","",IF($A415=S$2,IF($G$3=aux!$A$2,1,-1)*($F415-INDEX($F$1:$F$1001,ROW($F415)+$E$3))/S$3*1000,""))</f>
        <v/>
      </c>
      <c r="T415" s="73" t="str">
        <f>IF($A415="","",IF($A415=T$2,IF($G$3=aux!$A$2,1,-1)*($F415-INDEX($F$1:$F$1001,ROW($F415)+$E$3))/T$3*1000,""))</f>
        <v/>
      </c>
      <c r="U415" s="73" t="str">
        <f>IF($A415="","",IF($A415=U$2,IF($G$3=aux!$A$2,1,-1)*($F415-INDEX($F$1:$F$1001,ROW($F415)+$E$3))/U$3*1000,""))</f>
        <v/>
      </c>
      <c r="V415" s="73">
        <f>IF($A415="","",IF($A415=V$2,IF($G$3=aux!$A$2,1,-1)*($F415-INDEX($F$1:$F$1001,ROW($F415)+$E$3))/V$3*1000,""))</f>
        <v>61.709666666666664</v>
      </c>
      <c r="W415" s="73" t="str">
        <f>IF($A415="","",IF($A415=W$2,IF($G$3=aux!$A$2,1,-1)*($F415-INDEX($F$1:$F$1001,ROW($F415)+$E$3))/W$3*1000,""))</f>
        <v/>
      </c>
    </row>
    <row r="416" spans="1:23" x14ac:dyDescent="0.25">
      <c r="A416" s="47" t="s">
        <v>132</v>
      </c>
      <c r="B416" s="8" t="s">
        <v>129</v>
      </c>
      <c r="C416" s="8" t="s">
        <v>130</v>
      </c>
      <c r="D416" s="8" t="s">
        <v>0</v>
      </c>
      <c r="E416" s="8">
        <v>101</v>
      </c>
      <c r="F416" s="8">
        <v>0.422956</v>
      </c>
      <c r="G416" s="8">
        <v>2.6080000000000002E-16</v>
      </c>
      <c r="H416" s="8">
        <v>0</v>
      </c>
      <c r="I416" s="8">
        <v>0</v>
      </c>
      <c r="J416" s="8">
        <v>0</v>
      </c>
      <c r="K416" s="48">
        <v>2.9609999999999998E-8</v>
      </c>
      <c r="N416" s="73" t="str">
        <f>IF($A416="","",IF($A416=N$2,IF($G$3=aux!$A$2,1,-1)*($F416-INDEX($F$1:$F$1001,ROW($F416)+$E$3))/N$3*1000,""))</f>
        <v/>
      </c>
      <c r="O416" s="73" t="str">
        <f>IF($A416="","",IF($A416=O$2,IF($G$3=aux!$A$2,1,-1)*($F416-INDEX($F$1:$F$1001,ROW($F416)+$E$3))/O$3*1000,""))</f>
        <v/>
      </c>
      <c r="P416" s="73" t="str">
        <f>IF($A416="","",IF($A416=P$2,IF($G$3=aux!$A$2,1,-1)*($F416-INDEX($F$1:$F$1001,ROW($F416)+$E$3))/P$3*1000,""))</f>
        <v/>
      </c>
      <c r="Q416" s="73" t="str">
        <f>IF($A416="","",IF($A416=Q$2,IF($G$3=aux!$A$2,1,-1)*($F416-INDEX($F$1:$F$1001,ROW($F416)+$E$3))/Q$3*1000,""))</f>
        <v/>
      </c>
      <c r="R416" s="73" t="str">
        <f>IF($A416="","",IF($A416=R$2,IF($G$3=aux!$A$2,1,-1)*($F416-INDEX($F$1:$F$1001,ROW($F416)+$E$3))/R$3*1000,""))</f>
        <v/>
      </c>
      <c r="S416" s="73" t="str">
        <f>IF($A416="","",IF($A416=S$2,IF($G$3=aux!$A$2,1,-1)*($F416-INDEX($F$1:$F$1001,ROW($F416)+$E$3))/S$3*1000,""))</f>
        <v/>
      </c>
      <c r="T416" s="73" t="str">
        <f>IF($A416="","",IF($A416=T$2,IF($G$3=aux!$A$2,1,-1)*($F416-INDEX($F$1:$F$1001,ROW($F416)+$E$3))/T$3*1000,""))</f>
        <v/>
      </c>
      <c r="U416" s="73" t="str">
        <f>IF($A416="","",IF($A416=U$2,IF($G$3=aux!$A$2,1,-1)*($F416-INDEX($F$1:$F$1001,ROW($F416)+$E$3))/U$3*1000,""))</f>
        <v/>
      </c>
      <c r="V416" s="73">
        <f>IF($A416="","",IF($A416=V$2,IF($G$3=aux!$A$2,1,-1)*($F416-INDEX($F$1:$F$1001,ROW($F416)+$E$3))/V$3*1000,""))</f>
        <v>62.324666666666666</v>
      </c>
      <c r="W416" s="73" t="str">
        <f>IF($A416="","",IF($A416=W$2,IF($G$3=aux!$A$2,1,-1)*($F416-INDEX($F$1:$F$1001,ROW($F416)+$E$3))/W$3*1000,""))</f>
        <v/>
      </c>
    </row>
    <row r="417" spans="1:23" x14ac:dyDescent="0.25">
      <c r="A417" s="47" t="s">
        <v>132</v>
      </c>
      <c r="B417" s="8" t="s">
        <v>129</v>
      </c>
      <c r="C417" s="8" t="s">
        <v>130</v>
      </c>
      <c r="D417" s="8" t="s">
        <v>0</v>
      </c>
      <c r="E417" s="8">
        <v>102</v>
      </c>
      <c r="F417" s="8">
        <v>0.42618699999999998</v>
      </c>
      <c r="G417" s="8">
        <v>2.6069999999999998E-16</v>
      </c>
      <c r="H417" s="8">
        <v>0</v>
      </c>
      <c r="I417" s="8">
        <v>0</v>
      </c>
      <c r="J417" s="8">
        <v>0</v>
      </c>
      <c r="K417" s="48">
        <v>2.9609999999999998E-8</v>
      </c>
      <c r="N417" s="73" t="str">
        <f>IF($A417="","",IF($A417=N$2,IF($G$3=aux!$A$2,1,-1)*($F417-INDEX($F$1:$F$1001,ROW($F417)+$E$3))/N$3*1000,""))</f>
        <v/>
      </c>
      <c r="O417" s="73" t="str">
        <f>IF($A417="","",IF($A417=O$2,IF($G$3=aux!$A$2,1,-1)*($F417-INDEX($F$1:$F$1001,ROW($F417)+$E$3))/O$3*1000,""))</f>
        <v/>
      </c>
      <c r="P417" s="73" t="str">
        <f>IF($A417="","",IF($A417=P$2,IF($G$3=aux!$A$2,1,-1)*($F417-INDEX($F$1:$F$1001,ROW($F417)+$E$3))/P$3*1000,""))</f>
        <v/>
      </c>
      <c r="Q417" s="73" t="str">
        <f>IF($A417="","",IF($A417=Q$2,IF($G$3=aux!$A$2,1,-1)*($F417-INDEX($F$1:$F$1001,ROW($F417)+$E$3))/Q$3*1000,""))</f>
        <v/>
      </c>
      <c r="R417" s="73" t="str">
        <f>IF($A417="","",IF($A417=R$2,IF($G$3=aux!$A$2,1,-1)*($F417-INDEX($F$1:$F$1001,ROW($F417)+$E$3))/R$3*1000,""))</f>
        <v/>
      </c>
      <c r="S417" s="73" t="str">
        <f>IF($A417="","",IF($A417=S$2,IF($G$3=aux!$A$2,1,-1)*($F417-INDEX($F$1:$F$1001,ROW($F417)+$E$3))/S$3*1000,""))</f>
        <v/>
      </c>
      <c r="T417" s="73" t="str">
        <f>IF($A417="","",IF($A417=T$2,IF($G$3=aux!$A$2,1,-1)*($F417-INDEX($F$1:$F$1001,ROW($F417)+$E$3))/T$3*1000,""))</f>
        <v/>
      </c>
      <c r="U417" s="73" t="str">
        <f>IF($A417="","",IF($A417=U$2,IF($G$3=aux!$A$2,1,-1)*($F417-INDEX($F$1:$F$1001,ROW($F417)+$E$3))/U$3*1000,""))</f>
        <v/>
      </c>
      <c r="V417" s="73">
        <f>IF($A417="","",IF($A417=V$2,IF($G$3=aux!$A$2,1,-1)*($F417-INDEX($F$1:$F$1001,ROW($F417)+$E$3))/V$3*1000,""))</f>
        <v>62.786333333333317</v>
      </c>
      <c r="W417" s="73" t="str">
        <f>IF($A417="","",IF($A417=W$2,IF($G$3=aux!$A$2,1,-1)*($F417-INDEX($F$1:$F$1001,ROW($F417)+$E$3))/W$3*1000,""))</f>
        <v/>
      </c>
    </row>
    <row r="418" spans="1:23" x14ac:dyDescent="0.25">
      <c r="A418" s="47" t="s">
        <v>133</v>
      </c>
      <c r="B418" s="8" t="s">
        <v>129</v>
      </c>
      <c r="C418" s="8" t="s">
        <v>130</v>
      </c>
      <c r="D418" s="8" t="s">
        <v>0</v>
      </c>
      <c r="E418" s="8">
        <v>0</v>
      </c>
      <c r="F418" s="8">
        <v>-9.9039999999999995E-19</v>
      </c>
      <c r="G418" s="8">
        <v>3.9839999999999999E-19</v>
      </c>
      <c r="H418" s="8">
        <v>0</v>
      </c>
      <c r="I418" s="8">
        <v>0</v>
      </c>
      <c r="J418" s="8">
        <v>0</v>
      </c>
      <c r="K418" s="48">
        <v>0</v>
      </c>
      <c r="N418" s="73" t="str">
        <f>IF($A418="","",IF($A418=N$2,IF($G$3=aux!$A$2,1,-1)*($F418-INDEX($F$1:$F$1001,ROW($F418)+$E$3))/N$3*1000,""))</f>
        <v/>
      </c>
      <c r="O418" s="73" t="str">
        <f>IF($A418="","",IF($A418=O$2,IF($G$3=aux!$A$2,1,-1)*($F418-INDEX($F$1:$F$1001,ROW($F418)+$E$3))/O$3*1000,""))</f>
        <v/>
      </c>
      <c r="P418" s="73" t="str">
        <f>IF($A418="","",IF($A418=P$2,IF($G$3=aux!$A$2,1,-1)*($F418-INDEX($F$1:$F$1001,ROW($F418)+$E$3))/P$3*1000,""))</f>
        <v/>
      </c>
      <c r="Q418" s="73" t="str">
        <f>IF($A418="","",IF($A418=Q$2,IF($G$3=aux!$A$2,1,-1)*($F418-INDEX($F$1:$F$1001,ROW($F418)+$E$3))/Q$3*1000,""))</f>
        <v/>
      </c>
      <c r="R418" s="73" t="str">
        <f>IF($A418="","",IF($A418=R$2,IF($G$3=aux!$A$2,1,-1)*($F418-INDEX($F$1:$F$1001,ROW($F418)+$E$3))/R$3*1000,""))</f>
        <v/>
      </c>
      <c r="S418" s="73" t="str">
        <f>IF($A418="","",IF($A418=S$2,IF($G$3=aux!$A$2,1,-1)*($F418-INDEX($F$1:$F$1001,ROW($F418)+$E$3))/S$3*1000,""))</f>
        <v/>
      </c>
      <c r="T418" s="73" t="str">
        <f>IF($A418="","",IF($A418=T$2,IF($G$3=aux!$A$2,1,-1)*($F418-INDEX($F$1:$F$1001,ROW($F418)+$E$3))/T$3*1000,""))</f>
        <v/>
      </c>
      <c r="U418" s="73" t="str">
        <f>IF($A418="","",IF($A418=U$2,IF($G$3=aux!$A$2,1,-1)*($F418-INDEX($F$1:$F$1001,ROW($F418)+$E$3))/U$3*1000,""))</f>
        <v/>
      </c>
      <c r="V418" s="73" t="str">
        <f>IF($A418="","",IF($A418=V$2,IF($G$3=aux!$A$2,1,-1)*($F418-INDEX($F$1:$F$1001,ROW($F418)+$E$3))/V$3*1000,""))</f>
        <v/>
      </c>
      <c r="W418" s="73">
        <f>IF($A418="","",IF($A418=W$2,IF($G$3=aux!$A$2,1,-1)*($F418-INDEX($F$1:$F$1001,ROW($F418)+$E$3))/W$3*1000,""))</f>
        <v>-2.4759999999999997E-16</v>
      </c>
    </row>
    <row r="419" spans="1:23" x14ac:dyDescent="0.25">
      <c r="A419" s="47" t="s">
        <v>133</v>
      </c>
      <c r="B419" s="8" t="s">
        <v>129</v>
      </c>
      <c r="C419" s="8" t="s">
        <v>130</v>
      </c>
      <c r="D419" s="8" t="s">
        <v>0</v>
      </c>
      <c r="E419" s="8">
        <v>1</v>
      </c>
      <c r="F419" s="8">
        <v>1.6540000000000001E-3</v>
      </c>
      <c r="G419" s="8">
        <v>-4.9360000000000002E-17</v>
      </c>
      <c r="H419" s="8">
        <v>0</v>
      </c>
      <c r="I419" s="8">
        <v>0</v>
      </c>
      <c r="J419" s="8">
        <v>0</v>
      </c>
      <c r="K419" s="48">
        <v>-1.586E-17</v>
      </c>
      <c r="N419" s="73" t="str">
        <f>IF($A419="","",IF($A419=N$2,IF($G$3=aux!$A$2,1,-1)*($F419-INDEX($F$1:$F$1001,ROW($F419)+$E$3))/N$3*1000,""))</f>
        <v/>
      </c>
      <c r="O419" s="73" t="str">
        <f>IF($A419="","",IF($A419=O$2,IF($G$3=aux!$A$2,1,-1)*($F419-INDEX($F$1:$F$1001,ROW($F419)+$E$3))/O$3*1000,""))</f>
        <v/>
      </c>
      <c r="P419" s="73" t="str">
        <f>IF($A419="","",IF($A419=P$2,IF($G$3=aux!$A$2,1,-1)*($F419-INDEX($F$1:$F$1001,ROW($F419)+$E$3))/P$3*1000,""))</f>
        <v/>
      </c>
      <c r="Q419" s="73" t="str">
        <f>IF($A419="","",IF($A419=Q$2,IF($G$3=aux!$A$2,1,-1)*($F419-INDEX($F$1:$F$1001,ROW($F419)+$E$3))/Q$3*1000,""))</f>
        <v/>
      </c>
      <c r="R419" s="73" t="str">
        <f>IF($A419="","",IF($A419=R$2,IF($G$3=aux!$A$2,1,-1)*($F419-INDEX($F$1:$F$1001,ROW($F419)+$E$3))/R$3*1000,""))</f>
        <v/>
      </c>
      <c r="S419" s="73" t="str">
        <f>IF($A419="","",IF($A419=S$2,IF($G$3=aux!$A$2,1,-1)*($F419-INDEX($F$1:$F$1001,ROW($F419)+$E$3))/S$3*1000,""))</f>
        <v/>
      </c>
      <c r="T419" s="73" t="str">
        <f>IF($A419="","",IF($A419=T$2,IF($G$3=aux!$A$2,1,-1)*($F419-INDEX($F$1:$F$1001,ROW($F419)+$E$3))/T$3*1000,""))</f>
        <v/>
      </c>
      <c r="U419" s="73" t="str">
        <f>IF($A419="","",IF($A419=U$2,IF($G$3=aux!$A$2,1,-1)*($F419-INDEX($F$1:$F$1001,ROW($F419)+$E$3))/U$3*1000,""))</f>
        <v/>
      </c>
      <c r="V419" s="73" t="str">
        <f>IF($A419="","",IF($A419=V$2,IF($G$3=aux!$A$2,1,-1)*($F419-INDEX($F$1:$F$1001,ROW($F419)+$E$3))/V$3*1000,""))</f>
        <v/>
      </c>
      <c r="W419" s="73">
        <f>IF($A419="","",IF($A419=W$2,IF($G$3=aux!$A$2,1,-1)*($F419-INDEX($F$1:$F$1001,ROW($F419)+$E$3))/W$3*1000,""))</f>
        <v>0.41350000000000003</v>
      </c>
    </row>
    <row r="420" spans="1:23" x14ac:dyDescent="0.25">
      <c r="A420" s="47" t="s">
        <v>133</v>
      </c>
      <c r="B420" s="8" t="s">
        <v>129</v>
      </c>
      <c r="C420" s="8" t="s">
        <v>130</v>
      </c>
      <c r="D420" s="8" t="s">
        <v>0</v>
      </c>
      <c r="E420" s="8">
        <v>2</v>
      </c>
      <c r="F420" s="8">
        <v>3.3349999999999999E-3</v>
      </c>
      <c r="G420" s="8">
        <v>-8.7960000000000003E-17</v>
      </c>
      <c r="H420" s="8">
        <v>0</v>
      </c>
      <c r="I420" s="8">
        <v>0</v>
      </c>
      <c r="J420" s="8">
        <v>0</v>
      </c>
      <c r="K420" s="48">
        <v>-2.1350000000000001E-17</v>
      </c>
      <c r="N420" s="73" t="str">
        <f>IF($A420="","",IF($A420=N$2,IF($G$3=aux!$A$2,1,-1)*($F420-INDEX($F$1:$F$1001,ROW($F420)+$E$3))/N$3*1000,""))</f>
        <v/>
      </c>
      <c r="O420" s="73" t="str">
        <f>IF($A420="","",IF($A420=O$2,IF($G$3=aux!$A$2,1,-1)*($F420-INDEX($F$1:$F$1001,ROW($F420)+$E$3))/O$3*1000,""))</f>
        <v/>
      </c>
      <c r="P420" s="73" t="str">
        <f>IF($A420="","",IF($A420=P$2,IF($G$3=aux!$A$2,1,-1)*($F420-INDEX($F$1:$F$1001,ROW($F420)+$E$3))/P$3*1000,""))</f>
        <v/>
      </c>
      <c r="Q420" s="73" t="str">
        <f>IF($A420="","",IF($A420=Q$2,IF($G$3=aux!$A$2,1,-1)*($F420-INDEX($F$1:$F$1001,ROW($F420)+$E$3))/Q$3*1000,""))</f>
        <v/>
      </c>
      <c r="R420" s="73" t="str">
        <f>IF($A420="","",IF($A420=R$2,IF($G$3=aux!$A$2,1,-1)*($F420-INDEX($F$1:$F$1001,ROW($F420)+$E$3))/R$3*1000,""))</f>
        <v/>
      </c>
      <c r="S420" s="73" t="str">
        <f>IF($A420="","",IF($A420=S$2,IF($G$3=aux!$A$2,1,-1)*($F420-INDEX($F$1:$F$1001,ROW($F420)+$E$3))/S$3*1000,""))</f>
        <v/>
      </c>
      <c r="T420" s="73" t="str">
        <f>IF($A420="","",IF($A420=T$2,IF($G$3=aux!$A$2,1,-1)*($F420-INDEX($F$1:$F$1001,ROW($F420)+$E$3))/T$3*1000,""))</f>
        <v/>
      </c>
      <c r="U420" s="73" t="str">
        <f>IF($A420="","",IF($A420=U$2,IF($G$3=aux!$A$2,1,-1)*($F420-INDEX($F$1:$F$1001,ROW($F420)+$E$3))/U$3*1000,""))</f>
        <v/>
      </c>
      <c r="V420" s="73" t="str">
        <f>IF($A420="","",IF($A420=V$2,IF($G$3=aux!$A$2,1,-1)*($F420-INDEX($F$1:$F$1001,ROW($F420)+$E$3))/V$3*1000,""))</f>
        <v/>
      </c>
      <c r="W420" s="73">
        <f>IF($A420="","",IF($A420=W$2,IF($G$3=aux!$A$2,1,-1)*($F420-INDEX($F$1:$F$1001,ROW($F420)+$E$3))/W$3*1000,""))</f>
        <v>0.83374999999999999</v>
      </c>
    </row>
    <row r="421" spans="1:23" x14ac:dyDescent="0.25">
      <c r="A421" s="47" t="s">
        <v>133</v>
      </c>
      <c r="B421" s="8" t="s">
        <v>129</v>
      </c>
      <c r="C421" s="8" t="s">
        <v>130</v>
      </c>
      <c r="D421" s="8" t="s">
        <v>0</v>
      </c>
      <c r="E421" s="8">
        <v>3</v>
      </c>
      <c r="F421" s="8">
        <v>4.3670000000000002E-3</v>
      </c>
      <c r="G421" s="8">
        <v>-1.0140000000000001E-16</v>
      </c>
      <c r="H421" s="8">
        <v>0</v>
      </c>
      <c r="I421" s="8">
        <v>0</v>
      </c>
      <c r="J421" s="8">
        <v>0</v>
      </c>
      <c r="K421" s="48">
        <v>-2.454E-17</v>
      </c>
      <c r="N421" s="73" t="str">
        <f>IF($A421="","",IF($A421=N$2,IF($G$3=aux!$A$2,1,-1)*($F421-INDEX($F$1:$F$1001,ROW($F421)+$E$3))/N$3*1000,""))</f>
        <v/>
      </c>
      <c r="O421" s="73" t="str">
        <f>IF($A421="","",IF($A421=O$2,IF($G$3=aux!$A$2,1,-1)*($F421-INDEX($F$1:$F$1001,ROW($F421)+$E$3))/O$3*1000,""))</f>
        <v/>
      </c>
      <c r="P421" s="73" t="str">
        <f>IF($A421="","",IF($A421=P$2,IF($G$3=aux!$A$2,1,-1)*($F421-INDEX($F$1:$F$1001,ROW($F421)+$E$3))/P$3*1000,""))</f>
        <v/>
      </c>
      <c r="Q421" s="73" t="str">
        <f>IF($A421="","",IF($A421=Q$2,IF($G$3=aux!$A$2,1,-1)*($F421-INDEX($F$1:$F$1001,ROW($F421)+$E$3))/Q$3*1000,""))</f>
        <v/>
      </c>
      <c r="R421" s="73" t="str">
        <f>IF($A421="","",IF($A421=R$2,IF($G$3=aux!$A$2,1,-1)*($F421-INDEX($F$1:$F$1001,ROW($F421)+$E$3))/R$3*1000,""))</f>
        <v/>
      </c>
      <c r="S421" s="73" t="str">
        <f>IF($A421="","",IF($A421=S$2,IF($G$3=aux!$A$2,1,-1)*($F421-INDEX($F$1:$F$1001,ROW($F421)+$E$3))/S$3*1000,""))</f>
        <v/>
      </c>
      <c r="T421" s="73" t="str">
        <f>IF($A421="","",IF($A421=T$2,IF($G$3=aux!$A$2,1,-1)*($F421-INDEX($F$1:$F$1001,ROW($F421)+$E$3))/T$3*1000,""))</f>
        <v/>
      </c>
      <c r="U421" s="73" t="str">
        <f>IF($A421="","",IF($A421=U$2,IF($G$3=aux!$A$2,1,-1)*($F421-INDEX($F$1:$F$1001,ROW($F421)+$E$3))/U$3*1000,""))</f>
        <v/>
      </c>
      <c r="V421" s="73" t="str">
        <f>IF($A421="","",IF($A421=V$2,IF($G$3=aux!$A$2,1,-1)*($F421-INDEX($F$1:$F$1001,ROW($F421)+$E$3))/V$3*1000,""))</f>
        <v/>
      </c>
      <c r="W421" s="73">
        <f>IF($A421="","",IF($A421=W$2,IF($G$3=aux!$A$2,1,-1)*($F421-INDEX($F$1:$F$1001,ROW($F421)+$E$3))/W$3*1000,""))</f>
        <v>1.09175</v>
      </c>
    </row>
    <row r="422" spans="1:23" x14ac:dyDescent="0.25">
      <c r="A422" s="47" t="s">
        <v>133</v>
      </c>
      <c r="B422" s="8" t="s">
        <v>129</v>
      </c>
      <c r="C422" s="8" t="s">
        <v>130</v>
      </c>
      <c r="D422" s="8" t="s">
        <v>0</v>
      </c>
      <c r="E422" s="8">
        <v>4</v>
      </c>
      <c r="F422" s="8">
        <v>6.7080000000000004E-3</v>
      </c>
      <c r="G422" s="8">
        <v>-1.1679999999999999E-16</v>
      </c>
      <c r="H422" s="8">
        <v>0</v>
      </c>
      <c r="I422" s="8">
        <v>0</v>
      </c>
      <c r="J422" s="8">
        <v>0</v>
      </c>
      <c r="K422" s="48">
        <v>-3.1459999999999997E-17</v>
      </c>
      <c r="N422" s="73" t="str">
        <f>IF($A422="","",IF($A422=N$2,IF($G$3=aux!$A$2,1,-1)*($F422-INDEX($F$1:$F$1001,ROW($F422)+$E$3))/N$3*1000,""))</f>
        <v/>
      </c>
      <c r="O422" s="73" t="str">
        <f>IF($A422="","",IF($A422=O$2,IF($G$3=aux!$A$2,1,-1)*($F422-INDEX($F$1:$F$1001,ROW($F422)+$E$3))/O$3*1000,""))</f>
        <v/>
      </c>
      <c r="P422" s="73" t="str">
        <f>IF($A422="","",IF($A422=P$2,IF($G$3=aux!$A$2,1,-1)*($F422-INDEX($F$1:$F$1001,ROW($F422)+$E$3))/P$3*1000,""))</f>
        <v/>
      </c>
      <c r="Q422" s="73" t="str">
        <f>IF($A422="","",IF($A422=Q$2,IF($G$3=aux!$A$2,1,-1)*($F422-INDEX($F$1:$F$1001,ROW($F422)+$E$3))/Q$3*1000,""))</f>
        <v/>
      </c>
      <c r="R422" s="73" t="str">
        <f>IF($A422="","",IF($A422=R$2,IF($G$3=aux!$A$2,1,-1)*($F422-INDEX($F$1:$F$1001,ROW($F422)+$E$3))/R$3*1000,""))</f>
        <v/>
      </c>
      <c r="S422" s="73" t="str">
        <f>IF($A422="","",IF($A422=S$2,IF($G$3=aux!$A$2,1,-1)*($F422-INDEX($F$1:$F$1001,ROW($F422)+$E$3))/S$3*1000,""))</f>
        <v/>
      </c>
      <c r="T422" s="73" t="str">
        <f>IF($A422="","",IF($A422=T$2,IF($G$3=aux!$A$2,1,-1)*($F422-INDEX($F$1:$F$1001,ROW($F422)+$E$3))/T$3*1000,""))</f>
        <v/>
      </c>
      <c r="U422" s="73" t="str">
        <f>IF($A422="","",IF($A422=U$2,IF($G$3=aux!$A$2,1,-1)*($F422-INDEX($F$1:$F$1001,ROW($F422)+$E$3))/U$3*1000,""))</f>
        <v/>
      </c>
      <c r="V422" s="73" t="str">
        <f>IF($A422="","",IF($A422=V$2,IF($G$3=aux!$A$2,1,-1)*($F422-INDEX($F$1:$F$1001,ROW($F422)+$E$3))/V$3*1000,""))</f>
        <v/>
      </c>
      <c r="W422" s="73">
        <f>IF($A422="","",IF($A422=W$2,IF($G$3=aux!$A$2,1,-1)*($F422-INDEX($F$1:$F$1001,ROW($F422)+$E$3))/W$3*1000,""))</f>
        <v>1.677</v>
      </c>
    </row>
    <row r="423" spans="1:23" x14ac:dyDescent="0.25">
      <c r="A423" s="47" t="s">
        <v>133</v>
      </c>
      <c r="B423" s="8" t="s">
        <v>129</v>
      </c>
      <c r="C423" s="8" t="s">
        <v>130</v>
      </c>
      <c r="D423" s="8" t="s">
        <v>0</v>
      </c>
      <c r="E423" s="8">
        <v>5</v>
      </c>
      <c r="F423" s="8">
        <v>8.7609999999999997E-3</v>
      </c>
      <c r="G423" s="8">
        <v>-1.2849999999999999E-16</v>
      </c>
      <c r="H423" s="8">
        <v>0</v>
      </c>
      <c r="I423" s="8">
        <v>0</v>
      </c>
      <c r="J423" s="8">
        <v>0</v>
      </c>
      <c r="K423" s="48">
        <v>-5.3120000000000001E-17</v>
      </c>
      <c r="N423" s="73" t="str">
        <f>IF($A423="","",IF($A423=N$2,IF($G$3=aux!$A$2,1,-1)*($F423-INDEX($F$1:$F$1001,ROW($F423)+$E$3))/N$3*1000,""))</f>
        <v/>
      </c>
      <c r="O423" s="73" t="str">
        <f>IF($A423="","",IF($A423=O$2,IF($G$3=aux!$A$2,1,-1)*($F423-INDEX($F$1:$F$1001,ROW($F423)+$E$3))/O$3*1000,""))</f>
        <v/>
      </c>
      <c r="P423" s="73" t="str">
        <f>IF($A423="","",IF($A423=P$2,IF($G$3=aux!$A$2,1,-1)*($F423-INDEX($F$1:$F$1001,ROW($F423)+$E$3))/P$3*1000,""))</f>
        <v/>
      </c>
      <c r="Q423" s="73" t="str">
        <f>IF($A423="","",IF($A423=Q$2,IF($G$3=aux!$A$2,1,-1)*($F423-INDEX($F$1:$F$1001,ROW($F423)+$E$3))/Q$3*1000,""))</f>
        <v/>
      </c>
      <c r="R423" s="73" t="str">
        <f>IF($A423="","",IF($A423=R$2,IF($G$3=aux!$A$2,1,-1)*($F423-INDEX($F$1:$F$1001,ROW($F423)+$E$3))/R$3*1000,""))</f>
        <v/>
      </c>
      <c r="S423" s="73" t="str">
        <f>IF($A423="","",IF($A423=S$2,IF($G$3=aux!$A$2,1,-1)*($F423-INDEX($F$1:$F$1001,ROW($F423)+$E$3))/S$3*1000,""))</f>
        <v/>
      </c>
      <c r="T423" s="73" t="str">
        <f>IF($A423="","",IF($A423=T$2,IF($G$3=aux!$A$2,1,-1)*($F423-INDEX($F$1:$F$1001,ROW($F423)+$E$3))/T$3*1000,""))</f>
        <v/>
      </c>
      <c r="U423" s="73" t="str">
        <f>IF($A423="","",IF($A423=U$2,IF($G$3=aux!$A$2,1,-1)*($F423-INDEX($F$1:$F$1001,ROW($F423)+$E$3))/U$3*1000,""))</f>
        <v/>
      </c>
      <c r="V423" s="73" t="str">
        <f>IF($A423="","",IF($A423=V$2,IF($G$3=aux!$A$2,1,-1)*($F423-INDEX($F$1:$F$1001,ROW($F423)+$E$3))/V$3*1000,""))</f>
        <v/>
      </c>
      <c r="W423" s="73">
        <f>IF($A423="","",IF($A423=W$2,IF($G$3=aux!$A$2,1,-1)*($F423-INDEX($F$1:$F$1001,ROW($F423)+$E$3))/W$3*1000,""))</f>
        <v>2.1902499999999998</v>
      </c>
    </row>
    <row r="424" spans="1:23" x14ac:dyDescent="0.25">
      <c r="A424" s="47" t="s">
        <v>133</v>
      </c>
      <c r="B424" s="8" t="s">
        <v>129</v>
      </c>
      <c r="C424" s="8" t="s">
        <v>130</v>
      </c>
      <c r="D424" s="8" t="s">
        <v>0</v>
      </c>
      <c r="E424" s="8">
        <v>6</v>
      </c>
      <c r="F424" s="8">
        <v>1.0677000000000001E-2</v>
      </c>
      <c r="G424" s="8">
        <v>-1.3929999999999999E-16</v>
      </c>
      <c r="H424" s="8">
        <v>0</v>
      </c>
      <c r="I424" s="8">
        <v>0</v>
      </c>
      <c r="J424" s="8">
        <v>0</v>
      </c>
      <c r="K424" s="48">
        <v>-5.4659999999999997E-17</v>
      </c>
      <c r="N424" s="73" t="str">
        <f>IF($A424="","",IF($A424=N$2,IF($G$3=aux!$A$2,1,-1)*($F424-INDEX($F$1:$F$1001,ROW($F424)+$E$3))/N$3*1000,""))</f>
        <v/>
      </c>
      <c r="O424" s="73" t="str">
        <f>IF($A424="","",IF($A424=O$2,IF($G$3=aux!$A$2,1,-1)*($F424-INDEX($F$1:$F$1001,ROW($F424)+$E$3))/O$3*1000,""))</f>
        <v/>
      </c>
      <c r="P424" s="73" t="str">
        <f>IF($A424="","",IF($A424=P$2,IF($G$3=aux!$A$2,1,-1)*($F424-INDEX($F$1:$F$1001,ROW($F424)+$E$3))/P$3*1000,""))</f>
        <v/>
      </c>
      <c r="Q424" s="73" t="str">
        <f>IF($A424="","",IF($A424=Q$2,IF($G$3=aux!$A$2,1,-1)*($F424-INDEX($F$1:$F$1001,ROW($F424)+$E$3))/Q$3*1000,""))</f>
        <v/>
      </c>
      <c r="R424" s="73" t="str">
        <f>IF($A424="","",IF($A424=R$2,IF($G$3=aux!$A$2,1,-1)*($F424-INDEX($F$1:$F$1001,ROW($F424)+$E$3))/R$3*1000,""))</f>
        <v/>
      </c>
      <c r="S424" s="73" t="str">
        <f>IF($A424="","",IF($A424=S$2,IF($G$3=aux!$A$2,1,-1)*($F424-INDEX($F$1:$F$1001,ROW($F424)+$E$3))/S$3*1000,""))</f>
        <v/>
      </c>
      <c r="T424" s="73" t="str">
        <f>IF($A424="","",IF($A424=T$2,IF($G$3=aux!$A$2,1,-1)*($F424-INDEX($F$1:$F$1001,ROW($F424)+$E$3))/T$3*1000,""))</f>
        <v/>
      </c>
      <c r="U424" s="73" t="str">
        <f>IF($A424="","",IF($A424=U$2,IF($G$3=aux!$A$2,1,-1)*($F424-INDEX($F$1:$F$1001,ROW($F424)+$E$3))/U$3*1000,""))</f>
        <v/>
      </c>
      <c r="V424" s="73" t="str">
        <f>IF($A424="","",IF($A424=V$2,IF($G$3=aux!$A$2,1,-1)*($F424-INDEX($F$1:$F$1001,ROW($F424)+$E$3))/V$3*1000,""))</f>
        <v/>
      </c>
      <c r="W424" s="73">
        <f>IF($A424="","",IF($A424=W$2,IF($G$3=aux!$A$2,1,-1)*($F424-INDEX($F$1:$F$1001,ROW($F424)+$E$3))/W$3*1000,""))</f>
        <v>2.6692500000000003</v>
      </c>
    </row>
    <row r="425" spans="1:23" x14ac:dyDescent="0.25">
      <c r="A425" s="47" t="s">
        <v>133</v>
      </c>
      <c r="B425" s="8" t="s">
        <v>129</v>
      </c>
      <c r="C425" s="8" t="s">
        <v>130</v>
      </c>
      <c r="D425" s="8" t="s">
        <v>0</v>
      </c>
      <c r="E425" s="8">
        <v>7</v>
      </c>
      <c r="F425" s="8">
        <v>1.2506E-2</v>
      </c>
      <c r="G425" s="8">
        <v>-1.494E-16</v>
      </c>
      <c r="H425" s="8">
        <v>0</v>
      </c>
      <c r="I425" s="8">
        <v>0</v>
      </c>
      <c r="J425" s="8">
        <v>0</v>
      </c>
      <c r="K425" s="48">
        <v>-6.8940000000000004E-17</v>
      </c>
      <c r="N425" s="73" t="str">
        <f>IF($A425="","",IF($A425=N$2,IF($G$3=aux!$A$2,1,-1)*($F425-INDEX($F$1:$F$1001,ROW($F425)+$E$3))/N$3*1000,""))</f>
        <v/>
      </c>
      <c r="O425" s="73" t="str">
        <f>IF($A425="","",IF($A425=O$2,IF($G$3=aux!$A$2,1,-1)*($F425-INDEX($F$1:$F$1001,ROW($F425)+$E$3))/O$3*1000,""))</f>
        <v/>
      </c>
      <c r="P425" s="73" t="str">
        <f>IF($A425="","",IF($A425=P$2,IF($G$3=aux!$A$2,1,-1)*($F425-INDEX($F$1:$F$1001,ROW($F425)+$E$3))/P$3*1000,""))</f>
        <v/>
      </c>
      <c r="Q425" s="73" t="str">
        <f>IF($A425="","",IF($A425=Q$2,IF($G$3=aux!$A$2,1,-1)*($F425-INDEX($F$1:$F$1001,ROW($F425)+$E$3))/Q$3*1000,""))</f>
        <v/>
      </c>
      <c r="R425" s="73" t="str">
        <f>IF($A425="","",IF($A425=R$2,IF($G$3=aux!$A$2,1,-1)*($F425-INDEX($F$1:$F$1001,ROW($F425)+$E$3))/R$3*1000,""))</f>
        <v/>
      </c>
      <c r="S425" s="73" t="str">
        <f>IF($A425="","",IF($A425=S$2,IF($G$3=aux!$A$2,1,-1)*($F425-INDEX($F$1:$F$1001,ROW($F425)+$E$3))/S$3*1000,""))</f>
        <v/>
      </c>
      <c r="T425" s="73" t="str">
        <f>IF($A425="","",IF($A425=T$2,IF($G$3=aux!$A$2,1,-1)*($F425-INDEX($F$1:$F$1001,ROW($F425)+$E$3))/T$3*1000,""))</f>
        <v/>
      </c>
      <c r="U425" s="73" t="str">
        <f>IF($A425="","",IF($A425=U$2,IF($G$3=aux!$A$2,1,-1)*($F425-INDEX($F$1:$F$1001,ROW($F425)+$E$3))/U$3*1000,""))</f>
        <v/>
      </c>
      <c r="V425" s="73" t="str">
        <f>IF($A425="","",IF($A425=V$2,IF($G$3=aux!$A$2,1,-1)*($F425-INDEX($F$1:$F$1001,ROW($F425)+$E$3))/V$3*1000,""))</f>
        <v/>
      </c>
      <c r="W425" s="73">
        <f>IF($A425="","",IF($A425=W$2,IF($G$3=aux!$A$2,1,-1)*($F425-INDEX($F$1:$F$1001,ROW($F425)+$E$3))/W$3*1000,""))</f>
        <v>3.1265000000000001</v>
      </c>
    </row>
    <row r="426" spans="1:23" x14ac:dyDescent="0.25">
      <c r="A426" s="47" t="s">
        <v>133</v>
      </c>
      <c r="B426" s="8" t="s">
        <v>129</v>
      </c>
      <c r="C426" s="8" t="s">
        <v>130</v>
      </c>
      <c r="D426" s="8" t="s">
        <v>0</v>
      </c>
      <c r="E426" s="8">
        <v>8</v>
      </c>
      <c r="F426" s="8">
        <v>1.4286999999999999E-2</v>
      </c>
      <c r="G426" s="8">
        <v>-1.5910000000000001E-16</v>
      </c>
      <c r="H426" s="8">
        <v>0</v>
      </c>
      <c r="I426" s="8">
        <v>0</v>
      </c>
      <c r="J426" s="8">
        <v>0</v>
      </c>
      <c r="K426" s="48">
        <v>-7.5960000000000006E-17</v>
      </c>
      <c r="N426" s="73" t="str">
        <f>IF($A426="","",IF($A426=N$2,IF($G$3=aux!$A$2,1,-1)*($F426-INDEX($F$1:$F$1001,ROW($F426)+$E$3))/N$3*1000,""))</f>
        <v/>
      </c>
      <c r="O426" s="73" t="str">
        <f>IF($A426="","",IF($A426=O$2,IF($G$3=aux!$A$2,1,-1)*($F426-INDEX($F$1:$F$1001,ROW($F426)+$E$3))/O$3*1000,""))</f>
        <v/>
      </c>
      <c r="P426" s="73" t="str">
        <f>IF($A426="","",IF($A426=P$2,IF($G$3=aux!$A$2,1,-1)*($F426-INDEX($F$1:$F$1001,ROW($F426)+$E$3))/P$3*1000,""))</f>
        <v/>
      </c>
      <c r="Q426" s="73" t="str">
        <f>IF($A426="","",IF($A426=Q$2,IF($G$3=aux!$A$2,1,-1)*($F426-INDEX($F$1:$F$1001,ROW($F426)+$E$3))/Q$3*1000,""))</f>
        <v/>
      </c>
      <c r="R426" s="73" t="str">
        <f>IF($A426="","",IF($A426=R$2,IF($G$3=aux!$A$2,1,-1)*($F426-INDEX($F$1:$F$1001,ROW($F426)+$E$3))/R$3*1000,""))</f>
        <v/>
      </c>
      <c r="S426" s="73" t="str">
        <f>IF($A426="","",IF($A426=S$2,IF($G$3=aux!$A$2,1,-1)*($F426-INDEX($F$1:$F$1001,ROW($F426)+$E$3))/S$3*1000,""))</f>
        <v/>
      </c>
      <c r="T426" s="73" t="str">
        <f>IF($A426="","",IF($A426=T$2,IF($G$3=aux!$A$2,1,-1)*($F426-INDEX($F$1:$F$1001,ROW($F426)+$E$3))/T$3*1000,""))</f>
        <v/>
      </c>
      <c r="U426" s="73" t="str">
        <f>IF($A426="","",IF($A426=U$2,IF($G$3=aux!$A$2,1,-1)*($F426-INDEX($F$1:$F$1001,ROW($F426)+$E$3))/U$3*1000,""))</f>
        <v/>
      </c>
      <c r="V426" s="73" t="str">
        <f>IF($A426="","",IF($A426=V$2,IF($G$3=aux!$A$2,1,-1)*($F426-INDEX($F$1:$F$1001,ROW($F426)+$E$3))/V$3*1000,""))</f>
        <v/>
      </c>
      <c r="W426" s="73">
        <f>IF($A426="","",IF($A426=W$2,IF($G$3=aux!$A$2,1,-1)*($F426-INDEX($F$1:$F$1001,ROW($F426)+$E$3))/W$3*1000,""))</f>
        <v>3.5717499999999998</v>
      </c>
    </row>
    <row r="427" spans="1:23" x14ac:dyDescent="0.25">
      <c r="A427" s="47" t="s">
        <v>133</v>
      </c>
      <c r="B427" s="8" t="s">
        <v>129</v>
      </c>
      <c r="C427" s="8" t="s">
        <v>130</v>
      </c>
      <c r="D427" s="8" t="s">
        <v>0</v>
      </c>
      <c r="E427" s="8">
        <v>9</v>
      </c>
      <c r="F427" s="8">
        <v>1.6025000000000001E-2</v>
      </c>
      <c r="G427" s="8">
        <v>-1.685E-16</v>
      </c>
      <c r="H427" s="8">
        <v>0</v>
      </c>
      <c r="I427" s="8">
        <v>0</v>
      </c>
      <c r="J427" s="8">
        <v>0</v>
      </c>
      <c r="K427" s="48">
        <v>-7.7650000000000002E-17</v>
      </c>
      <c r="N427" s="73" t="str">
        <f>IF($A427="","",IF($A427=N$2,IF($G$3=aux!$A$2,1,-1)*($F427-INDEX($F$1:$F$1001,ROW($F427)+$E$3))/N$3*1000,""))</f>
        <v/>
      </c>
      <c r="O427" s="73" t="str">
        <f>IF($A427="","",IF($A427=O$2,IF($G$3=aux!$A$2,1,-1)*($F427-INDEX($F$1:$F$1001,ROW($F427)+$E$3))/O$3*1000,""))</f>
        <v/>
      </c>
      <c r="P427" s="73" t="str">
        <f>IF($A427="","",IF($A427=P$2,IF($G$3=aux!$A$2,1,-1)*($F427-INDEX($F$1:$F$1001,ROW($F427)+$E$3))/P$3*1000,""))</f>
        <v/>
      </c>
      <c r="Q427" s="73" t="str">
        <f>IF($A427="","",IF($A427=Q$2,IF($G$3=aux!$A$2,1,-1)*($F427-INDEX($F$1:$F$1001,ROW($F427)+$E$3))/Q$3*1000,""))</f>
        <v/>
      </c>
      <c r="R427" s="73" t="str">
        <f>IF($A427="","",IF($A427=R$2,IF($G$3=aux!$A$2,1,-1)*($F427-INDEX($F$1:$F$1001,ROW($F427)+$E$3))/R$3*1000,""))</f>
        <v/>
      </c>
      <c r="S427" s="73" t="str">
        <f>IF($A427="","",IF($A427=S$2,IF($G$3=aux!$A$2,1,-1)*($F427-INDEX($F$1:$F$1001,ROW($F427)+$E$3))/S$3*1000,""))</f>
        <v/>
      </c>
      <c r="T427" s="73" t="str">
        <f>IF($A427="","",IF($A427=T$2,IF($G$3=aux!$A$2,1,-1)*($F427-INDEX($F$1:$F$1001,ROW($F427)+$E$3))/T$3*1000,""))</f>
        <v/>
      </c>
      <c r="U427" s="73" t="str">
        <f>IF($A427="","",IF($A427=U$2,IF($G$3=aux!$A$2,1,-1)*($F427-INDEX($F$1:$F$1001,ROW($F427)+$E$3))/U$3*1000,""))</f>
        <v/>
      </c>
      <c r="V427" s="73" t="str">
        <f>IF($A427="","",IF($A427=V$2,IF($G$3=aux!$A$2,1,-1)*($F427-INDEX($F$1:$F$1001,ROW($F427)+$E$3))/V$3*1000,""))</f>
        <v/>
      </c>
      <c r="W427" s="73">
        <f>IF($A427="","",IF($A427=W$2,IF($G$3=aux!$A$2,1,-1)*($F427-INDEX($F$1:$F$1001,ROW($F427)+$E$3))/W$3*1000,""))</f>
        <v>4.0062500000000005</v>
      </c>
    </row>
    <row r="428" spans="1:23" x14ac:dyDescent="0.25">
      <c r="A428" s="47" t="s">
        <v>133</v>
      </c>
      <c r="B428" s="8" t="s">
        <v>129</v>
      </c>
      <c r="C428" s="8" t="s">
        <v>130</v>
      </c>
      <c r="D428" s="8" t="s">
        <v>0</v>
      </c>
      <c r="E428" s="8">
        <v>10</v>
      </c>
      <c r="F428" s="8">
        <v>1.7752E-2</v>
      </c>
      <c r="G428" s="8">
        <v>-1.775E-16</v>
      </c>
      <c r="H428" s="8">
        <v>0</v>
      </c>
      <c r="I428" s="8">
        <v>0</v>
      </c>
      <c r="J428" s="8">
        <v>0</v>
      </c>
      <c r="K428" s="48">
        <v>-7.9349999999999998E-17</v>
      </c>
      <c r="N428" s="73" t="str">
        <f>IF($A428="","",IF($A428=N$2,IF($G$3=aux!$A$2,1,-1)*($F428-INDEX($F$1:$F$1001,ROW($F428)+$E$3))/N$3*1000,""))</f>
        <v/>
      </c>
      <c r="O428" s="73" t="str">
        <f>IF($A428="","",IF($A428=O$2,IF($G$3=aux!$A$2,1,-1)*($F428-INDEX($F$1:$F$1001,ROW($F428)+$E$3))/O$3*1000,""))</f>
        <v/>
      </c>
      <c r="P428" s="73" t="str">
        <f>IF($A428="","",IF($A428=P$2,IF($G$3=aux!$A$2,1,-1)*($F428-INDEX($F$1:$F$1001,ROW($F428)+$E$3))/P$3*1000,""))</f>
        <v/>
      </c>
      <c r="Q428" s="73" t="str">
        <f>IF($A428="","",IF($A428=Q$2,IF($G$3=aux!$A$2,1,-1)*($F428-INDEX($F$1:$F$1001,ROW($F428)+$E$3))/Q$3*1000,""))</f>
        <v/>
      </c>
      <c r="R428" s="73" t="str">
        <f>IF($A428="","",IF($A428=R$2,IF($G$3=aux!$A$2,1,-1)*($F428-INDEX($F$1:$F$1001,ROW($F428)+$E$3))/R$3*1000,""))</f>
        <v/>
      </c>
      <c r="S428" s="73" t="str">
        <f>IF($A428="","",IF($A428=S$2,IF($G$3=aux!$A$2,1,-1)*($F428-INDEX($F$1:$F$1001,ROW($F428)+$E$3))/S$3*1000,""))</f>
        <v/>
      </c>
      <c r="T428" s="73" t="str">
        <f>IF($A428="","",IF($A428=T$2,IF($G$3=aux!$A$2,1,-1)*($F428-INDEX($F$1:$F$1001,ROW($F428)+$E$3))/T$3*1000,""))</f>
        <v/>
      </c>
      <c r="U428" s="73" t="str">
        <f>IF($A428="","",IF($A428=U$2,IF($G$3=aux!$A$2,1,-1)*($F428-INDEX($F$1:$F$1001,ROW($F428)+$E$3))/U$3*1000,""))</f>
        <v/>
      </c>
      <c r="V428" s="73" t="str">
        <f>IF($A428="","",IF($A428=V$2,IF($G$3=aux!$A$2,1,-1)*($F428-INDEX($F$1:$F$1001,ROW($F428)+$E$3))/V$3*1000,""))</f>
        <v/>
      </c>
      <c r="W428" s="73">
        <f>IF($A428="","",IF($A428=W$2,IF($G$3=aux!$A$2,1,-1)*($F428-INDEX($F$1:$F$1001,ROW($F428)+$E$3))/W$3*1000,""))</f>
        <v>4.4379999999999997</v>
      </c>
    </row>
    <row r="429" spans="1:23" x14ac:dyDescent="0.25">
      <c r="A429" s="47" t="s">
        <v>133</v>
      </c>
      <c r="B429" s="8" t="s">
        <v>129</v>
      </c>
      <c r="C429" s="8" t="s">
        <v>130</v>
      </c>
      <c r="D429" s="8" t="s">
        <v>0</v>
      </c>
      <c r="E429" s="8">
        <v>11</v>
      </c>
      <c r="F429" s="8">
        <v>1.9474999999999999E-2</v>
      </c>
      <c r="G429" s="8">
        <v>-1.865E-16</v>
      </c>
      <c r="H429" s="8">
        <v>0</v>
      </c>
      <c r="I429" s="8">
        <v>0</v>
      </c>
      <c r="J429" s="8">
        <v>0</v>
      </c>
      <c r="K429" s="48">
        <v>-8.1279999999999999E-17</v>
      </c>
      <c r="N429" s="73" t="str">
        <f>IF($A429="","",IF($A429=N$2,IF($G$3=aux!$A$2,1,-1)*($F429-INDEX($F$1:$F$1001,ROW($F429)+$E$3))/N$3*1000,""))</f>
        <v/>
      </c>
      <c r="O429" s="73" t="str">
        <f>IF($A429="","",IF($A429=O$2,IF($G$3=aux!$A$2,1,-1)*($F429-INDEX($F$1:$F$1001,ROW($F429)+$E$3))/O$3*1000,""))</f>
        <v/>
      </c>
      <c r="P429" s="73" t="str">
        <f>IF($A429="","",IF($A429=P$2,IF($G$3=aux!$A$2,1,-1)*($F429-INDEX($F$1:$F$1001,ROW($F429)+$E$3))/P$3*1000,""))</f>
        <v/>
      </c>
      <c r="Q429" s="73" t="str">
        <f>IF($A429="","",IF($A429=Q$2,IF($G$3=aux!$A$2,1,-1)*($F429-INDEX($F$1:$F$1001,ROW($F429)+$E$3))/Q$3*1000,""))</f>
        <v/>
      </c>
      <c r="R429" s="73" t="str">
        <f>IF($A429="","",IF($A429=R$2,IF($G$3=aux!$A$2,1,-1)*($F429-INDEX($F$1:$F$1001,ROW($F429)+$E$3))/R$3*1000,""))</f>
        <v/>
      </c>
      <c r="S429" s="73" t="str">
        <f>IF($A429="","",IF($A429=S$2,IF($G$3=aux!$A$2,1,-1)*($F429-INDEX($F$1:$F$1001,ROW($F429)+$E$3))/S$3*1000,""))</f>
        <v/>
      </c>
      <c r="T429" s="73" t="str">
        <f>IF($A429="","",IF($A429=T$2,IF($G$3=aux!$A$2,1,-1)*($F429-INDEX($F$1:$F$1001,ROW($F429)+$E$3))/T$3*1000,""))</f>
        <v/>
      </c>
      <c r="U429" s="73" t="str">
        <f>IF($A429="","",IF($A429=U$2,IF($G$3=aux!$A$2,1,-1)*($F429-INDEX($F$1:$F$1001,ROW($F429)+$E$3))/U$3*1000,""))</f>
        <v/>
      </c>
      <c r="V429" s="73" t="str">
        <f>IF($A429="","",IF($A429=V$2,IF($G$3=aux!$A$2,1,-1)*($F429-INDEX($F$1:$F$1001,ROW($F429)+$E$3))/V$3*1000,""))</f>
        <v/>
      </c>
      <c r="W429" s="73">
        <f>IF($A429="","",IF($A429=W$2,IF($G$3=aux!$A$2,1,-1)*($F429-INDEX($F$1:$F$1001,ROW($F429)+$E$3))/W$3*1000,""))</f>
        <v>4.8687499999999995</v>
      </c>
    </row>
    <row r="430" spans="1:23" x14ac:dyDescent="0.25">
      <c r="A430" s="47" t="s">
        <v>133</v>
      </c>
      <c r="B430" s="8" t="s">
        <v>129</v>
      </c>
      <c r="C430" s="8" t="s">
        <v>130</v>
      </c>
      <c r="D430" s="8" t="s">
        <v>0</v>
      </c>
      <c r="E430" s="8">
        <v>12</v>
      </c>
      <c r="F430" s="8">
        <v>2.1242E-2</v>
      </c>
      <c r="G430" s="8">
        <v>-1.955E-16</v>
      </c>
      <c r="H430" s="8">
        <v>0</v>
      </c>
      <c r="I430" s="8">
        <v>0</v>
      </c>
      <c r="J430" s="8">
        <v>0</v>
      </c>
      <c r="K430" s="48">
        <v>-5.6689999999999998E-10</v>
      </c>
      <c r="N430" s="73" t="str">
        <f>IF($A430="","",IF($A430=N$2,IF($G$3=aux!$A$2,1,-1)*($F430-INDEX($F$1:$F$1001,ROW($F430)+$E$3))/N$3*1000,""))</f>
        <v/>
      </c>
      <c r="O430" s="73" t="str">
        <f>IF($A430="","",IF($A430=O$2,IF($G$3=aux!$A$2,1,-1)*($F430-INDEX($F$1:$F$1001,ROW($F430)+$E$3))/O$3*1000,""))</f>
        <v/>
      </c>
      <c r="P430" s="73" t="str">
        <f>IF($A430="","",IF($A430=P$2,IF($G$3=aux!$A$2,1,-1)*($F430-INDEX($F$1:$F$1001,ROW($F430)+$E$3))/P$3*1000,""))</f>
        <v/>
      </c>
      <c r="Q430" s="73" t="str">
        <f>IF($A430="","",IF($A430=Q$2,IF($G$3=aux!$A$2,1,-1)*($F430-INDEX($F$1:$F$1001,ROW($F430)+$E$3))/Q$3*1000,""))</f>
        <v/>
      </c>
      <c r="R430" s="73" t="str">
        <f>IF($A430="","",IF($A430=R$2,IF($G$3=aux!$A$2,1,-1)*($F430-INDEX($F$1:$F$1001,ROW($F430)+$E$3))/R$3*1000,""))</f>
        <v/>
      </c>
      <c r="S430" s="73" t="str">
        <f>IF($A430="","",IF($A430=S$2,IF($G$3=aux!$A$2,1,-1)*($F430-INDEX($F$1:$F$1001,ROW($F430)+$E$3))/S$3*1000,""))</f>
        <v/>
      </c>
      <c r="T430" s="73" t="str">
        <f>IF($A430="","",IF($A430=T$2,IF($G$3=aux!$A$2,1,-1)*($F430-INDEX($F$1:$F$1001,ROW($F430)+$E$3))/T$3*1000,""))</f>
        <v/>
      </c>
      <c r="U430" s="73" t="str">
        <f>IF($A430="","",IF($A430=U$2,IF($G$3=aux!$A$2,1,-1)*($F430-INDEX($F$1:$F$1001,ROW($F430)+$E$3))/U$3*1000,""))</f>
        <v/>
      </c>
      <c r="V430" s="73" t="str">
        <f>IF($A430="","",IF($A430=V$2,IF($G$3=aux!$A$2,1,-1)*($F430-INDEX($F$1:$F$1001,ROW($F430)+$E$3))/V$3*1000,""))</f>
        <v/>
      </c>
      <c r="W430" s="73">
        <f>IF($A430="","",IF($A430=W$2,IF($G$3=aux!$A$2,1,-1)*($F430-INDEX($F$1:$F$1001,ROW($F430)+$E$3))/W$3*1000,""))</f>
        <v>5.3105000000000002</v>
      </c>
    </row>
    <row r="431" spans="1:23" x14ac:dyDescent="0.25">
      <c r="A431" s="47" t="s">
        <v>133</v>
      </c>
      <c r="B431" s="8" t="s">
        <v>129</v>
      </c>
      <c r="C431" s="8" t="s">
        <v>130</v>
      </c>
      <c r="D431" s="8" t="s">
        <v>0</v>
      </c>
      <c r="E431" s="8">
        <v>13</v>
      </c>
      <c r="F431" s="8">
        <v>2.3005999999999999E-2</v>
      </c>
      <c r="G431" s="8">
        <v>-2.0430000000000001E-16</v>
      </c>
      <c r="H431" s="8">
        <v>0</v>
      </c>
      <c r="I431" s="8">
        <v>0</v>
      </c>
      <c r="J431" s="8">
        <v>0</v>
      </c>
      <c r="K431" s="48">
        <v>-1.461E-8</v>
      </c>
      <c r="N431" s="73" t="str">
        <f>IF($A431="","",IF($A431=N$2,IF($G$3=aux!$A$2,1,-1)*($F431-INDEX($F$1:$F$1001,ROW($F431)+$E$3))/N$3*1000,""))</f>
        <v/>
      </c>
      <c r="O431" s="73" t="str">
        <f>IF($A431="","",IF($A431=O$2,IF($G$3=aux!$A$2,1,-1)*($F431-INDEX($F$1:$F$1001,ROW($F431)+$E$3))/O$3*1000,""))</f>
        <v/>
      </c>
      <c r="P431" s="73" t="str">
        <f>IF($A431="","",IF($A431=P$2,IF($G$3=aux!$A$2,1,-1)*($F431-INDEX($F$1:$F$1001,ROW($F431)+$E$3))/P$3*1000,""))</f>
        <v/>
      </c>
      <c r="Q431" s="73" t="str">
        <f>IF($A431="","",IF($A431=Q$2,IF($G$3=aux!$A$2,1,-1)*($F431-INDEX($F$1:$F$1001,ROW($F431)+$E$3))/Q$3*1000,""))</f>
        <v/>
      </c>
      <c r="R431" s="73" t="str">
        <f>IF($A431="","",IF($A431=R$2,IF($G$3=aux!$A$2,1,-1)*($F431-INDEX($F$1:$F$1001,ROW($F431)+$E$3))/R$3*1000,""))</f>
        <v/>
      </c>
      <c r="S431" s="73" t="str">
        <f>IF($A431="","",IF($A431=S$2,IF($G$3=aux!$A$2,1,-1)*($F431-INDEX($F$1:$F$1001,ROW($F431)+$E$3))/S$3*1000,""))</f>
        <v/>
      </c>
      <c r="T431" s="73" t="str">
        <f>IF($A431="","",IF($A431=T$2,IF($G$3=aux!$A$2,1,-1)*($F431-INDEX($F$1:$F$1001,ROW($F431)+$E$3))/T$3*1000,""))</f>
        <v/>
      </c>
      <c r="U431" s="73" t="str">
        <f>IF($A431="","",IF($A431=U$2,IF($G$3=aux!$A$2,1,-1)*($F431-INDEX($F$1:$F$1001,ROW($F431)+$E$3))/U$3*1000,""))</f>
        <v/>
      </c>
      <c r="V431" s="73" t="str">
        <f>IF($A431="","",IF($A431=V$2,IF($G$3=aux!$A$2,1,-1)*($F431-INDEX($F$1:$F$1001,ROW($F431)+$E$3))/V$3*1000,""))</f>
        <v/>
      </c>
      <c r="W431" s="73">
        <f>IF($A431="","",IF($A431=W$2,IF($G$3=aux!$A$2,1,-1)*($F431-INDEX($F$1:$F$1001,ROW($F431)+$E$3))/W$3*1000,""))</f>
        <v>5.7515000000000001</v>
      </c>
    </row>
    <row r="432" spans="1:23" x14ac:dyDescent="0.25">
      <c r="A432" s="47" t="s">
        <v>133</v>
      </c>
      <c r="B432" s="8" t="s">
        <v>129</v>
      </c>
      <c r="C432" s="8" t="s">
        <v>130</v>
      </c>
      <c r="D432" s="8" t="s">
        <v>0</v>
      </c>
      <c r="E432" s="8">
        <v>14</v>
      </c>
      <c r="F432" s="8">
        <v>2.4778999999999999E-2</v>
      </c>
      <c r="G432" s="8">
        <v>-2.1319999999999999E-16</v>
      </c>
      <c r="H432" s="8">
        <v>0</v>
      </c>
      <c r="I432" s="8">
        <v>0</v>
      </c>
      <c r="J432" s="8">
        <v>0</v>
      </c>
      <c r="K432" s="48">
        <v>-2.5909999999999998E-8</v>
      </c>
      <c r="N432" s="73" t="str">
        <f>IF($A432="","",IF($A432=N$2,IF($G$3=aux!$A$2,1,-1)*($F432-INDEX($F$1:$F$1001,ROW($F432)+$E$3))/N$3*1000,""))</f>
        <v/>
      </c>
      <c r="O432" s="73" t="str">
        <f>IF($A432="","",IF($A432=O$2,IF($G$3=aux!$A$2,1,-1)*($F432-INDEX($F$1:$F$1001,ROW($F432)+$E$3))/O$3*1000,""))</f>
        <v/>
      </c>
      <c r="P432" s="73" t="str">
        <f>IF($A432="","",IF($A432=P$2,IF($G$3=aux!$A$2,1,-1)*($F432-INDEX($F$1:$F$1001,ROW($F432)+$E$3))/P$3*1000,""))</f>
        <v/>
      </c>
      <c r="Q432" s="73" t="str">
        <f>IF($A432="","",IF($A432=Q$2,IF($G$3=aux!$A$2,1,-1)*($F432-INDEX($F$1:$F$1001,ROW($F432)+$E$3))/Q$3*1000,""))</f>
        <v/>
      </c>
      <c r="R432" s="73" t="str">
        <f>IF($A432="","",IF($A432=R$2,IF($G$3=aux!$A$2,1,-1)*($F432-INDEX($F$1:$F$1001,ROW($F432)+$E$3))/R$3*1000,""))</f>
        <v/>
      </c>
      <c r="S432" s="73" t="str">
        <f>IF($A432="","",IF($A432=S$2,IF($G$3=aux!$A$2,1,-1)*($F432-INDEX($F$1:$F$1001,ROW($F432)+$E$3))/S$3*1000,""))</f>
        <v/>
      </c>
      <c r="T432" s="73" t="str">
        <f>IF($A432="","",IF($A432=T$2,IF($G$3=aux!$A$2,1,-1)*($F432-INDEX($F$1:$F$1001,ROW($F432)+$E$3))/T$3*1000,""))</f>
        <v/>
      </c>
      <c r="U432" s="73" t="str">
        <f>IF($A432="","",IF($A432=U$2,IF($G$3=aux!$A$2,1,-1)*($F432-INDEX($F$1:$F$1001,ROW($F432)+$E$3))/U$3*1000,""))</f>
        <v/>
      </c>
      <c r="V432" s="73" t="str">
        <f>IF($A432="","",IF($A432=V$2,IF($G$3=aux!$A$2,1,-1)*($F432-INDEX($F$1:$F$1001,ROW($F432)+$E$3))/V$3*1000,""))</f>
        <v/>
      </c>
      <c r="W432" s="73">
        <f>IF($A432="","",IF($A432=W$2,IF($G$3=aux!$A$2,1,-1)*($F432-INDEX($F$1:$F$1001,ROW($F432)+$E$3))/W$3*1000,""))</f>
        <v>6.19475</v>
      </c>
    </row>
    <row r="433" spans="1:23" x14ac:dyDescent="0.25">
      <c r="A433" s="47" t="s">
        <v>133</v>
      </c>
      <c r="B433" s="8" t="s">
        <v>129</v>
      </c>
      <c r="C433" s="8" t="s">
        <v>130</v>
      </c>
      <c r="D433" s="8" t="s">
        <v>0</v>
      </c>
      <c r="E433" s="8">
        <v>15</v>
      </c>
      <c r="F433" s="8">
        <v>2.6546E-2</v>
      </c>
      <c r="G433" s="8">
        <v>-2.2200000000000001E-16</v>
      </c>
      <c r="H433" s="8">
        <v>0</v>
      </c>
      <c r="I433" s="8">
        <v>0</v>
      </c>
      <c r="J433" s="8">
        <v>0</v>
      </c>
      <c r="K433" s="48">
        <v>-3.7179999999999999E-8</v>
      </c>
      <c r="N433" s="73" t="str">
        <f>IF($A433="","",IF($A433=N$2,IF($G$3=aux!$A$2,1,-1)*($F433-INDEX($F$1:$F$1001,ROW($F433)+$E$3))/N$3*1000,""))</f>
        <v/>
      </c>
      <c r="O433" s="73" t="str">
        <f>IF($A433="","",IF($A433=O$2,IF($G$3=aux!$A$2,1,-1)*($F433-INDEX($F$1:$F$1001,ROW($F433)+$E$3))/O$3*1000,""))</f>
        <v/>
      </c>
      <c r="P433" s="73" t="str">
        <f>IF($A433="","",IF($A433=P$2,IF($G$3=aux!$A$2,1,-1)*($F433-INDEX($F$1:$F$1001,ROW($F433)+$E$3))/P$3*1000,""))</f>
        <v/>
      </c>
      <c r="Q433" s="73" t="str">
        <f>IF($A433="","",IF($A433=Q$2,IF($G$3=aux!$A$2,1,-1)*($F433-INDEX($F$1:$F$1001,ROW($F433)+$E$3))/Q$3*1000,""))</f>
        <v/>
      </c>
      <c r="R433" s="73" t="str">
        <f>IF($A433="","",IF($A433=R$2,IF($G$3=aux!$A$2,1,-1)*($F433-INDEX($F$1:$F$1001,ROW($F433)+$E$3))/R$3*1000,""))</f>
        <v/>
      </c>
      <c r="S433" s="73" t="str">
        <f>IF($A433="","",IF($A433=S$2,IF($G$3=aux!$A$2,1,-1)*($F433-INDEX($F$1:$F$1001,ROW($F433)+$E$3))/S$3*1000,""))</f>
        <v/>
      </c>
      <c r="T433" s="73" t="str">
        <f>IF($A433="","",IF($A433=T$2,IF($G$3=aux!$A$2,1,-1)*($F433-INDEX($F$1:$F$1001,ROW($F433)+$E$3))/T$3*1000,""))</f>
        <v/>
      </c>
      <c r="U433" s="73" t="str">
        <f>IF($A433="","",IF($A433=U$2,IF($G$3=aux!$A$2,1,-1)*($F433-INDEX($F$1:$F$1001,ROW($F433)+$E$3))/U$3*1000,""))</f>
        <v/>
      </c>
      <c r="V433" s="73" t="str">
        <f>IF($A433="","",IF($A433=V$2,IF($G$3=aux!$A$2,1,-1)*($F433-INDEX($F$1:$F$1001,ROW($F433)+$E$3))/V$3*1000,""))</f>
        <v/>
      </c>
      <c r="W433" s="73">
        <f>IF($A433="","",IF($A433=W$2,IF($G$3=aux!$A$2,1,-1)*($F433-INDEX($F$1:$F$1001,ROW($F433)+$E$3))/W$3*1000,""))</f>
        <v>6.6364999999999998</v>
      </c>
    </row>
    <row r="434" spans="1:23" x14ac:dyDescent="0.25">
      <c r="A434" s="47" t="s">
        <v>133</v>
      </c>
      <c r="B434" s="8" t="s">
        <v>129</v>
      </c>
      <c r="C434" s="8" t="s">
        <v>130</v>
      </c>
      <c r="D434" s="8" t="s">
        <v>0</v>
      </c>
      <c r="E434" s="8">
        <v>16</v>
      </c>
      <c r="F434" s="8">
        <v>2.8327000000000001E-2</v>
      </c>
      <c r="G434" s="8">
        <v>-2.3080000000000002E-16</v>
      </c>
      <c r="H434" s="8">
        <v>0</v>
      </c>
      <c r="I434" s="8">
        <v>0</v>
      </c>
      <c r="J434" s="8">
        <v>0</v>
      </c>
      <c r="K434" s="48">
        <v>-4.6980000000000001E-8</v>
      </c>
      <c r="N434" s="73" t="str">
        <f>IF($A434="","",IF($A434=N$2,IF($G$3=aux!$A$2,1,-1)*($F434-INDEX($F$1:$F$1001,ROW($F434)+$E$3))/N$3*1000,""))</f>
        <v/>
      </c>
      <c r="O434" s="73" t="str">
        <f>IF($A434="","",IF($A434=O$2,IF($G$3=aux!$A$2,1,-1)*($F434-INDEX($F$1:$F$1001,ROW($F434)+$E$3))/O$3*1000,""))</f>
        <v/>
      </c>
      <c r="P434" s="73" t="str">
        <f>IF($A434="","",IF($A434=P$2,IF($G$3=aux!$A$2,1,-1)*($F434-INDEX($F$1:$F$1001,ROW($F434)+$E$3))/P$3*1000,""))</f>
        <v/>
      </c>
      <c r="Q434" s="73" t="str">
        <f>IF($A434="","",IF($A434=Q$2,IF($G$3=aux!$A$2,1,-1)*($F434-INDEX($F$1:$F$1001,ROW($F434)+$E$3))/Q$3*1000,""))</f>
        <v/>
      </c>
      <c r="R434" s="73" t="str">
        <f>IF($A434="","",IF($A434=R$2,IF($G$3=aux!$A$2,1,-1)*($F434-INDEX($F$1:$F$1001,ROW($F434)+$E$3))/R$3*1000,""))</f>
        <v/>
      </c>
      <c r="S434" s="73" t="str">
        <f>IF($A434="","",IF($A434=S$2,IF($G$3=aux!$A$2,1,-1)*($F434-INDEX($F$1:$F$1001,ROW($F434)+$E$3))/S$3*1000,""))</f>
        <v/>
      </c>
      <c r="T434" s="73" t="str">
        <f>IF($A434="","",IF($A434=T$2,IF($G$3=aux!$A$2,1,-1)*($F434-INDEX($F$1:$F$1001,ROW($F434)+$E$3))/T$3*1000,""))</f>
        <v/>
      </c>
      <c r="U434" s="73" t="str">
        <f>IF($A434="","",IF($A434=U$2,IF($G$3=aux!$A$2,1,-1)*($F434-INDEX($F$1:$F$1001,ROW($F434)+$E$3))/U$3*1000,""))</f>
        <v/>
      </c>
      <c r="V434" s="73" t="str">
        <f>IF($A434="","",IF($A434=V$2,IF($G$3=aux!$A$2,1,-1)*($F434-INDEX($F$1:$F$1001,ROW($F434)+$E$3))/V$3*1000,""))</f>
        <v/>
      </c>
      <c r="W434" s="73">
        <f>IF($A434="","",IF($A434=W$2,IF($G$3=aux!$A$2,1,-1)*($F434-INDEX($F$1:$F$1001,ROW($F434)+$E$3))/W$3*1000,""))</f>
        <v>7.0817500000000004</v>
      </c>
    </row>
    <row r="435" spans="1:23" x14ac:dyDescent="0.25">
      <c r="A435" s="47" t="s">
        <v>133</v>
      </c>
      <c r="B435" s="8" t="s">
        <v>129</v>
      </c>
      <c r="C435" s="8" t="s">
        <v>130</v>
      </c>
      <c r="D435" s="8" t="s">
        <v>0</v>
      </c>
      <c r="E435" s="8">
        <v>17</v>
      </c>
      <c r="F435" s="8">
        <v>3.0093999999999999E-2</v>
      </c>
      <c r="G435" s="8">
        <v>-2.3959999999999999E-16</v>
      </c>
      <c r="H435" s="8">
        <v>0</v>
      </c>
      <c r="I435" s="8">
        <v>0</v>
      </c>
      <c r="J435" s="8">
        <v>0</v>
      </c>
      <c r="K435" s="48">
        <v>-5.7410000000000003E-8</v>
      </c>
      <c r="N435" s="73" t="str">
        <f>IF($A435="","",IF($A435=N$2,IF($G$3=aux!$A$2,1,-1)*($F435-INDEX($F$1:$F$1001,ROW($F435)+$E$3))/N$3*1000,""))</f>
        <v/>
      </c>
      <c r="O435" s="73" t="str">
        <f>IF($A435="","",IF($A435=O$2,IF($G$3=aux!$A$2,1,-1)*($F435-INDEX($F$1:$F$1001,ROW($F435)+$E$3))/O$3*1000,""))</f>
        <v/>
      </c>
      <c r="P435" s="73" t="str">
        <f>IF($A435="","",IF($A435=P$2,IF($G$3=aux!$A$2,1,-1)*($F435-INDEX($F$1:$F$1001,ROW($F435)+$E$3))/P$3*1000,""))</f>
        <v/>
      </c>
      <c r="Q435" s="73" t="str">
        <f>IF($A435="","",IF($A435=Q$2,IF($G$3=aux!$A$2,1,-1)*($F435-INDEX($F$1:$F$1001,ROW($F435)+$E$3))/Q$3*1000,""))</f>
        <v/>
      </c>
      <c r="R435" s="73" t="str">
        <f>IF($A435="","",IF($A435=R$2,IF($G$3=aux!$A$2,1,-1)*($F435-INDEX($F$1:$F$1001,ROW($F435)+$E$3))/R$3*1000,""))</f>
        <v/>
      </c>
      <c r="S435" s="73" t="str">
        <f>IF($A435="","",IF($A435=S$2,IF($G$3=aux!$A$2,1,-1)*($F435-INDEX($F$1:$F$1001,ROW($F435)+$E$3))/S$3*1000,""))</f>
        <v/>
      </c>
      <c r="T435" s="73" t="str">
        <f>IF($A435="","",IF($A435=T$2,IF($G$3=aux!$A$2,1,-1)*($F435-INDEX($F$1:$F$1001,ROW($F435)+$E$3))/T$3*1000,""))</f>
        <v/>
      </c>
      <c r="U435" s="73" t="str">
        <f>IF($A435="","",IF($A435=U$2,IF($G$3=aux!$A$2,1,-1)*($F435-INDEX($F$1:$F$1001,ROW($F435)+$E$3))/U$3*1000,""))</f>
        <v/>
      </c>
      <c r="V435" s="73" t="str">
        <f>IF($A435="","",IF($A435=V$2,IF($G$3=aux!$A$2,1,-1)*($F435-INDEX($F$1:$F$1001,ROW($F435)+$E$3))/V$3*1000,""))</f>
        <v/>
      </c>
      <c r="W435" s="73">
        <f>IF($A435="","",IF($A435=W$2,IF($G$3=aux!$A$2,1,-1)*($F435-INDEX($F$1:$F$1001,ROW($F435)+$E$3))/W$3*1000,""))</f>
        <v>7.5234999999999994</v>
      </c>
    </row>
    <row r="436" spans="1:23" x14ac:dyDescent="0.25">
      <c r="A436" s="47" t="s">
        <v>133</v>
      </c>
      <c r="B436" s="8" t="s">
        <v>129</v>
      </c>
      <c r="C436" s="8" t="s">
        <v>130</v>
      </c>
      <c r="D436" s="8" t="s">
        <v>0</v>
      </c>
      <c r="E436" s="8">
        <v>18</v>
      </c>
      <c r="F436" s="8">
        <v>3.1849000000000002E-2</v>
      </c>
      <c r="G436" s="8">
        <v>-2.4830000000000001E-16</v>
      </c>
      <c r="H436" s="8">
        <v>0</v>
      </c>
      <c r="I436" s="8">
        <v>0</v>
      </c>
      <c r="J436" s="8">
        <v>0</v>
      </c>
      <c r="K436" s="48">
        <v>-6.8460000000000006E-8</v>
      </c>
      <c r="N436" s="73" t="str">
        <f>IF($A436="","",IF($A436=N$2,IF($G$3=aux!$A$2,1,-1)*($F436-INDEX($F$1:$F$1001,ROW($F436)+$E$3))/N$3*1000,""))</f>
        <v/>
      </c>
      <c r="O436" s="73" t="str">
        <f>IF($A436="","",IF($A436=O$2,IF($G$3=aux!$A$2,1,-1)*($F436-INDEX($F$1:$F$1001,ROW($F436)+$E$3))/O$3*1000,""))</f>
        <v/>
      </c>
      <c r="P436" s="73" t="str">
        <f>IF($A436="","",IF($A436=P$2,IF($G$3=aux!$A$2,1,-1)*($F436-INDEX($F$1:$F$1001,ROW($F436)+$E$3))/P$3*1000,""))</f>
        <v/>
      </c>
      <c r="Q436" s="73" t="str">
        <f>IF($A436="","",IF($A436=Q$2,IF($G$3=aux!$A$2,1,-1)*($F436-INDEX($F$1:$F$1001,ROW($F436)+$E$3))/Q$3*1000,""))</f>
        <v/>
      </c>
      <c r="R436" s="73" t="str">
        <f>IF($A436="","",IF($A436=R$2,IF($G$3=aux!$A$2,1,-1)*($F436-INDEX($F$1:$F$1001,ROW($F436)+$E$3))/R$3*1000,""))</f>
        <v/>
      </c>
      <c r="S436" s="73" t="str">
        <f>IF($A436="","",IF($A436=S$2,IF($G$3=aux!$A$2,1,-1)*($F436-INDEX($F$1:$F$1001,ROW($F436)+$E$3))/S$3*1000,""))</f>
        <v/>
      </c>
      <c r="T436" s="73" t="str">
        <f>IF($A436="","",IF($A436=T$2,IF($G$3=aux!$A$2,1,-1)*($F436-INDEX($F$1:$F$1001,ROW($F436)+$E$3))/T$3*1000,""))</f>
        <v/>
      </c>
      <c r="U436" s="73" t="str">
        <f>IF($A436="","",IF($A436=U$2,IF($G$3=aux!$A$2,1,-1)*($F436-INDEX($F$1:$F$1001,ROW($F436)+$E$3))/U$3*1000,""))</f>
        <v/>
      </c>
      <c r="V436" s="73" t="str">
        <f>IF($A436="","",IF($A436=V$2,IF($G$3=aux!$A$2,1,-1)*($F436-INDEX($F$1:$F$1001,ROW($F436)+$E$3))/V$3*1000,""))</f>
        <v/>
      </c>
      <c r="W436" s="73">
        <f>IF($A436="","",IF($A436=W$2,IF($G$3=aux!$A$2,1,-1)*($F436-INDEX($F$1:$F$1001,ROW($F436)+$E$3))/W$3*1000,""))</f>
        <v>7.9622500000000009</v>
      </c>
    </row>
    <row r="437" spans="1:23" x14ac:dyDescent="0.25">
      <c r="A437" s="47" t="s">
        <v>133</v>
      </c>
      <c r="B437" s="8" t="s">
        <v>129</v>
      </c>
      <c r="C437" s="8" t="s">
        <v>130</v>
      </c>
      <c r="D437" s="8" t="s">
        <v>0</v>
      </c>
      <c r="E437" s="8">
        <v>19</v>
      </c>
      <c r="F437" s="8">
        <v>3.3605000000000003E-2</v>
      </c>
      <c r="G437" s="8">
        <v>-2.5689999999999999E-16</v>
      </c>
      <c r="H437" s="8">
        <v>0</v>
      </c>
      <c r="I437" s="8">
        <v>0</v>
      </c>
      <c r="J437" s="8">
        <v>0</v>
      </c>
      <c r="K437" s="48">
        <v>-8.0599999999999994E-8</v>
      </c>
      <c r="N437" s="73" t="str">
        <f>IF($A437="","",IF($A437=N$2,IF($G$3=aux!$A$2,1,-1)*($F437-INDEX($F$1:$F$1001,ROW($F437)+$E$3))/N$3*1000,""))</f>
        <v/>
      </c>
      <c r="O437" s="73" t="str">
        <f>IF($A437="","",IF($A437=O$2,IF($G$3=aux!$A$2,1,-1)*($F437-INDEX($F$1:$F$1001,ROW($F437)+$E$3))/O$3*1000,""))</f>
        <v/>
      </c>
      <c r="P437" s="73" t="str">
        <f>IF($A437="","",IF($A437=P$2,IF($G$3=aux!$A$2,1,-1)*($F437-INDEX($F$1:$F$1001,ROW($F437)+$E$3))/P$3*1000,""))</f>
        <v/>
      </c>
      <c r="Q437" s="73" t="str">
        <f>IF($A437="","",IF($A437=Q$2,IF($G$3=aux!$A$2,1,-1)*($F437-INDEX($F$1:$F$1001,ROW($F437)+$E$3))/Q$3*1000,""))</f>
        <v/>
      </c>
      <c r="R437" s="73" t="str">
        <f>IF($A437="","",IF($A437=R$2,IF($G$3=aux!$A$2,1,-1)*($F437-INDEX($F$1:$F$1001,ROW($F437)+$E$3))/R$3*1000,""))</f>
        <v/>
      </c>
      <c r="S437" s="73" t="str">
        <f>IF($A437="","",IF($A437=S$2,IF($G$3=aux!$A$2,1,-1)*($F437-INDEX($F$1:$F$1001,ROW($F437)+$E$3))/S$3*1000,""))</f>
        <v/>
      </c>
      <c r="T437" s="73" t="str">
        <f>IF($A437="","",IF($A437=T$2,IF($G$3=aux!$A$2,1,-1)*($F437-INDEX($F$1:$F$1001,ROW($F437)+$E$3))/T$3*1000,""))</f>
        <v/>
      </c>
      <c r="U437" s="73" t="str">
        <f>IF($A437="","",IF($A437=U$2,IF($G$3=aux!$A$2,1,-1)*($F437-INDEX($F$1:$F$1001,ROW($F437)+$E$3))/U$3*1000,""))</f>
        <v/>
      </c>
      <c r="V437" s="73" t="str">
        <f>IF($A437="","",IF($A437=V$2,IF($G$3=aux!$A$2,1,-1)*($F437-INDEX($F$1:$F$1001,ROW($F437)+$E$3))/V$3*1000,""))</f>
        <v/>
      </c>
      <c r="W437" s="73">
        <f>IF($A437="","",IF($A437=W$2,IF($G$3=aux!$A$2,1,-1)*($F437-INDEX($F$1:$F$1001,ROW($F437)+$E$3))/W$3*1000,""))</f>
        <v>8.401250000000001</v>
      </c>
    </row>
    <row r="438" spans="1:23" x14ac:dyDescent="0.25">
      <c r="A438" s="47" t="s">
        <v>133</v>
      </c>
      <c r="B438" s="8" t="s">
        <v>129</v>
      </c>
      <c r="C438" s="8" t="s">
        <v>130</v>
      </c>
      <c r="D438" s="8" t="s">
        <v>0</v>
      </c>
      <c r="E438" s="8">
        <v>20</v>
      </c>
      <c r="F438" s="8">
        <v>3.5338000000000001E-2</v>
      </c>
      <c r="G438" s="8">
        <v>-2.6539999999999998E-16</v>
      </c>
      <c r="H438" s="8">
        <v>0</v>
      </c>
      <c r="I438" s="8">
        <v>0</v>
      </c>
      <c r="J438" s="8">
        <v>0</v>
      </c>
      <c r="K438" s="48">
        <v>-9.5469999999999994E-8</v>
      </c>
      <c r="N438" s="73" t="str">
        <f>IF($A438="","",IF($A438=N$2,IF($G$3=aux!$A$2,1,-1)*($F438-INDEX($F$1:$F$1001,ROW($F438)+$E$3))/N$3*1000,""))</f>
        <v/>
      </c>
      <c r="O438" s="73" t="str">
        <f>IF($A438="","",IF($A438=O$2,IF($G$3=aux!$A$2,1,-1)*($F438-INDEX($F$1:$F$1001,ROW($F438)+$E$3))/O$3*1000,""))</f>
        <v/>
      </c>
      <c r="P438" s="73" t="str">
        <f>IF($A438="","",IF($A438=P$2,IF($G$3=aux!$A$2,1,-1)*($F438-INDEX($F$1:$F$1001,ROW($F438)+$E$3))/P$3*1000,""))</f>
        <v/>
      </c>
      <c r="Q438" s="73" t="str">
        <f>IF($A438="","",IF($A438=Q$2,IF($G$3=aux!$A$2,1,-1)*($F438-INDEX($F$1:$F$1001,ROW($F438)+$E$3))/Q$3*1000,""))</f>
        <v/>
      </c>
      <c r="R438" s="73" t="str">
        <f>IF($A438="","",IF($A438=R$2,IF($G$3=aux!$A$2,1,-1)*($F438-INDEX($F$1:$F$1001,ROW($F438)+$E$3))/R$3*1000,""))</f>
        <v/>
      </c>
      <c r="S438" s="73" t="str">
        <f>IF($A438="","",IF($A438=S$2,IF($G$3=aux!$A$2,1,-1)*($F438-INDEX($F$1:$F$1001,ROW($F438)+$E$3))/S$3*1000,""))</f>
        <v/>
      </c>
      <c r="T438" s="73" t="str">
        <f>IF($A438="","",IF($A438=T$2,IF($G$3=aux!$A$2,1,-1)*($F438-INDEX($F$1:$F$1001,ROW($F438)+$E$3))/T$3*1000,""))</f>
        <v/>
      </c>
      <c r="U438" s="73" t="str">
        <f>IF($A438="","",IF($A438=U$2,IF($G$3=aux!$A$2,1,-1)*($F438-INDEX($F$1:$F$1001,ROW($F438)+$E$3))/U$3*1000,""))</f>
        <v/>
      </c>
      <c r="V438" s="73" t="str">
        <f>IF($A438="","",IF($A438=V$2,IF($G$3=aux!$A$2,1,-1)*($F438-INDEX($F$1:$F$1001,ROW($F438)+$E$3))/V$3*1000,""))</f>
        <v/>
      </c>
      <c r="W438" s="73">
        <f>IF($A438="","",IF($A438=W$2,IF($G$3=aux!$A$2,1,-1)*($F438-INDEX($F$1:$F$1001,ROW($F438)+$E$3))/W$3*1000,""))</f>
        <v>8.8345000000000002</v>
      </c>
    </row>
    <row r="439" spans="1:23" x14ac:dyDescent="0.25">
      <c r="A439" s="47" t="s">
        <v>133</v>
      </c>
      <c r="B439" s="8" t="s">
        <v>129</v>
      </c>
      <c r="C439" s="8" t="s">
        <v>130</v>
      </c>
      <c r="D439" s="8" t="s">
        <v>0</v>
      </c>
      <c r="E439" s="8">
        <v>21</v>
      </c>
      <c r="F439" s="8">
        <v>3.7081999999999997E-2</v>
      </c>
      <c r="G439" s="8">
        <v>-2.7350000000000001E-16</v>
      </c>
      <c r="H439" s="8">
        <v>0</v>
      </c>
      <c r="I439" s="8">
        <v>0</v>
      </c>
      <c r="J439" s="8">
        <v>0</v>
      </c>
      <c r="K439" s="48">
        <v>-1.3619999999999999E-7</v>
      </c>
      <c r="N439" s="73" t="str">
        <f>IF($A439="","",IF($A439=N$2,IF($G$3=aux!$A$2,1,-1)*($F439-INDEX($F$1:$F$1001,ROW($F439)+$E$3))/N$3*1000,""))</f>
        <v/>
      </c>
      <c r="O439" s="73" t="str">
        <f>IF($A439="","",IF($A439=O$2,IF($G$3=aux!$A$2,1,-1)*($F439-INDEX($F$1:$F$1001,ROW($F439)+$E$3))/O$3*1000,""))</f>
        <v/>
      </c>
      <c r="P439" s="73" t="str">
        <f>IF($A439="","",IF($A439=P$2,IF($G$3=aux!$A$2,1,-1)*($F439-INDEX($F$1:$F$1001,ROW($F439)+$E$3))/P$3*1000,""))</f>
        <v/>
      </c>
      <c r="Q439" s="73" t="str">
        <f>IF($A439="","",IF($A439=Q$2,IF($G$3=aux!$A$2,1,-1)*($F439-INDEX($F$1:$F$1001,ROW($F439)+$E$3))/Q$3*1000,""))</f>
        <v/>
      </c>
      <c r="R439" s="73" t="str">
        <f>IF($A439="","",IF($A439=R$2,IF($G$3=aux!$A$2,1,-1)*($F439-INDEX($F$1:$F$1001,ROW($F439)+$E$3))/R$3*1000,""))</f>
        <v/>
      </c>
      <c r="S439" s="73" t="str">
        <f>IF($A439="","",IF($A439=S$2,IF($G$3=aux!$A$2,1,-1)*($F439-INDEX($F$1:$F$1001,ROW($F439)+$E$3))/S$3*1000,""))</f>
        <v/>
      </c>
      <c r="T439" s="73" t="str">
        <f>IF($A439="","",IF($A439=T$2,IF($G$3=aux!$A$2,1,-1)*($F439-INDEX($F$1:$F$1001,ROW($F439)+$E$3))/T$3*1000,""))</f>
        <v/>
      </c>
      <c r="U439" s="73" t="str">
        <f>IF($A439="","",IF($A439=U$2,IF($G$3=aux!$A$2,1,-1)*($F439-INDEX($F$1:$F$1001,ROW($F439)+$E$3))/U$3*1000,""))</f>
        <v/>
      </c>
      <c r="V439" s="73" t="str">
        <f>IF($A439="","",IF($A439=V$2,IF($G$3=aux!$A$2,1,-1)*($F439-INDEX($F$1:$F$1001,ROW($F439)+$E$3))/V$3*1000,""))</f>
        <v/>
      </c>
      <c r="W439" s="73">
        <f>IF($A439="","",IF($A439=W$2,IF($G$3=aux!$A$2,1,-1)*($F439-INDEX($F$1:$F$1001,ROW($F439)+$E$3))/W$3*1000,""))</f>
        <v>9.2704999999999984</v>
      </c>
    </row>
    <row r="440" spans="1:23" x14ac:dyDescent="0.25">
      <c r="A440" s="47" t="s">
        <v>133</v>
      </c>
      <c r="B440" s="8" t="s">
        <v>129</v>
      </c>
      <c r="C440" s="8" t="s">
        <v>130</v>
      </c>
      <c r="D440" s="8" t="s">
        <v>0</v>
      </c>
      <c r="E440" s="8">
        <v>22</v>
      </c>
      <c r="F440" s="8">
        <v>3.8847E-2</v>
      </c>
      <c r="G440" s="8">
        <v>-2.8099999999999998E-16</v>
      </c>
      <c r="H440" s="8">
        <v>0</v>
      </c>
      <c r="I440" s="8">
        <v>0</v>
      </c>
      <c r="J440" s="8">
        <v>0</v>
      </c>
      <c r="K440" s="48">
        <v>-1.2450000000000001E-7</v>
      </c>
      <c r="N440" s="73" t="str">
        <f>IF($A440="","",IF($A440=N$2,IF($G$3=aux!$A$2,1,-1)*($F440-INDEX($F$1:$F$1001,ROW($F440)+$E$3))/N$3*1000,""))</f>
        <v/>
      </c>
      <c r="O440" s="73" t="str">
        <f>IF($A440="","",IF($A440=O$2,IF($G$3=aux!$A$2,1,-1)*($F440-INDEX($F$1:$F$1001,ROW($F440)+$E$3))/O$3*1000,""))</f>
        <v/>
      </c>
      <c r="P440" s="73" t="str">
        <f>IF($A440="","",IF($A440=P$2,IF($G$3=aux!$A$2,1,-1)*($F440-INDEX($F$1:$F$1001,ROW($F440)+$E$3))/P$3*1000,""))</f>
        <v/>
      </c>
      <c r="Q440" s="73" t="str">
        <f>IF($A440="","",IF($A440=Q$2,IF($G$3=aux!$A$2,1,-1)*($F440-INDEX($F$1:$F$1001,ROW($F440)+$E$3))/Q$3*1000,""))</f>
        <v/>
      </c>
      <c r="R440" s="73" t="str">
        <f>IF($A440="","",IF($A440=R$2,IF($G$3=aux!$A$2,1,-1)*($F440-INDEX($F$1:$F$1001,ROW($F440)+$E$3))/R$3*1000,""))</f>
        <v/>
      </c>
      <c r="S440" s="73" t="str">
        <f>IF($A440="","",IF($A440=S$2,IF($G$3=aux!$A$2,1,-1)*($F440-INDEX($F$1:$F$1001,ROW($F440)+$E$3))/S$3*1000,""))</f>
        <v/>
      </c>
      <c r="T440" s="73" t="str">
        <f>IF($A440="","",IF($A440=T$2,IF($G$3=aux!$A$2,1,-1)*($F440-INDEX($F$1:$F$1001,ROW($F440)+$E$3))/T$3*1000,""))</f>
        <v/>
      </c>
      <c r="U440" s="73" t="str">
        <f>IF($A440="","",IF($A440=U$2,IF($G$3=aux!$A$2,1,-1)*($F440-INDEX($F$1:$F$1001,ROW($F440)+$E$3))/U$3*1000,""))</f>
        <v/>
      </c>
      <c r="V440" s="73" t="str">
        <f>IF($A440="","",IF($A440=V$2,IF($G$3=aux!$A$2,1,-1)*($F440-INDEX($F$1:$F$1001,ROW($F440)+$E$3))/V$3*1000,""))</f>
        <v/>
      </c>
      <c r="W440" s="73">
        <f>IF($A440="","",IF($A440=W$2,IF($G$3=aux!$A$2,1,-1)*($F440-INDEX($F$1:$F$1001,ROW($F440)+$E$3))/W$3*1000,""))</f>
        <v>9.7117500000000003</v>
      </c>
    </row>
    <row r="441" spans="1:23" x14ac:dyDescent="0.25">
      <c r="A441" s="47" t="s">
        <v>133</v>
      </c>
      <c r="B441" s="8" t="s">
        <v>129</v>
      </c>
      <c r="C441" s="8" t="s">
        <v>130</v>
      </c>
      <c r="D441" s="8" t="s">
        <v>0</v>
      </c>
      <c r="E441" s="8">
        <v>23</v>
      </c>
      <c r="F441" s="8">
        <v>4.0660000000000002E-2</v>
      </c>
      <c r="G441" s="8">
        <v>-2.8780000000000001E-16</v>
      </c>
      <c r="H441" s="8">
        <v>0</v>
      </c>
      <c r="I441" s="8">
        <v>0</v>
      </c>
      <c r="J441" s="8">
        <v>0</v>
      </c>
      <c r="K441" s="48">
        <v>-1.381E-7</v>
      </c>
      <c r="N441" s="73" t="str">
        <f>IF($A441="","",IF($A441=N$2,IF($G$3=aux!$A$2,1,-1)*($F441-INDEX($F$1:$F$1001,ROW($F441)+$E$3))/N$3*1000,""))</f>
        <v/>
      </c>
      <c r="O441" s="73" t="str">
        <f>IF($A441="","",IF($A441=O$2,IF($G$3=aux!$A$2,1,-1)*($F441-INDEX($F$1:$F$1001,ROW($F441)+$E$3))/O$3*1000,""))</f>
        <v/>
      </c>
      <c r="P441" s="73" t="str">
        <f>IF($A441="","",IF($A441=P$2,IF($G$3=aux!$A$2,1,-1)*($F441-INDEX($F$1:$F$1001,ROW($F441)+$E$3))/P$3*1000,""))</f>
        <v/>
      </c>
      <c r="Q441" s="73" t="str">
        <f>IF($A441="","",IF($A441=Q$2,IF($G$3=aux!$A$2,1,-1)*($F441-INDEX($F$1:$F$1001,ROW($F441)+$E$3))/Q$3*1000,""))</f>
        <v/>
      </c>
      <c r="R441" s="73" t="str">
        <f>IF($A441="","",IF($A441=R$2,IF($G$3=aux!$A$2,1,-1)*($F441-INDEX($F$1:$F$1001,ROW($F441)+$E$3))/R$3*1000,""))</f>
        <v/>
      </c>
      <c r="S441" s="73" t="str">
        <f>IF($A441="","",IF($A441=S$2,IF($G$3=aux!$A$2,1,-1)*($F441-INDEX($F$1:$F$1001,ROW($F441)+$E$3))/S$3*1000,""))</f>
        <v/>
      </c>
      <c r="T441" s="73" t="str">
        <f>IF($A441="","",IF($A441=T$2,IF($G$3=aux!$A$2,1,-1)*($F441-INDEX($F$1:$F$1001,ROW($F441)+$E$3))/T$3*1000,""))</f>
        <v/>
      </c>
      <c r="U441" s="73" t="str">
        <f>IF($A441="","",IF($A441=U$2,IF($G$3=aux!$A$2,1,-1)*($F441-INDEX($F$1:$F$1001,ROW($F441)+$E$3))/U$3*1000,""))</f>
        <v/>
      </c>
      <c r="V441" s="73" t="str">
        <f>IF($A441="","",IF($A441=V$2,IF($G$3=aux!$A$2,1,-1)*($F441-INDEX($F$1:$F$1001,ROW($F441)+$E$3))/V$3*1000,""))</f>
        <v/>
      </c>
      <c r="W441" s="73">
        <f>IF($A441="","",IF($A441=W$2,IF($G$3=aux!$A$2,1,-1)*($F441-INDEX($F$1:$F$1001,ROW($F441)+$E$3))/W$3*1000,""))</f>
        <v>10.165000000000001</v>
      </c>
    </row>
    <row r="442" spans="1:23" x14ac:dyDescent="0.25">
      <c r="A442" s="47" t="s">
        <v>133</v>
      </c>
      <c r="B442" s="8" t="s">
        <v>129</v>
      </c>
      <c r="C442" s="8" t="s">
        <v>130</v>
      </c>
      <c r="D442" s="8" t="s">
        <v>0</v>
      </c>
      <c r="E442" s="8">
        <v>24</v>
      </c>
      <c r="F442" s="8">
        <v>4.2439999999999999E-2</v>
      </c>
      <c r="G442" s="8">
        <v>-2.9430000000000002E-16</v>
      </c>
      <c r="H442" s="8">
        <v>0</v>
      </c>
      <c r="I442" s="8">
        <v>0</v>
      </c>
      <c r="J442" s="8">
        <v>0</v>
      </c>
      <c r="K442" s="48">
        <v>-1.5529999999999999E-7</v>
      </c>
      <c r="N442" s="73" t="str">
        <f>IF($A442="","",IF($A442=N$2,IF($G$3=aux!$A$2,1,-1)*($F442-INDEX($F$1:$F$1001,ROW($F442)+$E$3))/N$3*1000,""))</f>
        <v/>
      </c>
      <c r="O442" s="73" t="str">
        <f>IF($A442="","",IF($A442=O$2,IF($G$3=aux!$A$2,1,-1)*($F442-INDEX($F$1:$F$1001,ROW($F442)+$E$3))/O$3*1000,""))</f>
        <v/>
      </c>
      <c r="P442" s="73" t="str">
        <f>IF($A442="","",IF($A442=P$2,IF($G$3=aux!$A$2,1,-1)*($F442-INDEX($F$1:$F$1001,ROW($F442)+$E$3))/P$3*1000,""))</f>
        <v/>
      </c>
      <c r="Q442" s="73" t="str">
        <f>IF($A442="","",IF($A442=Q$2,IF($G$3=aux!$A$2,1,-1)*($F442-INDEX($F$1:$F$1001,ROW($F442)+$E$3))/Q$3*1000,""))</f>
        <v/>
      </c>
      <c r="R442" s="73" t="str">
        <f>IF($A442="","",IF($A442=R$2,IF($G$3=aux!$A$2,1,-1)*($F442-INDEX($F$1:$F$1001,ROW($F442)+$E$3))/R$3*1000,""))</f>
        <v/>
      </c>
      <c r="S442" s="73" t="str">
        <f>IF($A442="","",IF($A442=S$2,IF($G$3=aux!$A$2,1,-1)*($F442-INDEX($F$1:$F$1001,ROW($F442)+$E$3))/S$3*1000,""))</f>
        <v/>
      </c>
      <c r="T442" s="73" t="str">
        <f>IF($A442="","",IF($A442=T$2,IF($G$3=aux!$A$2,1,-1)*($F442-INDEX($F$1:$F$1001,ROW($F442)+$E$3))/T$3*1000,""))</f>
        <v/>
      </c>
      <c r="U442" s="73" t="str">
        <f>IF($A442="","",IF($A442=U$2,IF($G$3=aux!$A$2,1,-1)*($F442-INDEX($F$1:$F$1001,ROW($F442)+$E$3))/U$3*1000,""))</f>
        <v/>
      </c>
      <c r="V442" s="73" t="str">
        <f>IF($A442="","",IF($A442=V$2,IF($G$3=aux!$A$2,1,-1)*($F442-INDEX($F$1:$F$1001,ROW($F442)+$E$3))/V$3*1000,""))</f>
        <v/>
      </c>
      <c r="W442" s="73">
        <f>IF($A442="","",IF($A442=W$2,IF($G$3=aux!$A$2,1,-1)*($F442-INDEX($F$1:$F$1001,ROW($F442)+$E$3))/W$3*1000,""))</f>
        <v>10.61</v>
      </c>
    </row>
    <row r="443" spans="1:23" x14ac:dyDescent="0.25">
      <c r="A443" s="47" t="s">
        <v>133</v>
      </c>
      <c r="B443" s="8" t="s">
        <v>129</v>
      </c>
      <c r="C443" s="8" t="s">
        <v>130</v>
      </c>
      <c r="D443" s="8" t="s">
        <v>0</v>
      </c>
      <c r="E443" s="8">
        <v>25</v>
      </c>
      <c r="F443" s="8">
        <v>4.4267000000000001E-2</v>
      </c>
      <c r="G443" s="8">
        <v>-3.0009999999999999E-16</v>
      </c>
      <c r="H443" s="8">
        <v>0</v>
      </c>
      <c r="I443" s="8">
        <v>0</v>
      </c>
      <c r="J443" s="8">
        <v>0</v>
      </c>
      <c r="K443" s="48">
        <v>-1.7280000000000001E-7</v>
      </c>
      <c r="N443" s="73" t="str">
        <f>IF($A443="","",IF($A443=N$2,IF($G$3=aux!$A$2,1,-1)*($F443-INDEX($F$1:$F$1001,ROW($F443)+$E$3))/N$3*1000,""))</f>
        <v/>
      </c>
      <c r="O443" s="73" t="str">
        <f>IF($A443="","",IF($A443=O$2,IF($G$3=aux!$A$2,1,-1)*($F443-INDEX($F$1:$F$1001,ROW($F443)+$E$3))/O$3*1000,""))</f>
        <v/>
      </c>
      <c r="P443" s="73" t="str">
        <f>IF($A443="","",IF($A443=P$2,IF($G$3=aux!$A$2,1,-1)*($F443-INDEX($F$1:$F$1001,ROW($F443)+$E$3))/P$3*1000,""))</f>
        <v/>
      </c>
      <c r="Q443" s="73" t="str">
        <f>IF($A443="","",IF($A443=Q$2,IF($G$3=aux!$A$2,1,-1)*($F443-INDEX($F$1:$F$1001,ROW($F443)+$E$3))/Q$3*1000,""))</f>
        <v/>
      </c>
      <c r="R443" s="73" t="str">
        <f>IF($A443="","",IF($A443=R$2,IF($G$3=aux!$A$2,1,-1)*($F443-INDEX($F$1:$F$1001,ROW($F443)+$E$3))/R$3*1000,""))</f>
        <v/>
      </c>
      <c r="S443" s="73" t="str">
        <f>IF($A443="","",IF($A443=S$2,IF($G$3=aux!$A$2,1,-1)*($F443-INDEX($F$1:$F$1001,ROW($F443)+$E$3))/S$3*1000,""))</f>
        <v/>
      </c>
      <c r="T443" s="73" t="str">
        <f>IF($A443="","",IF($A443=T$2,IF($G$3=aux!$A$2,1,-1)*($F443-INDEX($F$1:$F$1001,ROW($F443)+$E$3))/T$3*1000,""))</f>
        <v/>
      </c>
      <c r="U443" s="73" t="str">
        <f>IF($A443="","",IF($A443=U$2,IF($G$3=aux!$A$2,1,-1)*($F443-INDEX($F$1:$F$1001,ROW($F443)+$E$3))/U$3*1000,""))</f>
        <v/>
      </c>
      <c r="V443" s="73" t="str">
        <f>IF($A443="","",IF($A443=V$2,IF($G$3=aux!$A$2,1,-1)*($F443-INDEX($F$1:$F$1001,ROW($F443)+$E$3))/V$3*1000,""))</f>
        <v/>
      </c>
      <c r="W443" s="73">
        <f>IF($A443="","",IF($A443=W$2,IF($G$3=aux!$A$2,1,-1)*($F443-INDEX($F$1:$F$1001,ROW($F443)+$E$3))/W$3*1000,""))</f>
        <v>11.066750000000001</v>
      </c>
    </row>
    <row r="444" spans="1:23" x14ac:dyDescent="0.25">
      <c r="A444" s="47" t="s">
        <v>133</v>
      </c>
      <c r="B444" s="8" t="s">
        <v>129</v>
      </c>
      <c r="C444" s="8" t="s">
        <v>130</v>
      </c>
      <c r="D444" s="8" t="s">
        <v>0</v>
      </c>
      <c r="E444" s="8">
        <v>26</v>
      </c>
      <c r="F444" s="8">
        <v>4.6212000000000003E-2</v>
      </c>
      <c r="G444" s="8">
        <v>-3.053E-16</v>
      </c>
      <c r="H444" s="8">
        <v>0</v>
      </c>
      <c r="I444" s="8">
        <v>0</v>
      </c>
      <c r="J444" s="8">
        <v>0</v>
      </c>
      <c r="K444" s="48">
        <v>-1.902E-7</v>
      </c>
      <c r="N444" s="73" t="str">
        <f>IF($A444="","",IF($A444=N$2,IF($G$3=aux!$A$2,1,-1)*($F444-INDEX($F$1:$F$1001,ROW($F444)+$E$3))/N$3*1000,""))</f>
        <v/>
      </c>
      <c r="O444" s="73" t="str">
        <f>IF($A444="","",IF($A444=O$2,IF($G$3=aux!$A$2,1,-1)*($F444-INDEX($F$1:$F$1001,ROW($F444)+$E$3))/O$3*1000,""))</f>
        <v/>
      </c>
      <c r="P444" s="73" t="str">
        <f>IF($A444="","",IF($A444=P$2,IF($G$3=aux!$A$2,1,-1)*($F444-INDEX($F$1:$F$1001,ROW($F444)+$E$3))/P$3*1000,""))</f>
        <v/>
      </c>
      <c r="Q444" s="73" t="str">
        <f>IF($A444="","",IF($A444=Q$2,IF($G$3=aux!$A$2,1,-1)*($F444-INDEX($F$1:$F$1001,ROW($F444)+$E$3))/Q$3*1000,""))</f>
        <v/>
      </c>
      <c r="R444" s="73" t="str">
        <f>IF($A444="","",IF($A444=R$2,IF($G$3=aux!$A$2,1,-1)*($F444-INDEX($F$1:$F$1001,ROW($F444)+$E$3))/R$3*1000,""))</f>
        <v/>
      </c>
      <c r="S444" s="73" t="str">
        <f>IF($A444="","",IF($A444=S$2,IF($G$3=aux!$A$2,1,-1)*($F444-INDEX($F$1:$F$1001,ROW($F444)+$E$3))/S$3*1000,""))</f>
        <v/>
      </c>
      <c r="T444" s="73" t="str">
        <f>IF($A444="","",IF($A444=T$2,IF($G$3=aux!$A$2,1,-1)*($F444-INDEX($F$1:$F$1001,ROW($F444)+$E$3))/T$3*1000,""))</f>
        <v/>
      </c>
      <c r="U444" s="73" t="str">
        <f>IF($A444="","",IF($A444=U$2,IF($G$3=aux!$A$2,1,-1)*($F444-INDEX($F$1:$F$1001,ROW($F444)+$E$3))/U$3*1000,""))</f>
        <v/>
      </c>
      <c r="V444" s="73" t="str">
        <f>IF($A444="","",IF($A444=V$2,IF($G$3=aux!$A$2,1,-1)*($F444-INDEX($F$1:$F$1001,ROW($F444)+$E$3))/V$3*1000,""))</f>
        <v/>
      </c>
      <c r="W444" s="73">
        <f>IF($A444="","",IF($A444=W$2,IF($G$3=aux!$A$2,1,-1)*($F444-INDEX($F$1:$F$1001,ROW($F444)+$E$3))/W$3*1000,""))</f>
        <v>11.553000000000001</v>
      </c>
    </row>
    <row r="445" spans="1:23" x14ac:dyDescent="0.25">
      <c r="A445" s="47" t="s">
        <v>133</v>
      </c>
      <c r="B445" s="8" t="s">
        <v>129</v>
      </c>
      <c r="C445" s="8" t="s">
        <v>130</v>
      </c>
      <c r="D445" s="8" t="s">
        <v>0</v>
      </c>
      <c r="E445" s="8">
        <v>27</v>
      </c>
      <c r="F445" s="8">
        <v>4.8658E-2</v>
      </c>
      <c r="G445" s="8">
        <v>-3.0899999999999999E-16</v>
      </c>
      <c r="H445" s="8">
        <v>0</v>
      </c>
      <c r="I445" s="8">
        <v>0</v>
      </c>
      <c r="J445" s="8">
        <v>0</v>
      </c>
      <c r="K445" s="48">
        <v>-1.8370000000000001E-7</v>
      </c>
      <c r="N445" s="73" t="str">
        <f>IF($A445="","",IF($A445=N$2,IF($G$3=aux!$A$2,1,-1)*($F445-INDEX($F$1:$F$1001,ROW($F445)+$E$3))/N$3*1000,""))</f>
        <v/>
      </c>
      <c r="O445" s="73" t="str">
        <f>IF($A445="","",IF($A445=O$2,IF($G$3=aux!$A$2,1,-1)*($F445-INDEX($F$1:$F$1001,ROW($F445)+$E$3))/O$3*1000,""))</f>
        <v/>
      </c>
      <c r="P445" s="73" t="str">
        <f>IF($A445="","",IF($A445=P$2,IF($G$3=aux!$A$2,1,-1)*($F445-INDEX($F$1:$F$1001,ROW($F445)+$E$3))/P$3*1000,""))</f>
        <v/>
      </c>
      <c r="Q445" s="73" t="str">
        <f>IF($A445="","",IF($A445=Q$2,IF($G$3=aux!$A$2,1,-1)*($F445-INDEX($F$1:$F$1001,ROW($F445)+$E$3))/Q$3*1000,""))</f>
        <v/>
      </c>
      <c r="R445" s="73" t="str">
        <f>IF($A445="","",IF($A445=R$2,IF($G$3=aux!$A$2,1,-1)*($F445-INDEX($F$1:$F$1001,ROW($F445)+$E$3))/R$3*1000,""))</f>
        <v/>
      </c>
      <c r="S445" s="73" t="str">
        <f>IF($A445="","",IF($A445=S$2,IF($G$3=aux!$A$2,1,-1)*($F445-INDEX($F$1:$F$1001,ROW($F445)+$E$3))/S$3*1000,""))</f>
        <v/>
      </c>
      <c r="T445" s="73" t="str">
        <f>IF($A445="","",IF($A445=T$2,IF($G$3=aux!$A$2,1,-1)*($F445-INDEX($F$1:$F$1001,ROW($F445)+$E$3))/T$3*1000,""))</f>
        <v/>
      </c>
      <c r="U445" s="73" t="str">
        <f>IF($A445="","",IF($A445=U$2,IF($G$3=aux!$A$2,1,-1)*($F445-INDEX($F$1:$F$1001,ROW($F445)+$E$3))/U$3*1000,""))</f>
        <v/>
      </c>
      <c r="V445" s="73" t="str">
        <f>IF($A445="","",IF($A445=V$2,IF($G$3=aux!$A$2,1,-1)*($F445-INDEX($F$1:$F$1001,ROW($F445)+$E$3))/V$3*1000,""))</f>
        <v/>
      </c>
      <c r="W445" s="73">
        <f>IF($A445="","",IF($A445=W$2,IF($G$3=aux!$A$2,1,-1)*($F445-INDEX($F$1:$F$1001,ROW($F445)+$E$3))/W$3*1000,""))</f>
        <v>12.1645</v>
      </c>
    </row>
    <row r="446" spans="1:23" x14ac:dyDescent="0.25">
      <c r="A446" s="47" t="s">
        <v>133</v>
      </c>
      <c r="B446" s="8" t="s">
        <v>129</v>
      </c>
      <c r="C446" s="8" t="s">
        <v>130</v>
      </c>
      <c r="D446" s="8" t="s">
        <v>0</v>
      </c>
      <c r="E446" s="8">
        <v>28</v>
      </c>
      <c r="F446" s="8">
        <v>5.1242999999999997E-2</v>
      </c>
      <c r="G446" s="8">
        <v>-3.119E-16</v>
      </c>
      <c r="H446" s="8">
        <v>0</v>
      </c>
      <c r="I446" s="8">
        <v>0</v>
      </c>
      <c r="J446" s="8">
        <v>0</v>
      </c>
      <c r="K446" s="48">
        <v>-1.8489999999999999E-7</v>
      </c>
      <c r="N446" s="73" t="str">
        <f>IF($A446="","",IF($A446=N$2,IF($G$3=aux!$A$2,1,-1)*($F446-INDEX($F$1:$F$1001,ROW($F446)+$E$3))/N$3*1000,""))</f>
        <v/>
      </c>
      <c r="O446" s="73" t="str">
        <f>IF($A446="","",IF($A446=O$2,IF($G$3=aux!$A$2,1,-1)*($F446-INDEX($F$1:$F$1001,ROW($F446)+$E$3))/O$3*1000,""))</f>
        <v/>
      </c>
      <c r="P446" s="73" t="str">
        <f>IF($A446="","",IF($A446=P$2,IF($G$3=aux!$A$2,1,-1)*($F446-INDEX($F$1:$F$1001,ROW($F446)+$E$3))/P$3*1000,""))</f>
        <v/>
      </c>
      <c r="Q446" s="73" t="str">
        <f>IF($A446="","",IF($A446=Q$2,IF($G$3=aux!$A$2,1,-1)*($F446-INDEX($F$1:$F$1001,ROW($F446)+$E$3))/Q$3*1000,""))</f>
        <v/>
      </c>
      <c r="R446" s="73" t="str">
        <f>IF($A446="","",IF($A446=R$2,IF($G$3=aux!$A$2,1,-1)*($F446-INDEX($F$1:$F$1001,ROW($F446)+$E$3))/R$3*1000,""))</f>
        <v/>
      </c>
      <c r="S446" s="73" t="str">
        <f>IF($A446="","",IF($A446=S$2,IF($G$3=aux!$A$2,1,-1)*($F446-INDEX($F$1:$F$1001,ROW($F446)+$E$3))/S$3*1000,""))</f>
        <v/>
      </c>
      <c r="T446" s="73" t="str">
        <f>IF($A446="","",IF($A446=T$2,IF($G$3=aux!$A$2,1,-1)*($F446-INDEX($F$1:$F$1001,ROW($F446)+$E$3))/T$3*1000,""))</f>
        <v/>
      </c>
      <c r="U446" s="73" t="str">
        <f>IF($A446="","",IF($A446=U$2,IF($G$3=aux!$A$2,1,-1)*($F446-INDEX($F$1:$F$1001,ROW($F446)+$E$3))/U$3*1000,""))</f>
        <v/>
      </c>
      <c r="V446" s="73" t="str">
        <f>IF($A446="","",IF($A446=V$2,IF($G$3=aux!$A$2,1,-1)*($F446-INDEX($F$1:$F$1001,ROW($F446)+$E$3))/V$3*1000,""))</f>
        <v/>
      </c>
      <c r="W446" s="73">
        <f>IF($A446="","",IF($A446=W$2,IF($G$3=aux!$A$2,1,-1)*($F446-INDEX($F$1:$F$1001,ROW($F446)+$E$3))/W$3*1000,""))</f>
        <v>12.810749999999999</v>
      </c>
    </row>
    <row r="447" spans="1:23" x14ac:dyDescent="0.25">
      <c r="A447" s="47" t="s">
        <v>133</v>
      </c>
      <c r="B447" s="8" t="s">
        <v>129</v>
      </c>
      <c r="C447" s="8" t="s">
        <v>130</v>
      </c>
      <c r="D447" s="8" t="s">
        <v>0</v>
      </c>
      <c r="E447" s="8">
        <v>29</v>
      </c>
      <c r="F447" s="8">
        <v>5.3870000000000001E-2</v>
      </c>
      <c r="G447" s="8">
        <v>-3.1420000000000001E-16</v>
      </c>
      <c r="H447" s="8">
        <v>0</v>
      </c>
      <c r="I447" s="8">
        <v>0</v>
      </c>
      <c r="J447" s="8">
        <v>0</v>
      </c>
      <c r="K447" s="48">
        <v>-1.902E-7</v>
      </c>
      <c r="N447" s="73" t="str">
        <f>IF($A447="","",IF($A447=N$2,IF($G$3=aux!$A$2,1,-1)*($F447-INDEX($F$1:$F$1001,ROW($F447)+$E$3))/N$3*1000,""))</f>
        <v/>
      </c>
      <c r="O447" s="73" t="str">
        <f>IF($A447="","",IF($A447=O$2,IF($G$3=aux!$A$2,1,-1)*($F447-INDEX($F$1:$F$1001,ROW($F447)+$E$3))/O$3*1000,""))</f>
        <v/>
      </c>
      <c r="P447" s="73" t="str">
        <f>IF($A447="","",IF($A447=P$2,IF($G$3=aux!$A$2,1,-1)*($F447-INDEX($F$1:$F$1001,ROW($F447)+$E$3))/P$3*1000,""))</f>
        <v/>
      </c>
      <c r="Q447" s="73" t="str">
        <f>IF($A447="","",IF($A447=Q$2,IF($G$3=aux!$A$2,1,-1)*($F447-INDEX($F$1:$F$1001,ROW($F447)+$E$3))/Q$3*1000,""))</f>
        <v/>
      </c>
      <c r="R447" s="73" t="str">
        <f>IF($A447="","",IF($A447=R$2,IF($G$3=aux!$A$2,1,-1)*($F447-INDEX($F$1:$F$1001,ROW($F447)+$E$3))/R$3*1000,""))</f>
        <v/>
      </c>
      <c r="S447" s="73" t="str">
        <f>IF($A447="","",IF($A447=S$2,IF($G$3=aux!$A$2,1,-1)*($F447-INDEX($F$1:$F$1001,ROW($F447)+$E$3))/S$3*1000,""))</f>
        <v/>
      </c>
      <c r="T447" s="73" t="str">
        <f>IF($A447="","",IF($A447=T$2,IF($G$3=aux!$A$2,1,-1)*($F447-INDEX($F$1:$F$1001,ROW($F447)+$E$3))/T$3*1000,""))</f>
        <v/>
      </c>
      <c r="U447" s="73" t="str">
        <f>IF($A447="","",IF($A447=U$2,IF($G$3=aux!$A$2,1,-1)*($F447-INDEX($F$1:$F$1001,ROW($F447)+$E$3))/U$3*1000,""))</f>
        <v/>
      </c>
      <c r="V447" s="73" t="str">
        <f>IF($A447="","",IF($A447=V$2,IF($G$3=aux!$A$2,1,-1)*($F447-INDEX($F$1:$F$1001,ROW($F447)+$E$3))/V$3*1000,""))</f>
        <v/>
      </c>
      <c r="W447" s="73">
        <f>IF($A447="","",IF($A447=W$2,IF($G$3=aux!$A$2,1,-1)*($F447-INDEX($F$1:$F$1001,ROW($F447)+$E$3))/W$3*1000,""))</f>
        <v>13.467500000000001</v>
      </c>
    </row>
    <row r="448" spans="1:23" x14ac:dyDescent="0.25">
      <c r="A448" s="47" t="s">
        <v>133</v>
      </c>
      <c r="B448" s="8" t="s">
        <v>129</v>
      </c>
      <c r="C448" s="8" t="s">
        <v>130</v>
      </c>
      <c r="D448" s="8" t="s">
        <v>0</v>
      </c>
      <c r="E448" s="8">
        <v>30</v>
      </c>
      <c r="F448" s="8">
        <v>5.6457E-2</v>
      </c>
      <c r="G448" s="8">
        <v>-3.1640000000000002E-16</v>
      </c>
      <c r="H448" s="8">
        <v>0</v>
      </c>
      <c r="I448" s="8">
        <v>0</v>
      </c>
      <c r="J448" s="8">
        <v>0</v>
      </c>
      <c r="K448" s="48">
        <v>-1.9649999999999999E-7</v>
      </c>
      <c r="N448" s="73" t="str">
        <f>IF($A448="","",IF($A448=N$2,IF($G$3=aux!$A$2,1,-1)*($F448-INDEX($F$1:$F$1001,ROW($F448)+$E$3))/N$3*1000,""))</f>
        <v/>
      </c>
      <c r="O448" s="73" t="str">
        <f>IF($A448="","",IF($A448=O$2,IF($G$3=aux!$A$2,1,-1)*($F448-INDEX($F$1:$F$1001,ROW($F448)+$E$3))/O$3*1000,""))</f>
        <v/>
      </c>
      <c r="P448" s="73" t="str">
        <f>IF($A448="","",IF($A448=P$2,IF($G$3=aux!$A$2,1,-1)*($F448-INDEX($F$1:$F$1001,ROW($F448)+$E$3))/P$3*1000,""))</f>
        <v/>
      </c>
      <c r="Q448" s="73" t="str">
        <f>IF($A448="","",IF($A448=Q$2,IF($G$3=aux!$A$2,1,-1)*($F448-INDEX($F$1:$F$1001,ROW($F448)+$E$3))/Q$3*1000,""))</f>
        <v/>
      </c>
      <c r="R448" s="73" t="str">
        <f>IF($A448="","",IF($A448=R$2,IF($G$3=aux!$A$2,1,-1)*($F448-INDEX($F$1:$F$1001,ROW($F448)+$E$3))/R$3*1000,""))</f>
        <v/>
      </c>
      <c r="S448" s="73" t="str">
        <f>IF($A448="","",IF($A448=S$2,IF($G$3=aux!$A$2,1,-1)*($F448-INDEX($F$1:$F$1001,ROW($F448)+$E$3))/S$3*1000,""))</f>
        <v/>
      </c>
      <c r="T448" s="73" t="str">
        <f>IF($A448="","",IF($A448=T$2,IF($G$3=aux!$A$2,1,-1)*($F448-INDEX($F$1:$F$1001,ROW($F448)+$E$3))/T$3*1000,""))</f>
        <v/>
      </c>
      <c r="U448" s="73" t="str">
        <f>IF($A448="","",IF($A448=U$2,IF($G$3=aux!$A$2,1,-1)*($F448-INDEX($F$1:$F$1001,ROW($F448)+$E$3))/U$3*1000,""))</f>
        <v/>
      </c>
      <c r="V448" s="73" t="str">
        <f>IF($A448="","",IF($A448=V$2,IF($G$3=aux!$A$2,1,-1)*($F448-INDEX($F$1:$F$1001,ROW($F448)+$E$3))/V$3*1000,""))</f>
        <v/>
      </c>
      <c r="W448" s="73">
        <f>IF($A448="","",IF($A448=W$2,IF($G$3=aux!$A$2,1,-1)*($F448-INDEX($F$1:$F$1001,ROW($F448)+$E$3))/W$3*1000,""))</f>
        <v>14.11425</v>
      </c>
    </row>
    <row r="449" spans="1:23" x14ac:dyDescent="0.25">
      <c r="A449" s="47" t="s">
        <v>133</v>
      </c>
      <c r="B449" s="8" t="s">
        <v>129</v>
      </c>
      <c r="C449" s="8" t="s">
        <v>130</v>
      </c>
      <c r="D449" s="8" t="s">
        <v>0</v>
      </c>
      <c r="E449" s="8">
        <v>31</v>
      </c>
      <c r="F449" s="8">
        <v>5.8991000000000002E-2</v>
      </c>
      <c r="G449" s="8">
        <v>-3.185E-16</v>
      </c>
      <c r="H449" s="8">
        <v>0</v>
      </c>
      <c r="I449" s="8">
        <v>0</v>
      </c>
      <c r="J449" s="8">
        <v>0</v>
      </c>
      <c r="K449" s="48">
        <v>-2.0319999999999999E-7</v>
      </c>
      <c r="N449" s="73" t="str">
        <f>IF($A449="","",IF($A449=N$2,IF($G$3=aux!$A$2,1,-1)*($F449-INDEX($F$1:$F$1001,ROW($F449)+$E$3))/N$3*1000,""))</f>
        <v/>
      </c>
      <c r="O449" s="73" t="str">
        <f>IF($A449="","",IF($A449=O$2,IF($G$3=aux!$A$2,1,-1)*($F449-INDEX($F$1:$F$1001,ROW($F449)+$E$3))/O$3*1000,""))</f>
        <v/>
      </c>
      <c r="P449" s="73" t="str">
        <f>IF($A449="","",IF($A449=P$2,IF($G$3=aux!$A$2,1,-1)*($F449-INDEX($F$1:$F$1001,ROW($F449)+$E$3))/P$3*1000,""))</f>
        <v/>
      </c>
      <c r="Q449" s="73" t="str">
        <f>IF($A449="","",IF($A449=Q$2,IF($G$3=aux!$A$2,1,-1)*($F449-INDEX($F$1:$F$1001,ROW($F449)+$E$3))/Q$3*1000,""))</f>
        <v/>
      </c>
      <c r="R449" s="73" t="str">
        <f>IF($A449="","",IF($A449=R$2,IF($G$3=aux!$A$2,1,-1)*($F449-INDEX($F$1:$F$1001,ROW($F449)+$E$3))/R$3*1000,""))</f>
        <v/>
      </c>
      <c r="S449" s="73" t="str">
        <f>IF($A449="","",IF($A449=S$2,IF($G$3=aux!$A$2,1,-1)*($F449-INDEX($F$1:$F$1001,ROW($F449)+$E$3))/S$3*1000,""))</f>
        <v/>
      </c>
      <c r="T449" s="73" t="str">
        <f>IF($A449="","",IF($A449=T$2,IF($G$3=aux!$A$2,1,-1)*($F449-INDEX($F$1:$F$1001,ROW($F449)+$E$3))/T$3*1000,""))</f>
        <v/>
      </c>
      <c r="U449" s="73" t="str">
        <f>IF($A449="","",IF($A449=U$2,IF($G$3=aux!$A$2,1,-1)*($F449-INDEX($F$1:$F$1001,ROW($F449)+$E$3))/U$3*1000,""))</f>
        <v/>
      </c>
      <c r="V449" s="73" t="str">
        <f>IF($A449="","",IF($A449=V$2,IF($G$3=aux!$A$2,1,-1)*($F449-INDEX($F$1:$F$1001,ROW($F449)+$E$3))/V$3*1000,""))</f>
        <v/>
      </c>
      <c r="W449" s="73">
        <f>IF($A449="","",IF($A449=W$2,IF($G$3=aux!$A$2,1,-1)*($F449-INDEX($F$1:$F$1001,ROW($F449)+$E$3))/W$3*1000,""))</f>
        <v>14.74775</v>
      </c>
    </row>
    <row r="450" spans="1:23" x14ac:dyDescent="0.25">
      <c r="A450" s="47" t="s">
        <v>133</v>
      </c>
      <c r="B450" s="8" t="s">
        <v>129</v>
      </c>
      <c r="C450" s="8" t="s">
        <v>130</v>
      </c>
      <c r="D450" s="8" t="s">
        <v>0</v>
      </c>
      <c r="E450" s="8">
        <v>32</v>
      </c>
      <c r="F450" s="8">
        <v>6.1501E-2</v>
      </c>
      <c r="G450" s="8">
        <v>-3.2039999999999999E-16</v>
      </c>
      <c r="H450" s="8">
        <v>0</v>
      </c>
      <c r="I450" s="8">
        <v>0</v>
      </c>
      <c r="J450" s="8">
        <v>0</v>
      </c>
      <c r="K450" s="48">
        <v>-2.104E-7</v>
      </c>
      <c r="N450" s="73" t="str">
        <f>IF($A450="","",IF($A450=N$2,IF($G$3=aux!$A$2,1,-1)*($F450-INDEX($F$1:$F$1001,ROW($F450)+$E$3))/N$3*1000,""))</f>
        <v/>
      </c>
      <c r="O450" s="73" t="str">
        <f>IF($A450="","",IF($A450=O$2,IF($G$3=aux!$A$2,1,-1)*($F450-INDEX($F$1:$F$1001,ROW($F450)+$E$3))/O$3*1000,""))</f>
        <v/>
      </c>
      <c r="P450" s="73" t="str">
        <f>IF($A450="","",IF($A450=P$2,IF($G$3=aux!$A$2,1,-1)*($F450-INDEX($F$1:$F$1001,ROW($F450)+$E$3))/P$3*1000,""))</f>
        <v/>
      </c>
      <c r="Q450" s="73" t="str">
        <f>IF($A450="","",IF($A450=Q$2,IF($G$3=aux!$A$2,1,-1)*($F450-INDEX($F$1:$F$1001,ROW($F450)+$E$3))/Q$3*1000,""))</f>
        <v/>
      </c>
      <c r="R450" s="73" t="str">
        <f>IF($A450="","",IF($A450=R$2,IF($G$3=aux!$A$2,1,-1)*($F450-INDEX($F$1:$F$1001,ROW($F450)+$E$3))/R$3*1000,""))</f>
        <v/>
      </c>
      <c r="S450" s="73" t="str">
        <f>IF($A450="","",IF($A450=S$2,IF($G$3=aux!$A$2,1,-1)*($F450-INDEX($F$1:$F$1001,ROW($F450)+$E$3))/S$3*1000,""))</f>
        <v/>
      </c>
      <c r="T450" s="73" t="str">
        <f>IF($A450="","",IF($A450=T$2,IF($G$3=aux!$A$2,1,-1)*($F450-INDEX($F$1:$F$1001,ROW($F450)+$E$3))/T$3*1000,""))</f>
        <v/>
      </c>
      <c r="U450" s="73" t="str">
        <f>IF($A450="","",IF($A450=U$2,IF($G$3=aux!$A$2,1,-1)*($F450-INDEX($F$1:$F$1001,ROW($F450)+$E$3))/U$3*1000,""))</f>
        <v/>
      </c>
      <c r="V450" s="73" t="str">
        <f>IF($A450="","",IF($A450=V$2,IF($G$3=aux!$A$2,1,-1)*($F450-INDEX($F$1:$F$1001,ROW($F450)+$E$3))/V$3*1000,""))</f>
        <v/>
      </c>
      <c r="W450" s="73">
        <f>IF($A450="","",IF($A450=W$2,IF($G$3=aux!$A$2,1,-1)*($F450-INDEX($F$1:$F$1001,ROW($F450)+$E$3))/W$3*1000,""))</f>
        <v>15.375249999999999</v>
      </c>
    </row>
    <row r="451" spans="1:23" x14ac:dyDescent="0.25">
      <c r="A451" s="47" t="s">
        <v>133</v>
      </c>
      <c r="B451" s="8" t="s">
        <v>129</v>
      </c>
      <c r="C451" s="8" t="s">
        <v>130</v>
      </c>
      <c r="D451" s="8" t="s">
        <v>0</v>
      </c>
      <c r="E451" s="8">
        <v>33</v>
      </c>
      <c r="F451" s="8">
        <v>6.3991999999999993E-2</v>
      </c>
      <c r="G451" s="8">
        <v>-3.2240000000000002E-16</v>
      </c>
      <c r="H451" s="8">
        <v>0</v>
      </c>
      <c r="I451" s="8">
        <v>0</v>
      </c>
      <c r="J451" s="8">
        <v>0</v>
      </c>
      <c r="K451" s="48">
        <v>-2.178E-7</v>
      </c>
      <c r="N451" s="73" t="str">
        <f>IF($A451="","",IF($A451=N$2,IF($G$3=aux!$A$2,1,-1)*($F451-INDEX($F$1:$F$1001,ROW($F451)+$E$3))/N$3*1000,""))</f>
        <v/>
      </c>
      <c r="O451" s="73" t="str">
        <f>IF($A451="","",IF($A451=O$2,IF($G$3=aux!$A$2,1,-1)*($F451-INDEX($F$1:$F$1001,ROW($F451)+$E$3))/O$3*1000,""))</f>
        <v/>
      </c>
      <c r="P451" s="73" t="str">
        <f>IF($A451="","",IF($A451=P$2,IF($G$3=aux!$A$2,1,-1)*($F451-INDEX($F$1:$F$1001,ROW($F451)+$E$3))/P$3*1000,""))</f>
        <v/>
      </c>
      <c r="Q451" s="73" t="str">
        <f>IF($A451="","",IF($A451=Q$2,IF($G$3=aux!$A$2,1,-1)*($F451-INDEX($F$1:$F$1001,ROW($F451)+$E$3))/Q$3*1000,""))</f>
        <v/>
      </c>
      <c r="R451" s="73" t="str">
        <f>IF($A451="","",IF($A451=R$2,IF($G$3=aux!$A$2,1,-1)*($F451-INDEX($F$1:$F$1001,ROW($F451)+$E$3))/R$3*1000,""))</f>
        <v/>
      </c>
      <c r="S451" s="73" t="str">
        <f>IF($A451="","",IF($A451=S$2,IF($G$3=aux!$A$2,1,-1)*($F451-INDEX($F$1:$F$1001,ROW($F451)+$E$3))/S$3*1000,""))</f>
        <v/>
      </c>
      <c r="T451" s="73" t="str">
        <f>IF($A451="","",IF($A451=T$2,IF($G$3=aux!$A$2,1,-1)*($F451-INDEX($F$1:$F$1001,ROW($F451)+$E$3))/T$3*1000,""))</f>
        <v/>
      </c>
      <c r="U451" s="73" t="str">
        <f>IF($A451="","",IF($A451=U$2,IF($G$3=aux!$A$2,1,-1)*($F451-INDEX($F$1:$F$1001,ROW($F451)+$E$3))/U$3*1000,""))</f>
        <v/>
      </c>
      <c r="V451" s="73" t="str">
        <f>IF($A451="","",IF($A451=V$2,IF($G$3=aux!$A$2,1,-1)*($F451-INDEX($F$1:$F$1001,ROW($F451)+$E$3))/V$3*1000,""))</f>
        <v/>
      </c>
      <c r="W451" s="73">
        <f>IF($A451="","",IF($A451=W$2,IF($G$3=aux!$A$2,1,-1)*($F451-INDEX($F$1:$F$1001,ROW($F451)+$E$3))/W$3*1000,""))</f>
        <v>15.997999999999998</v>
      </c>
    </row>
    <row r="452" spans="1:23" x14ac:dyDescent="0.25">
      <c r="A452" s="47" t="s">
        <v>133</v>
      </c>
      <c r="B452" s="8" t="s">
        <v>129</v>
      </c>
      <c r="C452" s="8" t="s">
        <v>130</v>
      </c>
      <c r="D452" s="8" t="s">
        <v>0</v>
      </c>
      <c r="E452" s="8">
        <v>34</v>
      </c>
      <c r="F452" s="8">
        <v>6.6391000000000006E-2</v>
      </c>
      <c r="G452" s="8">
        <v>-3.2409999999999998E-16</v>
      </c>
      <c r="H452" s="8">
        <v>0</v>
      </c>
      <c r="I452" s="8">
        <v>0</v>
      </c>
      <c r="J452" s="8">
        <v>0</v>
      </c>
      <c r="K452" s="48">
        <v>-2.2569999999999999E-7</v>
      </c>
      <c r="N452" s="73" t="str">
        <f>IF($A452="","",IF($A452=N$2,IF($G$3=aux!$A$2,1,-1)*($F452-INDEX($F$1:$F$1001,ROW($F452)+$E$3))/N$3*1000,""))</f>
        <v/>
      </c>
      <c r="O452" s="73" t="str">
        <f>IF($A452="","",IF($A452=O$2,IF($G$3=aux!$A$2,1,-1)*($F452-INDEX($F$1:$F$1001,ROW($F452)+$E$3))/O$3*1000,""))</f>
        <v/>
      </c>
      <c r="P452" s="73" t="str">
        <f>IF($A452="","",IF($A452=P$2,IF($G$3=aux!$A$2,1,-1)*($F452-INDEX($F$1:$F$1001,ROW($F452)+$E$3))/P$3*1000,""))</f>
        <v/>
      </c>
      <c r="Q452" s="73" t="str">
        <f>IF($A452="","",IF($A452=Q$2,IF($G$3=aux!$A$2,1,-1)*($F452-INDEX($F$1:$F$1001,ROW($F452)+$E$3))/Q$3*1000,""))</f>
        <v/>
      </c>
      <c r="R452" s="73" t="str">
        <f>IF($A452="","",IF($A452=R$2,IF($G$3=aux!$A$2,1,-1)*($F452-INDEX($F$1:$F$1001,ROW($F452)+$E$3))/R$3*1000,""))</f>
        <v/>
      </c>
      <c r="S452" s="73" t="str">
        <f>IF($A452="","",IF($A452=S$2,IF($G$3=aux!$A$2,1,-1)*($F452-INDEX($F$1:$F$1001,ROW($F452)+$E$3))/S$3*1000,""))</f>
        <v/>
      </c>
      <c r="T452" s="73" t="str">
        <f>IF($A452="","",IF($A452=T$2,IF($G$3=aux!$A$2,1,-1)*($F452-INDEX($F$1:$F$1001,ROW($F452)+$E$3))/T$3*1000,""))</f>
        <v/>
      </c>
      <c r="U452" s="73" t="str">
        <f>IF($A452="","",IF($A452=U$2,IF($G$3=aux!$A$2,1,-1)*($F452-INDEX($F$1:$F$1001,ROW($F452)+$E$3))/U$3*1000,""))</f>
        <v/>
      </c>
      <c r="V452" s="73" t="str">
        <f>IF($A452="","",IF($A452=V$2,IF($G$3=aux!$A$2,1,-1)*($F452-INDEX($F$1:$F$1001,ROW($F452)+$E$3))/V$3*1000,""))</f>
        <v/>
      </c>
      <c r="W452" s="73">
        <f>IF($A452="","",IF($A452=W$2,IF($G$3=aux!$A$2,1,-1)*($F452-INDEX($F$1:$F$1001,ROW($F452)+$E$3))/W$3*1000,""))</f>
        <v>16.597750000000001</v>
      </c>
    </row>
    <row r="453" spans="1:23" x14ac:dyDescent="0.25">
      <c r="A453" s="47" t="s">
        <v>133</v>
      </c>
      <c r="B453" s="8" t="s">
        <v>129</v>
      </c>
      <c r="C453" s="8" t="s">
        <v>130</v>
      </c>
      <c r="D453" s="8" t="s">
        <v>0</v>
      </c>
      <c r="E453" s="8">
        <v>35</v>
      </c>
      <c r="F453" s="8">
        <v>6.8775000000000003E-2</v>
      </c>
      <c r="G453" s="8">
        <v>-3.2589999999999998E-16</v>
      </c>
      <c r="H453" s="8">
        <v>0</v>
      </c>
      <c r="I453" s="8">
        <v>0</v>
      </c>
      <c r="J453" s="8">
        <v>0</v>
      </c>
      <c r="K453" s="48">
        <v>-2.3379999999999999E-7</v>
      </c>
      <c r="N453" s="73" t="str">
        <f>IF($A453="","",IF($A453=N$2,IF($G$3=aux!$A$2,1,-1)*($F453-INDEX($F$1:$F$1001,ROW($F453)+$E$3))/N$3*1000,""))</f>
        <v/>
      </c>
      <c r="O453" s="73" t="str">
        <f>IF($A453="","",IF($A453=O$2,IF($G$3=aux!$A$2,1,-1)*($F453-INDEX($F$1:$F$1001,ROW($F453)+$E$3))/O$3*1000,""))</f>
        <v/>
      </c>
      <c r="P453" s="73" t="str">
        <f>IF($A453="","",IF($A453=P$2,IF($G$3=aux!$A$2,1,-1)*($F453-INDEX($F$1:$F$1001,ROW($F453)+$E$3))/P$3*1000,""))</f>
        <v/>
      </c>
      <c r="Q453" s="73" t="str">
        <f>IF($A453="","",IF($A453=Q$2,IF($G$3=aux!$A$2,1,-1)*($F453-INDEX($F$1:$F$1001,ROW($F453)+$E$3))/Q$3*1000,""))</f>
        <v/>
      </c>
      <c r="R453" s="73" t="str">
        <f>IF($A453="","",IF($A453=R$2,IF($G$3=aux!$A$2,1,-1)*($F453-INDEX($F$1:$F$1001,ROW($F453)+$E$3))/R$3*1000,""))</f>
        <v/>
      </c>
      <c r="S453" s="73" t="str">
        <f>IF($A453="","",IF($A453=S$2,IF($G$3=aux!$A$2,1,-1)*($F453-INDEX($F$1:$F$1001,ROW($F453)+$E$3))/S$3*1000,""))</f>
        <v/>
      </c>
      <c r="T453" s="73" t="str">
        <f>IF($A453="","",IF($A453=T$2,IF($G$3=aux!$A$2,1,-1)*($F453-INDEX($F$1:$F$1001,ROW($F453)+$E$3))/T$3*1000,""))</f>
        <v/>
      </c>
      <c r="U453" s="73" t="str">
        <f>IF($A453="","",IF($A453=U$2,IF($G$3=aux!$A$2,1,-1)*($F453-INDEX($F$1:$F$1001,ROW($F453)+$E$3))/U$3*1000,""))</f>
        <v/>
      </c>
      <c r="V453" s="73" t="str">
        <f>IF($A453="","",IF($A453=V$2,IF($G$3=aux!$A$2,1,-1)*($F453-INDEX($F$1:$F$1001,ROW($F453)+$E$3))/V$3*1000,""))</f>
        <v/>
      </c>
      <c r="W453" s="73">
        <f>IF($A453="","",IF($A453=W$2,IF($G$3=aux!$A$2,1,-1)*($F453-INDEX($F$1:$F$1001,ROW($F453)+$E$3))/W$3*1000,""))</f>
        <v>17.193750000000001</v>
      </c>
    </row>
    <row r="454" spans="1:23" x14ac:dyDescent="0.25">
      <c r="A454" s="47" t="s">
        <v>133</v>
      </c>
      <c r="B454" s="8" t="s">
        <v>129</v>
      </c>
      <c r="C454" s="8" t="s">
        <v>130</v>
      </c>
      <c r="D454" s="8" t="s">
        <v>0</v>
      </c>
      <c r="E454" s="8">
        <v>36</v>
      </c>
      <c r="F454" s="8">
        <v>6.9954000000000002E-2</v>
      </c>
      <c r="G454" s="8">
        <v>-3.2670000000000001E-16</v>
      </c>
      <c r="H454" s="8">
        <v>0</v>
      </c>
      <c r="I454" s="8">
        <v>0</v>
      </c>
      <c r="J454" s="8">
        <v>0</v>
      </c>
      <c r="K454" s="48">
        <v>-2.3790000000000001E-7</v>
      </c>
      <c r="N454" s="73" t="str">
        <f>IF($A454="","",IF($A454=N$2,IF($G$3=aux!$A$2,1,-1)*($F454-INDEX($F$1:$F$1001,ROW($F454)+$E$3))/N$3*1000,""))</f>
        <v/>
      </c>
      <c r="O454" s="73" t="str">
        <f>IF($A454="","",IF($A454=O$2,IF($G$3=aux!$A$2,1,-1)*($F454-INDEX($F$1:$F$1001,ROW($F454)+$E$3))/O$3*1000,""))</f>
        <v/>
      </c>
      <c r="P454" s="73" t="str">
        <f>IF($A454="","",IF($A454=P$2,IF($G$3=aux!$A$2,1,-1)*($F454-INDEX($F$1:$F$1001,ROW($F454)+$E$3))/P$3*1000,""))</f>
        <v/>
      </c>
      <c r="Q454" s="73" t="str">
        <f>IF($A454="","",IF($A454=Q$2,IF($G$3=aux!$A$2,1,-1)*($F454-INDEX($F$1:$F$1001,ROW($F454)+$E$3))/Q$3*1000,""))</f>
        <v/>
      </c>
      <c r="R454" s="73" t="str">
        <f>IF($A454="","",IF($A454=R$2,IF($G$3=aux!$A$2,1,-1)*($F454-INDEX($F$1:$F$1001,ROW($F454)+$E$3))/R$3*1000,""))</f>
        <v/>
      </c>
      <c r="S454" s="73" t="str">
        <f>IF($A454="","",IF($A454=S$2,IF($G$3=aux!$A$2,1,-1)*($F454-INDEX($F$1:$F$1001,ROW($F454)+$E$3))/S$3*1000,""))</f>
        <v/>
      </c>
      <c r="T454" s="73" t="str">
        <f>IF($A454="","",IF($A454=T$2,IF($G$3=aux!$A$2,1,-1)*($F454-INDEX($F$1:$F$1001,ROW($F454)+$E$3))/T$3*1000,""))</f>
        <v/>
      </c>
      <c r="U454" s="73" t="str">
        <f>IF($A454="","",IF($A454=U$2,IF($G$3=aux!$A$2,1,-1)*($F454-INDEX($F$1:$F$1001,ROW($F454)+$E$3))/U$3*1000,""))</f>
        <v/>
      </c>
      <c r="V454" s="73" t="str">
        <f>IF($A454="","",IF($A454=V$2,IF($G$3=aux!$A$2,1,-1)*($F454-INDEX($F$1:$F$1001,ROW($F454)+$E$3))/V$3*1000,""))</f>
        <v/>
      </c>
      <c r="W454" s="73">
        <f>IF($A454="","",IF($A454=W$2,IF($G$3=aux!$A$2,1,-1)*($F454-INDEX($F$1:$F$1001,ROW($F454)+$E$3))/W$3*1000,""))</f>
        <v>17.488500000000002</v>
      </c>
    </row>
    <row r="455" spans="1:23" x14ac:dyDescent="0.25">
      <c r="A455" s="47" t="s">
        <v>133</v>
      </c>
      <c r="B455" s="8" t="s">
        <v>129</v>
      </c>
      <c r="C455" s="8" t="s">
        <v>130</v>
      </c>
      <c r="D455" s="8" t="s">
        <v>0</v>
      </c>
      <c r="E455" s="8">
        <v>37</v>
      </c>
      <c r="F455" s="8">
        <v>7.0555000000000007E-2</v>
      </c>
      <c r="G455" s="8">
        <v>-3.269E-16</v>
      </c>
      <c r="H455" s="8">
        <v>0</v>
      </c>
      <c r="I455" s="8">
        <v>0</v>
      </c>
      <c r="J455" s="8">
        <v>0</v>
      </c>
      <c r="K455" s="48">
        <v>-2.3939999999999999E-7</v>
      </c>
      <c r="N455" s="73" t="str">
        <f>IF($A455="","",IF($A455=N$2,IF($G$3=aux!$A$2,1,-1)*($F455-INDEX($F$1:$F$1001,ROW($F455)+$E$3))/N$3*1000,""))</f>
        <v/>
      </c>
      <c r="O455" s="73" t="str">
        <f>IF($A455="","",IF($A455=O$2,IF($G$3=aux!$A$2,1,-1)*($F455-INDEX($F$1:$F$1001,ROW($F455)+$E$3))/O$3*1000,""))</f>
        <v/>
      </c>
      <c r="P455" s="73" t="str">
        <f>IF($A455="","",IF($A455=P$2,IF($G$3=aux!$A$2,1,-1)*($F455-INDEX($F$1:$F$1001,ROW($F455)+$E$3))/P$3*1000,""))</f>
        <v/>
      </c>
      <c r="Q455" s="73" t="str">
        <f>IF($A455="","",IF($A455=Q$2,IF($G$3=aux!$A$2,1,-1)*($F455-INDEX($F$1:$F$1001,ROW($F455)+$E$3))/Q$3*1000,""))</f>
        <v/>
      </c>
      <c r="R455" s="73" t="str">
        <f>IF($A455="","",IF($A455=R$2,IF($G$3=aux!$A$2,1,-1)*($F455-INDEX($F$1:$F$1001,ROW($F455)+$E$3))/R$3*1000,""))</f>
        <v/>
      </c>
      <c r="S455" s="73" t="str">
        <f>IF($A455="","",IF($A455=S$2,IF($G$3=aux!$A$2,1,-1)*($F455-INDEX($F$1:$F$1001,ROW($F455)+$E$3))/S$3*1000,""))</f>
        <v/>
      </c>
      <c r="T455" s="73" t="str">
        <f>IF($A455="","",IF($A455=T$2,IF($G$3=aux!$A$2,1,-1)*($F455-INDEX($F$1:$F$1001,ROW($F455)+$E$3))/T$3*1000,""))</f>
        <v/>
      </c>
      <c r="U455" s="73" t="str">
        <f>IF($A455="","",IF($A455=U$2,IF($G$3=aux!$A$2,1,-1)*($F455-INDEX($F$1:$F$1001,ROW($F455)+$E$3))/U$3*1000,""))</f>
        <v/>
      </c>
      <c r="V455" s="73" t="str">
        <f>IF($A455="","",IF($A455=V$2,IF($G$3=aux!$A$2,1,-1)*($F455-INDEX($F$1:$F$1001,ROW($F455)+$E$3))/V$3*1000,""))</f>
        <v/>
      </c>
      <c r="W455" s="73">
        <f>IF($A455="","",IF($A455=W$2,IF($G$3=aux!$A$2,1,-1)*($F455-INDEX($F$1:$F$1001,ROW($F455)+$E$3))/W$3*1000,""))</f>
        <v>17.638750000000002</v>
      </c>
    </row>
    <row r="456" spans="1:23" x14ac:dyDescent="0.25">
      <c r="A456" s="47" t="s">
        <v>133</v>
      </c>
      <c r="B456" s="8" t="s">
        <v>129</v>
      </c>
      <c r="C456" s="8" t="s">
        <v>130</v>
      </c>
      <c r="D456" s="8" t="s">
        <v>0</v>
      </c>
      <c r="E456" s="8">
        <v>38</v>
      </c>
      <c r="F456" s="8">
        <v>7.3362999999999998E-2</v>
      </c>
      <c r="G456" s="8">
        <v>-3.275E-16</v>
      </c>
      <c r="H456" s="8">
        <v>0</v>
      </c>
      <c r="I456" s="8">
        <v>0</v>
      </c>
      <c r="J456" s="8">
        <v>0</v>
      </c>
      <c r="K456" s="48">
        <v>-2.3939999999999999E-7</v>
      </c>
      <c r="N456" s="73" t="str">
        <f>IF($A456="","",IF($A456=N$2,IF($G$3=aux!$A$2,1,-1)*($F456-INDEX($F$1:$F$1001,ROW($F456)+$E$3))/N$3*1000,""))</f>
        <v/>
      </c>
      <c r="O456" s="73" t="str">
        <f>IF($A456="","",IF($A456=O$2,IF($G$3=aux!$A$2,1,-1)*($F456-INDEX($F$1:$F$1001,ROW($F456)+$E$3))/O$3*1000,""))</f>
        <v/>
      </c>
      <c r="P456" s="73" t="str">
        <f>IF($A456="","",IF($A456=P$2,IF($G$3=aux!$A$2,1,-1)*($F456-INDEX($F$1:$F$1001,ROW($F456)+$E$3))/P$3*1000,""))</f>
        <v/>
      </c>
      <c r="Q456" s="73" t="str">
        <f>IF($A456="","",IF($A456=Q$2,IF($G$3=aux!$A$2,1,-1)*($F456-INDEX($F$1:$F$1001,ROW($F456)+$E$3))/Q$3*1000,""))</f>
        <v/>
      </c>
      <c r="R456" s="73" t="str">
        <f>IF($A456="","",IF($A456=R$2,IF($G$3=aux!$A$2,1,-1)*($F456-INDEX($F$1:$F$1001,ROW($F456)+$E$3))/R$3*1000,""))</f>
        <v/>
      </c>
      <c r="S456" s="73" t="str">
        <f>IF($A456="","",IF($A456=S$2,IF($G$3=aux!$A$2,1,-1)*($F456-INDEX($F$1:$F$1001,ROW($F456)+$E$3))/S$3*1000,""))</f>
        <v/>
      </c>
      <c r="T456" s="73" t="str">
        <f>IF($A456="","",IF($A456=T$2,IF($G$3=aux!$A$2,1,-1)*($F456-INDEX($F$1:$F$1001,ROW($F456)+$E$3))/T$3*1000,""))</f>
        <v/>
      </c>
      <c r="U456" s="73" t="str">
        <f>IF($A456="","",IF($A456=U$2,IF($G$3=aux!$A$2,1,-1)*($F456-INDEX($F$1:$F$1001,ROW($F456)+$E$3))/U$3*1000,""))</f>
        <v/>
      </c>
      <c r="V456" s="73" t="str">
        <f>IF($A456="","",IF($A456=V$2,IF($G$3=aux!$A$2,1,-1)*($F456-INDEX($F$1:$F$1001,ROW($F456)+$E$3))/V$3*1000,""))</f>
        <v/>
      </c>
      <c r="W456" s="73">
        <f>IF($A456="","",IF($A456=W$2,IF($G$3=aux!$A$2,1,-1)*($F456-INDEX($F$1:$F$1001,ROW($F456)+$E$3))/W$3*1000,""))</f>
        <v>18.34075</v>
      </c>
    </row>
    <row r="457" spans="1:23" x14ac:dyDescent="0.25">
      <c r="A457" s="47" t="s">
        <v>133</v>
      </c>
      <c r="B457" s="8" t="s">
        <v>129</v>
      </c>
      <c r="C457" s="8" t="s">
        <v>130</v>
      </c>
      <c r="D457" s="8" t="s">
        <v>0</v>
      </c>
      <c r="E457" s="8">
        <v>39</v>
      </c>
      <c r="F457" s="8">
        <v>7.6189000000000007E-2</v>
      </c>
      <c r="G457" s="8">
        <v>-3.28E-16</v>
      </c>
      <c r="H457" s="8">
        <v>0</v>
      </c>
      <c r="I457" s="8">
        <v>0</v>
      </c>
      <c r="J457" s="8">
        <v>0</v>
      </c>
      <c r="K457" s="48">
        <v>-2.3910000000000002E-7</v>
      </c>
      <c r="N457" s="73" t="str">
        <f>IF($A457="","",IF($A457=N$2,IF($G$3=aux!$A$2,1,-1)*($F457-INDEX($F$1:$F$1001,ROW($F457)+$E$3))/N$3*1000,""))</f>
        <v/>
      </c>
      <c r="O457" s="73" t="str">
        <f>IF($A457="","",IF($A457=O$2,IF($G$3=aux!$A$2,1,-1)*($F457-INDEX($F$1:$F$1001,ROW($F457)+$E$3))/O$3*1000,""))</f>
        <v/>
      </c>
      <c r="P457" s="73" t="str">
        <f>IF($A457="","",IF($A457=P$2,IF($G$3=aux!$A$2,1,-1)*($F457-INDEX($F$1:$F$1001,ROW($F457)+$E$3))/P$3*1000,""))</f>
        <v/>
      </c>
      <c r="Q457" s="73" t="str">
        <f>IF($A457="","",IF($A457=Q$2,IF($G$3=aux!$A$2,1,-1)*($F457-INDEX($F$1:$F$1001,ROW($F457)+$E$3))/Q$3*1000,""))</f>
        <v/>
      </c>
      <c r="R457" s="73" t="str">
        <f>IF($A457="","",IF($A457=R$2,IF($G$3=aux!$A$2,1,-1)*($F457-INDEX($F$1:$F$1001,ROW($F457)+$E$3))/R$3*1000,""))</f>
        <v/>
      </c>
      <c r="S457" s="73" t="str">
        <f>IF($A457="","",IF($A457=S$2,IF($G$3=aux!$A$2,1,-1)*($F457-INDEX($F$1:$F$1001,ROW($F457)+$E$3))/S$3*1000,""))</f>
        <v/>
      </c>
      <c r="T457" s="73" t="str">
        <f>IF($A457="","",IF($A457=T$2,IF($G$3=aux!$A$2,1,-1)*($F457-INDEX($F$1:$F$1001,ROW($F457)+$E$3))/T$3*1000,""))</f>
        <v/>
      </c>
      <c r="U457" s="73" t="str">
        <f>IF($A457="","",IF($A457=U$2,IF($G$3=aux!$A$2,1,-1)*($F457-INDEX($F$1:$F$1001,ROW($F457)+$E$3))/U$3*1000,""))</f>
        <v/>
      </c>
      <c r="V457" s="73" t="str">
        <f>IF($A457="","",IF($A457=V$2,IF($G$3=aux!$A$2,1,-1)*($F457-INDEX($F$1:$F$1001,ROW($F457)+$E$3))/V$3*1000,""))</f>
        <v/>
      </c>
      <c r="W457" s="73">
        <f>IF($A457="","",IF($A457=W$2,IF($G$3=aux!$A$2,1,-1)*($F457-INDEX($F$1:$F$1001,ROW($F457)+$E$3))/W$3*1000,""))</f>
        <v>19.047250000000002</v>
      </c>
    </row>
    <row r="458" spans="1:23" x14ac:dyDescent="0.25">
      <c r="A458" s="47" t="s">
        <v>133</v>
      </c>
      <c r="B458" s="8" t="s">
        <v>129</v>
      </c>
      <c r="C458" s="8" t="s">
        <v>130</v>
      </c>
      <c r="D458" s="8" t="s">
        <v>0</v>
      </c>
      <c r="E458" s="8">
        <v>40</v>
      </c>
      <c r="F458" s="8">
        <v>7.8972000000000001E-2</v>
      </c>
      <c r="G458" s="8">
        <v>-3.2850000000000001E-16</v>
      </c>
      <c r="H458" s="8">
        <v>0</v>
      </c>
      <c r="I458" s="8">
        <v>0</v>
      </c>
      <c r="J458" s="8">
        <v>0</v>
      </c>
      <c r="K458" s="48">
        <v>-2.3910000000000002E-7</v>
      </c>
      <c r="N458" s="73" t="str">
        <f>IF($A458="","",IF($A458=N$2,IF($G$3=aux!$A$2,1,-1)*($F458-INDEX($F$1:$F$1001,ROW($F458)+$E$3))/N$3*1000,""))</f>
        <v/>
      </c>
      <c r="O458" s="73" t="str">
        <f>IF($A458="","",IF($A458=O$2,IF($G$3=aux!$A$2,1,-1)*($F458-INDEX($F$1:$F$1001,ROW($F458)+$E$3))/O$3*1000,""))</f>
        <v/>
      </c>
      <c r="P458" s="73" t="str">
        <f>IF($A458="","",IF($A458=P$2,IF($G$3=aux!$A$2,1,-1)*($F458-INDEX($F$1:$F$1001,ROW($F458)+$E$3))/P$3*1000,""))</f>
        <v/>
      </c>
      <c r="Q458" s="73" t="str">
        <f>IF($A458="","",IF($A458=Q$2,IF($G$3=aux!$A$2,1,-1)*($F458-INDEX($F$1:$F$1001,ROW($F458)+$E$3))/Q$3*1000,""))</f>
        <v/>
      </c>
      <c r="R458" s="73" t="str">
        <f>IF($A458="","",IF($A458=R$2,IF($G$3=aux!$A$2,1,-1)*($F458-INDEX($F$1:$F$1001,ROW($F458)+$E$3))/R$3*1000,""))</f>
        <v/>
      </c>
      <c r="S458" s="73" t="str">
        <f>IF($A458="","",IF($A458=S$2,IF($G$3=aux!$A$2,1,-1)*($F458-INDEX($F$1:$F$1001,ROW($F458)+$E$3))/S$3*1000,""))</f>
        <v/>
      </c>
      <c r="T458" s="73" t="str">
        <f>IF($A458="","",IF($A458=T$2,IF($G$3=aux!$A$2,1,-1)*($F458-INDEX($F$1:$F$1001,ROW($F458)+$E$3))/T$3*1000,""))</f>
        <v/>
      </c>
      <c r="U458" s="73" t="str">
        <f>IF($A458="","",IF($A458=U$2,IF($G$3=aux!$A$2,1,-1)*($F458-INDEX($F$1:$F$1001,ROW($F458)+$E$3))/U$3*1000,""))</f>
        <v/>
      </c>
      <c r="V458" s="73" t="str">
        <f>IF($A458="","",IF($A458=V$2,IF($G$3=aux!$A$2,1,-1)*($F458-INDEX($F$1:$F$1001,ROW($F458)+$E$3))/V$3*1000,""))</f>
        <v/>
      </c>
      <c r="W458" s="73">
        <f>IF($A458="","",IF($A458=W$2,IF($G$3=aux!$A$2,1,-1)*($F458-INDEX($F$1:$F$1001,ROW($F458)+$E$3))/W$3*1000,""))</f>
        <v>19.742999999999999</v>
      </c>
    </row>
    <row r="459" spans="1:23" x14ac:dyDescent="0.25">
      <c r="A459" s="47" t="s">
        <v>133</v>
      </c>
      <c r="B459" s="8" t="s">
        <v>129</v>
      </c>
      <c r="C459" s="8" t="s">
        <v>130</v>
      </c>
      <c r="D459" s="8" t="s">
        <v>0</v>
      </c>
      <c r="E459" s="8">
        <v>41</v>
      </c>
      <c r="F459" s="8">
        <v>8.1736000000000003E-2</v>
      </c>
      <c r="G459" s="8">
        <v>-3.2900000000000002E-16</v>
      </c>
      <c r="H459" s="8">
        <v>0</v>
      </c>
      <c r="I459" s="8">
        <v>0</v>
      </c>
      <c r="J459" s="8">
        <v>0</v>
      </c>
      <c r="K459" s="48">
        <v>-2.3910000000000002E-7</v>
      </c>
      <c r="N459" s="73" t="str">
        <f>IF($A459="","",IF($A459=N$2,IF($G$3=aux!$A$2,1,-1)*($F459-INDEX($F$1:$F$1001,ROW($F459)+$E$3))/N$3*1000,""))</f>
        <v/>
      </c>
      <c r="O459" s="73" t="str">
        <f>IF($A459="","",IF($A459=O$2,IF($G$3=aux!$A$2,1,-1)*($F459-INDEX($F$1:$F$1001,ROW($F459)+$E$3))/O$3*1000,""))</f>
        <v/>
      </c>
      <c r="P459" s="73" t="str">
        <f>IF($A459="","",IF($A459=P$2,IF($G$3=aux!$A$2,1,-1)*($F459-INDEX($F$1:$F$1001,ROW($F459)+$E$3))/P$3*1000,""))</f>
        <v/>
      </c>
      <c r="Q459" s="73" t="str">
        <f>IF($A459="","",IF($A459=Q$2,IF($G$3=aux!$A$2,1,-1)*($F459-INDEX($F$1:$F$1001,ROW($F459)+$E$3))/Q$3*1000,""))</f>
        <v/>
      </c>
      <c r="R459" s="73" t="str">
        <f>IF($A459="","",IF($A459=R$2,IF($G$3=aux!$A$2,1,-1)*($F459-INDEX($F$1:$F$1001,ROW($F459)+$E$3))/R$3*1000,""))</f>
        <v/>
      </c>
      <c r="S459" s="73" t="str">
        <f>IF($A459="","",IF($A459=S$2,IF($G$3=aux!$A$2,1,-1)*($F459-INDEX($F$1:$F$1001,ROW($F459)+$E$3))/S$3*1000,""))</f>
        <v/>
      </c>
      <c r="T459" s="73" t="str">
        <f>IF($A459="","",IF($A459=T$2,IF($G$3=aux!$A$2,1,-1)*($F459-INDEX($F$1:$F$1001,ROW($F459)+$E$3))/T$3*1000,""))</f>
        <v/>
      </c>
      <c r="U459" s="73" t="str">
        <f>IF($A459="","",IF($A459=U$2,IF($G$3=aux!$A$2,1,-1)*($F459-INDEX($F$1:$F$1001,ROW($F459)+$E$3))/U$3*1000,""))</f>
        <v/>
      </c>
      <c r="V459" s="73" t="str">
        <f>IF($A459="","",IF($A459=V$2,IF($G$3=aux!$A$2,1,-1)*($F459-INDEX($F$1:$F$1001,ROW($F459)+$E$3))/V$3*1000,""))</f>
        <v/>
      </c>
      <c r="W459" s="73">
        <f>IF($A459="","",IF($A459=W$2,IF($G$3=aux!$A$2,1,-1)*($F459-INDEX($F$1:$F$1001,ROW($F459)+$E$3))/W$3*1000,""))</f>
        <v>20.434000000000001</v>
      </c>
    </row>
    <row r="460" spans="1:23" x14ac:dyDescent="0.25">
      <c r="A460" s="47" t="s">
        <v>133</v>
      </c>
      <c r="B460" s="8" t="s">
        <v>129</v>
      </c>
      <c r="C460" s="8" t="s">
        <v>130</v>
      </c>
      <c r="D460" s="8" t="s">
        <v>0</v>
      </c>
      <c r="E460" s="8">
        <v>42</v>
      </c>
      <c r="F460" s="8">
        <v>8.4500000000000006E-2</v>
      </c>
      <c r="G460" s="8">
        <v>-3.2949999999999998E-16</v>
      </c>
      <c r="H460" s="8">
        <v>0</v>
      </c>
      <c r="I460" s="8">
        <v>0</v>
      </c>
      <c r="J460" s="8">
        <v>0</v>
      </c>
      <c r="K460" s="48">
        <v>-2.3910000000000002E-7</v>
      </c>
      <c r="N460" s="73" t="str">
        <f>IF($A460="","",IF($A460=N$2,IF($G$3=aux!$A$2,1,-1)*($F460-INDEX($F$1:$F$1001,ROW($F460)+$E$3))/N$3*1000,""))</f>
        <v/>
      </c>
      <c r="O460" s="73" t="str">
        <f>IF($A460="","",IF($A460=O$2,IF($G$3=aux!$A$2,1,-1)*($F460-INDEX($F$1:$F$1001,ROW($F460)+$E$3))/O$3*1000,""))</f>
        <v/>
      </c>
      <c r="P460" s="73" t="str">
        <f>IF($A460="","",IF($A460=P$2,IF($G$3=aux!$A$2,1,-1)*($F460-INDEX($F$1:$F$1001,ROW($F460)+$E$3))/P$3*1000,""))</f>
        <v/>
      </c>
      <c r="Q460" s="73" t="str">
        <f>IF($A460="","",IF($A460=Q$2,IF($G$3=aux!$A$2,1,-1)*($F460-INDEX($F$1:$F$1001,ROW($F460)+$E$3))/Q$3*1000,""))</f>
        <v/>
      </c>
      <c r="R460" s="73" t="str">
        <f>IF($A460="","",IF($A460=R$2,IF($G$3=aux!$A$2,1,-1)*($F460-INDEX($F$1:$F$1001,ROW($F460)+$E$3))/R$3*1000,""))</f>
        <v/>
      </c>
      <c r="S460" s="73" t="str">
        <f>IF($A460="","",IF($A460=S$2,IF($G$3=aux!$A$2,1,-1)*($F460-INDEX($F$1:$F$1001,ROW($F460)+$E$3))/S$3*1000,""))</f>
        <v/>
      </c>
      <c r="T460" s="73" t="str">
        <f>IF($A460="","",IF($A460=T$2,IF($G$3=aux!$A$2,1,-1)*($F460-INDEX($F$1:$F$1001,ROW($F460)+$E$3))/T$3*1000,""))</f>
        <v/>
      </c>
      <c r="U460" s="73" t="str">
        <f>IF($A460="","",IF($A460=U$2,IF($G$3=aux!$A$2,1,-1)*($F460-INDEX($F$1:$F$1001,ROW($F460)+$E$3))/U$3*1000,""))</f>
        <v/>
      </c>
      <c r="V460" s="73" t="str">
        <f>IF($A460="","",IF($A460=V$2,IF($G$3=aux!$A$2,1,-1)*($F460-INDEX($F$1:$F$1001,ROW($F460)+$E$3))/V$3*1000,""))</f>
        <v/>
      </c>
      <c r="W460" s="73">
        <f>IF($A460="","",IF($A460=W$2,IF($G$3=aux!$A$2,1,-1)*($F460-INDEX($F$1:$F$1001,ROW($F460)+$E$3))/W$3*1000,""))</f>
        <v>21.125</v>
      </c>
    </row>
    <row r="461" spans="1:23" x14ac:dyDescent="0.25">
      <c r="A461" s="47" t="s">
        <v>133</v>
      </c>
      <c r="B461" s="8" t="s">
        <v>129</v>
      </c>
      <c r="C461" s="8" t="s">
        <v>130</v>
      </c>
      <c r="D461" s="8" t="s">
        <v>0</v>
      </c>
      <c r="E461" s="8">
        <v>43</v>
      </c>
      <c r="F461" s="8">
        <v>8.7221999999999994E-2</v>
      </c>
      <c r="G461" s="8">
        <v>-3.299E-16</v>
      </c>
      <c r="H461" s="8">
        <v>0</v>
      </c>
      <c r="I461" s="8">
        <v>0</v>
      </c>
      <c r="J461" s="8">
        <v>0</v>
      </c>
      <c r="K461" s="48">
        <v>-2.3900000000000001E-7</v>
      </c>
      <c r="N461" s="73" t="str">
        <f>IF($A461="","",IF($A461=N$2,IF($G$3=aux!$A$2,1,-1)*($F461-INDEX($F$1:$F$1001,ROW($F461)+$E$3))/N$3*1000,""))</f>
        <v/>
      </c>
      <c r="O461" s="73" t="str">
        <f>IF($A461="","",IF($A461=O$2,IF($G$3=aux!$A$2,1,-1)*($F461-INDEX($F$1:$F$1001,ROW($F461)+$E$3))/O$3*1000,""))</f>
        <v/>
      </c>
      <c r="P461" s="73" t="str">
        <f>IF($A461="","",IF($A461=P$2,IF($G$3=aux!$A$2,1,-1)*($F461-INDEX($F$1:$F$1001,ROW($F461)+$E$3))/P$3*1000,""))</f>
        <v/>
      </c>
      <c r="Q461" s="73" t="str">
        <f>IF($A461="","",IF($A461=Q$2,IF($G$3=aux!$A$2,1,-1)*($F461-INDEX($F$1:$F$1001,ROW($F461)+$E$3))/Q$3*1000,""))</f>
        <v/>
      </c>
      <c r="R461" s="73" t="str">
        <f>IF($A461="","",IF($A461=R$2,IF($G$3=aux!$A$2,1,-1)*($F461-INDEX($F$1:$F$1001,ROW($F461)+$E$3))/R$3*1000,""))</f>
        <v/>
      </c>
      <c r="S461" s="73" t="str">
        <f>IF($A461="","",IF($A461=S$2,IF($G$3=aux!$A$2,1,-1)*($F461-INDEX($F$1:$F$1001,ROW($F461)+$E$3))/S$3*1000,""))</f>
        <v/>
      </c>
      <c r="T461" s="73" t="str">
        <f>IF($A461="","",IF($A461=T$2,IF($G$3=aux!$A$2,1,-1)*($F461-INDEX($F$1:$F$1001,ROW($F461)+$E$3))/T$3*1000,""))</f>
        <v/>
      </c>
      <c r="U461" s="73" t="str">
        <f>IF($A461="","",IF($A461=U$2,IF($G$3=aux!$A$2,1,-1)*($F461-INDEX($F$1:$F$1001,ROW($F461)+$E$3))/U$3*1000,""))</f>
        <v/>
      </c>
      <c r="V461" s="73" t="str">
        <f>IF($A461="","",IF($A461=V$2,IF($G$3=aux!$A$2,1,-1)*($F461-INDEX($F$1:$F$1001,ROW($F461)+$E$3))/V$3*1000,""))</f>
        <v/>
      </c>
      <c r="W461" s="73">
        <f>IF($A461="","",IF($A461=W$2,IF($G$3=aux!$A$2,1,-1)*($F461-INDEX($F$1:$F$1001,ROW($F461)+$E$3))/W$3*1000,""))</f>
        <v>21.805499999999999</v>
      </c>
    </row>
    <row r="462" spans="1:23" x14ac:dyDescent="0.25">
      <c r="A462" s="47" t="s">
        <v>133</v>
      </c>
      <c r="B462" s="8" t="s">
        <v>129</v>
      </c>
      <c r="C462" s="8" t="s">
        <v>130</v>
      </c>
      <c r="D462" s="8" t="s">
        <v>0</v>
      </c>
      <c r="E462" s="8">
        <v>44</v>
      </c>
      <c r="F462" s="8">
        <v>8.9932999999999999E-2</v>
      </c>
      <c r="G462" s="8">
        <v>-3.3030000000000001E-16</v>
      </c>
      <c r="H462" s="8">
        <v>0</v>
      </c>
      <c r="I462" s="8">
        <v>0</v>
      </c>
      <c r="J462" s="8">
        <v>0</v>
      </c>
      <c r="K462" s="48">
        <v>-2.3900000000000001E-7</v>
      </c>
      <c r="N462" s="73" t="str">
        <f>IF($A462="","",IF($A462=N$2,IF($G$3=aux!$A$2,1,-1)*($F462-INDEX($F$1:$F$1001,ROW($F462)+$E$3))/N$3*1000,""))</f>
        <v/>
      </c>
      <c r="O462" s="73" t="str">
        <f>IF($A462="","",IF($A462=O$2,IF($G$3=aux!$A$2,1,-1)*($F462-INDEX($F$1:$F$1001,ROW($F462)+$E$3))/O$3*1000,""))</f>
        <v/>
      </c>
      <c r="P462" s="73" t="str">
        <f>IF($A462="","",IF($A462=P$2,IF($G$3=aux!$A$2,1,-1)*($F462-INDEX($F$1:$F$1001,ROW($F462)+$E$3))/P$3*1000,""))</f>
        <v/>
      </c>
      <c r="Q462" s="73" t="str">
        <f>IF($A462="","",IF($A462=Q$2,IF($G$3=aux!$A$2,1,-1)*($F462-INDEX($F$1:$F$1001,ROW($F462)+$E$3))/Q$3*1000,""))</f>
        <v/>
      </c>
      <c r="R462" s="73" t="str">
        <f>IF($A462="","",IF($A462=R$2,IF($G$3=aux!$A$2,1,-1)*($F462-INDEX($F$1:$F$1001,ROW($F462)+$E$3))/R$3*1000,""))</f>
        <v/>
      </c>
      <c r="S462" s="73" t="str">
        <f>IF($A462="","",IF($A462=S$2,IF($G$3=aux!$A$2,1,-1)*($F462-INDEX($F$1:$F$1001,ROW($F462)+$E$3))/S$3*1000,""))</f>
        <v/>
      </c>
      <c r="T462" s="73" t="str">
        <f>IF($A462="","",IF($A462=T$2,IF($G$3=aux!$A$2,1,-1)*($F462-INDEX($F$1:$F$1001,ROW($F462)+$E$3))/T$3*1000,""))</f>
        <v/>
      </c>
      <c r="U462" s="73" t="str">
        <f>IF($A462="","",IF($A462=U$2,IF($G$3=aux!$A$2,1,-1)*($F462-INDEX($F$1:$F$1001,ROW($F462)+$E$3))/U$3*1000,""))</f>
        <v/>
      </c>
      <c r="V462" s="73" t="str">
        <f>IF($A462="","",IF($A462=V$2,IF($G$3=aux!$A$2,1,-1)*($F462-INDEX($F$1:$F$1001,ROW($F462)+$E$3))/V$3*1000,""))</f>
        <v/>
      </c>
      <c r="W462" s="73">
        <f>IF($A462="","",IF($A462=W$2,IF($G$3=aux!$A$2,1,-1)*($F462-INDEX($F$1:$F$1001,ROW($F462)+$E$3))/W$3*1000,""))</f>
        <v>22.483249999999998</v>
      </c>
    </row>
    <row r="463" spans="1:23" x14ac:dyDescent="0.25">
      <c r="A463" s="47" t="s">
        <v>133</v>
      </c>
      <c r="B463" s="8" t="s">
        <v>129</v>
      </c>
      <c r="C463" s="8" t="s">
        <v>130</v>
      </c>
      <c r="D463" s="8" t="s">
        <v>0</v>
      </c>
      <c r="E463" s="8">
        <v>45</v>
      </c>
      <c r="F463" s="8">
        <v>9.2644000000000004E-2</v>
      </c>
      <c r="G463" s="8">
        <v>-3.3069999999999998E-16</v>
      </c>
      <c r="H463" s="8">
        <v>0</v>
      </c>
      <c r="I463" s="8">
        <v>0</v>
      </c>
      <c r="J463" s="8">
        <v>0</v>
      </c>
      <c r="K463" s="48">
        <v>-2.3900000000000001E-7</v>
      </c>
      <c r="N463" s="73" t="str">
        <f>IF($A463="","",IF($A463=N$2,IF($G$3=aux!$A$2,1,-1)*($F463-INDEX($F$1:$F$1001,ROW($F463)+$E$3))/N$3*1000,""))</f>
        <v/>
      </c>
      <c r="O463" s="73" t="str">
        <f>IF($A463="","",IF($A463=O$2,IF($G$3=aux!$A$2,1,-1)*($F463-INDEX($F$1:$F$1001,ROW($F463)+$E$3))/O$3*1000,""))</f>
        <v/>
      </c>
      <c r="P463" s="73" t="str">
        <f>IF($A463="","",IF($A463=P$2,IF($G$3=aux!$A$2,1,-1)*($F463-INDEX($F$1:$F$1001,ROW($F463)+$E$3))/P$3*1000,""))</f>
        <v/>
      </c>
      <c r="Q463" s="73" t="str">
        <f>IF($A463="","",IF($A463=Q$2,IF($G$3=aux!$A$2,1,-1)*($F463-INDEX($F$1:$F$1001,ROW($F463)+$E$3))/Q$3*1000,""))</f>
        <v/>
      </c>
      <c r="R463" s="73" t="str">
        <f>IF($A463="","",IF($A463=R$2,IF($G$3=aux!$A$2,1,-1)*($F463-INDEX($F$1:$F$1001,ROW($F463)+$E$3))/R$3*1000,""))</f>
        <v/>
      </c>
      <c r="S463" s="73" t="str">
        <f>IF($A463="","",IF($A463=S$2,IF($G$3=aux!$A$2,1,-1)*($F463-INDEX($F$1:$F$1001,ROW($F463)+$E$3))/S$3*1000,""))</f>
        <v/>
      </c>
      <c r="T463" s="73" t="str">
        <f>IF($A463="","",IF($A463=T$2,IF($G$3=aux!$A$2,1,-1)*($F463-INDEX($F$1:$F$1001,ROW($F463)+$E$3))/T$3*1000,""))</f>
        <v/>
      </c>
      <c r="U463" s="73" t="str">
        <f>IF($A463="","",IF($A463=U$2,IF($G$3=aux!$A$2,1,-1)*($F463-INDEX($F$1:$F$1001,ROW($F463)+$E$3))/U$3*1000,""))</f>
        <v/>
      </c>
      <c r="V463" s="73" t="str">
        <f>IF($A463="","",IF($A463=V$2,IF($G$3=aux!$A$2,1,-1)*($F463-INDEX($F$1:$F$1001,ROW($F463)+$E$3))/V$3*1000,""))</f>
        <v/>
      </c>
      <c r="W463" s="73">
        <f>IF($A463="","",IF($A463=W$2,IF($G$3=aux!$A$2,1,-1)*($F463-INDEX($F$1:$F$1001,ROW($F463)+$E$3))/W$3*1000,""))</f>
        <v>23.161000000000001</v>
      </c>
    </row>
    <row r="464" spans="1:23" x14ac:dyDescent="0.25">
      <c r="A464" s="47" t="s">
        <v>133</v>
      </c>
      <c r="B464" s="8" t="s">
        <v>129</v>
      </c>
      <c r="C464" s="8" t="s">
        <v>130</v>
      </c>
      <c r="D464" s="8" t="s">
        <v>0</v>
      </c>
      <c r="E464" s="8">
        <v>46</v>
      </c>
      <c r="F464" s="8">
        <v>9.5354999999999995E-2</v>
      </c>
      <c r="G464" s="8">
        <v>-3.3119999999999999E-16</v>
      </c>
      <c r="H464" s="8">
        <v>0</v>
      </c>
      <c r="I464" s="8">
        <v>0</v>
      </c>
      <c r="J464" s="8">
        <v>0</v>
      </c>
      <c r="K464" s="48">
        <v>-2.3900000000000001E-7</v>
      </c>
      <c r="N464" s="73" t="str">
        <f>IF($A464="","",IF($A464=N$2,IF($G$3=aux!$A$2,1,-1)*($F464-INDEX($F$1:$F$1001,ROW($F464)+$E$3))/N$3*1000,""))</f>
        <v/>
      </c>
      <c r="O464" s="73" t="str">
        <f>IF($A464="","",IF($A464=O$2,IF($G$3=aux!$A$2,1,-1)*($F464-INDEX($F$1:$F$1001,ROW($F464)+$E$3))/O$3*1000,""))</f>
        <v/>
      </c>
      <c r="P464" s="73" t="str">
        <f>IF($A464="","",IF($A464=P$2,IF($G$3=aux!$A$2,1,-1)*($F464-INDEX($F$1:$F$1001,ROW($F464)+$E$3))/P$3*1000,""))</f>
        <v/>
      </c>
      <c r="Q464" s="73" t="str">
        <f>IF($A464="","",IF($A464=Q$2,IF($G$3=aux!$A$2,1,-1)*($F464-INDEX($F$1:$F$1001,ROW($F464)+$E$3))/Q$3*1000,""))</f>
        <v/>
      </c>
      <c r="R464" s="73" t="str">
        <f>IF($A464="","",IF($A464=R$2,IF($G$3=aux!$A$2,1,-1)*($F464-INDEX($F$1:$F$1001,ROW($F464)+$E$3))/R$3*1000,""))</f>
        <v/>
      </c>
      <c r="S464" s="73" t="str">
        <f>IF($A464="","",IF($A464=S$2,IF($G$3=aux!$A$2,1,-1)*($F464-INDEX($F$1:$F$1001,ROW($F464)+$E$3))/S$3*1000,""))</f>
        <v/>
      </c>
      <c r="T464" s="73" t="str">
        <f>IF($A464="","",IF($A464=T$2,IF($G$3=aux!$A$2,1,-1)*($F464-INDEX($F$1:$F$1001,ROW($F464)+$E$3))/T$3*1000,""))</f>
        <v/>
      </c>
      <c r="U464" s="73" t="str">
        <f>IF($A464="","",IF($A464=U$2,IF($G$3=aux!$A$2,1,-1)*($F464-INDEX($F$1:$F$1001,ROW($F464)+$E$3))/U$3*1000,""))</f>
        <v/>
      </c>
      <c r="V464" s="73" t="str">
        <f>IF($A464="","",IF($A464=V$2,IF($G$3=aux!$A$2,1,-1)*($F464-INDEX($F$1:$F$1001,ROW($F464)+$E$3))/V$3*1000,""))</f>
        <v/>
      </c>
      <c r="W464" s="73">
        <f>IF($A464="","",IF($A464=W$2,IF($G$3=aux!$A$2,1,-1)*($F464-INDEX($F$1:$F$1001,ROW($F464)+$E$3))/W$3*1000,""))</f>
        <v>23.838749999999997</v>
      </c>
    </row>
    <row r="465" spans="1:23" x14ac:dyDescent="0.25">
      <c r="A465" s="47" t="s">
        <v>133</v>
      </c>
      <c r="B465" s="8" t="s">
        <v>129</v>
      </c>
      <c r="C465" s="8" t="s">
        <v>130</v>
      </c>
      <c r="D465" s="8" t="s">
        <v>0</v>
      </c>
      <c r="E465" s="8">
        <v>47</v>
      </c>
      <c r="F465" s="8">
        <v>9.8030999999999993E-2</v>
      </c>
      <c r="G465" s="8">
        <v>-3.316E-16</v>
      </c>
      <c r="H465" s="8">
        <v>0</v>
      </c>
      <c r="I465" s="8">
        <v>0</v>
      </c>
      <c r="J465" s="8">
        <v>0</v>
      </c>
      <c r="K465" s="48">
        <v>-2.3900000000000001E-7</v>
      </c>
      <c r="N465" s="73" t="str">
        <f>IF($A465="","",IF($A465=N$2,IF($G$3=aux!$A$2,1,-1)*($F465-INDEX($F$1:$F$1001,ROW($F465)+$E$3))/N$3*1000,""))</f>
        <v/>
      </c>
      <c r="O465" s="73" t="str">
        <f>IF($A465="","",IF($A465=O$2,IF($G$3=aux!$A$2,1,-1)*($F465-INDEX($F$1:$F$1001,ROW($F465)+$E$3))/O$3*1000,""))</f>
        <v/>
      </c>
      <c r="P465" s="73" t="str">
        <f>IF($A465="","",IF($A465=P$2,IF($G$3=aux!$A$2,1,-1)*($F465-INDEX($F$1:$F$1001,ROW($F465)+$E$3))/P$3*1000,""))</f>
        <v/>
      </c>
      <c r="Q465" s="73" t="str">
        <f>IF($A465="","",IF($A465=Q$2,IF($G$3=aux!$A$2,1,-1)*($F465-INDEX($F$1:$F$1001,ROW($F465)+$E$3))/Q$3*1000,""))</f>
        <v/>
      </c>
      <c r="R465" s="73" t="str">
        <f>IF($A465="","",IF($A465=R$2,IF($G$3=aux!$A$2,1,-1)*($F465-INDEX($F$1:$F$1001,ROW($F465)+$E$3))/R$3*1000,""))</f>
        <v/>
      </c>
      <c r="S465" s="73" t="str">
        <f>IF($A465="","",IF($A465=S$2,IF($G$3=aux!$A$2,1,-1)*($F465-INDEX($F$1:$F$1001,ROW($F465)+$E$3))/S$3*1000,""))</f>
        <v/>
      </c>
      <c r="T465" s="73" t="str">
        <f>IF($A465="","",IF($A465=T$2,IF($G$3=aux!$A$2,1,-1)*($F465-INDEX($F$1:$F$1001,ROW($F465)+$E$3))/T$3*1000,""))</f>
        <v/>
      </c>
      <c r="U465" s="73" t="str">
        <f>IF($A465="","",IF($A465=U$2,IF($G$3=aux!$A$2,1,-1)*($F465-INDEX($F$1:$F$1001,ROW($F465)+$E$3))/U$3*1000,""))</f>
        <v/>
      </c>
      <c r="V465" s="73" t="str">
        <f>IF($A465="","",IF($A465=V$2,IF($G$3=aux!$A$2,1,-1)*($F465-INDEX($F$1:$F$1001,ROW($F465)+$E$3))/V$3*1000,""))</f>
        <v/>
      </c>
      <c r="W465" s="73">
        <f>IF($A465="","",IF($A465=W$2,IF($G$3=aux!$A$2,1,-1)*($F465-INDEX($F$1:$F$1001,ROW($F465)+$E$3))/W$3*1000,""))</f>
        <v>24.507749999999998</v>
      </c>
    </row>
    <row r="466" spans="1:23" x14ac:dyDescent="0.25">
      <c r="A466" s="47" t="s">
        <v>133</v>
      </c>
      <c r="B466" s="8" t="s">
        <v>129</v>
      </c>
      <c r="C466" s="8" t="s">
        <v>130</v>
      </c>
      <c r="D466" s="8" t="s">
        <v>0</v>
      </c>
      <c r="E466" s="8">
        <v>48</v>
      </c>
      <c r="F466" s="8">
        <v>0.10066899999999999</v>
      </c>
      <c r="G466" s="8">
        <v>-3.3189999999999998E-16</v>
      </c>
      <c r="H466" s="8">
        <v>0</v>
      </c>
      <c r="I466" s="8">
        <v>0</v>
      </c>
      <c r="J466" s="8">
        <v>0</v>
      </c>
      <c r="K466" s="48">
        <v>-2.3900000000000001E-7</v>
      </c>
      <c r="N466" s="73" t="str">
        <f>IF($A466="","",IF($A466=N$2,IF($G$3=aux!$A$2,1,-1)*($F466-INDEX($F$1:$F$1001,ROW($F466)+$E$3))/N$3*1000,""))</f>
        <v/>
      </c>
      <c r="O466" s="73" t="str">
        <f>IF($A466="","",IF($A466=O$2,IF($G$3=aux!$A$2,1,-1)*($F466-INDEX($F$1:$F$1001,ROW($F466)+$E$3))/O$3*1000,""))</f>
        <v/>
      </c>
      <c r="P466" s="73" t="str">
        <f>IF($A466="","",IF($A466=P$2,IF($G$3=aux!$A$2,1,-1)*($F466-INDEX($F$1:$F$1001,ROW($F466)+$E$3))/P$3*1000,""))</f>
        <v/>
      </c>
      <c r="Q466" s="73" t="str">
        <f>IF($A466="","",IF($A466=Q$2,IF($G$3=aux!$A$2,1,-1)*($F466-INDEX($F$1:$F$1001,ROW($F466)+$E$3))/Q$3*1000,""))</f>
        <v/>
      </c>
      <c r="R466" s="73" t="str">
        <f>IF($A466="","",IF($A466=R$2,IF($G$3=aux!$A$2,1,-1)*($F466-INDEX($F$1:$F$1001,ROW($F466)+$E$3))/R$3*1000,""))</f>
        <v/>
      </c>
      <c r="S466" s="73" t="str">
        <f>IF($A466="","",IF($A466=S$2,IF($G$3=aux!$A$2,1,-1)*($F466-INDEX($F$1:$F$1001,ROW($F466)+$E$3))/S$3*1000,""))</f>
        <v/>
      </c>
      <c r="T466" s="73" t="str">
        <f>IF($A466="","",IF($A466=T$2,IF($G$3=aux!$A$2,1,-1)*($F466-INDEX($F$1:$F$1001,ROW($F466)+$E$3))/T$3*1000,""))</f>
        <v/>
      </c>
      <c r="U466" s="73" t="str">
        <f>IF($A466="","",IF($A466=U$2,IF($G$3=aux!$A$2,1,-1)*($F466-INDEX($F$1:$F$1001,ROW($F466)+$E$3))/U$3*1000,""))</f>
        <v/>
      </c>
      <c r="V466" s="73" t="str">
        <f>IF($A466="","",IF($A466=V$2,IF($G$3=aux!$A$2,1,-1)*($F466-INDEX($F$1:$F$1001,ROW($F466)+$E$3))/V$3*1000,""))</f>
        <v/>
      </c>
      <c r="W466" s="73">
        <f>IF($A466="","",IF($A466=W$2,IF($G$3=aux!$A$2,1,-1)*($F466-INDEX($F$1:$F$1001,ROW($F466)+$E$3))/W$3*1000,""))</f>
        <v>25.167249999999999</v>
      </c>
    </row>
    <row r="467" spans="1:23" x14ac:dyDescent="0.25">
      <c r="A467" s="47" t="s">
        <v>133</v>
      </c>
      <c r="B467" s="8" t="s">
        <v>129</v>
      </c>
      <c r="C467" s="8" t="s">
        <v>130</v>
      </c>
      <c r="D467" s="8" t="s">
        <v>0</v>
      </c>
      <c r="E467" s="8">
        <v>49</v>
      </c>
      <c r="F467" s="8">
        <v>0.10320699999999999</v>
      </c>
      <c r="G467" s="8">
        <v>-3.322E-16</v>
      </c>
      <c r="H467" s="8">
        <v>0</v>
      </c>
      <c r="I467" s="8">
        <v>0</v>
      </c>
      <c r="J467" s="8">
        <v>0</v>
      </c>
      <c r="K467" s="48">
        <v>-2.3900000000000001E-7</v>
      </c>
      <c r="N467" s="73" t="str">
        <f>IF($A467="","",IF($A467=N$2,IF($G$3=aux!$A$2,1,-1)*($F467-INDEX($F$1:$F$1001,ROW($F467)+$E$3))/N$3*1000,""))</f>
        <v/>
      </c>
      <c r="O467" s="73" t="str">
        <f>IF($A467="","",IF($A467=O$2,IF($G$3=aux!$A$2,1,-1)*($F467-INDEX($F$1:$F$1001,ROW($F467)+$E$3))/O$3*1000,""))</f>
        <v/>
      </c>
      <c r="P467" s="73" t="str">
        <f>IF($A467="","",IF($A467=P$2,IF($G$3=aux!$A$2,1,-1)*($F467-INDEX($F$1:$F$1001,ROW($F467)+$E$3))/P$3*1000,""))</f>
        <v/>
      </c>
      <c r="Q467" s="73" t="str">
        <f>IF($A467="","",IF($A467=Q$2,IF($G$3=aux!$A$2,1,-1)*($F467-INDEX($F$1:$F$1001,ROW($F467)+$E$3))/Q$3*1000,""))</f>
        <v/>
      </c>
      <c r="R467" s="73" t="str">
        <f>IF($A467="","",IF($A467=R$2,IF($G$3=aux!$A$2,1,-1)*($F467-INDEX($F$1:$F$1001,ROW($F467)+$E$3))/R$3*1000,""))</f>
        <v/>
      </c>
      <c r="S467" s="73" t="str">
        <f>IF($A467="","",IF($A467=S$2,IF($G$3=aux!$A$2,1,-1)*($F467-INDEX($F$1:$F$1001,ROW($F467)+$E$3))/S$3*1000,""))</f>
        <v/>
      </c>
      <c r="T467" s="73" t="str">
        <f>IF($A467="","",IF($A467=T$2,IF($G$3=aux!$A$2,1,-1)*($F467-INDEX($F$1:$F$1001,ROW($F467)+$E$3))/T$3*1000,""))</f>
        <v/>
      </c>
      <c r="U467" s="73" t="str">
        <f>IF($A467="","",IF($A467=U$2,IF($G$3=aux!$A$2,1,-1)*($F467-INDEX($F$1:$F$1001,ROW($F467)+$E$3))/U$3*1000,""))</f>
        <v/>
      </c>
      <c r="V467" s="73" t="str">
        <f>IF($A467="","",IF($A467=V$2,IF($G$3=aux!$A$2,1,-1)*($F467-INDEX($F$1:$F$1001,ROW($F467)+$E$3))/V$3*1000,""))</f>
        <v/>
      </c>
      <c r="W467" s="73">
        <f>IF($A467="","",IF($A467=W$2,IF($G$3=aux!$A$2,1,-1)*($F467-INDEX($F$1:$F$1001,ROW($F467)+$E$3))/W$3*1000,""))</f>
        <v>25.801749999999998</v>
      </c>
    </row>
    <row r="468" spans="1:23" x14ac:dyDescent="0.25">
      <c r="A468" s="47" t="s">
        <v>133</v>
      </c>
      <c r="B468" s="8" t="s">
        <v>129</v>
      </c>
      <c r="C468" s="8" t="s">
        <v>130</v>
      </c>
      <c r="D468" s="8" t="s">
        <v>0</v>
      </c>
      <c r="E468" s="8">
        <v>50</v>
      </c>
      <c r="F468" s="8">
        <v>0.105764</v>
      </c>
      <c r="G468" s="8">
        <v>-3.3239999999999999E-16</v>
      </c>
      <c r="H468" s="8">
        <v>0</v>
      </c>
      <c r="I468" s="8">
        <v>0</v>
      </c>
      <c r="J468" s="8">
        <v>0</v>
      </c>
      <c r="K468" s="48">
        <v>-2.3900000000000001E-7</v>
      </c>
      <c r="N468" s="73" t="str">
        <f>IF($A468="","",IF($A468=N$2,IF($G$3=aux!$A$2,1,-1)*($F468-INDEX($F$1:$F$1001,ROW($F468)+$E$3))/N$3*1000,""))</f>
        <v/>
      </c>
      <c r="O468" s="73" t="str">
        <f>IF($A468="","",IF($A468=O$2,IF($G$3=aux!$A$2,1,-1)*($F468-INDEX($F$1:$F$1001,ROW($F468)+$E$3))/O$3*1000,""))</f>
        <v/>
      </c>
      <c r="P468" s="73" t="str">
        <f>IF($A468="","",IF($A468=P$2,IF($G$3=aux!$A$2,1,-1)*($F468-INDEX($F$1:$F$1001,ROW($F468)+$E$3))/P$3*1000,""))</f>
        <v/>
      </c>
      <c r="Q468" s="73" t="str">
        <f>IF($A468="","",IF($A468=Q$2,IF($G$3=aux!$A$2,1,-1)*($F468-INDEX($F$1:$F$1001,ROW($F468)+$E$3))/Q$3*1000,""))</f>
        <v/>
      </c>
      <c r="R468" s="73" t="str">
        <f>IF($A468="","",IF($A468=R$2,IF($G$3=aux!$A$2,1,-1)*($F468-INDEX($F$1:$F$1001,ROW($F468)+$E$3))/R$3*1000,""))</f>
        <v/>
      </c>
      <c r="S468" s="73" t="str">
        <f>IF($A468="","",IF($A468=S$2,IF($G$3=aux!$A$2,1,-1)*($F468-INDEX($F$1:$F$1001,ROW($F468)+$E$3))/S$3*1000,""))</f>
        <v/>
      </c>
      <c r="T468" s="73" t="str">
        <f>IF($A468="","",IF($A468=T$2,IF($G$3=aux!$A$2,1,-1)*($F468-INDEX($F$1:$F$1001,ROW($F468)+$E$3))/T$3*1000,""))</f>
        <v/>
      </c>
      <c r="U468" s="73" t="str">
        <f>IF($A468="","",IF($A468=U$2,IF($G$3=aux!$A$2,1,-1)*($F468-INDEX($F$1:$F$1001,ROW($F468)+$E$3))/U$3*1000,""))</f>
        <v/>
      </c>
      <c r="V468" s="73" t="str">
        <f>IF($A468="","",IF($A468=V$2,IF($G$3=aux!$A$2,1,-1)*($F468-INDEX($F$1:$F$1001,ROW($F468)+$E$3))/V$3*1000,""))</f>
        <v/>
      </c>
      <c r="W468" s="73">
        <f>IF($A468="","",IF($A468=W$2,IF($G$3=aux!$A$2,1,-1)*($F468-INDEX($F$1:$F$1001,ROW($F468)+$E$3))/W$3*1000,""))</f>
        <v>26.440999999999999</v>
      </c>
    </row>
    <row r="469" spans="1:23" x14ac:dyDescent="0.25">
      <c r="A469" s="47" t="s">
        <v>133</v>
      </c>
      <c r="B469" s="8" t="s">
        <v>129</v>
      </c>
      <c r="C469" s="8" t="s">
        <v>130</v>
      </c>
      <c r="D469" s="8" t="s">
        <v>0</v>
      </c>
      <c r="E469" s="8">
        <v>51</v>
      </c>
      <c r="F469" s="8">
        <v>0.108319</v>
      </c>
      <c r="G469" s="8">
        <v>-3.3270000000000001E-16</v>
      </c>
      <c r="H469" s="8">
        <v>0</v>
      </c>
      <c r="I469" s="8">
        <v>0</v>
      </c>
      <c r="J469" s="8">
        <v>0</v>
      </c>
      <c r="K469" s="48">
        <v>-2.3900000000000001E-7</v>
      </c>
      <c r="N469" s="73" t="str">
        <f>IF($A469="","",IF($A469=N$2,IF($G$3=aux!$A$2,1,-1)*($F469-INDEX($F$1:$F$1001,ROW($F469)+$E$3))/N$3*1000,""))</f>
        <v/>
      </c>
      <c r="O469" s="73" t="str">
        <f>IF($A469="","",IF($A469=O$2,IF($G$3=aux!$A$2,1,-1)*($F469-INDEX($F$1:$F$1001,ROW($F469)+$E$3))/O$3*1000,""))</f>
        <v/>
      </c>
      <c r="P469" s="73" t="str">
        <f>IF($A469="","",IF($A469=P$2,IF($G$3=aux!$A$2,1,-1)*($F469-INDEX($F$1:$F$1001,ROW($F469)+$E$3))/P$3*1000,""))</f>
        <v/>
      </c>
      <c r="Q469" s="73" t="str">
        <f>IF($A469="","",IF($A469=Q$2,IF($G$3=aux!$A$2,1,-1)*($F469-INDEX($F$1:$F$1001,ROW($F469)+$E$3))/Q$3*1000,""))</f>
        <v/>
      </c>
      <c r="R469" s="73" t="str">
        <f>IF($A469="","",IF($A469=R$2,IF($G$3=aux!$A$2,1,-1)*($F469-INDEX($F$1:$F$1001,ROW($F469)+$E$3))/R$3*1000,""))</f>
        <v/>
      </c>
      <c r="S469" s="73" t="str">
        <f>IF($A469="","",IF($A469=S$2,IF($G$3=aux!$A$2,1,-1)*($F469-INDEX($F$1:$F$1001,ROW($F469)+$E$3))/S$3*1000,""))</f>
        <v/>
      </c>
      <c r="T469" s="73" t="str">
        <f>IF($A469="","",IF($A469=T$2,IF($G$3=aux!$A$2,1,-1)*($F469-INDEX($F$1:$F$1001,ROW($F469)+$E$3))/T$3*1000,""))</f>
        <v/>
      </c>
      <c r="U469" s="73" t="str">
        <f>IF($A469="","",IF($A469=U$2,IF($G$3=aux!$A$2,1,-1)*($F469-INDEX($F$1:$F$1001,ROW($F469)+$E$3))/U$3*1000,""))</f>
        <v/>
      </c>
      <c r="V469" s="73" t="str">
        <f>IF($A469="","",IF($A469=V$2,IF($G$3=aux!$A$2,1,-1)*($F469-INDEX($F$1:$F$1001,ROW($F469)+$E$3))/V$3*1000,""))</f>
        <v/>
      </c>
      <c r="W469" s="73">
        <f>IF($A469="","",IF($A469=W$2,IF($G$3=aux!$A$2,1,-1)*($F469-INDEX($F$1:$F$1001,ROW($F469)+$E$3))/W$3*1000,""))</f>
        <v>27.079750000000001</v>
      </c>
    </row>
    <row r="470" spans="1:23" x14ac:dyDescent="0.25">
      <c r="A470" s="47" t="s">
        <v>133</v>
      </c>
      <c r="B470" s="8" t="s">
        <v>129</v>
      </c>
      <c r="C470" s="8" t="s">
        <v>130</v>
      </c>
      <c r="D470" s="8" t="s">
        <v>0</v>
      </c>
      <c r="E470" s="8">
        <v>52</v>
      </c>
      <c r="F470" s="8">
        <v>0.110887</v>
      </c>
      <c r="G470" s="8">
        <v>-3.329E-16</v>
      </c>
      <c r="H470" s="8">
        <v>0</v>
      </c>
      <c r="I470" s="8">
        <v>0</v>
      </c>
      <c r="J470" s="8">
        <v>0</v>
      </c>
      <c r="K470" s="48">
        <v>-2.3900000000000001E-7</v>
      </c>
      <c r="N470" s="73" t="str">
        <f>IF($A470="","",IF($A470=N$2,IF($G$3=aux!$A$2,1,-1)*($F470-INDEX($F$1:$F$1001,ROW($F470)+$E$3))/N$3*1000,""))</f>
        <v/>
      </c>
      <c r="O470" s="73" t="str">
        <f>IF($A470="","",IF($A470=O$2,IF($G$3=aux!$A$2,1,-1)*($F470-INDEX($F$1:$F$1001,ROW($F470)+$E$3))/O$3*1000,""))</f>
        <v/>
      </c>
      <c r="P470" s="73" t="str">
        <f>IF($A470="","",IF($A470=P$2,IF($G$3=aux!$A$2,1,-1)*($F470-INDEX($F$1:$F$1001,ROW($F470)+$E$3))/P$3*1000,""))</f>
        <v/>
      </c>
      <c r="Q470" s="73" t="str">
        <f>IF($A470="","",IF($A470=Q$2,IF($G$3=aux!$A$2,1,-1)*($F470-INDEX($F$1:$F$1001,ROW($F470)+$E$3))/Q$3*1000,""))</f>
        <v/>
      </c>
      <c r="R470" s="73" t="str">
        <f>IF($A470="","",IF($A470=R$2,IF($G$3=aux!$A$2,1,-1)*($F470-INDEX($F$1:$F$1001,ROW($F470)+$E$3))/R$3*1000,""))</f>
        <v/>
      </c>
      <c r="S470" s="73" t="str">
        <f>IF($A470="","",IF($A470=S$2,IF($G$3=aux!$A$2,1,-1)*($F470-INDEX($F$1:$F$1001,ROW($F470)+$E$3))/S$3*1000,""))</f>
        <v/>
      </c>
      <c r="T470" s="73" t="str">
        <f>IF($A470="","",IF($A470=T$2,IF($G$3=aux!$A$2,1,-1)*($F470-INDEX($F$1:$F$1001,ROW($F470)+$E$3))/T$3*1000,""))</f>
        <v/>
      </c>
      <c r="U470" s="73" t="str">
        <f>IF($A470="","",IF($A470=U$2,IF($G$3=aux!$A$2,1,-1)*($F470-INDEX($F$1:$F$1001,ROW($F470)+$E$3))/U$3*1000,""))</f>
        <v/>
      </c>
      <c r="V470" s="73" t="str">
        <f>IF($A470="","",IF($A470=V$2,IF($G$3=aux!$A$2,1,-1)*($F470-INDEX($F$1:$F$1001,ROW($F470)+$E$3))/V$3*1000,""))</f>
        <v/>
      </c>
      <c r="W470" s="73">
        <f>IF($A470="","",IF($A470=W$2,IF($G$3=aux!$A$2,1,-1)*($F470-INDEX($F$1:$F$1001,ROW($F470)+$E$3))/W$3*1000,""))</f>
        <v>27.72175</v>
      </c>
    </row>
    <row r="471" spans="1:23" x14ac:dyDescent="0.25">
      <c r="A471" s="47" t="s">
        <v>133</v>
      </c>
      <c r="B471" s="8" t="s">
        <v>129</v>
      </c>
      <c r="C471" s="8" t="s">
        <v>130</v>
      </c>
      <c r="D471" s="8" t="s">
        <v>0</v>
      </c>
      <c r="E471" s="8">
        <v>53</v>
      </c>
      <c r="F471" s="8">
        <v>0.113455</v>
      </c>
      <c r="G471" s="8">
        <v>-3.3320000000000002E-16</v>
      </c>
      <c r="H471" s="8">
        <v>0</v>
      </c>
      <c r="I471" s="8">
        <v>0</v>
      </c>
      <c r="J471" s="8">
        <v>0</v>
      </c>
      <c r="K471" s="48">
        <v>-2.3900000000000001E-7</v>
      </c>
      <c r="N471" s="73" t="str">
        <f>IF($A471="","",IF($A471=N$2,IF($G$3=aux!$A$2,1,-1)*($F471-INDEX($F$1:$F$1001,ROW($F471)+$E$3))/N$3*1000,""))</f>
        <v/>
      </c>
      <c r="O471" s="73" t="str">
        <f>IF($A471="","",IF($A471=O$2,IF($G$3=aux!$A$2,1,-1)*($F471-INDEX($F$1:$F$1001,ROW($F471)+$E$3))/O$3*1000,""))</f>
        <v/>
      </c>
      <c r="P471" s="73" t="str">
        <f>IF($A471="","",IF($A471=P$2,IF($G$3=aux!$A$2,1,-1)*($F471-INDEX($F$1:$F$1001,ROW($F471)+$E$3))/P$3*1000,""))</f>
        <v/>
      </c>
      <c r="Q471" s="73" t="str">
        <f>IF($A471="","",IF($A471=Q$2,IF($G$3=aux!$A$2,1,-1)*($F471-INDEX($F$1:$F$1001,ROW($F471)+$E$3))/Q$3*1000,""))</f>
        <v/>
      </c>
      <c r="R471" s="73" t="str">
        <f>IF($A471="","",IF($A471=R$2,IF($G$3=aux!$A$2,1,-1)*($F471-INDEX($F$1:$F$1001,ROW($F471)+$E$3))/R$3*1000,""))</f>
        <v/>
      </c>
      <c r="S471" s="73" t="str">
        <f>IF($A471="","",IF($A471=S$2,IF($G$3=aux!$A$2,1,-1)*($F471-INDEX($F$1:$F$1001,ROW($F471)+$E$3))/S$3*1000,""))</f>
        <v/>
      </c>
      <c r="T471" s="73" t="str">
        <f>IF($A471="","",IF($A471=T$2,IF($G$3=aux!$A$2,1,-1)*($F471-INDEX($F$1:$F$1001,ROW($F471)+$E$3))/T$3*1000,""))</f>
        <v/>
      </c>
      <c r="U471" s="73" t="str">
        <f>IF($A471="","",IF($A471=U$2,IF($G$3=aux!$A$2,1,-1)*($F471-INDEX($F$1:$F$1001,ROW($F471)+$E$3))/U$3*1000,""))</f>
        <v/>
      </c>
      <c r="V471" s="73" t="str">
        <f>IF($A471="","",IF($A471=V$2,IF($G$3=aux!$A$2,1,-1)*($F471-INDEX($F$1:$F$1001,ROW($F471)+$E$3))/V$3*1000,""))</f>
        <v/>
      </c>
      <c r="W471" s="73">
        <f>IF($A471="","",IF($A471=W$2,IF($G$3=aux!$A$2,1,-1)*($F471-INDEX($F$1:$F$1001,ROW($F471)+$E$3))/W$3*1000,""))</f>
        <v>28.36375</v>
      </c>
    </row>
    <row r="472" spans="1:23" x14ac:dyDescent="0.25">
      <c r="A472" s="47" t="s">
        <v>133</v>
      </c>
      <c r="B472" s="8" t="s">
        <v>129</v>
      </c>
      <c r="C472" s="8" t="s">
        <v>130</v>
      </c>
      <c r="D472" s="8" t="s">
        <v>0</v>
      </c>
      <c r="E472" s="8">
        <v>54</v>
      </c>
      <c r="F472" s="8">
        <v>0.116038</v>
      </c>
      <c r="G472" s="8">
        <v>-3.335E-16</v>
      </c>
      <c r="H472" s="8">
        <v>0</v>
      </c>
      <c r="I472" s="8">
        <v>0</v>
      </c>
      <c r="J472" s="8">
        <v>0</v>
      </c>
      <c r="K472" s="48">
        <v>-2.3900000000000001E-7</v>
      </c>
      <c r="N472" s="73" t="str">
        <f>IF($A472="","",IF($A472=N$2,IF($G$3=aux!$A$2,1,-1)*($F472-INDEX($F$1:$F$1001,ROW($F472)+$E$3))/N$3*1000,""))</f>
        <v/>
      </c>
      <c r="O472" s="73" t="str">
        <f>IF($A472="","",IF($A472=O$2,IF($G$3=aux!$A$2,1,-1)*($F472-INDEX($F$1:$F$1001,ROW($F472)+$E$3))/O$3*1000,""))</f>
        <v/>
      </c>
      <c r="P472" s="73" t="str">
        <f>IF($A472="","",IF($A472=P$2,IF($G$3=aux!$A$2,1,-1)*($F472-INDEX($F$1:$F$1001,ROW($F472)+$E$3))/P$3*1000,""))</f>
        <v/>
      </c>
      <c r="Q472" s="73" t="str">
        <f>IF($A472="","",IF($A472=Q$2,IF($G$3=aux!$A$2,1,-1)*($F472-INDEX($F$1:$F$1001,ROW($F472)+$E$3))/Q$3*1000,""))</f>
        <v/>
      </c>
      <c r="R472" s="73" t="str">
        <f>IF($A472="","",IF($A472=R$2,IF($G$3=aux!$A$2,1,-1)*($F472-INDEX($F$1:$F$1001,ROW($F472)+$E$3))/R$3*1000,""))</f>
        <v/>
      </c>
      <c r="S472" s="73" t="str">
        <f>IF($A472="","",IF($A472=S$2,IF($G$3=aux!$A$2,1,-1)*($F472-INDEX($F$1:$F$1001,ROW($F472)+$E$3))/S$3*1000,""))</f>
        <v/>
      </c>
      <c r="T472" s="73" t="str">
        <f>IF($A472="","",IF($A472=T$2,IF($G$3=aux!$A$2,1,-1)*($F472-INDEX($F$1:$F$1001,ROW($F472)+$E$3))/T$3*1000,""))</f>
        <v/>
      </c>
      <c r="U472" s="73" t="str">
        <f>IF($A472="","",IF($A472=U$2,IF($G$3=aux!$A$2,1,-1)*($F472-INDEX($F$1:$F$1001,ROW($F472)+$E$3))/U$3*1000,""))</f>
        <v/>
      </c>
      <c r="V472" s="73" t="str">
        <f>IF($A472="","",IF($A472=V$2,IF($G$3=aux!$A$2,1,-1)*($F472-INDEX($F$1:$F$1001,ROW($F472)+$E$3))/V$3*1000,""))</f>
        <v/>
      </c>
      <c r="W472" s="73">
        <f>IF($A472="","",IF($A472=W$2,IF($G$3=aux!$A$2,1,-1)*($F472-INDEX($F$1:$F$1001,ROW($F472)+$E$3))/W$3*1000,""))</f>
        <v>29.009499999999999</v>
      </c>
    </row>
    <row r="473" spans="1:23" x14ac:dyDescent="0.25">
      <c r="A473" s="47" t="s">
        <v>133</v>
      </c>
      <c r="B473" s="8" t="s">
        <v>129</v>
      </c>
      <c r="C473" s="8" t="s">
        <v>130</v>
      </c>
      <c r="D473" s="8" t="s">
        <v>0</v>
      </c>
      <c r="E473" s="8">
        <v>55</v>
      </c>
      <c r="F473" s="8">
        <v>0.118642</v>
      </c>
      <c r="G473" s="8">
        <v>-3.3369999999999998E-16</v>
      </c>
      <c r="H473" s="8">
        <v>0</v>
      </c>
      <c r="I473" s="8">
        <v>0</v>
      </c>
      <c r="J473" s="8">
        <v>0</v>
      </c>
      <c r="K473" s="48">
        <v>-2.3900000000000001E-7</v>
      </c>
      <c r="N473" s="73" t="str">
        <f>IF($A473="","",IF($A473=N$2,IF($G$3=aux!$A$2,1,-1)*($F473-INDEX($F$1:$F$1001,ROW($F473)+$E$3))/N$3*1000,""))</f>
        <v/>
      </c>
      <c r="O473" s="73" t="str">
        <f>IF($A473="","",IF($A473=O$2,IF($G$3=aux!$A$2,1,-1)*($F473-INDEX($F$1:$F$1001,ROW($F473)+$E$3))/O$3*1000,""))</f>
        <v/>
      </c>
      <c r="P473" s="73" t="str">
        <f>IF($A473="","",IF($A473=P$2,IF($G$3=aux!$A$2,1,-1)*($F473-INDEX($F$1:$F$1001,ROW($F473)+$E$3))/P$3*1000,""))</f>
        <v/>
      </c>
      <c r="Q473" s="73" t="str">
        <f>IF($A473="","",IF($A473=Q$2,IF($G$3=aux!$A$2,1,-1)*($F473-INDEX($F$1:$F$1001,ROW($F473)+$E$3))/Q$3*1000,""))</f>
        <v/>
      </c>
      <c r="R473" s="73" t="str">
        <f>IF($A473="","",IF($A473=R$2,IF($G$3=aux!$A$2,1,-1)*($F473-INDEX($F$1:$F$1001,ROW($F473)+$E$3))/R$3*1000,""))</f>
        <v/>
      </c>
      <c r="S473" s="73" t="str">
        <f>IF($A473="","",IF($A473=S$2,IF($G$3=aux!$A$2,1,-1)*($F473-INDEX($F$1:$F$1001,ROW($F473)+$E$3))/S$3*1000,""))</f>
        <v/>
      </c>
      <c r="T473" s="73" t="str">
        <f>IF($A473="","",IF($A473=T$2,IF($G$3=aux!$A$2,1,-1)*($F473-INDEX($F$1:$F$1001,ROW($F473)+$E$3))/T$3*1000,""))</f>
        <v/>
      </c>
      <c r="U473" s="73" t="str">
        <f>IF($A473="","",IF($A473=U$2,IF($G$3=aux!$A$2,1,-1)*($F473-INDEX($F$1:$F$1001,ROW($F473)+$E$3))/U$3*1000,""))</f>
        <v/>
      </c>
      <c r="V473" s="73" t="str">
        <f>IF($A473="","",IF($A473=V$2,IF($G$3=aux!$A$2,1,-1)*($F473-INDEX($F$1:$F$1001,ROW($F473)+$E$3))/V$3*1000,""))</f>
        <v/>
      </c>
      <c r="W473" s="73">
        <f>IF($A473="","",IF($A473=W$2,IF($G$3=aux!$A$2,1,-1)*($F473-INDEX($F$1:$F$1001,ROW($F473)+$E$3))/W$3*1000,""))</f>
        <v>29.660499999999999</v>
      </c>
    </row>
    <row r="474" spans="1:23" x14ac:dyDescent="0.25">
      <c r="A474" s="47" t="s">
        <v>133</v>
      </c>
      <c r="B474" s="8" t="s">
        <v>129</v>
      </c>
      <c r="C474" s="8" t="s">
        <v>130</v>
      </c>
      <c r="D474" s="8" t="s">
        <v>0</v>
      </c>
      <c r="E474" s="8">
        <v>56</v>
      </c>
      <c r="F474" s="8">
        <v>0.12127400000000001</v>
      </c>
      <c r="G474" s="8">
        <v>-3.34E-16</v>
      </c>
      <c r="H474" s="8">
        <v>0</v>
      </c>
      <c r="I474" s="8">
        <v>0</v>
      </c>
      <c r="J474" s="8">
        <v>0</v>
      </c>
      <c r="K474" s="48">
        <v>-2.3900000000000001E-7</v>
      </c>
      <c r="N474" s="73" t="str">
        <f>IF($A474="","",IF($A474=N$2,IF($G$3=aux!$A$2,1,-1)*($F474-INDEX($F$1:$F$1001,ROW($F474)+$E$3))/N$3*1000,""))</f>
        <v/>
      </c>
      <c r="O474" s="73" t="str">
        <f>IF($A474="","",IF($A474=O$2,IF($G$3=aux!$A$2,1,-1)*($F474-INDEX($F$1:$F$1001,ROW($F474)+$E$3))/O$3*1000,""))</f>
        <v/>
      </c>
      <c r="P474" s="73" t="str">
        <f>IF($A474="","",IF($A474=P$2,IF($G$3=aux!$A$2,1,-1)*($F474-INDEX($F$1:$F$1001,ROW($F474)+$E$3))/P$3*1000,""))</f>
        <v/>
      </c>
      <c r="Q474" s="73" t="str">
        <f>IF($A474="","",IF($A474=Q$2,IF($G$3=aux!$A$2,1,-1)*($F474-INDEX($F$1:$F$1001,ROW($F474)+$E$3))/Q$3*1000,""))</f>
        <v/>
      </c>
      <c r="R474" s="73" t="str">
        <f>IF($A474="","",IF($A474=R$2,IF($G$3=aux!$A$2,1,-1)*($F474-INDEX($F$1:$F$1001,ROW($F474)+$E$3))/R$3*1000,""))</f>
        <v/>
      </c>
      <c r="S474" s="73" t="str">
        <f>IF($A474="","",IF($A474=S$2,IF($G$3=aux!$A$2,1,-1)*($F474-INDEX($F$1:$F$1001,ROW($F474)+$E$3))/S$3*1000,""))</f>
        <v/>
      </c>
      <c r="T474" s="73" t="str">
        <f>IF($A474="","",IF($A474=T$2,IF($G$3=aux!$A$2,1,-1)*($F474-INDEX($F$1:$F$1001,ROW($F474)+$E$3))/T$3*1000,""))</f>
        <v/>
      </c>
      <c r="U474" s="73" t="str">
        <f>IF($A474="","",IF($A474=U$2,IF($G$3=aux!$A$2,1,-1)*($F474-INDEX($F$1:$F$1001,ROW($F474)+$E$3))/U$3*1000,""))</f>
        <v/>
      </c>
      <c r="V474" s="73" t="str">
        <f>IF($A474="","",IF($A474=V$2,IF($G$3=aux!$A$2,1,-1)*($F474-INDEX($F$1:$F$1001,ROW($F474)+$E$3))/V$3*1000,""))</f>
        <v/>
      </c>
      <c r="W474" s="73">
        <f>IF($A474="","",IF($A474=W$2,IF($G$3=aux!$A$2,1,-1)*($F474-INDEX($F$1:$F$1001,ROW($F474)+$E$3))/W$3*1000,""))</f>
        <v>30.3185</v>
      </c>
    </row>
    <row r="475" spans="1:23" x14ac:dyDescent="0.25">
      <c r="A475" s="47" t="s">
        <v>133</v>
      </c>
      <c r="B475" s="8" t="s">
        <v>129</v>
      </c>
      <c r="C475" s="8" t="s">
        <v>130</v>
      </c>
      <c r="D475" s="8" t="s">
        <v>0</v>
      </c>
      <c r="E475" s="8">
        <v>57</v>
      </c>
      <c r="F475" s="8">
        <v>0.123904</v>
      </c>
      <c r="G475" s="8">
        <v>-3.3419999999999999E-16</v>
      </c>
      <c r="H475" s="8">
        <v>0</v>
      </c>
      <c r="I475" s="8">
        <v>0</v>
      </c>
      <c r="J475" s="8">
        <v>0</v>
      </c>
      <c r="K475" s="48">
        <v>-2.3900000000000001E-7</v>
      </c>
      <c r="N475" s="73" t="str">
        <f>IF($A475="","",IF($A475=N$2,IF($G$3=aux!$A$2,1,-1)*($F475-INDEX($F$1:$F$1001,ROW($F475)+$E$3))/N$3*1000,""))</f>
        <v/>
      </c>
      <c r="O475" s="73" t="str">
        <f>IF($A475="","",IF($A475=O$2,IF($G$3=aux!$A$2,1,-1)*($F475-INDEX($F$1:$F$1001,ROW($F475)+$E$3))/O$3*1000,""))</f>
        <v/>
      </c>
      <c r="P475" s="73" t="str">
        <f>IF($A475="","",IF($A475=P$2,IF($G$3=aux!$A$2,1,-1)*($F475-INDEX($F$1:$F$1001,ROW($F475)+$E$3))/P$3*1000,""))</f>
        <v/>
      </c>
      <c r="Q475" s="73" t="str">
        <f>IF($A475="","",IF($A475=Q$2,IF($G$3=aux!$A$2,1,-1)*($F475-INDEX($F$1:$F$1001,ROW($F475)+$E$3))/Q$3*1000,""))</f>
        <v/>
      </c>
      <c r="R475" s="73" t="str">
        <f>IF($A475="","",IF($A475=R$2,IF($G$3=aux!$A$2,1,-1)*($F475-INDEX($F$1:$F$1001,ROW($F475)+$E$3))/R$3*1000,""))</f>
        <v/>
      </c>
      <c r="S475" s="73" t="str">
        <f>IF($A475="","",IF($A475=S$2,IF($G$3=aux!$A$2,1,-1)*($F475-INDEX($F$1:$F$1001,ROW($F475)+$E$3))/S$3*1000,""))</f>
        <v/>
      </c>
      <c r="T475" s="73" t="str">
        <f>IF($A475="","",IF($A475=T$2,IF($G$3=aux!$A$2,1,-1)*($F475-INDEX($F$1:$F$1001,ROW($F475)+$E$3))/T$3*1000,""))</f>
        <v/>
      </c>
      <c r="U475" s="73" t="str">
        <f>IF($A475="","",IF($A475=U$2,IF($G$3=aux!$A$2,1,-1)*($F475-INDEX($F$1:$F$1001,ROW($F475)+$E$3))/U$3*1000,""))</f>
        <v/>
      </c>
      <c r="V475" s="73" t="str">
        <f>IF($A475="","",IF($A475=V$2,IF($G$3=aux!$A$2,1,-1)*($F475-INDEX($F$1:$F$1001,ROW($F475)+$E$3))/V$3*1000,""))</f>
        <v/>
      </c>
      <c r="W475" s="73">
        <f>IF($A475="","",IF($A475=W$2,IF($G$3=aux!$A$2,1,-1)*($F475-INDEX($F$1:$F$1001,ROW($F475)+$E$3))/W$3*1000,""))</f>
        <v>30.975999999999999</v>
      </c>
    </row>
    <row r="476" spans="1:23" x14ac:dyDescent="0.25">
      <c r="A476" s="47" t="s">
        <v>133</v>
      </c>
      <c r="B476" s="8" t="s">
        <v>129</v>
      </c>
      <c r="C476" s="8" t="s">
        <v>130</v>
      </c>
      <c r="D476" s="8" t="s">
        <v>0</v>
      </c>
      <c r="E476" s="8">
        <v>58</v>
      </c>
      <c r="F476" s="8">
        <v>0.12662999999999999</v>
      </c>
      <c r="G476" s="8">
        <v>-3.3440000000000002E-16</v>
      </c>
      <c r="H476" s="8">
        <v>0</v>
      </c>
      <c r="I476" s="8">
        <v>0</v>
      </c>
      <c r="J476" s="8">
        <v>0</v>
      </c>
      <c r="K476" s="48">
        <v>-2.3900000000000001E-7</v>
      </c>
      <c r="N476" s="73" t="str">
        <f>IF($A476="","",IF($A476=N$2,IF($G$3=aux!$A$2,1,-1)*($F476-INDEX($F$1:$F$1001,ROW($F476)+$E$3))/N$3*1000,""))</f>
        <v/>
      </c>
      <c r="O476" s="73" t="str">
        <f>IF($A476="","",IF($A476=O$2,IF($G$3=aux!$A$2,1,-1)*($F476-INDEX($F$1:$F$1001,ROW($F476)+$E$3))/O$3*1000,""))</f>
        <v/>
      </c>
      <c r="P476" s="73" t="str">
        <f>IF($A476="","",IF($A476=P$2,IF($G$3=aux!$A$2,1,-1)*($F476-INDEX($F$1:$F$1001,ROW($F476)+$E$3))/P$3*1000,""))</f>
        <v/>
      </c>
      <c r="Q476" s="73" t="str">
        <f>IF($A476="","",IF($A476=Q$2,IF($G$3=aux!$A$2,1,-1)*($F476-INDEX($F$1:$F$1001,ROW($F476)+$E$3))/Q$3*1000,""))</f>
        <v/>
      </c>
      <c r="R476" s="73" t="str">
        <f>IF($A476="","",IF($A476=R$2,IF($G$3=aux!$A$2,1,-1)*($F476-INDEX($F$1:$F$1001,ROW($F476)+$E$3))/R$3*1000,""))</f>
        <v/>
      </c>
      <c r="S476" s="73" t="str">
        <f>IF($A476="","",IF($A476=S$2,IF($G$3=aux!$A$2,1,-1)*($F476-INDEX($F$1:$F$1001,ROW($F476)+$E$3))/S$3*1000,""))</f>
        <v/>
      </c>
      <c r="T476" s="73" t="str">
        <f>IF($A476="","",IF($A476=T$2,IF($G$3=aux!$A$2,1,-1)*($F476-INDEX($F$1:$F$1001,ROW($F476)+$E$3))/T$3*1000,""))</f>
        <v/>
      </c>
      <c r="U476" s="73" t="str">
        <f>IF($A476="","",IF($A476=U$2,IF($G$3=aux!$A$2,1,-1)*($F476-INDEX($F$1:$F$1001,ROW($F476)+$E$3))/U$3*1000,""))</f>
        <v/>
      </c>
      <c r="V476" s="73" t="str">
        <f>IF($A476="","",IF($A476=V$2,IF($G$3=aux!$A$2,1,-1)*($F476-INDEX($F$1:$F$1001,ROW($F476)+$E$3))/V$3*1000,""))</f>
        <v/>
      </c>
      <c r="W476" s="73">
        <f>IF($A476="","",IF($A476=W$2,IF($G$3=aux!$A$2,1,-1)*($F476-INDEX($F$1:$F$1001,ROW($F476)+$E$3))/W$3*1000,""))</f>
        <v>31.657499999999999</v>
      </c>
    </row>
    <row r="477" spans="1:23" x14ac:dyDescent="0.25">
      <c r="A477" s="47" t="s">
        <v>133</v>
      </c>
      <c r="B477" s="8" t="s">
        <v>129</v>
      </c>
      <c r="C477" s="8" t="s">
        <v>130</v>
      </c>
      <c r="D477" s="8" t="s">
        <v>0</v>
      </c>
      <c r="E477" s="8">
        <v>59</v>
      </c>
      <c r="F477" s="8">
        <v>0.129298</v>
      </c>
      <c r="G477" s="8">
        <v>-3.346E-16</v>
      </c>
      <c r="H477" s="8">
        <v>0</v>
      </c>
      <c r="I477" s="8">
        <v>0</v>
      </c>
      <c r="J477" s="8">
        <v>0</v>
      </c>
      <c r="K477" s="48">
        <v>-2.3900000000000001E-7</v>
      </c>
      <c r="N477" s="73" t="str">
        <f>IF($A477="","",IF($A477=N$2,IF($G$3=aux!$A$2,1,-1)*($F477-INDEX($F$1:$F$1001,ROW($F477)+$E$3))/N$3*1000,""))</f>
        <v/>
      </c>
      <c r="O477" s="73" t="str">
        <f>IF($A477="","",IF($A477=O$2,IF($G$3=aux!$A$2,1,-1)*($F477-INDEX($F$1:$F$1001,ROW($F477)+$E$3))/O$3*1000,""))</f>
        <v/>
      </c>
      <c r="P477" s="73" t="str">
        <f>IF($A477="","",IF($A477=P$2,IF($G$3=aux!$A$2,1,-1)*($F477-INDEX($F$1:$F$1001,ROW($F477)+$E$3))/P$3*1000,""))</f>
        <v/>
      </c>
      <c r="Q477" s="73" t="str">
        <f>IF($A477="","",IF($A477=Q$2,IF($G$3=aux!$A$2,1,-1)*($F477-INDEX($F$1:$F$1001,ROW($F477)+$E$3))/Q$3*1000,""))</f>
        <v/>
      </c>
      <c r="R477" s="73" t="str">
        <f>IF($A477="","",IF($A477=R$2,IF($G$3=aux!$A$2,1,-1)*($F477-INDEX($F$1:$F$1001,ROW($F477)+$E$3))/R$3*1000,""))</f>
        <v/>
      </c>
      <c r="S477" s="73" t="str">
        <f>IF($A477="","",IF($A477=S$2,IF($G$3=aux!$A$2,1,-1)*($F477-INDEX($F$1:$F$1001,ROW($F477)+$E$3))/S$3*1000,""))</f>
        <v/>
      </c>
      <c r="T477" s="73" t="str">
        <f>IF($A477="","",IF($A477=T$2,IF($G$3=aux!$A$2,1,-1)*($F477-INDEX($F$1:$F$1001,ROW($F477)+$E$3))/T$3*1000,""))</f>
        <v/>
      </c>
      <c r="U477" s="73" t="str">
        <f>IF($A477="","",IF($A477=U$2,IF($G$3=aux!$A$2,1,-1)*($F477-INDEX($F$1:$F$1001,ROW($F477)+$E$3))/U$3*1000,""))</f>
        <v/>
      </c>
      <c r="V477" s="73" t="str">
        <f>IF($A477="","",IF($A477=V$2,IF($G$3=aux!$A$2,1,-1)*($F477-INDEX($F$1:$F$1001,ROW($F477)+$E$3))/V$3*1000,""))</f>
        <v/>
      </c>
      <c r="W477" s="73">
        <f>IF($A477="","",IF($A477=W$2,IF($G$3=aux!$A$2,1,-1)*($F477-INDEX($F$1:$F$1001,ROW($F477)+$E$3))/W$3*1000,""))</f>
        <v>32.3245</v>
      </c>
    </row>
    <row r="478" spans="1:23" x14ac:dyDescent="0.25">
      <c r="A478" s="47" t="s">
        <v>133</v>
      </c>
      <c r="B478" s="8" t="s">
        <v>129</v>
      </c>
      <c r="C478" s="8" t="s">
        <v>130</v>
      </c>
      <c r="D478" s="8" t="s">
        <v>0</v>
      </c>
      <c r="E478" s="8">
        <v>60</v>
      </c>
      <c r="F478" s="8">
        <v>0.131968</v>
      </c>
      <c r="G478" s="8">
        <v>-3.3479999999999999E-16</v>
      </c>
      <c r="H478" s="8">
        <v>0</v>
      </c>
      <c r="I478" s="8">
        <v>0</v>
      </c>
      <c r="J478" s="8">
        <v>0</v>
      </c>
      <c r="K478" s="48">
        <v>-2.3900000000000001E-7</v>
      </c>
      <c r="N478" s="73" t="str">
        <f>IF($A478="","",IF($A478=N$2,IF($G$3=aux!$A$2,1,-1)*($F478-INDEX($F$1:$F$1001,ROW($F478)+$E$3))/N$3*1000,""))</f>
        <v/>
      </c>
      <c r="O478" s="73" t="str">
        <f>IF($A478="","",IF($A478=O$2,IF($G$3=aux!$A$2,1,-1)*($F478-INDEX($F$1:$F$1001,ROW($F478)+$E$3))/O$3*1000,""))</f>
        <v/>
      </c>
      <c r="P478" s="73" t="str">
        <f>IF($A478="","",IF($A478=P$2,IF($G$3=aux!$A$2,1,-1)*($F478-INDEX($F$1:$F$1001,ROW($F478)+$E$3))/P$3*1000,""))</f>
        <v/>
      </c>
      <c r="Q478" s="73" t="str">
        <f>IF($A478="","",IF($A478=Q$2,IF($G$3=aux!$A$2,1,-1)*($F478-INDEX($F$1:$F$1001,ROW($F478)+$E$3))/Q$3*1000,""))</f>
        <v/>
      </c>
      <c r="R478" s="73" t="str">
        <f>IF($A478="","",IF($A478=R$2,IF($G$3=aux!$A$2,1,-1)*($F478-INDEX($F$1:$F$1001,ROW($F478)+$E$3))/R$3*1000,""))</f>
        <v/>
      </c>
      <c r="S478" s="73" t="str">
        <f>IF($A478="","",IF($A478=S$2,IF($G$3=aux!$A$2,1,-1)*($F478-INDEX($F$1:$F$1001,ROW($F478)+$E$3))/S$3*1000,""))</f>
        <v/>
      </c>
      <c r="T478" s="73" t="str">
        <f>IF($A478="","",IF($A478=T$2,IF($G$3=aux!$A$2,1,-1)*($F478-INDEX($F$1:$F$1001,ROW($F478)+$E$3))/T$3*1000,""))</f>
        <v/>
      </c>
      <c r="U478" s="73" t="str">
        <f>IF($A478="","",IF($A478=U$2,IF($G$3=aux!$A$2,1,-1)*($F478-INDEX($F$1:$F$1001,ROW($F478)+$E$3))/U$3*1000,""))</f>
        <v/>
      </c>
      <c r="V478" s="73" t="str">
        <f>IF($A478="","",IF($A478=V$2,IF($G$3=aux!$A$2,1,-1)*($F478-INDEX($F$1:$F$1001,ROW($F478)+$E$3))/V$3*1000,""))</f>
        <v/>
      </c>
      <c r="W478" s="73">
        <f>IF($A478="","",IF($A478=W$2,IF($G$3=aux!$A$2,1,-1)*($F478-INDEX($F$1:$F$1001,ROW($F478)+$E$3))/W$3*1000,""))</f>
        <v>32.991999999999997</v>
      </c>
    </row>
    <row r="479" spans="1:23" x14ac:dyDescent="0.25">
      <c r="A479" s="47" t="s">
        <v>133</v>
      </c>
      <c r="B479" s="8" t="s">
        <v>129</v>
      </c>
      <c r="C479" s="8" t="s">
        <v>130</v>
      </c>
      <c r="D479" s="8" t="s">
        <v>0</v>
      </c>
      <c r="E479" s="8">
        <v>61</v>
      </c>
      <c r="F479" s="8">
        <v>0.134606</v>
      </c>
      <c r="G479" s="8">
        <v>-3.3500000000000002E-16</v>
      </c>
      <c r="H479" s="8">
        <v>0</v>
      </c>
      <c r="I479" s="8">
        <v>0</v>
      </c>
      <c r="J479" s="8">
        <v>0</v>
      </c>
      <c r="K479" s="48">
        <v>-2.3900000000000001E-7</v>
      </c>
      <c r="N479" s="73" t="str">
        <f>IF($A479="","",IF($A479=N$2,IF($G$3=aux!$A$2,1,-1)*($F479-INDEX($F$1:$F$1001,ROW($F479)+$E$3))/N$3*1000,""))</f>
        <v/>
      </c>
      <c r="O479" s="73" t="str">
        <f>IF($A479="","",IF($A479=O$2,IF($G$3=aux!$A$2,1,-1)*($F479-INDEX($F$1:$F$1001,ROW($F479)+$E$3))/O$3*1000,""))</f>
        <v/>
      </c>
      <c r="P479" s="73" t="str">
        <f>IF($A479="","",IF($A479=P$2,IF($G$3=aux!$A$2,1,-1)*($F479-INDEX($F$1:$F$1001,ROW($F479)+$E$3))/P$3*1000,""))</f>
        <v/>
      </c>
      <c r="Q479" s="73" t="str">
        <f>IF($A479="","",IF($A479=Q$2,IF($G$3=aux!$A$2,1,-1)*($F479-INDEX($F$1:$F$1001,ROW($F479)+$E$3))/Q$3*1000,""))</f>
        <v/>
      </c>
      <c r="R479" s="73" t="str">
        <f>IF($A479="","",IF($A479=R$2,IF($G$3=aux!$A$2,1,-1)*($F479-INDEX($F$1:$F$1001,ROW($F479)+$E$3))/R$3*1000,""))</f>
        <v/>
      </c>
      <c r="S479" s="73" t="str">
        <f>IF($A479="","",IF($A479=S$2,IF($G$3=aux!$A$2,1,-1)*($F479-INDEX($F$1:$F$1001,ROW($F479)+$E$3))/S$3*1000,""))</f>
        <v/>
      </c>
      <c r="T479" s="73" t="str">
        <f>IF($A479="","",IF($A479=T$2,IF($G$3=aux!$A$2,1,-1)*($F479-INDEX($F$1:$F$1001,ROW($F479)+$E$3))/T$3*1000,""))</f>
        <v/>
      </c>
      <c r="U479" s="73" t="str">
        <f>IF($A479="","",IF($A479=U$2,IF($G$3=aux!$A$2,1,-1)*($F479-INDEX($F$1:$F$1001,ROW($F479)+$E$3))/U$3*1000,""))</f>
        <v/>
      </c>
      <c r="V479" s="73" t="str">
        <f>IF($A479="","",IF($A479=V$2,IF($G$3=aux!$A$2,1,-1)*($F479-INDEX($F$1:$F$1001,ROW($F479)+$E$3))/V$3*1000,""))</f>
        <v/>
      </c>
      <c r="W479" s="73">
        <f>IF($A479="","",IF($A479=W$2,IF($G$3=aux!$A$2,1,-1)*($F479-INDEX($F$1:$F$1001,ROW($F479)+$E$3))/W$3*1000,""))</f>
        <v>33.651499999999999</v>
      </c>
    </row>
    <row r="480" spans="1:23" x14ac:dyDescent="0.25">
      <c r="A480" s="47" t="s">
        <v>133</v>
      </c>
      <c r="B480" s="8" t="s">
        <v>129</v>
      </c>
      <c r="C480" s="8" t="s">
        <v>130</v>
      </c>
      <c r="D480" s="8" t="s">
        <v>0</v>
      </c>
      <c r="E480" s="8">
        <v>62</v>
      </c>
      <c r="F480" s="8">
        <v>0.13717399999999999</v>
      </c>
      <c r="G480" s="8">
        <v>-3.352E-16</v>
      </c>
      <c r="H480" s="8">
        <v>0</v>
      </c>
      <c r="I480" s="8">
        <v>0</v>
      </c>
      <c r="J480" s="8">
        <v>0</v>
      </c>
      <c r="K480" s="48">
        <v>-2.3900000000000001E-7</v>
      </c>
      <c r="N480" s="73" t="str">
        <f>IF($A480="","",IF($A480=N$2,IF($G$3=aux!$A$2,1,-1)*($F480-INDEX($F$1:$F$1001,ROW($F480)+$E$3))/N$3*1000,""))</f>
        <v/>
      </c>
      <c r="O480" s="73" t="str">
        <f>IF($A480="","",IF($A480=O$2,IF($G$3=aux!$A$2,1,-1)*($F480-INDEX($F$1:$F$1001,ROW($F480)+$E$3))/O$3*1000,""))</f>
        <v/>
      </c>
      <c r="P480" s="73" t="str">
        <f>IF($A480="","",IF($A480=P$2,IF($G$3=aux!$A$2,1,-1)*($F480-INDEX($F$1:$F$1001,ROW($F480)+$E$3))/P$3*1000,""))</f>
        <v/>
      </c>
      <c r="Q480" s="73" t="str">
        <f>IF($A480="","",IF($A480=Q$2,IF($G$3=aux!$A$2,1,-1)*($F480-INDEX($F$1:$F$1001,ROW($F480)+$E$3))/Q$3*1000,""))</f>
        <v/>
      </c>
      <c r="R480" s="73" t="str">
        <f>IF($A480="","",IF($A480=R$2,IF($G$3=aux!$A$2,1,-1)*($F480-INDEX($F$1:$F$1001,ROW($F480)+$E$3))/R$3*1000,""))</f>
        <v/>
      </c>
      <c r="S480" s="73" t="str">
        <f>IF($A480="","",IF($A480=S$2,IF($G$3=aux!$A$2,1,-1)*($F480-INDEX($F$1:$F$1001,ROW($F480)+$E$3))/S$3*1000,""))</f>
        <v/>
      </c>
      <c r="T480" s="73" t="str">
        <f>IF($A480="","",IF($A480=T$2,IF($G$3=aux!$A$2,1,-1)*($F480-INDEX($F$1:$F$1001,ROW($F480)+$E$3))/T$3*1000,""))</f>
        <v/>
      </c>
      <c r="U480" s="73" t="str">
        <f>IF($A480="","",IF($A480=U$2,IF($G$3=aux!$A$2,1,-1)*($F480-INDEX($F$1:$F$1001,ROW($F480)+$E$3))/U$3*1000,""))</f>
        <v/>
      </c>
      <c r="V480" s="73" t="str">
        <f>IF($A480="","",IF($A480=V$2,IF($G$3=aux!$A$2,1,-1)*($F480-INDEX($F$1:$F$1001,ROW($F480)+$E$3))/V$3*1000,""))</f>
        <v/>
      </c>
      <c r="W480" s="73">
        <f>IF($A480="","",IF($A480=W$2,IF($G$3=aux!$A$2,1,-1)*($F480-INDEX($F$1:$F$1001,ROW($F480)+$E$3))/W$3*1000,""))</f>
        <v>34.293499999999995</v>
      </c>
    </row>
    <row r="481" spans="1:23" x14ac:dyDescent="0.25">
      <c r="A481" s="47" t="s">
        <v>133</v>
      </c>
      <c r="B481" s="8" t="s">
        <v>129</v>
      </c>
      <c r="C481" s="8" t="s">
        <v>130</v>
      </c>
      <c r="D481" s="8" t="s">
        <v>0</v>
      </c>
      <c r="E481" s="8">
        <v>63</v>
      </c>
      <c r="F481" s="8">
        <v>0.13970199999999999</v>
      </c>
      <c r="G481" s="8">
        <v>-3.353E-16</v>
      </c>
      <c r="H481" s="8">
        <v>0</v>
      </c>
      <c r="I481" s="8">
        <v>0</v>
      </c>
      <c r="J481" s="8">
        <v>0</v>
      </c>
      <c r="K481" s="48">
        <v>-2.3900000000000001E-7</v>
      </c>
      <c r="N481" s="73" t="str">
        <f>IF($A481="","",IF($A481=N$2,IF($G$3=aux!$A$2,1,-1)*($F481-INDEX($F$1:$F$1001,ROW($F481)+$E$3))/N$3*1000,""))</f>
        <v/>
      </c>
      <c r="O481" s="73" t="str">
        <f>IF($A481="","",IF($A481=O$2,IF($G$3=aux!$A$2,1,-1)*($F481-INDEX($F$1:$F$1001,ROW($F481)+$E$3))/O$3*1000,""))</f>
        <v/>
      </c>
      <c r="P481" s="73" t="str">
        <f>IF($A481="","",IF($A481=P$2,IF($G$3=aux!$A$2,1,-1)*($F481-INDEX($F$1:$F$1001,ROW($F481)+$E$3))/P$3*1000,""))</f>
        <v/>
      </c>
      <c r="Q481" s="73" t="str">
        <f>IF($A481="","",IF($A481=Q$2,IF($G$3=aux!$A$2,1,-1)*($F481-INDEX($F$1:$F$1001,ROW($F481)+$E$3))/Q$3*1000,""))</f>
        <v/>
      </c>
      <c r="R481" s="73" t="str">
        <f>IF($A481="","",IF($A481=R$2,IF($G$3=aux!$A$2,1,-1)*($F481-INDEX($F$1:$F$1001,ROW($F481)+$E$3))/R$3*1000,""))</f>
        <v/>
      </c>
      <c r="S481" s="73" t="str">
        <f>IF($A481="","",IF($A481=S$2,IF($G$3=aux!$A$2,1,-1)*($F481-INDEX($F$1:$F$1001,ROW($F481)+$E$3))/S$3*1000,""))</f>
        <v/>
      </c>
      <c r="T481" s="73" t="str">
        <f>IF($A481="","",IF($A481=T$2,IF($G$3=aux!$A$2,1,-1)*($F481-INDEX($F$1:$F$1001,ROW($F481)+$E$3))/T$3*1000,""))</f>
        <v/>
      </c>
      <c r="U481" s="73" t="str">
        <f>IF($A481="","",IF($A481=U$2,IF($G$3=aux!$A$2,1,-1)*($F481-INDEX($F$1:$F$1001,ROW($F481)+$E$3))/U$3*1000,""))</f>
        <v/>
      </c>
      <c r="V481" s="73" t="str">
        <f>IF($A481="","",IF($A481=V$2,IF($G$3=aux!$A$2,1,-1)*($F481-INDEX($F$1:$F$1001,ROW($F481)+$E$3))/V$3*1000,""))</f>
        <v/>
      </c>
      <c r="W481" s="73">
        <f>IF($A481="","",IF($A481=W$2,IF($G$3=aux!$A$2,1,-1)*($F481-INDEX($F$1:$F$1001,ROW($F481)+$E$3))/W$3*1000,""))</f>
        <v>34.9255</v>
      </c>
    </row>
    <row r="482" spans="1:23" x14ac:dyDescent="0.25">
      <c r="A482" s="47" t="s">
        <v>133</v>
      </c>
      <c r="B482" s="8" t="s">
        <v>129</v>
      </c>
      <c r="C482" s="8" t="s">
        <v>130</v>
      </c>
      <c r="D482" s="8" t="s">
        <v>0</v>
      </c>
      <c r="E482" s="8">
        <v>64</v>
      </c>
      <c r="F482" s="8">
        <v>0.14230899999999999</v>
      </c>
      <c r="G482" s="8">
        <v>-3.3549999999999998E-16</v>
      </c>
      <c r="H482" s="8">
        <v>0</v>
      </c>
      <c r="I482" s="8">
        <v>0</v>
      </c>
      <c r="J482" s="8">
        <v>0</v>
      </c>
      <c r="K482" s="48">
        <v>-2.3900000000000001E-7</v>
      </c>
      <c r="N482" s="73" t="str">
        <f>IF($A482="","",IF($A482=N$2,IF($G$3=aux!$A$2,1,-1)*($F482-INDEX($F$1:$F$1001,ROW($F482)+$E$3))/N$3*1000,""))</f>
        <v/>
      </c>
      <c r="O482" s="73" t="str">
        <f>IF($A482="","",IF($A482=O$2,IF($G$3=aux!$A$2,1,-1)*($F482-INDEX($F$1:$F$1001,ROW($F482)+$E$3))/O$3*1000,""))</f>
        <v/>
      </c>
      <c r="P482" s="73" t="str">
        <f>IF($A482="","",IF($A482=P$2,IF($G$3=aux!$A$2,1,-1)*($F482-INDEX($F$1:$F$1001,ROW($F482)+$E$3))/P$3*1000,""))</f>
        <v/>
      </c>
      <c r="Q482" s="73" t="str">
        <f>IF($A482="","",IF($A482=Q$2,IF($G$3=aux!$A$2,1,-1)*($F482-INDEX($F$1:$F$1001,ROW($F482)+$E$3))/Q$3*1000,""))</f>
        <v/>
      </c>
      <c r="R482" s="73" t="str">
        <f>IF($A482="","",IF($A482=R$2,IF($G$3=aux!$A$2,1,-1)*($F482-INDEX($F$1:$F$1001,ROW($F482)+$E$3))/R$3*1000,""))</f>
        <v/>
      </c>
      <c r="S482" s="73" t="str">
        <f>IF($A482="","",IF($A482=S$2,IF($G$3=aux!$A$2,1,-1)*($F482-INDEX($F$1:$F$1001,ROW($F482)+$E$3))/S$3*1000,""))</f>
        <v/>
      </c>
      <c r="T482" s="73" t="str">
        <f>IF($A482="","",IF($A482=T$2,IF($G$3=aux!$A$2,1,-1)*($F482-INDEX($F$1:$F$1001,ROW($F482)+$E$3))/T$3*1000,""))</f>
        <v/>
      </c>
      <c r="U482" s="73" t="str">
        <f>IF($A482="","",IF($A482=U$2,IF($G$3=aux!$A$2,1,-1)*($F482-INDEX($F$1:$F$1001,ROW($F482)+$E$3))/U$3*1000,""))</f>
        <v/>
      </c>
      <c r="V482" s="73" t="str">
        <f>IF($A482="","",IF($A482=V$2,IF($G$3=aux!$A$2,1,-1)*($F482-INDEX($F$1:$F$1001,ROW($F482)+$E$3))/V$3*1000,""))</f>
        <v/>
      </c>
      <c r="W482" s="73">
        <f>IF($A482="","",IF($A482=W$2,IF($G$3=aux!$A$2,1,-1)*($F482-INDEX($F$1:$F$1001,ROW($F482)+$E$3))/W$3*1000,""))</f>
        <v>35.577249999999999</v>
      </c>
    </row>
    <row r="483" spans="1:23" x14ac:dyDescent="0.25">
      <c r="A483" s="47" t="s">
        <v>133</v>
      </c>
      <c r="B483" s="8" t="s">
        <v>129</v>
      </c>
      <c r="C483" s="8" t="s">
        <v>130</v>
      </c>
      <c r="D483" s="8" t="s">
        <v>0</v>
      </c>
      <c r="E483" s="8">
        <v>65</v>
      </c>
      <c r="F483" s="8">
        <v>0.14489199999999999</v>
      </c>
      <c r="G483" s="8">
        <v>-3.3560000000000002E-16</v>
      </c>
      <c r="H483" s="8">
        <v>0</v>
      </c>
      <c r="I483" s="8">
        <v>0</v>
      </c>
      <c r="J483" s="8">
        <v>0</v>
      </c>
      <c r="K483" s="48">
        <v>-2.3900000000000001E-7</v>
      </c>
      <c r="N483" s="73" t="str">
        <f>IF($A483="","",IF($A483=N$2,IF($G$3=aux!$A$2,1,-1)*($F483-INDEX($F$1:$F$1001,ROW($F483)+$E$3))/N$3*1000,""))</f>
        <v/>
      </c>
      <c r="O483" s="73" t="str">
        <f>IF($A483="","",IF($A483=O$2,IF($G$3=aux!$A$2,1,-1)*($F483-INDEX($F$1:$F$1001,ROW($F483)+$E$3))/O$3*1000,""))</f>
        <v/>
      </c>
      <c r="P483" s="73" t="str">
        <f>IF($A483="","",IF($A483=P$2,IF($G$3=aux!$A$2,1,-1)*($F483-INDEX($F$1:$F$1001,ROW($F483)+$E$3))/P$3*1000,""))</f>
        <v/>
      </c>
      <c r="Q483" s="73" t="str">
        <f>IF($A483="","",IF($A483=Q$2,IF($G$3=aux!$A$2,1,-1)*($F483-INDEX($F$1:$F$1001,ROW($F483)+$E$3))/Q$3*1000,""))</f>
        <v/>
      </c>
      <c r="R483" s="73" t="str">
        <f>IF($A483="","",IF($A483=R$2,IF($G$3=aux!$A$2,1,-1)*($F483-INDEX($F$1:$F$1001,ROW($F483)+$E$3))/R$3*1000,""))</f>
        <v/>
      </c>
      <c r="S483" s="73" t="str">
        <f>IF($A483="","",IF($A483=S$2,IF($G$3=aux!$A$2,1,-1)*($F483-INDEX($F$1:$F$1001,ROW($F483)+$E$3))/S$3*1000,""))</f>
        <v/>
      </c>
      <c r="T483" s="73" t="str">
        <f>IF($A483="","",IF($A483=T$2,IF($G$3=aux!$A$2,1,-1)*($F483-INDEX($F$1:$F$1001,ROW($F483)+$E$3))/T$3*1000,""))</f>
        <v/>
      </c>
      <c r="U483" s="73" t="str">
        <f>IF($A483="","",IF($A483=U$2,IF($G$3=aux!$A$2,1,-1)*($F483-INDEX($F$1:$F$1001,ROW($F483)+$E$3))/U$3*1000,""))</f>
        <v/>
      </c>
      <c r="V483" s="73" t="str">
        <f>IF($A483="","",IF($A483=V$2,IF($G$3=aux!$A$2,1,-1)*($F483-INDEX($F$1:$F$1001,ROW($F483)+$E$3))/V$3*1000,""))</f>
        <v/>
      </c>
      <c r="W483" s="73">
        <f>IF($A483="","",IF($A483=W$2,IF($G$3=aux!$A$2,1,-1)*($F483-INDEX($F$1:$F$1001,ROW($F483)+$E$3))/W$3*1000,""))</f>
        <v>36.222999999999999</v>
      </c>
    </row>
    <row r="484" spans="1:23" x14ac:dyDescent="0.25">
      <c r="A484" s="47" t="s">
        <v>133</v>
      </c>
      <c r="B484" s="8" t="s">
        <v>129</v>
      </c>
      <c r="C484" s="8" t="s">
        <v>130</v>
      </c>
      <c r="D484" s="8" t="s">
        <v>0</v>
      </c>
      <c r="E484" s="8">
        <v>66</v>
      </c>
      <c r="F484" s="8">
        <v>0.14745800000000001</v>
      </c>
      <c r="G484" s="8">
        <v>-3.358E-16</v>
      </c>
      <c r="H484" s="8">
        <v>0</v>
      </c>
      <c r="I484" s="8">
        <v>0</v>
      </c>
      <c r="J484" s="8">
        <v>0</v>
      </c>
      <c r="K484" s="48">
        <v>-2.3900000000000001E-7</v>
      </c>
      <c r="N484" s="73" t="str">
        <f>IF($A484="","",IF($A484=N$2,IF($G$3=aux!$A$2,1,-1)*($F484-INDEX($F$1:$F$1001,ROW($F484)+$E$3))/N$3*1000,""))</f>
        <v/>
      </c>
      <c r="O484" s="73" t="str">
        <f>IF($A484="","",IF($A484=O$2,IF($G$3=aux!$A$2,1,-1)*($F484-INDEX($F$1:$F$1001,ROW($F484)+$E$3))/O$3*1000,""))</f>
        <v/>
      </c>
      <c r="P484" s="73" t="str">
        <f>IF($A484="","",IF($A484=P$2,IF($G$3=aux!$A$2,1,-1)*($F484-INDEX($F$1:$F$1001,ROW($F484)+$E$3))/P$3*1000,""))</f>
        <v/>
      </c>
      <c r="Q484" s="73" t="str">
        <f>IF($A484="","",IF($A484=Q$2,IF($G$3=aux!$A$2,1,-1)*($F484-INDEX($F$1:$F$1001,ROW($F484)+$E$3))/Q$3*1000,""))</f>
        <v/>
      </c>
      <c r="R484" s="73" t="str">
        <f>IF($A484="","",IF($A484=R$2,IF($G$3=aux!$A$2,1,-1)*($F484-INDEX($F$1:$F$1001,ROW($F484)+$E$3))/R$3*1000,""))</f>
        <v/>
      </c>
      <c r="S484" s="73" t="str">
        <f>IF($A484="","",IF($A484=S$2,IF($G$3=aux!$A$2,1,-1)*($F484-INDEX($F$1:$F$1001,ROW($F484)+$E$3))/S$3*1000,""))</f>
        <v/>
      </c>
      <c r="T484" s="73" t="str">
        <f>IF($A484="","",IF($A484=T$2,IF($G$3=aux!$A$2,1,-1)*($F484-INDEX($F$1:$F$1001,ROW($F484)+$E$3))/T$3*1000,""))</f>
        <v/>
      </c>
      <c r="U484" s="73" t="str">
        <f>IF($A484="","",IF($A484=U$2,IF($G$3=aux!$A$2,1,-1)*($F484-INDEX($F$1:$F$1001,ROW($F484)+$E$3))/U$3*1000,""))</f>
        <v/>
      </c>
      <c r="V484" s="73" t="str">
        <f>IF($A484="","",IF($A484=V$2,IF($G$3=aux!$A$2,1,-1)*($F484-INDEX($F$1:$F$1001,ROW($F484)+$E$3))/V$3*1000,""))</f>
        <v/>
      </c>
      <c r="W484" s="73">
        <f>IF($A484="","",IF($A484=W$2,IF($G$3=aux!$A$2,1,-1)*($F484-INDEX($F$1:$F$1001,ROW($F484)+$E$3))/W$3*1000,""))</f>
        <v>36.8645</v>
      </c>
    </row>
    <row r="485" spans="1:23" x14ac:dyDescent="0.25">
      <c r="A485" s="47" t="s">
        <v>133</v>
      </c>
      <c r="B485" s="8" t="s">
        <v>129</v>
      </c>
      <c r="C485" s="8" t="s">
        <v>130</v>
      </c>
      <c r="D485" s="8" t="s">
        <v>0</v>
      </c>
      <c r="E485" s="8">
        <v>67</v>
      </c>
      <c r="F485" s="8">
        <v>0.15002199999999999</v>
      </c>
      <c r="G485" s="8">
        <v>-3.359E-16</v>
      </c>
      <c r="H485" s="8">
        <v>0</v>
      </c>
      <c r="I485" s="8">
        <v>0</v>
      </c>
      <c r="J485" s="8">
        <v>0</v>
      </c>
      <c r="K485" s="48">
        <v>-2.3900000000000001E-7</v>
      </c>
      <c r="N485" s="73" t="str">
        <f>IF($A485="","",IF($A485=N$2,IF($G$3=aux!$A$2,1,-1)*($F485-INDEX($F$1:$F$1001,ROW($F485)+$E$3))/N$3*1000,""))</f>
        <v/>
      </c>
      <c r="O485" s="73" t="str">
        <f>IF($A485="","",IF($A485=O$2,IF($G$3=aux!$A$2,1,-1)*($F485-INDEX($F$1:$F$1001,ROW($F485)+$E$3))/O$3*1000,""))</f>
        <v/>
      </c>
      <c r="P485" s="73" t="str">
        <f>IF($A485="","",IF($A485=P$2,IF($G$3=aux!$A$2,1,-1)*($F485-INDEX($F$1:$F$1001,ROW($F485)+$E$3))/P$3*1000,""))</f>
        <v/>
      </c>
      <c r="Q485" s="73" t="str">
        <f>IF($A485="","",IF($A485=Q$2,IF($G$3=aux!$A$2,1,-1)*($F485-INDEX($F$1:$F$1001,ROW($F485)+$E$3))/Q$3*1000,""))</f>
        <v/>
      </c>
      <c r="R485" s="73" t="str">
        <f>IF($A485="","",IF($A485=R$2,IF($G$3=aux!$A$2,1,-1)*($F485-INDEX($F$1:$F$1001,ROW($F485)+$E$3))/R$3*1000,""))</f>
        <v/>
      </c>
      <c r="S485" s="73" t="str">
        <f>IF($A485="","",IF($A485=S$2,IF($G$3=aux!$A$2,1,-1)*($F485-INDEX($F$1:$F$1001,ROW($F485)+$E$3))/S$3*1000,""))</f>
        <v/>
      </c>
      <c r="T485" s="73" t="str">
        <f>IF($A485="","",IF($A485=T$2,IF($G$3=aux!$A$2,1,-1)*($F485-INDEX($F$1:$F$1001,ROW($F485)+$E$3))/T$3*1000,""))</f>
        <v/>
      </c>
      <c r="U485" s="73" t="str">
        <f>IF($A485="","",IF($A485=U$2,IF($G$3=aux!$A$2,1,-1)*($F485-INDEX($F$1:$F$1001,ROW($F485)+$E$3))/U$3*1000,""))</f>
        <v/>
      </c>
      <c r="V485" s="73" t="str">
        <f>IF($A485="","",IF($A485=V$2,IF($G$3=aux!$A$2,1,-1)*($F485-INDEX($F$1:$F$1001,ROW($F485)+$E$3))/V$3*1000,""))</f>
        <v/>
      </c>
      <c r="W485" s="73">
        <f>IF($A485="","",IF($A485=W$2,IF($G$3=aux!$A$2,1,-1)*($F485-INDEX($F$1:$F$1001,ROW($F485)+$E$3))/W$3*1000,""))</f>
        <v>37.505499999999998</v>
      </c>
    </row>
    <row r="486" spans="1:23" x14ac:dyDescent="0.25">
      <c r="A486" s="47" t="s">
        <v>133</v>
      </c>
      <c r="B486" s="8" t="s">
        <v>129</v>
      </c>
      <c r="C486" s="8" t="s">
        <v>130</v>
      </c>
      <c r="D486" s="8" t="s">
        <v>0</v>
      </c>
      <c r="E486" s="8">
        <v>68</v>
      </c>
      <c r="F486" s="8">
        <v>0.152587</v>
      </c>
      <c r="G486" s="8">
        <v>-3.3609999999999998E-16</v>
      </c>
      <c r="H486" s="8">
        <v>0</v>
      </c>
      <c r="I486" s="8">
        <v>0</v>
      </c>
      <c r="J486" s="8">
        <v>0</v>
      </c>
      <c r="K486" s="48">
        <v>-2.3900000000000001E-7</v>
      </c>
      <c r="N486" s="73" t="str">
        <f>IF($A486="","",IF($A486=N$2,IF($G$3=aux!$A$2,1,-1)*($F486-INDEX($F$1:$F$1001,ROW($F486)+$E$3))/N$3*1000,""))</f>
        <v/>
      </c>
      <c r="O486" s="73" t="str">
        <f>IF($A486="","",IF($A486=O$2,IF($G$3=aux!$A$2,1,-1)*($F486-INDEX($F$1:$F$1001,ROW($F486)+$E$3))/O$3*1000,""))</f>
        <v/>
      </c>
      <c r="P486" s="73" t="str">
        <f>IF($A486="","",IF($A486=P$2,IF($G$3=aux!$A$2,1,-1)*($F486-INDEX($F$1:$F$1001,ROW($F486)+$E$3))/P$3*1000,""))</f>
        <v/>
      </c>
      <c r="Q486" s="73" t="str">
        <f>IF($A486="","",IF($A486=Q$2,IF($G$3=aux!$A$2,1,-1)*($F486-INDEX($F$1:$F$1001,ROW($F486)+$E$3))/Q$3*1000,""))</f>
        <v/>
      </c>
      <c r="R486" s="73" t="str">
        <f>IF($A486="","",IF($A486=R$2,IF($G$3=aux!$A$2,1,-1)*($F486-INDEX($F$1:$F$1001,ROW($F486)+$E$3))/R$3*1000,""))</f>
        <v/>
      </c>
      <c r="S486" s="73" t="str">
        <f>IF($A486="","",IF($A486=S$2,IF($G$3=aux!$A$2,1,-1)*($F486-INDEX($F$1:$F$1001,ROW($F486)+$E$3))/S$3*1000,""))</f>
        <v/>
      </c>
      <c r="T486" s="73" t="str">
        <f>IF($A486="","",IF($A486=T$2,IF($G$3=aux!$A$2,1,-1)*($F486-INDEX($F$1:$F$1001,ROW($F486)+$E$3))/T$3*1000,""))</f>
        <v/>
      </c>
      <c r="U486" s="73" t="str">
        <f>IF($A486="","",IF($A486=U$2,IF($G$3=aux!$A$2,1,-1)*($F486-INDEX($F$1:$F$1001,ROW($F486)+$E$3))/U$3*1000,""))</f>
        <v/>
      </c>
      <c r="V486" s="73" t="str">
        <f>IF($A486="","",IF($A486=V$2,IF($G$3=aux!$A$2,1,-1)*($F486-INDEX($F$1:$F$1001,ROW($F486)+$E$3))/V$3*1000,""))</f>
        <v/>
      </c>
      <c r="W486" s="73">
        <f>IF($A486="","",IF($A486=W$2,IF($G$3=aux!$A$2,1,-1)*($F486-INDEX($F$1:$F$1001,ROW($F486)+$E$3))/W$3*1000,""))</f>
        <v>38.146749999999997</v>
      </c>
    </row>
    <row r="487" spans="1:23" x14ac:dyDescent="0.25">
      <c r="A487" s="47" t="s">
        <v>133</v>
      </c>
      <c r="B487" s="8" t="s">
        <v>129</v>
      </c>
      <c r="C487" s="8" t="s">
        <v>130</v>
      </c>
      <c r="D487" s="8" t="s">
        <v>0</v>
      </c>
      <c r="E487" s="8">
        <v>69</v>
      </c>
      <c r="F487" s="8">
        <v>0.15515100000000001</v>
      </c>
      <c r="G487" s="8">
        <v>-3.3620000000000002E-16</v>
      </c>
      <c r="H487" s="8">
        <v>0</v>
      </c>
      <c r="I487" s="8">
        <v>0</v>
      </c>
      <c r="J487" s="8">
        <v>0</v>
      </c>
      <c r="K487" s="48">
        <v>-2.3900000000000001E-7</v>
      </c>
      <c r="N487" s="73" t="str">
        <f>IF($A487="","",IF($A487=N$2,IF($G$3=aux!$A$2,1,-1)*($F487-INDEX($F$1:$F$1001,ROW($F487)+$E$3))/N$3*1000,""))</f>
        <v/>
      </c>
      <c r="O487" s="73" t="str">
        <f>IF($A487="","",IF($A487=O$2,IF($G$3=aux!$A$2,1,-1)*($F487-INDEX($F$1:$F$1001,ROW($F487)+$E$3))/O$3*1000,""))</f>
        <v/>
      </c>
      <c r="P487" s="73" t="str">
        <f>IF($A487="","",IF($A487=P$2,IF($G$3=aux!$A$2,1,-1)*($F487-INDEX($F$1:$F$1001,ROW($F487)+$E$3))/P$3*1000,""))</f>
        <v/>
      </c>
      <c r="Q487" s="73" t="str">
        <f>IF($A487="","",IF($A487=Q$2,IF($G$3=aux!$A$2,1,-1)*($F487-INDEX($F$1:$F$1001,ROW($F487)+$E$3))/Q$3*1000,""))</f>
        <v/>
      </c>
      <c r="R487" s="73" t="str">
        <f>IF($A487="","",IF($A487=R$2,IF($G$3=aux!$A$2,1,-1)*($F487-INDEX($F$1:$F$1001,ROW($F487)+$E$3))/R$3*1000,""))</f>
        <v/>
      </c>
      <c r="S487" s="73" t="str">
        <f>IF($A487="","",IF($A487=S$2,IF($G$3=aux!$A$2,1,-1)*($F487-INDEX($F$1:$F$1001,ROW($F487)+$E$3))/S$3*1000,""))</f>
        <v/>
      </c>
      <c r="T487" s="73" t="str">
        <f>IF($A487="","",IF($A487=T$2,IF($G$3=aux!$A$2,1,-1)*($F487-INDEX($F$1:$F$1001,ROW($F487)+$E$3))/T$3*1000,""))</f>
        <v/>
      </c>
      <c r="U487" s="73" t="str">
        <f>IF($A487="","",IF($A487=U$2,IF($G$3=aux!$A$2,1,-1)*($F487-INDEX($F$1:$F$1001,ROW($F487)+$E$3))/U$3*1000,""))</f>
        <v/>
      </c>
      <c r="V487" s="73" t="str">
        <f>IF($A487="","",IF($A487=V$2,IF($G$3=aux!$A$2,1,-1)*($F487-INDEX($F$1:$F$1001,ROW($F487)+$E$3))/V$3*1000,""))</f>
        <v/>
      </c>
      <c r="W487" s="73">
        <f>IF($A487="","",IF($A487=W$2,IF($G$3=aux!$A$2,1,-1)*($F487-INDEX($F$1:$F$1001,ROW($F487)+$E$3))/W$3*1000,""))</f>
        <v>38.787750000000003</v>
      </c>
    </row>
    <row r="488" spans="1:23" x14ac:dyDescent="0.25">
      <c r="A488" s="47" t="s">
        <v>133</v>
      </c>
      <c r="B488" s="8" t="s">
        <v>129</v>
      </c>
      <c r="C488" s="8" t="s">
        <v>130</v>
      </c>
      <c r="D488" s="8" t="s">
        <v>0</v>
      </c>
      <c r="E488" s="8">
        <v>70</v>
      </c>
      <c r="F488" s="8">
        <v>0.15771499999999999</v>
      </c>
      <c r="G488" s="8">
        <v>-3.364E-16</v>
      </c>
      <c r="H488" s="8">
        <v>0</v>
      </c>
      <c r="I488" s="8">
        <v>0</v>
      </c>
      <c r="J488" s="8">
        <v>0</v>
      </c>
      <c r="K488" s="48">
        <v>-2.3900000000000001E-7</v>
      </c>
      <c r="N488" s="73" t="str">
        <f>IF($A488="","",IF($A488=N$2,IF($G$3=aux!$A$2,1,-1)*($F488-INDEX($F$1:$F$1001,ROW($F488)+$E$3))/N$3*1000,""))</f>
        <v/>
      </c>
      <c r="O488" s="73" t="str">
        <f>IF($A488="","",IF($A488=O$2,IF($G$3=aux!$A$2,1,-1)*($F488-INDEX($F$1:$F$1001,ROW($F488)+$E$3))/O$3*1000,""))</f>
        <v/>
      </c>
      <c r="P488" s="73" t="str">
        <f>IF($A488="","",IF($A488=P$2,IF($G$3=aux!$A$2,1,-1)*($F488-INDEX($F$1:$F$1001,ROW($F488)+$E$3))/P$3*1000,""))</f>
        <v/>
      </c>
      <c r="Q488" s="73" t="str">
        <f>IF($A488="","",IF($A488=Q$2,IF($G$3=aux!$A$2,1,-1)*($F488-INDEX($F$1:$F$1001,ROW($F488)+$E$3))/Q$3*1000,""))</f>
        <v/>
      </c>
      <c r="R488" s="73" t="str">
        <f>IF($A488="","",IF($A488=R$2,IF($G$3=aux!$A$2,1,-1)*($F488-INDEX($F$1:$F$1001,ROW($F488)+$E$3))/R$3*1000,""))</f>
        <v/>
      </c>
      <c r="S488" s="73" t="str">
        <f>IF($A488="","",IF($A488=S$2,IF($G$3=aux!$A$2,1,-1)*($F488-INDEX($F$1:$F$1001,ROW($F488)+$E$3))/S$3*1000,""))</f>
        <v/>
      </c>
      <c r="T488" s="73" t="str">
        <f>IF($A488="","",IF($A488=T$2,IF($G$3=aux!$A$2,1,-1)*($F488-INDEX($F$1:$F$1001,ROW($F488)+$E$3))/T$3*1000,""))</f>
        <v/>
      </c>
      <c r="U488" s="73" t="str">
        <f>IF($A488="","",IF($A488=U$2,IF($G$3=aux!$A$2,1,-1)*($F488-INDEX($F$1:$F$1001,ROW($F488)+$E$3))/U$3*1000,""))</f>
        <v/>
      </c>
      <c r="V488" s="73" t="str">
        <f>IF($A488="","",IF($A488=V$2,IF($G$3=aux!$A$2,1,-1)*($F488-INDEX($F$1:$F$1001,ROW($F488)+$E$3))/V$3*1000,""))</f>
        <v/>
      </c>
      <c r="W488" s="73">
        <f>IF($A488="","",IF($A488=W$2,IF($G$3=aux!$A$2,1,-1)*($F488-INDEX($F$1:$F$1001,ROW($F488)+$E$3))/W$3*1000,""))</f>
        <v>39.428750000000001</v>
      </c>
    </row>
    <row r="489" spans="1:23" x14ac:dyDescent="0.25">
      <c r="A489" s="47" t="s">
        <v>133</v>
      </c>
      <c r="B489" s="8" t="s">
        <v>129</v>
      </c>
      <c r="C489" s="8" t="s">
        <v>130</v>
      </c>
      <c r="D489" s="8" t="s">
        <v>0</v>
      </c>
      <c r="E489" s="8">
        <v>71</v>
      </c>
      <c r="F489" s="8">
        <v>0.160279</v>
      </c>
      <c r="G489" s="8">
        <v>-3.365E-16</v>
      </c>
      <c r="H489" s="8">
        <v>0</v>
      </c>
      <c r="I489" s="8">
        <v>0</v>
      </c>
      <c r="J489" s="8">
        <v>0</v>
      </c>
      <c r="K489" s="48">
        <v>-2.3900000000000001E-7</v>
      </c>
      <c r="N489" s="73" t="str">
        <f>IF($A489="","",IF($A489=N$2,IF($G$3=aux!$A$2,1,-1)*($F489-INDEX($F$1:$F$1001,ROW($F489)+$E$3))/N$3*1000,""))</f>
        <v/>
      </c>
      <c r="O489" s="73" t="str">
        <f>IF($A489="","",IF($A489=O$2,IF($G$3=aux!$A$2,1,-1)*($F489-INDEX($F$1:$F$1001,ROW($F489)+$E$3))/O$3*1000,""))</f>
        <v/>
      </c>
      <c r="P489" s="73" t="str">
        <f>IF($A489="","",IF($A489=P$2,IF($G$3=aux!$A$2,1,-1)*($F489-INDEX($F$1:$F$1001,ROW($F489)+$E$3))/P$3*1000,""))</f>
        <v/>
      </c>
      <c r="Q489" s="73" t="str">
        <f>IF($A489="","",IF($A489=Q$2,IF($G$3=aux!$A$2,1,-1)*($F489-INDEX($F$1:$F$1001,ROW($F489)+$E$3))/Q$3*1000,""))</f>
        <v/>
      </c>
      <c r="R489" s="73" t="str">
        <f>IF($A489="","",IF($A489=R$2,IF($G$3=aux!$A$2,1,-1)*($F489-INDEX($F$1:$F$1001,ROW($F489)+$E$3))/R$3*1000,""))</f>
        <v/>
      </c>
      <c r="S489" s="73" t="str">
        <f>IF($A489="","",IF($A489=S$2,IF($G$3=aux!$A$2,1,-1)*($F489-INDEX($F$1:$F$1001,ROW($F489)+$E$3))/S$3*1000,""))</f>
        <v/>
      </c>
      <c r="T489" s="73" t="str">
        <f>IF($A489="","",IF($A489=T$2,IF($G$3=aux!$A$2,1,-1)*($F489-INDEX($F$1:$F$1001,ROW($F489)+$E$3))/T$3*1000,""))</f>
        <v/>
      </c>
      <c r="U489" s="73" t="str">
        <f>IF($A489="","",IF($A489=U$2,IF($G$3=aux!$A$2,1,-1)*($F489-INDEX($F$1:$F$1001,ROW($F489)+$E$3))/U$3*1000,""))</f>
        <v/>
      </c>
      <c r="V489" s="73" t="str">
        <f>IF($A489="","",IF($A489=V$2,IF($G$3=aux!$A$2,1,-1)*($F489-INDEX($F$1:$F$1001,ROW($F489)+$E$3))/V$3*1000,""))</f>
        <v/>
      </c>
      <c r="W489" s="73">
        <f>IF($A489="","",IF($A489=W$2,IF($G$3=aux!$A$2,1,-1)*($F489-INDEX($F$1:$F$1001,ROW($F489)+$E$3))/W$3*1000,""))</f>
        <v>40.069749999999999</v>
      </c>
    </row>
    <row r="490" spans="1:23" x14ac:dyDescent="0.25">
      <c r="A490" s="47" t="s">
        <v>133</v>
      </c>
      <c r="B490" s="8" t="s">
        <v>129</v>
      </c>
      <c r="C490" s="8" t="s">
        <v>130</v>
      </c>
      <c r="D490" s="8" t="s">
        <v>0</v>
      </c>
      <c r="E490" s="8">
        <v>72</v>
      </c>
      <c r="F490" s="8">
        <v>0.16284399999999999</v>
      </c>
      <c r="G490" s="8">
        <v>-3.3659999999999999E-16</v>
      </c>
      <c r="H490" s="8">
        <v>0</v>
      </c>
      <c r="I490" s="8">
        <v>0</v>
      </c>
      <c r="J490" s="8">
        <v>0</v>
      </c>
      <c r="K490" s="48">
        <v>-2.3900000000000001E-7</v>
      </c>
      <c r="N490" s="73" t="str">
        <f>IF($A490="","",IF($A490=N$2,IF($G$3=aux!$A$2,1,-1)*($F490-INDEX($F$1:$F$1001,ROW($F490)+$E$3))/N$3*1000,""))</f>
        <v/>
      </c>
      <c r="O490" s="73" t="str">
        <f>IF($A490="","",IF($A490=O$2,IF($G$3=aux!$A$2,1,-1)*($F490-INDEX($F$1:$F$1001,ROW($F490)+$E$3))/O$3*1000,""))</f>
        <v/>
      </c>
      <c r="P490" s="73" t="str">
        <f>IF($A490="","",IF($A490=P$2,IF($G$3=aux!$A$2,1,-1)*($F490-INDEX($F$1:$F$1001,ROW($F490)+$E$3))/P$3*1000,""))</f>
        <v/>
      </c>
      <c r="Q490" s="73" t="str">
        <f>IF($A490="","",IF($A490=Q$2,IF($G$3=aux!$A$2,1,-1)*($F490-INDEX($F$1:$F$1001,ROW($F490)+$E$3))/Q$3*1000,""))</f>
        <v/>
      </c>
      <c r="R490" s="73" t="str">
        <f>IF($A490="","",IF($A490=R$2,IF($G$3=aux!$A$2,1,-1)*($F490-INDEX($F$1:$F$1001,ROW($F490)+$E$3))/R$3*1000,""))</f>
        <v/>
      </c>
      <c r="S490" s="73" t="str">
        <f>IF($A490="","",IF($A490=S$2,IF($G$3=aux!$A$2,1,-1)*($F490-INDEX($F$1:$F$1001,ROW($F490)+$E$3))/S$3*1000,""))</f>
        <v/>
      </c>
      <c r="T490" s="73" t="str">
        <f>IF($A490="","",IF($A490=T$2,IF($G$3=aux!$A$2,1,-1)*($F490-INDEX($F$1:$F$1001,ROW($F490)+$E$3))/T$3*1000,""))</f>
        <v/>
      </c>
      <c r="U490" s="73" t="str">
        <f>IF($A490="","",IF($A490=U$2,IF($G$3=aux!$A$2,1,-1)*($F490-INDEX($F$1:$F$1001,ROW($F490)+$E$3))/U$3*1000,""))</f>
        <v/>
      </c>
      <c r="V490" s="73" t="str">
        <f>IF($A490="","",IF($A490=V$2,IF($G$3=aux!$A$2,1,-1)*($F490-INDEX($F$1:$F$1001,ROW($F490)+$E$3))/V$3*1000,""))</f>
        <v/>
      </c>
      <c r="W490" s="73">
        <f>IF($A490="","",IF($A490=W$2,IF($G$3=aux!$A$2,1,-1)*($F490-INDEX($F$1:$F$1001,ROW($F490)+$E$3))/W$3*1000,""))</f>
        <v>40.710999999999999</v>
      </c>
    </row>
    <row r="491" spans="1:23" x14ac:dyDescent="0.25">
      <c r="A491" s="47" t="s">
        <v>133</v>
      </c>
      <c r="B491" s="8" t="s">
        <v>129</v>
      </c>
      <c r="C491" s="8" t="s">
        <v>130</v>
      </c>
      <c r="D491" s="8" t="s">
        <v>0</v>
      </c>
      <c r="E491" s="8">
        <v>73</v>
      </c>
      <c r="F491" s="8">
        <v>0.165408</v>
      </c>
      <c r="G491" s="8">
        <v>-3.3680000000000002E-16</v>
      </c>
      <c r="H491" s="8">
        <v>0</v>
      </c>
      <c r="I491" s="8">
        <v>0</v>
      </c>
      <c r="J491" s="8">
        <v>0</v>
      </c>
      <c r="K491" s="48">
        <v>-2.3900000000000001E-7</v>
      </c>
      <c r="N491" s="73" t="str">
        <f>IF($A491="","",IF($A491=N$2,IF($G$3=aux!$A$2,1,-1)*($F491-INDEX($F$1:$F$1001,ROW($F491)+$E$3))/N$3*1000,""))</f>
        <v/>
      </c>
      <c r="O491" s="73" t="str">
        <f>IF($A491="","",IF($A491=O$2,IF($G$3=aux!$A$2,1,-1)*($F491-INDEX($F$1:$F$1001,ROW($F491)+$E$3))/O$3*1000,""))</f>
        <v/>
      </c>
      <c r="P491" s="73" t="str">
        <f>IF($A491="","",IF($A491=P$2,IF($G$3=aux!$A$2,1,-1)*($F491-INDEX($F$1:$F$1001,ROW($F491)+$E$3))/P$3*1000,""))</f>
        <v/>
      </c>
      <c r="Q491" s="73" t="str">
        <f>IF($A491="","",IF($A491=Q$2,IF($G$3=aux!$A$2,1,-1)*($F491-INDEX($F$1:$F$1001,ROW($F491)+$E$3))/Q$3*1000,""))</f>
        <v/>
      </c>
      <c r="R491" s="73" t="str">
        <f>IF($A491="","",IF($A491=R$2,IF($G$3=aux!$A$2,1,-1)*($F491-INDEX($F$1:$F$1001,ROW($F491)+$E$3))/R$3*1000,""))</f>
        <v/>
      </c>
      <c r="S491" s="73" t="str">
        <f>IF($A491="","",IF($A491=S$2,IF($G$3=aux!$A$2,1,-1)*($F491-INDEX($F$1:$F$1001,ROW($F491)+$E$3))/S$3*1000,""))</f>
        <v/>
      </c>
      <c r="T491" s="73" t="str">
        <f>IF($A491="","",IF($A491=T$2,IF($G$3=aux!$A$2,1,-1)*($F491-INDEX($F$1:$F$1001,ROW($F491)+$E$3))/T$3*1000,""))</f>
        <v/>
      </c>
      <c r="U491" s="73" t="str">
        <f>IF($A491="","",IF($A491=U$2,IF($G$3=aux!$A$2,1,-1)*($F491-INDEX($F$1:$F$1001,ROW($F491)+$E$3))/U$3*1000,""))</f>
        <v/>
      </c>
      <c r="V491" s="73" t="str">
        <f>IF($A491="","",IF($A491=V$2,IF($G$3=aux!$A$2,1,-1)*($F491-INDEX($F$1:$F$1001,ROW($F491)+$E$3))/V$3*1000,""))</f>
        <v/>
      </c>
      <c r="W491" s="73">
        <f>IF($A491="","",IF($A491=W$2,IF($G$3=aux!$A$2,1,-1)*($F491-INDEX($F$1:$F$1001,ROW($F491)+$E$3))/W$3*1000,""))</f>
        <v>41.351999999999997</v>
      </c>
    </row>
    <row r="492" spans="1:23" x14ac:dyDescent="0.25">
      <c r="A492" s="47" t="s">
        <v>133</v>
      </c>
      <c r="B492" s="8" t="s">
        <v>129</v>
      </c>
      <c r="C492" s="8" t="s">
        <v>130</v>
      </c>
      <c r="D492" s="8" t="s">
        <v>0</v>
      </c>
      <c r="E492" s="8">
        <v>74</v>
      </c>
      <c r="F492" s="8">
        <v>0.16797200000000001</v>
      </c>
      <c r="G492" s="8">
        <v>-3.3690000000000001E-16</v>
      </c>
      <c r="H492" s="8">
        <v>0</v>
      </c>
      <c r="I492" s="8">
        <v>0</v>
      </c>
      <c r="J492" s="8">
        <v>0</v>
      </c>
      <c r="K492" s="48">
        <v>-2.3900000000000001E-7</v>
      </c>
      <c r="N492" s="73" t="str">
        <f>IF($A492="","",IF($A492=N$2,IF($G$3=aux!$A$2,1,-1)*($F492-INDEX($F$1:$F$1001,ROW($F492)+$E$3))/N$3*1000,""))</f>
        <v/>
      </c>
      <c r="O492" s="73" t="str">
        <f>IF($A492="","",IF($A492=O$2,IF($G$3=aux!$A$2,1,-1)*($F492-INDEX($F$1:$F$1001,ROW($F492)+$E$3))/O$3*1000,""))</f>
        <v/>
      </c>
      <c r="P492" s="73" t="str">
        <f>IF($A492="","",IF($A492=P$2,IF($G$3=aux!$A$2,1,-1)*($F492-INDEX($F$1:$F$1001,ROW($F492)+$E$3))/P$3*1000,""))</f>
        <v/>
      </c>
      <c r="Q492" s="73" t="str">
        <f>IF($A492="","",IF($A492=Q$2,IF($G$3=aux!$A$2,1,-1)*($F492-INDEX($F$1:$F$1001,ROW($F492)+$E$3))/Q$3*1000,""))</f>
        <v/>
      </c>
      <c r="R492" s="73" t="str">
        <f>IF($A492="","",IF($A492=R$2,IF($G$3=aux!$A$2,1,-1)*($F492-INDEX($F$1:$F$1001,ROW($F492)+$E$3))/R$3*1000,""))</f>
        <v/>
      </c>
      <c r="S492" s="73" t="str">
        <f>IF($A492="","",IF($A492=S$2,IF($G$3=aux!$A$2,1,-1)*($F492-INDEX($F$1:$F$1001,ROW($F492)+$E$3))/S$3*1000,""))</f>
        <v/>
      </c>
      <c r="T492" s="73" t="str">
        <f>IF($A492="","",IF($A492=T$2,IF($G$3=aux!$A$2,1,-1)*($F492-INDEX($F$1:$F$1001,ROW($F492)+$E$3))/T$3*1000,""))</f>
        <v/>
      </c>
      <c r="U492" s="73" t="str">
        <f>IF($A492="","",IF($A492=U$2,IF($G$3=aux!$A$2,1,-1)*($F492-INDEX($F$1:$F$1001,ROW($F492)+$E$3))/U$3*1000,""))</f>
        <v/>
      </c>
      <c r="V492" s="73" t="str">
        <f>IF($A492="","",IF($A492=V$2,IF($G$3=aux!$A$2,1,-1)*($F492-INDEX($F$1:$F$1001,ROW($F492)+$E$3))/V$3*1000,""))</f>
        <v/>
      </c>
      <c r="W492" s="73">
        <f>IF($A492="","",IF($A492=W$2,IF($G$3=aux!$A$2,1,-1)*($F492-INDEX($F$1:$F$1001,ROW($F492)+$E$3))/W$3*1000,""))</f>
        <v>41.993000000000002</v>
      </c>
    </row>
    <row r="493" spans="1:23" x14ac:dyDescent="0.25">
      <c r="A493" s="47" t="s">
        <v>133</v>
      </c>
      <c r="B493" s="8" t="s">
        <v>129</v>
      </c>
      <c r="C493" s="8" t="s">
        <v>130</v>
      </c>
      <c r="D493" s="8" t="s">
        <v>0</v>
      </c>
      <c r="E493" s="8">
        <v>75</v>
      </c>
      <c r="F493" s="8">
        <v>0.17053699999999999</v>
      </c>
      <c r="G493" s="8">
        <v>-3.371E-16</v>
      </c>
      <c r="H493" s="8">
        <v>0</v>
      </c>
      <c r="I493" s="8">
        <v>0</v>
      </c>
      <c r="J493" s="8">
        <v>0</v>
      </c>
      <c r="K493" s="48">
        <v>-2.3900000000000001E-7</v>
      </c>
      <c r="N493" s="73" t="str">
        <f>IF($A493="","",IF($A493=N$2,IF($G$3=aux!$A$2,1,-1)*($F493-INDEX($F$1:$F$1001,ROW($F493)+$E$3))/N$3*1000,""))</f>
        <v/>
      </c>
      <c r="O493" s="73" t="str">
        <f>IF($A493="","",IF($A493=O$2,IF($G$3=aux!$A$2,1,-1)*($F493-INDEX($F$1:$F$1001,ROW($F493)+$E$3))/O$3*1000,""))</f>
        <v/>
      </c>
      <c r="P493" s="73" t="str">
        <f>IF($A493="","",IF($A493=P$2,IF($G$3=aux!$A$2,1,-1)*($F493-INDEX($F$1:$F$1001,ROW($F493)+$E$3))/P$3*1000,""))</f>
        <v/>
      </c>
      <c r="Q493" s="73" t="str">
        <f>IF($A493="","",IF($A493=Q$2,IF($G$3=aux!$A$2,1,-1)*($F493-INDEX($F$1:$F$1001,ROW($F493)+$E$3))/Q$3*1000,""))</f>
        <v/>
      </c>
      <c r="R493" s="73" t="str">
        <f>IF($A493="","",IF($A493=R$2,IF($G$3=aux!$A$2,1,-1)*($F493-INDEX($F$1:$F$1001,ROW($F493)+$E$3))/R$3*1000,""))</f>
        <v/>
      </c>
      <c r="S493" s="73" t="str">
        <f>IF($A493="","",IF($A493=S$2,IF($G$3=aux!$A$2,1,-1)*($F493-INDEX($F$1:$F$1001,ROW($F493)+$E$3))/S$3*1000,""))</f>
        <v/>
      </c>
      <c r="T493" s="73" t="str">
        <f>IF($A493="","",IF($A493=T$2,IF($G$3=aux!$A$2,1,-1)*($F493-INDEX($F$1:$F$1001,ROW($F493)+$E$3))/T$3*1000,""))</f>
        <v/>
      </c>
      <c r="U493" s="73" t="str">
        <f>IF($A493="","",IF($A493=U$2,IF($G$3=aux!$A$2,1,-1)*($F493-INDEX($F$1:$F$1001,ROW($F493)+$E$3))/U$3*1000,""))</f>
        <v/>
      </c>
      <c r="V493" s="73" t="str">
        <f>IF($A493="","",IF($A493=V$2,IF($G$3=aux!$A$2,1,-1)*($F493-INDEX($F$1:$F$1001,ROW($F493)+$E$3))/V$3*1000,""))</f>
        <v/>
      </c>
      <c r="W493" s="73">
        <f>IF($A493="","",IF($A493=W$2,IF($G$3=aux!$A$2,1,-1)*($F493-INDEX($F$1:$F$1001,ROW($F493)+$E$3))/W$3*1000,""))</f>
        <v>42.634250000000002</v>
      </c>
    </row>
    <row r="494" spans="1:23" x14ac:dyDescent="0.25">
      <c r="A494" s="47" t="s">
        <v>133</v>
      </c>
      <c r="B494" s="8" t="s">
        <v>129</v>
      </c>
      <c r="C494" s="8" t="s">
        <v>130</v>
      </c>
      <c r="D494" s="8" t="s">
        <v>0</v>
      </c>
      <c r="E494" s="8">
        <v>76</v>
      </c>
      <c r="F494" s="8">
        <v>0.17311699999999999</v>
      </c>
      <c r="G494" s="8">
        <v>-3.3719999999999999E-16</v>
      </c>
      <c r="H494" s="8">
        <v>0</v>
      </c>
      <c r="I494" s="8">
        <v>0</v>
      </c>
      <c r="J494" s="8">
        <v>0</v>
      </c>
      <c r="K494" s="48">
        <v>-2.3900000000000001E-7</v>
      </c>
      <c r="N494" s="73" t="str">
        <f>IF($A494="","",IF($A494=N$2,IF($G$3=aux!$A$2,1,-1)*($F494-INDEX($F$1:$F$1001,ROW($F494)+$E$3))/N$3*1000,""))</f>
        <v/>
      </c>
      <c r="O494" s="73" t="str">
        <f>IF($A494="","",IF($A494=O$2,IF($G$3=aux!$A$2,1,-1)*($F494-INDEX($F$1:$F$1001,ROW($F494)+$E$3))/O$3*1000,""))</f>
        <v/>
      </c>
      <c r="P494" s="73" t="str">
        <f>IF($A494="","",IF($A494=P$2,IF($G$3=aux!$A$2,1,-1)*($F494-INDEX($F$1:$F$1001,ROW($F494)+$E$3))/P$3*1000,""))</f>
        <v/>
      </c>
      <c r="Q494" s="73" t="str">
        <f>IF($A494="","",IF($A494=Q$2,IF($G$3=aux!$A$2,1,-1)*($F494-INDEX($F$1:$F$1001,ROW($F494)+$E$3))/Q$3*1000,""))</f>
        <v/>
      </c>
      <c r="R494" s="73" t="str">
        <f>IF($A494="","",IF($A494=R$2,IF($G$3=aux!$A$2,1,-1)*($F494-INDEX($F$1:$F$1001,ROW($F494)+$E$3))/R$3*1000,""))</f>
        <v/>
      </c>
      <c r="S494" s="73" t="str">
        <f>IF($A494="","",IF($A494=S$2,IF($G$3=aux!$A$2,1,-1)*($F494-INDEX($F$1:$F$1001,ROW($F494)+$E$3))/S$3*1000,""))</f>
        <v/>
      </c>
      <c r="T494" s="73" t="str">
        <f>IF($A494="","",IF($A494=T$2,IF($G$3=aux!$A$2,1,-1)*($F494-INDEX($F$1:$F$1001,ROW($F494)+$E$3))/T$3*1000,""))</f>
        <v/>
      </c>
      <c r="U494" s="73" t="str">
        <f>IF($A494="","",IF($A494=U$2,IF($G$3=aux!$A$2,1,-1)*($F494-INDEX($F$1:$F$1001,ROW($F494)+$E$3))/U$3*1000,""))</f>
        <v/>
      </c>
      <c r="V494" s="73" t="str">
        <f>IF($A494="","",IF($A494=V$2,IF($G$3=aux!$A$2,1,-1)*($F494-INDEX($F$1:$F$1001,ROW($F494)+$E$3))/V$3*1000,""))</f>
        <v/>
      </c>
      <c r="W494" s="73">
        <f>IF($A494="","",IF($A494=W$2,IF($G$3=aux!$A$2,1,-1)*($F494-INDEX($F$1:$F$1001,ROW($F494)+$E$3))/W$3*1000,""))</f>
        <v>43.279249999999998</v>
      </c>
    </row>
    <row r="495" spans="1:23" x14ac:dyDescent="0.25">
      <c r="A495" s="47" t="s">
        <v>133</v>
      </c>
      <c r="B495" s="8" t="s">
        <v>129</v>
      </c>
      <c r="C495" s="8" t="s">
        <v>130</v>
      </c>
      <c r="D495" s="8" t="s">
        <v>0</v>
      </c>
      <c r="E495" s="8">
        <v>77</v>
      </c>
      <c r="F495" s="8">
        <v>0.17569799999999999</v>
      </c>
      <c r="G495" s="8">
        <v>-3.3740000000000002E-16</v>
      </c>
      <c r="H495" s="8">
        <v>0</v>
      </c>
      <c r="I495" s="8">
        <v>0</v>
      </c>
      <c r="J495" s="8">
        <v>0</v>
      </c>
      <c r="K495" s="48">
        <v>-2.3900000000000001E-7</v>
      </c>
      <c r="N495" s="73" t="str">
        <f>IF($A495="","",IF($A495=N$2,IF($G$3=aux!$A$2,1,-1)*($F495-INDEX($F$1:$F$1001,ROW($F495)+$E$3))/N$3*1000,""))</f>
        <v/>
      </c>
      <c r="O495" s="73" t="str">
        <f>IF($A495="","",IF($A495=O$2,IF($G$3=aux!$A$2,1,-1)*($F495-INDEX($F$1:$F$1001,ROW($F495)+$E$3))/O$3*1000,""))</f>
        <v/>
      </c>
      <c r="P495" s="73" t="str">
        <f>IF($A495="","",IF($A495=P$2,IF($G$3=aux!$A$2,1,-1)*($F495-INDEX($F$1:$F$1001,ROW($F495)+$E$3))/P$3*1000,""))</f>
        <v/>
      </c>
      <c r="Q495" s="73" t="str">
        <f>IF($A495="","",IF($A495=Q$2,IF($G$3=aux!$A$2,1,-1)*($F495-INDEX($F$1:$F$1001,ROW($F495)+$E$3))/Q$3*1000,""))</f>
        <v/>
      </c>
      <c r="R495" s="73" t="str">
        <f>IF($A495="","",IF($A495=R$2,IF($G$3=aux!$A$2,1,-1)*($F495-INDEX($F$1:$F$1001,ROW($F495)+$E$3))/R$3*1000,""))</f>
        <v/>
      </c>
      <c r="S495" s="73" t="str">
        <f>IF($A495="","",IF($A495=S$2,IF($G$3=aux!$A$2,1,-1)*($F495-INDEX($F$1:$F$1001,ROW($F495)+$E$3))/S$3*1000,""))</f>
        <v/>
      </c>
      <c r="T495" s="73" t="str">
        <f>IF($A495="","",IF($A495=T$2,IF($G$3=aux!$A$2,1,-1)*($F495-INDEX($F$1:$F$1001,ROW($F495)+$E$3))/T$3*1000,""))</f>
        <v/>
      </c>
      <c r="U495" s="73" t="str">
        <f>IF($A495="","",IF($A495=U$2,IF($G$3=aux!$A$2,1,-1)*($F495-INDEX($F$1:$F$1001,ROW($F495)+$E$3))/U$3*1000,""))</f>
        <v/>
      </c>
      <c r="V495" s="73" t="str">
        <f>IF($A495="","",IF($A495=V$2,IF($G$3=aux!$A$2,1,-1)*($F495-INDEX($F$1:$F$1001,ROW($F495)+$E$3))/V$3*1000,""))</f>
        <v/>
      </c>
      <c r="W495" s="73">
        <f>IF($A495="","",IF($A495=W$2,IF($G$3=aux!$A$2,1,-1)*($F495-INDEX($F$1:$F$1001,ROW($F495)+$E$3))/W$3*1000,""))</f>
        <v>43.924499999999995</v>
      </c>
    </row>
    <row r="496" spans="1:23" x14ac:dyDescent="0.25">
      <c r="A496" s="47" t="s">
        <v>133</v>
      </c>
      <c r="B496" s="8" t="s">
        <v>129</v>
      </c>
      <c r="C496" s="8" t="s">
        <v>130</v>
      </c>
      <c r="D496" s="8" t="s">
        <v>0</v>
      </c>
      <c r="E496" s="8">
        <v>78</v>
      </c>
      <c r="F496" s="8">
        <v>0.17827799999999999</v>
      </c>
      <c r="G496" s="8">
        <v>-3.3750000000000001E-16</v>
      </c>
      <c r="H496" s="8">
        <v>0</v>
      </c>
      <c r="I496" s="8">
        <v>0</v>
      </c>
      <c r="J496" s="8">
        <v>0</v>
      </c>
      <c r="K496" s="48">
        <v>-2.3900000000000001E-7</v>
      </c>
      <c r="N496" s="73" t="str">
        <f>IF($A496="","",IF($A496=N$2,IF($G$3=aux!$A$2,1,-1)*($F496-INDEX($F$1:$F$1001,ROW($F496)+$E$3))/N$3*1000,""))</f>
        <v/>
      </c>
      <c r="O496" s="73" t="str">
        <f>IF($A496="","",IF($A496=O$2,IF($G$3=aux!$A$2,1,-1)*($F496-INDEX($F$1:$F$1001,ROW($F496)+$E$3))/O$3*1000,""))</f>
        <v/>
      </c>
      <c r="P496" s="73" t="str">
        <f>IF($A496="","",IF($A496=P$2,IF($G$3=aux!$A$2,1,-1)*($F496-INDEX($F$1:$F$1001,ROW($F496)+$E$3))/P$3*1000,""))</f>
        <v/>
      </c>
      <c r="Q496" s="73" t="str">
        <f>IF($A496="","",IF($A496=Q$2,IF($G$3=aux!$A$2,1,-1)*($F496-INDEX($F$1:$F$1001,ROW($F496)+$E$3))/Q$3*1000,""))</f>
        <v/>
      </c>
      <c r="R496" s="73" t="str">
        <f>IF($A496="","",IF($A496=R$2,IF($G$3=aux!$A$2,1,-1)*($F496-INDEX($F$1:$F$1001,ROW($F496)+$E$3))/R$3*1000,""))</f>
        <v/>
      </c>
      <c r="S496" s="73" t="str">
        <f>IF($A496="","",IF($A496=S$2,IF($G$3=aux!$A$2,1,-1)*($F496-INDEX($F$1:$F$1001,ROW($F496)+$E$3))/S$3*1000,""))</f>
        <v/>
      </c>
      <c r="T496" s="73" t="str">
        <f>IF($A496="","",IF($A496=T$2,IF($G$3=aux!$A$2,1,-1)*($F496-INDEX($F$1:$F$1001,ROW($F496)+$E$3))/T$3*1000,""))</f>
        <v/>
      </c>
      <c r="U496" s="73" t="str">
        <f>IF($A496="","",IF($A496=U$2,IF($G$3=aux!$A$2,1,-1)*($F496-INDEX($F$1:$F$1001,ROW($F496)+$E$3))/U$3*1000,""))</f>
        <v/>
      </c>
      <c r="V496" s="73" t="str">
        <f>IF($A496="","",IF($A496=V$2,IF($G$3=aux!$A$2,1,-1)*($F496-INDEX($F$1:$F$1001,ROW($F496)+$E$3))/V$3*1000,""))</f>
        <v/>
      </c>
      <c r="W496" s="73">
        <f>IF($A496="","",IF($A496=W$2,IF($G$3=aux!$A$2,1,-1)*($F496-INDEX($F$1:$F$1001,ROW($F496)+$E$3))/W$3*1000,""))</f>
        <v>44.569499999999998</v>
      </c>
    </row>
    <row r="497" spans="1:23" x14ac:dyDescent="0.25">
      <c r="A497" s="47" t="s">
        <v>133</v>
      </c>
      <c r="B497" s="8" t="s">
        <v>129</v>
      </c>
      <c r="C497" s="8" t="s">
        <v>130</v>
      </c>
      <c r="D497" s="8" t="s">
        <v>0</v>
      </c>
      <c r="E497" s="8">
        <v>79</v>
      </c>
      <c r="F497" s="8">
        <v>0.18085899999999999</v>
      </c>
      <c r="G497" s="8">
        <v>-3.3769999999999999E-16</v>
      </c>
      <c r="H497" s="8">
        <v>0</v>
      </c>
      <c r="I497" s="8">
        <v>0</v>
      </c>
      <c r="J497" s="8">
        <v>0</v>
      </c>
      <c r="K497" s="48">
        <v>-2.3900000000000001E-7</v>
      </c>
      <c r="N497" s="73" t="str">
        <f>IF($A497="","",IF($A497=N$2,IF($G$3=aux!$A$2,1,-1)*($F497-INDEX($F$1:$F$1001,ROW($F497)+$E$3))/N$3*1000,""))</f>
        <v/>
      </c>
      <c r="O497" s="73" t="str">
        <f>IF($A497="","",IF($A497=O$2,IF($G$3=aux!$A$2,1,-1)*($F497-INDEX($F$1:$F$1001,ROW($F497)+$E$3))/O$3*1000,""))</f>
        <v/>
      </c>
      <c r="P497" s="73" t="str">
        <f>IF($A497="","",IF($A497=P$2,IF($G$3=aux!$A$2,1,-1)*($F497-INDEX($F$1:$F$1001,ROW($F497)+$E$3))/P$3*1000,""))</f>
        <v/>
      </c>
      <c r="Q497" s="73" t="str">
        <f>IF($A497="","",IF($A497=Q$2,IF($G$3=aux!$A$2,1,-1)*($F497-INDEX($F$1:$F$1001,ROW($F497)+$E$3))/Q$3*1000,""))</f>
        <v/>
      </c>
      <c r="R497" s="73" t="str">
        <f>IF($A497="","",IF($A497=R$2,IF($G$3=aux!$A$2,1,-1)*($F497-INDEX($F$1:$F$1001,ROW($F497)+$E$3))/R$3*1000,""))</f>
        <v/>
      </c>
      <c r="S497" s="73" t="str">
        <f>IF($A497="","",IF($A497=S$2,IF($G$3=aux!$A$2,1,-1)*($F497-INDEX($F$1:$F$1001,ROW($F497)+$E$3))/S$3*1000,""))</f>
        <v/>
      </c>
      <c r="T497" s="73" t="str">
        <f>IF($A497="","",IF($A497=T$2,IF($G$3=aux!$A$2,1,-1)*($F497-INDEX($F$1:$F$1001,ROW($F497)+$E$3))/T$3*1000,""))</f>
        <v/>
      </c>
      <c r="U497" s="73" t="str">
        <f>IF($A497="","",IF($A497=U$2,IF($G$3=aux!$A$2,1,-1)*($F497-INDEX($F$1:$F$1001,ROW($F497)+$E$3))/U$3*1000,""))</f>
        <v/>
      </c>
      <c r="V497" s="73" t="str">
        <f>IF($A497="","",IF($A497=V$2,IF($G$3=aux!$A$2,1,-1)*($F497-INDEX($F$1:$F$1001,ROW($F497)+$E$3))/V$3*1000,""))</f>
        <v/>
      </c>
      <c r="W497" s="73">
        <f>IF($A497="","",IF($A497=W$2,IF($G$3=aux!$A$2,1,-1)*($F497-INDEX($F$1:$F$1001,ROW($F497)+$E$3))/W$3*1000,""))</f>
        <v>45.214749999999995</v>
      </c>
    </row>
    <row r="498" spans="1:23" x14ac:dyDescent="0.25">
      <c r="A498" s="47" t="s">
        <v>133</v>
      </c>
      <c r="B498" s="8" t="s">
        <v>129</v>
      </c>
      <c r="C498" s="8" t="s">
        <v>130</v>
      </c>
      <c r="D498" s="8" t="s">
        <v>0</v>
      </c>
      <c r="E498" s="8">
        <v>80</v>
      </c>
      <c r="F498" s="8">
        <v>0.18343999999999999</v>
      </c>
      <c r="G498" s="8">
        <v>-3.3779999999999999E-16</v>
      </c>
      <c r="H498" s="8">
        <v>0</v>
      </c>
      <c r="I498" s="8">
        <v>0</v>
      </c>
      <c r="J498" s="8">
        <v>0</v>
      </c>
      <c r="K498" s="48">
        <v>-2.3900000000000001E-7</v>
      </c>
      <c r="N498" s="73" t="str">
        <f>IF($A498="","",IF($A498=N$2,IF($G$3=aux!$A$2,1,-1)*($F498-INDEX($F$1:$F$1001,ROW($F498)+$E$3))/N$3*1000,""))</f>
        <v/>
      </c>
      <c r="O498" s="73" t="str">
        <f>IF($A498="","",IF($A498=O$2,IF($G$3=aux!$A$2,1,-1)*($F498-INDEX($F$1:$F$1001,ROW($F498)+$E$3))/O$3*1000,""))</f>
        <v/>
      </c>
      <c r="P498" s="73" t="str">
        <f>IF($A498="","",IF($A498=P$2,IF($G$3=aux!$A$2,1,-1)*($F498-INDEX($F$1:$F$1001,ROW($F498)+$E$3))/P$3*1000,""))</f>
        <v/>
      </c>
      <c r="Q498" s="73" t="str">
        <f>IF($A498="","",IF($A498=Q$2,IF($G$3=aux!$A$2,1,-1)*($F498-INDEX($F$1:$F$1001,ROW($F498)+$E$3))/Q$3*1000,""))</f>
        <v/>
      </c>
      <c r="R498" s="73" t="str">
        <f>IF($A498="","",IF($A498=R$2,IF($G$3=aux!$A$2,1,-1)*($F498-INDEX($F$1:$F$1001,ROW($F498)+$E$3))/R$3*1000,""))</f>
        <v/>
      </c>
      <c r="S498" s="73" t="str">
        <f>IF($A498="","",IF($A498=S$2,IF($G$3=aux!$A$2,1,-1)*($F498-INDEX($F$1:$F$1001,ROW($F498)+$E$3))/S$3*1000,""))</f>
        <v/>
      </c>
      <c r="T498" s="73" t="str">
        <f>IF($A498="","",IF($A498=T$2,IF($G$3=aux!$A$2,1,-1)*($F498-INDEX($F$1:$F$1001,ROW($F498)+$E$3))/T$3*1000,""))</f>
        <v/>
      </c>
      <c r="U498" s="73" t="str">
        <f>IF($A498="","",IF($A498=U$2,IF($G$3=aux!$A$2,1,-1)*($F498-INDEX($F$1:$F$1001,ROW($F498)+$E$3))/U$3*1000,""))</f>
        <v/>
      </c>
      <c r="V498" s="73" t="str">
        <f>IF($A498="","",IF($A498=V$2,IF($G$3=aux!$A$2,1,-1)*($F498-INDEX($F$1:$F$1001,ROW($F498)+$E$3))/V$3*1000,""))</f>
        <v/>
      </c>
      <c r="W498" s="73">
        <f>IF($A498="","",IF($A498=W$2,IF($G$3=aux!$A$2,1,-1)*($F498-INDEX($F$1:$F$1001,ROW($F498)+$E$3))/W$3*1000,""))</f>
        <v>45.86</v>
      </c>
    </row>
    <row r="499" spans="1:23" x14ac:dyDescent="0.25">
      <c r="A499" s="47" t="s">
        <v>133</v>
      </c>
      <c r="B499" s="8" t="s">
        <v>129</v>
      </c>
      <c r="C499" s="8" t="s">
        <v>130</v>
      </c>
      <c r="D499" s="8" t="s">
        <v>0</v>
      </c>
      <c r="E499" s="8">
        <v>81</v>
      </c>
      <c r="F499" s="8">
        <v>0.18601999999999999</v>
      </c>
      <c r="G499" s="8">
        <v>-3.3800000000000002E-16</v>
      </c>
      <c r="H499" s="8">
        <v>0</v>
      </c>
      <c r="I499" s="8">
        <v>0</v>
      </c>
      <c r="J499" s="8">
        <v>0</v>
      </c>
      <c r="K499" s="48">
        <v>-2.3900000000000001E-7</v>
      </c>
      <c r="N499" s="73" t="str">
        <f>IF($A499="","",IF($A499=N$2,IF($G$3=aux!$A$2,1,-1)*($F499-INDEX($F$1:$F$1001,ROW($F499)+$E$3))/N$3*1000,""))</f>
        <v/>
      </c>
      <c r="O499" s="73" t="str">
        <f>IF($A499="","",IF($A499=O$2,IF($G$3=aux!$A$2,1,-1)*($F499-INDEX($F$1:$F$1001,ROW($F499)+$E$3))/O$3*1000,""))</f>
        <v/>
      </c>
      <c r="P499" s="73" t="str">
        <f>IF($A499="","",IF($A499=P$2,IF($G$3=aux!$A$2,1,-1)*($F499-INDEX($F$1:$F$1001,ROW($F499)+$E$3))/P$3*1000,""))</f>
        <v/>
      </c>
      <c r="Q499" s="73" t="str">
        <f>IF($A499="","",IF($A499=Q$2,IF($G$3=aux!$A$2,1,-1)*($F499-INDEX($F$1:$F$1001,ROW($F499)+$E$3))/Q$3*1000,""))</f>
        <v/>
      </c>
      <c r="R499" s="73" t="str">
        <f>IF($A499="","",IF($A499=R$2,IF($G$3=aux!$A$2,1,-1)*($F499-INDEX($F$1:$F$1001,ROW($F499)+$E$3))/R$3*1000,""))</f>
        <v/>
      </c>
      <c r="S499" s="73" t="str">
        <f>IF($A499="","",IF($A499=S$2,IF($G$3=aux!$A$2,1,-1)*($F499-INDEX($F$1:$F$1001,ROW($F499)+$E$3))/S$3*1000,""))</f>
        <v/>
      </c>
      <c r="T499" s="73" t="str">
        <f>IF($A499="","",IF($A499=T$2,IF($G$3=aux!$A$2,1,-1)*($F499-INDEX($F$1:$F$1001,ROW($F499)+$E$3))/T$3*1000,""))</f>
        <v/>
      </c>
      <c r="U499" s="73" t="str">
        <f>IF($A499="","",IF($A499=U$2,IF($G$3=aux!$A$2,1,-1)*($F499-INDEX($F$1:$F$1001,ROW($F499)+$E$3))/U$3*1000,""))</f>
        <v/>
      </c>
      <c r="V499" s="73" t="str">
        <f>IF($A499="","",IF($A499=V$2,IF($G$3=aux!$A$2,1,-1)*($F499-INDEX($F$1:$F$1001,ROW($F499)+$E$3))/V$3*1000,""))</f>
        <v/>
      </c>
      <c r="W499" s="73">
        <f>IF($A499="","",IF($A499=W$2,IF($G$3=aux!$A$2,1,-1)*($F499-INDEX($F$1:$F$1001,ROW($F499)+$E$3))/W$3*1000,""))</f>
        <v>46.504999999999995</v>
      </c>
    </row>
    <row r="500" spans="1:23" x14ac:dyDescent="0.25">
      <c r="A500" s="47" t="s">
        <v>133</v>
      </c>
      <c r="B500" s="8" t="s">
        <v>129</v>
      </c>
      <c r="C500" s="8" t="s">
        <v>130</v>
      </c>
      <c r="D500" s="8" t="s">
        <v>0</v>
      </c>
      <c r="E500" s="8">
        <v>82</v>
      </c>
      <c r="F500" s="8">
        <v>0.18860099999999999</v>
      </c>
      <c r="G500" s="8">
        <v>-3.3810000000000001E-16</v>
      </c>
      <c r="H500" s="8">
        <v>0</v>
      </c>
      <c r="I500" s="8">
        <v>0</v>
      </c>
      <c r="J500" s="8">
        <v>0</v>
      </c>
      <c r="K500" s="48">
        <v>-2.3900000000000001E-7</v>
      </c>
      <c r="N500" s="73" t="str">
        <f>IF($A500="","",IF($A500=N$2,IF($G$3=aux!$A$2,1,-1)*($F500-INDEX($F$1:$F$1001,ROW($F500)+$E$3))/N$3*1000,""))</f>
        <v/>
      </c>
      <c r="O500" s="73" t="str">
        <f>IF($A500="","",IF($A500=O$2,IF($G$3=aux!$A$2,1,-1)*($F500-INDEX($F$1:$F$1001,ROW($F500)+$E$3))/O$3*1000,""))</f>
        <v/>
      </c>
      <c r="P500" s="73" t="str">
        <f>IF($A500="","",IF($A500=P$2,IF($G$3=aux!$A$2,1,-1)*($F500-INDEX($F$1:$F$1001,ROW($F500)+$E$3))/P$3*1000,""))</f>
        <v/>
      </c>
      <c r="Q500" s="73" t="str">
        <f>IF($A500="","",IF($A500=Q$2,IF($G$3=aux!$A$2,1,-1)*($F500-INDEX($F$1:$F$1001,ROW($F500)+$E$3))/Q$3*1000,""))</f>
        <v/>
      </c>
      <c r="R500" s="73" t="str">
        <f>IF($A500="","",IF($A500=R$2,IF($G$3=aux!$A$2,1,-1)*($F500-INDEX($F$1:$F$1001,ROW($F500)+$E$3))/R$3*1000,""))</f>
        <v/>
      </c>
      <c r="S500" s="73" t="str">
        <f>IF($A500="","",IF($A500=S$2,IF($G$3=aux!$A$2,1,-1)*($F500-INDEX($F$1:$F$1001,ROW($F500)+$E$3))/S$3*1000,""))</f>
        <v/>
      </c>
      <c r="T500" s="73" t="str">
        <f>IF($A500="","",IF($A500=T$2,IF($G$3=aux!$A$2,1,-1)*($F500-INDEX($F$1:$F$1001,ROW($F500)+$E$3))/T$3*1000,""))</f>
        <v/>
      </c>
      <c r="U500" s="73" t="str">
        <f>IF($A500="","",IF($A500=U$2,IF($G$3=aux!$A$2,1,-1)*($F500-INDEX($F$1:$F$1001,ROW($F500)+$E$3))/U$3*1000,""))</f>
        <v/>
      </c>
      <c r="V500" s="73" t="str">
        <f>IF($A500="","",IF($A500=V$2,IF($G$3=aux!$A$2,1,-1)*($F500-INDEX($F$1:$F$1001,ROW($F500)+$E$3))/V$3*1000,""))</f>
        <v/>
      </c>
      <c r="W500" s="73">
        <f>IF($A500="","",IF($A500=W$2,IF($G$3=aux!$A$2,1,-1)*($F500-INDEX($F$1:$F$1001,ROW($F500)+$E$3))/W$3*1000,""))</f>
        <v>47.15025</v>
      </c>
    </row>
    <row r="501" spans="1:23" x14ac:dyDescent="0.25">
      <c r="A501" s="47" t="s">
        <v>133</v>
      </c>
      <c r="B501" s="8" t="s">
        <v>129</v>
      </c>
      <c r="C501" s="8" t="s">
        <v>130</v>
      </c>
      <c r="D501" s="8" t="s">
        <v>0</v>
      </c>
      <c r="E501" s="8">
        <v>83</v>
      </c>
      <c r="F501" s="8">
        <v>0.19114800000000001</v>
      </c>
      <c r="G501" s="8">
        <v>-3.382E-16</v>
      </c>
      <c r="H501" s="8">
        <v>0</v>
      </c>
      <c r="I501" s="8">
        <v>0</v>
      </c>
      <c r="J501" s="8">
        <v>0</v>
      </c>
      <c r="K501" s="48">
        <v>-2.3900000000000001E-7</v>
      </c>
      <c r="N501" s="73" t="str">
        <f>IF($A501="","",IF($A501=N$2,IF($G$3=aux!$A$2,1,-1)*($F501-INDEX($F$1:$F$1001,ROW($F501)+$E$3))/N$3*1000,""))</f>
        <v/>
      </c>
      <c r="O501" s="73" t="str">
        <f>IF($A501="","",IF($A501=O$2,IF($G$3=aux!$A$2,1,-1)*($F501-INDEX($F$1:$F$1001,ROW($F501)+$E$3))/O$3*1000,""))</f>
        <v/>
      </c>
      <c r="P501" s="73" t="str">
        <f>IF($A501="","",IF($A501=P$2,IF($G$3=aux!$A$2,1,-1)*($F501-INDEX($F$1:$F$1001,ROW($F501)+$E$3))/P$3*1000,""))</f>
        <v/>
      </c>
      <c r="Q501" s="73" t="str">
        <f>IF($A501="","",IF($A501=Q$2,IF($G$3=aux!$A$2,1,-1)*($F501-INDEX($F$1:$F$1001,ROW($F501)+$E$3))/Q$3*1000,""))</f>
        <v/>
      </c>
      <c r="R501" s="73" t="str">
        <f>IF($A501="","",IF($A501=R$2,IF($G$3=aux!$A$2,1,-1)*($F501-INDEX($F$1:$F$1001,ROW($F501)+$E$3))/R$3*1000,""))</f>
        <v/>
      </c>
      <c r="S501" s="73" t="str">
        <f>IF($A501="","",IF($A501=S$2,IF($G$3=aux!$A$2,1,-1)*($F501-INDEX($F$1:$F$1001,ROW($F501)+$E$3))/S$3*1000,""))</f>
        <v/>
      </c>
      <c r="T501" s="73" t="str">
        <f>IF($A501="","",IF($A501=T$2,IF($G$3=aux!$A$2,1,-1)*($F501-INDEX($F$1:$F$1001,ROW($F501)+$E$3))/T$3*1000,""))</f>
        <v/>
      </c>
      <c r="U501" s="73" t="str">
        <f>IF($A501="","",IF($A501=U$2,IF($G$3=aux!$A$2,1,-1)*($F501-INDEX($F$1:$F$1001,ROW($F501)+$E$3))/U$3*1000,""))</f>
        <v/>
      </c>
      <c r="V501" s="73" t="str">
        <f>IF($A501="","",IF($A501=V$2,IF($G$3=aux!$A$2,1,-1)*($F501-INDEX($F$1:$F$1001,ROW($F501)+$E$3))/V$3*1000,""))</f>
        <v/>
      </c>
      <c r="W501" s="73">
        <f>IF($A501="","",IF($A501=W$2,IF($G$3=aux!$A$2,1,-1)*($F501-INDEX($F$1:$F$1001,ROW($F501)+$E$3))/W$3*1000,""))</f>
        <v>47.787000000000006</v>
      </c>
    </row>
    <row r="502" spans="1:23" x14ac:dyDescent="0.25">
      <c r="A502" s="47" t="s">
        <v>133</v>
      </c>
      <c r="B502" s="8" t="s">
        <v>129</v>
      </c>
      <c r="C502" s="8" t="s">
        <v>130</v>
      </c>
      <c r="D502" s="8" t="s">
        <v>0</v>
      </c>
      <c r="E502" s="8">
        <v>84</v>
      </c>
      <c r="F502" s="8">
        <v>0.19369400000000001</v>
      </c>
      <c r="G502" s="8">
        <v>-3.3839999999999999E-16</v>
      </c>
      <c r="H502" s="8">
        <v>0</v>
      </c>
      <c r="I502" s="8">
        <v>0</v>
      </c>
      <c r="J502" s="8">
        <v>0</v>
      </c>
      <c r="K502" s="48">
        <v>-2.3900000000000001E-7</v>
      </c>
      <c r="N502" s="73" t="str">
        <f>IF($A502="","",IF($A502=N$2,IF($G$3=aux!$A$2,1,-1)*($F502-INDEX($F$1:$F$1001,ROW($F502)+$E$3))/N$3*1000,""))</f>
        <v/>
      </c>
      <c r="O502" s="73" t="str">
        <f>IF($A502="","",IF($A502=O$2,IF($G$3=aux!$A$2,1,-1)*($F502-INDEX($F$1:$F$1001,ROW($F502)+$E$3))/O$3*1000,""))</f>
        <v/>
      </c>
      <c r="P502" s="73" t="str">
        <f>IF($A502="","",IF($A502=P$2,IF($G$3=aux!$A$2,1,-1)*($F502-INDEX($F$1:$F$1001,ROW($F502)+$E$3))/P$3*1000,""))</f>
        <v/>
      </c>
      <c r="Q502" s="73" t="str">
        <f>IF($A502="","",IF($A502=Q$2,IF($G$3=aux!$A$2,1,-1)*($F502-INDEX($F$1:$F$1001,ROW($F502)+$E$3))/Q$3*1000,""))</f>
        <v/>
      </c>
      <c r="R502" s="73" t="str">
        <f>IF($A502="","",IF($A502=R$2,IF($G$3=aux!$A$2,1,-1)*($F502-INDEX($F$1:$F$1001,ROW($F502)+$E$3))/R$3*1000,""))</f>
        <v/>
      </c>
      <c r="S502" s="73" t="str">
        <f>IF($A502="","",IF($A502=S$2,IF($G$3=aux!$A$2,1,-1)*($F502-INDEX($F$1:$F$1001,ROW($F502)+$E$3))/S$3*1000,""))</f>
        <v/>
      </c>
      <c r="T502" s="73" t="str">
        <f>IF($A502="","",IF($A502=T$2,IF($G$3=aux!$A$2,1,-1)*($F502-INDEX($F$1:$F$1001,ROW($F502)+$E$3))/T$3*1000,""))</f>
        <v/>
      </c>
      <c r="U502" s="73" t="str">
        <f>IF($A502="","",IF($A502=U$2,IF($G$3=aux!$A$2,1,-1)*($F502-INDEX($F$1:$F$1001,ROW($F502)+$E$3))/U$3*1000,""))</f>
        <v/>
      </c>
      <c r="V502" s="73" t="str">
        <f>IF($A502="","",IF($A502=V$2,IF($G$3=aux!$A$2,1,-1)*($F502-INDEX($F$1:$F$1001,ROW($F502)+$E$3))/V$3*1000,""))</f>
        <v/>
      </c>
      <c r="W502" s="73">
        <f>IF($A502="","",IF($A502=W$2,IF($G$3=aux!$A$2,1,-1)*($F502-INDEX($F$1:$F$1001,ROW($F502)+$E$3))/W$3*1000,""))</f>
        <v>48.423500000000004</v>
      </c>
    </row>
    <row r="503" spans="1:23" x14ac:dyDescent="0.25">
      <c r="A503" s="47" t="s">
        <v>133</v>
      </c>
      <c r="B503" s="8" t="s">
        <v>129</v>
      </c>
      <c r="C503" s="8" t="s">
        <v>130</v>
      </c>
      <c r="D503" s="8" t="s">
        <v>0</v>
      </c>
      <c r="E503" s="8">
        <v>85</v>
      </c>
      <c r="F503" s="8">
        <v>0.19624</v>
      </c>
      <c r="G503" s="8">
        <v>-3.3849999999999998E-16</v>
      </c>
      <c r="H503" s="8">
        <v>0</v>
      </c>
      <c r="I503" s="8">
        <v>0</v>
      </c>
      <c r="J503" s="8">
        <v>0</v>
      </c>
      <c r="K503" s="48">
        <v>-2.3900000000000001E-7</v>
      </c>
      <c r="N503" s="73" t="str">
        <f>IF($A503="","",IF($A503=N$2,IF($G$3=aux!$A$2,1,-1)*($F503-INDEX($F$1:$F$1001,ROW($F503)+$E$3))/N$3*1000,""))</f>
        <v/>
      </c>
      <c r="O503" s="73" t="str">
        <f>IF($A503="","",IF($A503=O$2,IF($G$3=aux!$A$2,1,-1)*($F503-INDEX($F$1:$F$1001,ROW($F503)+$E$3))/O$3*1000,""))</f>
        <v/>
      </c>
      <c r="P503" s="73" t="str">
        <f>IF($A503="","",IF($A503=P$2,IF($G$3=aux!$A$2,1,-1)*($F503-INDEX($F$1:$F$1001,ROW($F503)+$E$3))/P$3*1000,""))</f>
        <v/>
      </c>
      <c r="Q503" s="73" t="str">
        <f>IF($A503="","",IF($A503=Q$2,IF($G$3=aux!$A$2,1,-1)*($F503-INDEX($F$1:$F$1001,ROW($F503)+$E$3))/Q$3*1000,""))</f>
        <v/>
      </c>
      <c r="R503" s="73" t="str">
        <f>IF($A503="","",IF($A503=R$2,IF($G$3=aux!$A$2,1,-1)*($F503-INDEX($F$1:$F$1001,ROW($F503)+$E$3))/R$3*1000,""))</f>
        <v/>
      </c>
      <c r="S503" s="73" t="str">
        <f>IF($A503="","",IF($A503=S$2,IF($G$3=aux!$A$2,1,-1)*($F503-INDEX($F$1:$F$1001,ROW($F503)+$E$3))/S$3*1000,""))</f>
        <v/>
      </c>
      <c r="T503" s="73" t="str">
        <f>IF($A503="","",IF($A503=T$2,IF($G$3=aux!$A$2,1,-1)*($F503-INDEX($F$1:$F$1001,ROW($F503)+$E$3))/T$3*1000,""))</f>
        <v/>
      </c>
      <c r="U503" s="73" t="str">
        <f>IF($A503="","",IF($A503=U$2,IF($G$3=aux!$A$2,1,-1)*($F503-INDEX($F$1:$F$1001,ROW($F503)+$E$3))/U$3*1000,""))</f>
        <v/>
      </c>
      <c r="V503" s="73" t="str">
        <f>IF($A503="","",IF($A503=V$2,IF($G$3=aux!$A$2,1,-1)*($F503-INDEX($F$1:$F$1001,ROW($F503)+$E$3))/V$3*1000,""))</f>
        <v/>
      </c>
      <c r="W503" s="73">
        <f>IF($A503="","",IF($A503=W$2,IF($G$3=aux!$A$2,1,-1)*($F503-INDEX($F$1:$F$1001,ROW($F503)+$E$3))/W$3*1000,""))</f>
        <v>49.06</v>
      </c>
    </row>
    <row r="504" spans="1:23" x14ac:dyDescent="0.25">
      <c r="A504" s="47" t="s">
        <v>133</v>
      </c>
      <c r="B504" s="8" t="s">
        <v>129</v>
      </c>
      <c r="C504" s="8" t="s">
        <v>130</v>
      </c>
      <c r="D504" s="8" t="s">
        <v>0</v>
      </c>
      <c r="E504" s="8">
        <v>86</v>
      </c>
      <c r="F504" s="8">
        <v>0.19878699999999999</v>
      </c>
      <c r="G504" s="8">
        <v>-3.3860000000000002E-16</v>
      </c>
      <c r="H504" s="8">
        <v>0</v>
      </c>
      <c r="I504" s="8">
        <v>0</v>
      </c>
      <c r="J504" s="8">
        <v>0</v>
      </c>
      <c r="K504" s="48">
        <v>-2.3900000000000001E-7</v>
      </c>
      <c r="N504" s="73" t="str">
        <f>IF($A504="","",IF($A504=N$2,IF($G$3=aux!$A$2,1,-1)*($F504-INDEX($F$1:$F$1001,ROW($F504)+$E$3))/N$3*1000,""))</f>
        <v/>
      </c>
      <c r="O504" s="73" t="str">
        <f>IF($A504="","",IF($A504=O$2,IF($G$3=aux!$A$2,1,-1)*($F504-INDEX($F$1:$F$1001,ROW($F504)+$E$3))/O$3*1000,""))</f>
        <v/>
      </c>
      <c r="P504" s="73" t="str">
        <f>IF($A504="","",IF($A504=P$2,IF($G$3=aux!$A$2,1,-1)*($F504-INDEX($F$1:$F$1001,ROW($F504)+$E$3))/P$3*1000,""))</f>
        <v/>
      </c>
      <c r="Q504" s="73" t="str">
        <f>IF($A504="","",IF($A504=Q$2,IF($G$3=aux!$A$2,1,-1)*($F504-INDEX($F$1:$F$1001,ROW($F504)+$E$3))/Q$3*1000,""))</f>
        <v/>
      </c>
      <c r="R504" s="73" t="str">
        <f>IF($A504="","",IF($A504=R$2,IF($G$3=aux!$A$2,1,-1)*($F504-INDEX($F$1:$F$1001,ROW($F504)+$E$3))/R$3*1000,""))</f>
        <v/>
      </c>
      <c r="S504" s="73" t="str">
        <f>IF($A504="","",IF($A504=S$2,IF($G$3=aux!$A$2,1,-1)*($F504-INDEX($F$1:$F$1001,ROW($F504)+$E$3))/S$3*1000,""))</f>
        <v/>
      </c>
      <c r="T504" s="73" t="str">
        <f>IF($A504="","",IF($A504=T$2,IF($G$3=aux!$A$2,1,-1)*($F504-INDEX($F$1:$F$1001,ROW($F504)+$E$3))/T$3*1000,""))</f>
        <v/>
      </c>
      <c r="U504" s="73" t="str">
        <f>IF($A504="","",IF($A504=U$2,IF($G$3=aux!$A$2,1,-1)*($F504-INDEX($F$1:$F$1001,ROW($F504)+$E$3))/U$3*1000,""))</f>
        <v/>
      </c>
      <c r="V504" s="73" t="str">
        <f>IF($A504="","",IF($A504=V$2,IF($G$3=aux!$A$2,1,-1)*($F504-INDEX($F$1:$F$1001,ROW($F504)+$E$3))/V$3*1000,""))</f>
        <v/>
      </c>
      <c r="W504" s="73">
        <f>IF($A504="","",IF($A504=W$2,IF($G$3=aux!$A$2,1,-1)*($F504-INDEX($F$1:$F$1001,ROW($F504)+$E$3))/W$3*1000,""))</f>
        <v>49.696749999999994</v>
      </c>
    </row>
    <row r="505" spans="1:23" x14ac:dyDescent="0.25">
      <c r="A505" s="47" t="s">
        <v>133</v>
      </c>
      <c r="B505" s="8" t="s">
        <v>129</v>
      </c>
      <c r="C505" s="8" t="s">
        <v>130</v>
      </c>
      <c r="D505" s="8" t="s">
        <v>0</v>
      </c>
      <c r="E505" s="8">
        <v>87</v>
      </c>
      <c r="F505" s="8">
        <v>0.20138400000000001</v>
      </c>
      <c r="G505" s="8">
        <v>-3.3870000000000001E-16</v>
      </c>
      <c r="H505" s="8">
        <v>0</v>
      </c>
      <c r="I505" s="8">
        <v>0</v>
      </c>
      <c r="J505" s="8">
        <v>0</v>
      </c>
      <c r="K505" s="48">
        <v>-2.3900000000000001E-7</v>
      </c>
      <c r="N505" s="73" t="str">
        <f>IF($A505="","",IF($A505=N$2,IF($G$3=aux!$A$2,1,-1)*($F505-INDEX($F$1:$F$1001,ROW($F505)+$E$3))/N$3*1000,""))</f>
        <v/>
      </c>
      <c r="O505" s="73" t="str">
        <f>IF($A505="","",IF($A505=O$2,IF($G$3=aux!$A$2,1,-1)*($F505-INDEX($F$1:$F$1001,ROW($F505)+$E$3))/O$3*1000,""))</f>
        <v/>
      </c>
      <c r="P505" s="73" t="str">
        <f>IF($A505="","",IF($A505=P$2,IF($G$3=aux!$A$2,1,-1)*($F505-INDEX($F$1:$F$1001,ROW($F505)+$E$3))/P$3*1000,""))</f>
        <v/>
      </c>
      <c r="Q505" s="73" t="str">
        <f>IF($A505="","",IF($A505=Q$2,IF($G$3=aux!$A$2,1,-1)*($F505-INDEX($F$1:$F$1001,ROW($F505)+$E$3))/Q$3*1000,""))</f>
        <v/>
      </c>
      <c r="R505" s="73" t="str">
        <f>IF($A505="","",IF($A505=R$2,IF($G$3=aux!$A$2,1,-1)*($F505-INDEX($F$1:$F$1001,ROW($F505)+$E$3))/R$3*1000,""))</f>
        <v/>
      </c>
      <c r="S505" s="73" t="str">
        <f>IF($A505="","",IF($A505=S$2,IF($G$3=aux!$A$2,1,-1)*($F505-INDEX($F$1:$F$1001,ROW($F505)+$E$3))/S$3*1000,""))</f>
        <v/>
      </c>
      <c r="T505" s="73" t="str">
        <f>IF($A505="","",IF($A505=T$2,IF($G$3=aux!$A$2,1,-1)*($F505-INDEX($F$1:$F$1001,ROW($F505)+$E$3))/T$3*1000,""))</f>
        <v/>
      </c>
      <c r="U505" s="73" t="str">
        <f>IF($A505="","",IF($A505=U$2,IF($G$3=aux!$A$2,1,-1)*($F505-INDEX($F$1:$F$1001,ROW($F505)+$E$3))/U$3*1000,""))</f>
        <v/>
      </c>
      <c r="V505" s="73" t="str">
        <f>IF($A505="","",IF($A505=V$2,IF($G$3=aux!$A$2,1,-1)*($F505-INDEX($F$1:$F$1001,ROW($F505)+$E$3))/V$3*1000,""))</f>
        <v/>
      </c>
      <c r="W505" s="73">
        <f>IF($A505="","",IF($A505=W$2,IF($G$3=aux!$A$2,1,-1)*($F505-INDEX($F$1:$F$1001,ROW($F505)+$E$3))/W$3*1000,""))</f>
        <v>50.346000000000004</v>
      </c>
    </row>
    <row r="506" spans="1:23" x14ac:dyDescent="0.25">
      <c r="A506" s="47" t="s">
        <v>133</v>
      </c>
      <c r="B506" s="8" t="s">
        <v>129</v>
      </c>
      <c r="C506" s="8" t="s">
        <v>130</v>
      </c>
      <c r="D506" s="8" t="s">
        <v>0</v>
      </c>
      <c r="E506" s="8">
        <v>88</v>
      </c>
      <c r="F506" s="8">
        <v>0.203981</v>
      </c>
      <c r="G506" s="8">
        <v>-3.3889999999999999E-16</v>
      </c>
      <c r="H506" s="8">
        <v>0</v>
      </c>
      <c r="I506" s="8">
        <v>0</v>
      </c>
      <c r="J506" s="8">
        <v>0</v>
      </c>
      <c r="K506" s="48">
        <v>-2.3900000000000001E-7</v>
      </c>
      <c r="N506" s="73" t="str">
        <f>IF($A506="","",IF($A506=N$2,IF($G$3=aux!$A$2,1,-1)*($F506-INDEX($F$1:$F$1001,ROW($F506)+$E$3))/N$3*1000,""))</f>
        <v/>
      </c>
      <c r="O506" s="73" t="str">
        <f>IF($A506="","",IF($A506=O$2,IF($G$3=aux!$A$2,1,-1)*($F506-INDEX($F$1:$F$1001,ROW($F506)+$E$3))/O$3*1000,""))</f>
        <v/>
      </c>
      <c r="P506" s="73" t="str">
        <f>IF($A506="","",IF($A506=P$2,IF($G$3=aux!$A$2,1,-1)*($F506-INDEX($F$1:$F$1001,ROW($F506)+$E$3))/P$3*1000,""))</f>
        <v/>
      </c>
      <c r="Q506" s="73" t="str">
        <f>IF($A506="","",IF($A506=Q$2,IF($G$3=aux!$A$2,1,-1)*($F506-INDEX($F$1:$F$1001,ROW($F506)+$E$3))/Q$3*1000,""))</f>
        <v/>
      </c>
      <c r="R506" s="73" t="str">
        <f>IF($A506="","",IF($A506=R$2,IF($G$3=aux!$A$2,1,-1)*($F506-INDEX($F$1:$F$1001,ROW($F506)+$E$3))/R$3*1000,""))</f>
        <v/>
      </c>
      <c r="S506" s="73" t="str">
        <f>IF($A506="","",IF($A506=S$2,IF($G$3=aux!$A$2,1,-1)*($F506-INDEX($F$1:$F$1001,ROW($F506)+$E$3))/S$3*1000,""))</f>
        <v/>
      </c>
      <c r="T506" s="73" t="str">
        <f>IF($A506="","",IF($A506=T$2,IF($G$3=aux!$A$2,1,-1)*($F506-INDEX($F$1:$F$1001,ROW($F506)+$E$3))/T$3*1000,""))</f>
        <v/>
      </c>
      <c r="U506" s="73" t="str">
        <f>IF($A506="","",IF($A506=U$2,IF($G$3=aux!$A$2,1,-1)*($F506-INDEX($F$1:$F$1001,ROW($F506)+$E$3))/U$3*1000,""))</f>
        <v/>
      </c>
      <c r="V506" s="73" t="str">
        <f>IF($A506="","",IF($A506=V$2,IF($G$3=aux!$A$2,1,-1)*($F506-INDEX($F$1:$F$1001,ROW($F506)+$E$3))/V$3*1000,""))</f>
        <v/>
      </c>
      <c r="W506" s="73">
        <f>IF($A506="","",IF($A506=W$2,IF($G$3=aux!$A$2,1,-1)*($F506-INDEX($F$1:$F$1001,ROW($F506)+$E$3))/W$3*1000,""))</f>
        <v>50.995249999999999</v>
      </c>
    </row>
    <row r="507" spans="1:23" x14ac:dyDescent="0.25">
      <c r="A507" s="47" t="s">
        <v>133</v>
      </c>
      <c r="B507" s="8" t="s">
        <v>129</v>
      </c>
      <c r="C507" s="8" t="s">
        <v>130</v>
      </c>
      <c r="D507" s="8" t="s">
        <v>0</v>
      </c>
      <c r="E507" s="8">
        <v>89</v>
      </c>
      <c r="F507" s="8">
        <v>0.20644299999999999</v>
      </c>
      <c r="G507" s="8">
        <v>-3.3899999999999999E-16</v>
      </c>
      <c r="H507" s="8">
        <v>0</v>
      </c>
      <c r="I507" s="8">
        <v>0</v>
      </c>
      <c r="J507" s="8">
        <v>0</v>
      </c>
      <c r="K507" s="48">
        <v>-2.3900000000000001E-7</v>
      </c>
      <c r="N507" s="73" t="str">
        <f>IF($A507="","",IF($A507=N$2,IF($G$3=aux!$A$2,1,-1)*($F507-INDEX($F$1:$F$1001,ROW($F507)+$E$3))/N$3*1000,""))</f>
        <v/>
      </c>
      <c r="O507" s="73" t="str">
        <f>IF($A507="","",IF($A507=O$2,IF($G$3=aux!$A$2,1,-1)*($F507-INDEX($F$1:$F$1001,ROW($F507)+$E$3))/O$3*1000,""))</f>
        <v/>
      </c>
      <c r="P507" s="73" t="str">
        <f>IF($A507="","",IF($A507=P$2,IF($G$3=aux!$A$2,1,-1)*($F507-INDEX($F$1:$F$1001,ROW($F507)+$E$3))/P$3*1000,""))</f>
        <v/>
      </c>
      <c r="Q507" s="73" t="str">
        <f>IF($A507="","",IF($A507=Q$2,IF($G$3=aux!$A$2,1,-1)*($F507-INDEX($F$1:$F$1001,ROW($F507)+$E$3))/Q$3*1000,""))</f>
        <v/>
      </c>
      <c r="R507" s="73" t="str">
        <f>IF($A507="","",IF($A507=R$2,IF($G$3=aux!$A$2,1,-1)*($F507-INDEX($F$1:$F$1001,ROW($F507)+$E$3))/R$3*1000,""))</f>
        <v/>
      </c>
      <c r="S507" s="73" t="str">
        <f>IF($A507="","",IF($A507=S$2,IF($G$3=aux!$A$2,1,-1)*($F507-INDEX($F$1:$F$1001,ROW($F507)+$E$3))/S$3*1000,""))</f>
        <v/>
      </c>
      <c r="T507" s="73" t="str">
        <f>IF($A507="","",IF($A507=T$2,IF($G$3=aux!$A$2,1,-1)*($F507-INDEX($F$1:$F$1001,ROW($F507)+$E$3))/T$3*1000,""))</f>
        <v/>
      </c>
      <c r="U507" s="73" t="str">
        <f>IF($A507="","",IF($A507=U$2,IF($G$3=aux!$A$2,1,-1)*($F507-INDEX($F$1:$F$1001,ROW($F507)+$E$3))/U$3*1000,""))</f>
        <v/>
      </c>
      <c r="V507" s="73" t="str">
        <f>IF($A507="","",IF($A507=V$2,IF($G$3=aux!$A$2,1,-1)*($F507-INDEX($F$1:$F$1001,ROW($F507)+$E$3))/V$3*1000,""))</f>
        <v/>
      </c>
      <c r="W507" s="73">
        <f>IF($A507="","",IF($A507=W$2,IF($G$3=aux!$A$2,1,-1)*($F507-INDEX($F$1:$F$1001,ROW($F507)+$E$3))/W$3*1000,""))</f>
        <v>51.610749999999996</v>
      </c>
    </row>
    <row r="508" spans="1:23" x14ac:dyDescent="0.25">
      <c r="A508" s="47" t="s">
        <v>133</v>
      </c>
      <c r="B508" s="8" t="s">
        <v>129</v>
      </c>
      <c r="C508" s="8" t="s">
        <v>130</v>
      </c>
      <c r="D508" s="8" t="s">
        <v>0</v>
      </c>
      <c r="E508" s="8">
        <v>90</v>
      </c>
      <c r="F508" s="8">
        <v>0.20890400000000001</v>
      </c>
      <c r="G508" s="8">
        <v>-3.3899999999999999E-16</v>
      </c>
      <c r="H508" s="8">
        <v>0</v>
      </c>
      <c r="I508" s="8">
        <v>0</v>
      </c>
      <c r="J508" s="8">
        <v>0</v>
      </c>
      <c r="K508" s="48">
        <v>-2.3900000000000001E-7</v>
      </c>
      <c r="N508" s="73" t="str">
        <f>IF($A508="","",IF($A508=N$2,IF($G$3=aux!$A$2,1,-1)*($F508-INDEX($F$1:$F$1001,ROW($F508)+$E$3))/N$3*1000,""))</f>
        <v/>
      </c>
      <c r="O508" s="73" t="str">
        <f>IF($A508="","",IF($A508=O$2,IF($G$3=aux!$A$2,1,-1)*($F508-INDEX($F$1:$F$1001,ROW($F508)+$E$3))/O$3*1000,""))</f>
        <v/>
      </c>
      <c r="P508" s="73" t="str">
        <f>IF($A508="","",IF($A508=P$2,IF($G$3=aux!$A$2,1,-1)*($F508-INDEX($F$1:$F$1001,ROW($F508)+$E$3))/P$3*1000,""))</f>
        <v/>
      </c>
      <c r="Q508" s="73" t="str">
        <f>IF($A508="","",IF($A508=Q$2,IF($G$3=aux!$A$2,1,-1)*($F508-INDEX($F$1:$F$1001,ROW($F508)+$E$3))/Q$3*1000,""))</f>
        <v/>
      </c>
      <c r="R508" s="73" t="str">
        <f>IF($A508="","",IF($A508=R$2,IF($G$3=aux!$A$2,1,-1)*($F508-INDEX($F$1:$F$1001,ROW($F508)+$E$3))/R$3*1000,""))</f>
        <v/>
      </c>
      <c r="S508" s="73" t="str">
        <f>IF($A508="","",IF($A508=S$2,IF($G$3=aux!$A$2,1,-1)*($F508-INDEX($F$1:$F$1001,ROW($F508)+$E$3))/S$3*1000,""))</f>
        <v/>
      </c>
      <c r="T508" s="73" t="str">
        <f>IF($A508="","",IF($A508=T$2,IF($G$3=aux!$A$2,1,-1)*($F508-INDEX($F$1:$F$1001,ROW($F508)+$E$3))/T$3*1000,""))</f>
        <v/>
      </c>
      <c r="U508" s="73" t="str">
        <f>IF($A508="","",IF($A508=U$2,IF($G$3=aux!$A$2,1,-1)*($F508-INDEX($F$1:$F$1001,ROW($F508)+$E$3))/U$3*1000,""))</f>
        <v/>
      </c>
      <c r="V508" s="73" t="str">
        <f>IF($A508="","",IF($A508=V$2,IF($G$3=aux!$A$2,1,-1)*($F508-INDEX($F$1:$F$1001,ROW($F508)+$E$3))/V$3*1000,""))</f>
        <v/>
      </c>
      <c r="W508" s="73">
        <f>IF($A508="","",IF($A508=W$2,IF($G$3=aux!$A$2,1,-1)*($F508-INDEX($F$1:$F$1001,ROW($F508)+$E$3))/W$3*1000,""))</f>
        <v>52.225999999999999</v>
      </c>
    </row>
    <row r="509" spans="1:23" x14ac:dyDescent="0.25">
      <c r="A509" s="47" t="s">
        <v>133</v>
      </c>
      <c r="B509" s="8" t="s">
        <v>129</v>
      </c>
      <c r="C509" s="8" t="s">
        <v>130</v>
      </c>
      <c r="D509" s="8" t="s">
        <v>0</v>
      </c>
      <c r="E509" s="8">
        <v>91</v>
      </c>
      <c r="F509" s="8">
        <v>0.211366</v>
      </c>
      <c r="G509" s="8">
        <v>-3.3909999999999998E-16</v>
      </c>
      <c r="H509" s="8">
        <v>0</v>
      </c>
      <c r="I509" s="8">
        <v>0</v>
      </c>
      <c r="J509" s="8">
        <v>0</v>
      </c>
      <c r="K509" s="48">
        <v>-2.3900000000000001E-7</v>
      </c>
      <c r="N509" s="73" t="str">
        <f>IF($A509="","",IF($A509=N$2,IF($G$3=aux!$A$2,1,-1)*($F509-INDEX($F$1:$F$1001,ROW($F509)+$E$3))/N$3*1000,""))</f>
        <v/>
      </c>
      <c r="O509" s="73" t="str">
        <f>IF($A509="","",IF($A509=O$2,IF($G$3=aux!$A$2,1,-1)*($F509-INDEX($F$1:$F$1001,ROW($F509)+$E$3))/O$3*1000,""))</f>
        <v/>
      </c>
      <c r="P509" s="73" t="str">
        <f>IF($A509="","",IF($A509=P$2,IF($G$3=aux!$A$2,1,-1)*($F509-INDEX($F$1:$F$1001,ROW($F509)+$E$3))/P$3*1000,""))</f>
        <v/>
      </c>
      <c r="Q509" s="73" t="str">
        <f>IF($A509="","",IF($A509=Q$2,IF($G$3=aux!$A$2,1,-1)*($F509-INDEX($F$1:$F$1001,ROW($F509)+$E$3))/Q$3*1000,""))</f>
        <v/>
      </c>
      <c r="R509" s="73" t="str">
        <f>IF($A509="","",IF($A509=R$2,IF($G$3=aux!$A$2,1,-1)*($F509-INDEX($F$1:$F$1001,ROW($F509)+$E$3))/R$3*1000,""))</f>
        <v/>
      </c>
      <c r="S509" s="73" t="str">
        <f>IF($A509="","",IF($A509=S$2,IF($G$3=aux!$A$2,1,-1)*($F509-INDEX($F$1:$F$1001,ROW($F509)+$E$3))/S$3*1000,""))</f>
        <v/>
      </c>
      <c r="T509" s="73" t="str">
        <f>IF($A509="","",IF($A509=T$2,IF($G$3=aux!$A$2,1,-1)*($F509-INDEX($F$1:$F$1001,ROW($F509)+$E$3))/T$3*1000,""))</f>
        <v/>
      </c>
      <c r="U509" s="73" t="str">
        <f>IF($A509="","",IF($A509=U$2,IF($G$3=aux!$A$2,1,-1)*($F509-INDEX($F$1:$F$1001,ROW($F509)+$E$3))/U$3*1000,""))</f>
        <v/>
      </c>
      <c r="V509" s="73" t="str">
        <f>IF($A509="","",IF($A509=V$2,IF($G$3=aux!$A$2,1,-1)*($F509-INDEX($F$1:$F$1001,ROW($F509)+$E$3))/V$3*1000,""))</f>
        <v/>
      </c>
      <c r="W509" s="73">
        <f>IF($A509="","",IF($A509=W$2,IF($G$3=aux!$A$2,1,-1)*($F509-INDEX($F$1:$F$1001,ROW($F509)+$E$3))/W$3*1000,""))</f>
        <v>52.841499999999996</v>
      </c>
    </row>
    <row r="510" spans="1:23" x14ac:dyDescent="0.25">
      <c r="A510" s="47" t="s">
        <v>133</v>
      </c>
      <c r="B510" s="8" t="s">
        <v>129</v>
      </c>
      <c r="C510" s="8" t="s">
        <v>130</v>
      </c>
      <c r="D510" s="8" t="s">
        <v>0</v>
      </c>
      <c r="E510" s="8">
        <v>92</v>
      </c>
      <c r="F510" s="8">
        <v>0.21382799999999999</v>
      </c>
      <c r="G510" s="8">
        <v>-3.3920000000000002E-16</v>
      </c>
      <c r="H510" s="8">
        <v>0</v>
      </c>
      <c r="I510" s="8">
        <v>0</v>
      </c>
      <c r="J510" s="8">
        <v>0</v>
      </c>
      <c r="K510" s="48">
        <v>-2.3900000000000001E-7</v>
      </c>
      <c r="N510" s="73" t="str">
        <f>IF($A510="","",IF($A510=N$2,IF($G$3=aux!$A$2,1,-1)*($F510-INDEX($F$1:$F$1001,ROW($F510)+$E$3))/N$3*1000,""))</f>
        <v/>
      </c>
      <c r="O510" s="73" t="str">
        <f>IF($A510="","",IF($A510=O$2,IF($G$3=aux!$A$2,1,-1)*($F510-INDEX($F$1:$F$1001,ROW($F510)+$E$3))/O$3*1000,""))</f>
        <v/>
      </c>
      <c r="P510" s="73" t="str">
        <f>IF($A510="","",IF($A510=P$2,IF($G$3=aux!$A$2,1,-1)*($F510-INDEX($F$1:$F$1001,ROW($F510)+$E$3))/P$3*1000,""))</f>
        <v/>
      </c>
      <c r="Q510" s="73" t="str">
        <f>IF($A510="","",IF($A510=Q$2,IF($G$3=aux!$A$2,1,-1)*($F510-INDEX($F$1:$F$1001,ROW($F510)+$E$3))/Q$3*1000,""))</f>
        <v/>
      </c>
      <c r="R510" s="73" t="str">
        <f>IF($A510="","",IF($A510=R$2,IF($G$3=aux!$A$2,1,-1)*($F510-INDEX($F$1:$F$1001,ROW($F510)+$E$3))/R$3*1000,""))</f>
        <v/>
      </c>
      <c r="S510" s="73" t="str">
        <f>IF($A510="","",IF($A510=S$2,IF($G$3=aux!$A$2,1,-1)*($F510-INDEX($F$1:$F$1001,ROW($F510)+$E$3))/S$3*1000,""))</f>
        <v/>
      </c>
      <c r="T510" s="73" t="str">
        <f>IF($A510="","",IF($A510=T$2,IF($G$3=aux!$A$2,1,-1)*($F510-INDEX($F$1:$F$1001,ROW($F510)+$E$3))/T$3*1000,""))</f>
        <v/>
      </c>
      <c r="U510" s="73" t="str">
        <f>IF($A510="","",IF($A510=U$2,IF($G$3=aux!$A$2,1,-1)*($F510-INDEX($F$1:$F$1001,ROW($F510)+$E$3))/U$3*1000,""))</f>
        <v/>
      </c>
      <c r="V510" s="73" t="str">
        <f>IF($A510="","",IF($A510=V$2,IF($G$3=aux!$A$2,1,-1)*($F510-INDEX($F$1:$F$1001,ROW($F510)+$E$3))/V$3*1000,""))</f>
        <v/>
      </c>
      <c r="W510" s="73">
        <f>IF($A510="","",IF($A510=W$2,IF($G$3=aux!$A$2,1,-1)*($F510-INDEX($F$1:$F$1001,ROW($F510)+$E$3))/W$3*1000,""))</f>
        <v>53.457000000000001</v>
      </c>
    </row>
    <row r="511" spans="1:23" x14ac:dyDescent="0.25">
      <c r="A511" s="47" t="s">
        <v>133</v>
      </c>
      <c r="B511" s="8" t="s">
        <v>129</v>
      </c>
      <c r="C511" s="8" t="s">
        <v>130</v>
      </c>
      <c r="D511" s="8" t="s">
        <v>0</v>
      </c>
      <c r="E511" s="8">
        <v>93</v>
      </c>
      <c r="F511" s="8">
        <v>0.21628900000000001</v>
      </c>
      <c r="G511" s="8">
        <v>-3.3930000000000001E-16</v>
      </c>
      <c r="H511" s="8">
        <v>0</v>
      </c>
      <c r="I511" s="8">
        <v>0</v>
      </c>
      <c r="J511" s="8">
        <v>0</v>
      </c>
      <c r="K511" s="48">
        <v>-2.3900000000000001E-7</v>
      </c>
      <c r="N511" s="73" t="str">
        <f>IF($A511="","",IF($A511=N$2,IF($G$3=aux!$A$2,1,-1)*($F511-INDEX($F$1:$F$1001,ROW($F511)+$E$3))/N$3*1000,""))</f>
        <v/>
      </c>
      <c r="O511" s="73" t="str">
        <f>IF($A511="","",IF($A511=O$2,IF($G$3=aux!$A$2,1,-1)*($F511-INDEX($F$1:$F$1001,ROW($F511)+$E$3))/O$3*1000,""))</f>
        <v/>
      </c>
      <c r="P511" s="73" t="str">
        <f>IF($A511="","",IF($A511=P$2,IF($G$3=aux!$A$2,1,-1)*($F511-INDEX($F$1:$F$1001,ROW($F511)+$E$3))/P$3*1000,""))</f>
        <v/>
      </c>
      <c r="Q511" s="73" t="str">
        <f>IF($A511="","",IF($A511=Q$2,IF($G$3=aux!$A$2,1,-1)*($F511-INDEX($F$1:$F$1001,ROW($F511)+$E$3))/Q$3*1000,""))</f>
        <v/>
      </c>
      <c r="R511" s="73" t="str">
        <f>IF($A511="","",IF($A511=R$2,IF($G$3=aux!$A$2,1,-1)*($F511-INDEX($F$1:$F$1001,ROW($F511)+$E$3))/R$3*1000,""))</f>
        <v/>
      </c>
      <c r="S511" s="73" t="str">
        <f>IF($A511="","",IF($A511=S$2,IF($G$3=aux!$A$2,1,-1)*($F511-INDEX($F$1:$F$1001,ROW($F511)+$E$3))/S$3*1000,""))</f>
        <v/>
      </c>
      <c r="T511" s="73" t="str">
        <f>IF($A511="","",IF($A511=T$2,IF($G$3=aux!$A$2,1,-1)*($F511-INDEX($F$1:$F$1001,ROW($F511)+$E$3))/T$3*1000,""))</f>
        <v/>
      </c>
      <c r="U511" s="73" t="str">
        <f>IF($A511="","",IF($A511=U$2,IF($G$3=aux!$A$2,1,-1)*($F511-INDEX($F$1:$F$1001,ROW($F511)+$E$3))/U$3*1000,""))</f>
        <v/>
      </c>
      <c r="V511" s="73" t="str">
        <f>IF($A511="","",IF($A511=V$2,IF($G$3=aux!$A$2,1,-1)*($F511-INDEX($F$1:$F$1001,ROW($F511)+$E$3))/V$3*1000,""))</f>
        <v/>
      </c>
      <c r="W511" s="73">
        <f>IF($A511="","",IF($A511=W$2,IF($G$3=aux!$A$2,1,-1)*($F511-INDEX($F$1:$F$1001,ROW($F511)+$E$3))/W$3*1000,""))</f>
        <v>54.072250000000004</v>
      </c>
    </row>
    <row r="512" spans="1:23" x14ac:dyDescent="0.25">
      <c r="A512" s="47" t="s">
        <v>133</v>
      </c>
      <c r="B512" s="8" t="s">
        <v>129</v>
      </c>
      <c r="C512" s="8" t="s">
        <v>130</v>
      </c>
      <c r="D512" s="8" t="s">
        <v>0</v>
      </c>
      <c r="E512" s="8">
        <v>94</v>
      </c>
      <c r="F512" s="8">
        <v>0.218751</v>
      </c>
      <c r="G512" s="8">
        <v>-3.394E-16</v>
      </c>
      <c r="H512" s="8">
        <v>0</v>
      </c>
      <c r="I512" s="8">
        <v>0</v>
      </c>
      <c r="J512" s="8">
        <v>0</v>
      </c>
      <c r="K512" s="48">
        <v>-2.3900000000000001E-7</v>
      </c>
      <c r="N512" s="73" t="str">
        <f>IF($A512="","",IF($A512=N$2,IF($G$3=aux!$A$2,1,-1)*($F512-INDEX($F$1:$F$1001,ROW($F512)+$E$3))/N$3*1000,""))</f>
        <v/>
      </c>
      <c r="O512" s="73" t="str">
        <f>IF($A512="","",IF($A512=O$2,IF($G$3=aux!$A$2,1,-1)*($F512-INDEX($F$1:$F$1001,ROW($F512)+$E$3))/O$3*1000,""))</f>
        <v/>
      </c>
      <c r="P512" s="73" t="str">
        <f>IF($A512="","",IF($A512=P$2,IF($G$3=aux!$A$2,1,-1)*($F512-INDEX($F$1:$F$1001,ROW($F512)+$E$3))/P$3*1000,""))</f>
        <v/>
      </c>
      <c r="Q512" s="73" t="str">
        <f>IF($A512="","",IF($A512=Q$2,IF($G$3=aux!$A$2,1,-1)*($F512-INDEX($F$1:$F$1001,ROW($F512)+$E$3))/Q$3*1000,""))</f>
        <v/>
      </c>
      <c r="R512" s="73" t="str">
        <f>IF($A512="","",IF($A512=R$2,IF($G$3=aux!$A$2,1,-1)*($F512-INDEX($F$1:$F$1001,ROW($F512)+$E$3))/R$3*1000,""))</f>
        <v/>
      </c>
      <c r="S512" s="73" t="str">
        <f>IF($A512="","",IF($A512=S$2,IF($G$3=aux!$A$2,1,-1)*($F512-INDEX($F$1:$F$1001,ROW($F512)+$E$3))/S$3*1000,""))</f>
        <v/>
      </c>
      <c r="T512" s="73" t="str">
        <f>IF($A512="","",IF($A512=T$2,IF($G$3=aux!$A$2,1,-1)*($F512-INDEX($F$1:$F$1001,ROW($F512)+$E$3))/T$3*1000,""))</f>
        <v/>
      </c>
      <c r="U512" s="73" t="str">
        <f>IF($A512="","",IF($A512=U$2,IF($G$3=aux!$A$2,1,-1)*($F512-INDEX($F$1:$F$1001,ROW($F512)+$E$3))/U$3*1000,""))</f>
        <v/>
      </c>
      <c r="V512" s="73" t="str">
        <f>IF($A512="","",IF($A512=V$2,IF($G$3=aux!$A$2,1,-1)*($F512-INDEX($F$1:$F$1001,ROW($F512)+$E$3))/V$3*1000,""))</f>
        <v/>
      </c>
      <c r="W512" s="73">
        <f>IF($A512="","",IF($A512=W$2,IF($G$3=aux!$A$2,1,-1)*($F512-INDEX($F$1:$F$1001,ROW($F512)+$E$3))/W$3*1000,""))</f>
        <v>54.687750000000001</v>
      </c>
    </row>
    <row r="513" spans="1:23" x14ac:dyDescent="0.25">
      <c r="A513" s="47" t="s">
        <v>133</v>
      </c>
      <c r="B513" s="8" t="s">
        <v>129</v>
      </c>
      <c r="C513" s="8" t="s">
        <v>130</v>
      </c>
      <c r="D513" s="8" t="s">
        <v>0</v>
      </c>
      <c r="E513" s="8">
        <v>95</v>
      </c>
      <c r="F513" s="8">
        <v>0.22121199999999999</v>
      </c>
      <c r="G513" s="8">
        <v>-3.3949999999999999E-16</v>
      </c>
      <c r="H513" s="8">
        <v>0</v>
      </c>
      <c r="I513" s="8">
        <v>0</v>
      </c>
      <c r="J513" s="8">
        <v>0</v>
      </c>
      <c r="K513" s="48">
        <v>-2.3900000000000001E-7</v>
      </c>
      <c r="N513" s="73" t="str">
        <f>IF($A513="","",IF($A513=N$2,IF($G$3=aux!$A$2,1,-1)*($F513-INDEX($F$1:$F$1001,ROW($F513)+$E$3))/N$3*1000,""))</f>
        <v/>
      </c>
      <c r="O513" s="73" t="str">
        <f>IF($A513="","",IF($A513=O$2,IF($G$3=aux!$A$2,1,-1)*($F513-INDEX($F$1:$F$1001,ROW($F513)+$E$3))/O$3*1000,""))</f>
        <v/>
      </c>
      <c r="P513" s="73" t="str">
        <f>IF($A513="","",IF($A513=P$2,IF($G$3=aux!$A$2,1,-1)*($F513-INDEX($F$1:$F$1001,ROW($F513)+$E$3))/P$3*1000,""))</f>
        <v/>
      </c>
      <c r="Q513" s="73" t="str">
        <f>IF($A513="","",IF($A513=Q$2,IF($G$3=aux!$A$2,1,-1)*($F513-INDEX($F$1:$F$1001,ROW($F513)+$E$3))/Q$3*1000,""))</f>
        <v/>
      </c>
      <c r="R513" s="73" t="str">
        <f>IF($A513="","",IF($A513=R$2,IF($G$3=aux!$A$2,1,-1)*($F513-INDEX($F$1:$F$1001,ROW($F513)+$E$3))/R$3*1000,""))</f>
        <v/>
      </c>
      <c r="S513" s="73" t="str">
        <f>IF($A513="","",IF($A513=S$2,IF($G$3=aux!$A$2,1,-1)*($F513-INDEX($F$1:$F$1001,ROW($F513)+$E$3))/S$3*1000,""))</f>
        <v/>
      </c>
      <c r="T513" s="73" t="str">
        <f>IF($A513="","",IF($A513=T$2,IF($G$3=aux!$A$2,1,-1)*($F513-INDEX($F$1:$F$1001,ROW($F513)+$E$3))/T$3*1000,""))</f>
        <v/>
      </c>
      <c r="U513" s="73" t="str">
        <f>IF($A513="","",IF($A513=U$2,IF($G$3=aux!$A$2,1,-1)*($F513-INDEX($F$1:$F$1001,ROW($F513)+$E$3))/U$3*1000,""))</f>
        <v/>
      </c>
      <c r="V513" s="73" t="str">
        <f>IF($A513="","",IF($A513=V$2,IF($G$3=aux!$A$2,1,-1)*($F513-INDEX($F$1:$F$1001,ROW($F513)+$E$3))/V$3*1000,""))</f>
        <v/>
      </c>
      <c r="W513" s="73">
        <f>IF($A513="","",IF($A513=W$2,IF($G$3=aux!$A$2,1,-1)*($F513-INDEX($F$1:$F$1001,ROW($F513)+$E$3))/W$3*1000,""))</f>
        <v>55.302999999999997</v>
      </c>
    </row>
    <row r="514" spans="1:23" x14ac:dyDescent="0.25">
      <c r="A514" s="47" t="s">
        <v>133</v>
      </c>
      <c r="B514" s="8" t="s">
        <v>129</v>
      </c>
      <c r="C514" s="8" t="s">
        <v>130</v>
      </c>
      <c r="D514" s="8" t="s">
        <v>0</v>
      </c>
      <c r="E514" s="8">
        <v>96</v>
      </c>
      <c r="F514" s="8">
        <v>0.22367400000000001</v>
      </c>
      <c r="G514" s="8">
        <v>-3.3949999999999999E-16</v>
      </c>
      <c r="H514" s="8">
        <v>0</v>
      </c>
      <c r="I514" s="8">
        <v>0</v>
      </c>
      <c r="J514" s="8">
        <v>0</v>
      </c>
      <c r="K514" s="48">
        <v>-2.3900000000000001E-7</v>
      </c>
      <c r="N514" s="73" t="str">
        <f>IF($A514="","",IF($A514=N$2,IF($G$3=aux!$A$2,1,-1)*($F514-INDEX($F$1:$F$1001,ROW($F514)+$E$3))/N$3*1000,""))</f>
        <v/>
      </c>
      <c r="O514" s="73" t="str">
        <f>IF($A514="","",IF($A514=O$2,IF($G$3=aux!$A$2,1,-1)*($F514-INDEX($F$1:$F$1001,ROW($F514)+$E$3))/O$3*1000,""))</f>
        <v/>
      </c>
      <c r="P514" s="73" t="str">
        <f>IF($A514="","",IF($A514=P$2,IF($G$3=aux!$A$2,1,-1)*($F514-INDEX($F$1:$F$1001,ROW($F514)+$E$3))/P$3*1000,""))</f>
        <v/>
      </c>
      <c r="Q514" s="73" t="str">
        <f>IF($A514="","",IF($A514=Q$2,IF($G$3=aux!$A$2,1,-1)*($F514-INDEX($F$1:$F$1001,ROW($F514)+$E$3))/Q$3*1000,""))</f>
        <v/>
      </c>
      <c r="R514" s="73" t="str">
        <f>IF($A514="","",IF($A514=R$2,IF($G$3=aux!$A$2,1,-1)*($F514-INDEX($F$1:$F$1001,ROW($F514)+$E$3))/R$3*1000,""))</f>
        <v/>
      </c>
      <c r="S514" s="73" t="str">
        <f>IF($A514="","",IF($A514=S$2,IF($G$3=aux!$A$2,1,-1)*($F514-INDEX($F$1:$F$1001,ROW($F514)+$E$3))/S$3*1000,""))</f>
        <v/>
      </c>
      <c r="T514" s="73" t="str">
        <f>IF($A514="","",IF($A514=T$2,IF($G$3=aux!$A$2,1,-1)*($F514-INDEX($F$1:$F$1001,ROW($F514)+$E$3))/T$3*1000,""))</f>
        <v/>
      </c>
      <c r="U514" s="73" t="str">
        <f>IF($A514="","",IF($A514=U$2,IF($G$3=aux!$A$2,1,-1)*($F514-INDEX($F$1:$F$1001,ROW($F514)+$E$3))/U$3*1000,""))</f>
        <v/>
      </c>
      <c r="V514" s="73" t="str">
        <f>IF($A514="","",IF($A514=V$2,IF($G$3=aux!$A$2,1,-1)*($F514-INDEX($F$1:$F$1001,ROW($F514)+$E$3))/V$3*1000,""))</f>
        <v/>
      </c>
      <c r="W514" s="73">
        <f>IF($A514="","",IF($A514=W$2,IF($G$3=aux!$A$2,1,-1)*($F514-INDEX($F$1:$F$1001,ROW($F514)+$E$3))/W$3*1000,""))</f>
        <v>55.918500000000002</v>
      </c>
    </row>
    <row r="515" spans="1:23" x14ac:dyDescent="0.25">
      <c r="A515" s="47" t="s">
        <v>133</v>
      </c>
      <c r="B515" s="8" t="s">
        <v>129</v>
      </c>
      <c r="C515" s="8" t="s">
        <v>130</v>
      </c>
      <c r="D515" s="8" t="s">
        <v>0</v>
      </c>
      <c r="E515" s="8">
        <v>97</v>
      </c>
      <c r="F515" s="8">
        <v>0.226135</v>
      </c>
      <c r="G515" s="8">
        <v>-3.3959999999999999E-16</v>
      </c>
      <c r="H515" s="8">
        <v>0</v>
      </c>
      <c r="I515" s="8">
        <v>0</v>
      </c>
      <c r="J515" s="8">
        <v>0</v>
      </c>
      <c r="K515" s="48">
        <v>-2.3900000000000001E-7</v>
      </c>
      <c r="N515" s="73" t="str">
        <f>IF($A515="","",IF($A515=N$2,IF($G$3=aux!$A$2,1,-1)*($F515-INDEX($F$1:$F$1001,ROW($F515)+$E$3))/N$3*1000,""))</f>
        <v/>
      </c>
      <c r="O515" s="73" t="str">
        <f>IF($A515="","",IF($A515=O$2,IF($G$3=aux!$A$2,1,-1)*($F515-INDEX($F$1:$F$1001,ROW($F515)+$E$3))/O$3*1000,""))</f>
        <v/>
      </c>
      <c r="P515" s="73" t="str">
        <f>IF($A515="","",IF($A515=P$2,IF($G$3=aux!$A$2,1,-1)*($F515-INDEX($F$1:$F$1001,ROW($F515)+$E$3))/P$3*1000,""))</f>
        <v/>
      </c>
      <c r="Q515" s="73" t="str">
        <f>IF($A515="","",IF($A515=Q$2,IF($G$3=aux!$A$2,1,-1)*($F515-INDEX($F$1:$F$1001,ROW($F515)+$E$3))/Q$3*1000,""))</f>
        <v/>
      </c>
      <c r="R515" s="73" t="str">
        <f>IF($A515="","",IF($A515=R$2,IF($G$3=aux!$A$2,1,-1)*($F515-INDEX($F$1:$F$1001,ROW($F515)+$E$3))/R$3*1000,""))</f>
        <v/>
      </c>
      <c r="S515" s="73" t="str">
        <f>IF($A515="","",IF($A515=S$2,IF($G$3=aux!$A$2,1,-1)*($F515-INDEX($F$1:$F$1001,ROW($F515)+$E$3))/S$3*1000,""))</f>
        <v/>
      </c>
      <c r="T515" s="73" t="str">
        <f>IF($A515="","",IF($A515=T$2,IF($G$3=aux!$A$2,1,-1)*($F515-INDEX($F$1:$F$1001,ROW($F515)+$E$3))/T$3*1000,""))</f>
        <v/>
      </c>
      <c r="U515" s="73" t="str">
        <f>IF($A515="","",IF($A515=U$2,IF($G$3=aux!$A$2,1,-1)*($F515-INDEX($F$1:$F$1001,ROW($F515)+$E$3))/U$3*1000,""))</f>
        <v/>
      </c>
      <c r="V515" s="73" t="str">
        <f>IF($A515="","",IF($A515=V$2,IF($G$3=aux!$A$2,1,-1)*($F515-INDEX($F$1:$F$1001,ROW($F515)+$E$3))/V$3*1000,""))</f>
        <v/>
      </c>
      <c r="W515" s="73">
        <f>IF($A515="","",IF($A515=W$2,IF($G$3=aux!$A$2,1,-1)*($F515-INDEX($F$1:$F$1001,ROW($F515)+$E$3))/W$3*1000,""))</f>
        <v>56.533749999999998</v>
      </c>
    </row>
    <row r="516" spans="1:23" x14ac:dyDescent="0.25">
      <c r="A516" s="47" t="s">
        <v>133</v>
      </c>
      <c r="B516" s="8" t="s">
        <v>129</v>
      </c>
      <c r="C516" s="8" t="s">
        <v>130</v>
      </c>
      <c r="D516" s="8" t="s">
        <v>0</v>
      </c>
      <c r="E516" s="8">
        <v>98</v>
      </c>
      <c r="F516" s="8">
        <v>0.22859699999999999</v>
      </c>
      <c r="G516" s="8">
        <v>-3.3969999999999998E-16</v>
      </c>
      <c r="H516" s="8">
        <v>0</v>
      </c>
      <c r="I516" s="8">
        <v>0</v>
      </c>
      <c r="J516" s="8">
        <v>0</v>
      </c>
      <c r="K516" s="48">
        <v>-2.3900000000000001E-7</v>
      </c>
      <c r="N516" s="73" t="str">
        <f>IF($A516="","",IF($A516=N$2,IF($G$3=aux!$A$2,1,-1)*($F516-INDEX($F$1:$F$1001,ROW($F516)+$E$3))/N$3*1000,""))</f>
        <v/>
      </c>
      <c r="O516" s="73" t="str">
        <f>IF($A516="","",IF($A516=O$2,IF($G$3=aux!$A$2,1,-1)*($F516-INDEX($F$1:$F$1001,ROW($F516)+$E$3))/O$3*1000,""))</f>
        <v/>
      </c>
      <c r="P516" s="73" t="str">
        <f>IF($A516="","",IF($A516=P$2,IF($G$3=aux!$A$2,1,-1)*($F516-INDEX($F$1:$F$1001,ROW($F516)+$E$3))/P$3*1000,""))</f>
        <v/>
      </c>
      <c r="Q516" s="73" t="str">
        <f>IF($A516="","",IF($A516=Q$2,IF($G$3=aux!$A$2,1,-1)*($F516-INDEX($F$1:$F$1001,ROW($F516)+$E$3))/Q$3*1000,""))</f>
        <v/>
      </c>
      <c r="R516" s="73" t="str">
        <f>IF($A516="","",IF($A516=R$2,IF($G$3=aux!$A$2,1,-1)*($F516-INDEX($F$1:$F$1001,ROW($F516)+$E$3))/R$3*1000,""))</f>
        <v/>
      </c>
      <c r="S516" s="73" t="str">
        <f>IF($A516="","",IF($A516=S$2,IF($G$3=aux!$A$2,1,-1)*($F516-INDEX($F$1:$F$1001,ROW($F516)+$E$3))/S$3*1000,""))</f>
        <v/>
      </c>
      <c r="T516" s="73" t="str">
        <f>IF($A516="","",IF($A516=T$2,IF($G$3=aux!$A$2,1,-1)*($F516-INDEX($F$1:$F$1001,ROW($F516)+$E$3))/T$3*1000,""))</f>
        <v/>
      </c>
      <c r="U516" s="73" t="str">
        <f>IF($A516="","",IF($A516=U$2,IF($G$3=aux!$A$2,1,-1)*($F516-INDEX($F$1:$F$1001,ROW($F516)+$E$3))/U$3*1000,""))</f>
        <v/>
      </c>
      <c r="V516" s="73" t="str">
        <f>IF($A516="","",IF($A516=V$2,IF($G$3=aux!$A$2,1,-1)*($F516-INDEX($F$1:$F$1001,ROW($F516)+$E$3))/V$3*1000,""))</f>
        <v/>
      </c>
      <c r="W516" s="73">
        <f>IF($A516="","",IF($A516=W$2,IF($G$3=aux!$A$2,1,-1)*($F516-INDEX($F$1:$F$1001,ROW($F516)+$E$3))/W$3*1000,""))</f>
        <v>57.149250000000002</v>
      </c>
    </row>
    <row r="517" spans="1:23" x14ac:dyDescent="0.25">
      <c r="A517" s="47" t="s">
        <v>133</v>
      </c>
      <c r="B517" s="8" t="s">
        <v>129</v>
      </c>
      <c r="C517" s="8" t="s">
        <v>130</v>
      </c>
      <c r="D517" s="8" t="s">
        <v>0</v>
      </c>
      <c r="E517" s="8">
        <v>99</v>
      </c>
      <c r="F517" s="8">
        <v>0.23105800000000001</v>
      </c>
      <c r="G517" s="8">
        <v>-3.3980000000000002E-16</v>
      </c>
      <c r="H517" s="8">
        <v>0</v>
      </c>
      <c r="I517" s="8">
        <v>0</v>
      </c>
      <c r="J517" s="8">
        <v>0</v>
      </c>
      <c r="K517" s="48">
        <v>-2.3900000000000001E-7</v>
      </c>
      <c r="N517" s="73" t="str">
        <f>IF($A517="","",IF($A517=N$2,IF($G$3=aux!$A$2,1,-1)*($F517-INDEX($F$1:$F$1001,ROW($F517)+$E$3))/N$3*1000,""))</f>
        <v/>
      </c>
      <c r="O517" s="73" t="str">
        <f>IF($A517="","",IF($A517=O$2,IF($G$3=aux!$A$2,1,-1)*($F517-INDEX($F$1:$F$1001,ROW($F517)+$E$3))/O$3*1000,""))</f>
        <v/>
      </c>
      <c r="P517" s="73" t="str">
        <f>IF($A517="","",IF($A517=P$2,IF($G$3=aux!$A$2,1,-1)*($F517-INDEX($F$1:$F$1001,ROW($F517)+$E$3))/P$3*1000,""))</f>
        <v/>
      </c>
      <c r="Q517" s="73" t="str">
        <f>IF($A517="","",IF($A517=Q$2,IF($G$3=aux!$A$2,1,-1)*($F517-INDEX($F$1:$F$1001,ROW($F517)+$E$3))/Q$3*1000,""))</f>
        <v/>
      </c>
      <c r="R517" s="73" t="str">
        <f>IF($A517="","",IF($A517=R$2,IF($G$3=aux!$A$2,1,-1)*($F517-INDEX($F$1:$F$1001,ROW($F517)+$E$3))/R$3*1000,""))</f>
        <v/>
      </c>
      <c r="S517" s="73" t="str">
        <f>IF($A517="","",IF($A517=S$2,IF($G$3=aux!$A$2,1,-1)*($F517-INDEX($F$1:$F$1001,ROW($F517)+$E$3))/S$3*1000,""))</f>
        <v/>
      </c>
      <c r="T517" s="73" t="str">
        <f>IF($A517="","",IF($A517=T$2,IF($G$3=aux!$A$2,1,-1)*($F517-INDEX($F$1:$F$1001,ROW($F517)+$E$3))/T$3*1000,""))</f>
        <v/>
      </c>
      <c r="U517" s="73" t="str">
        <f>IF($A517="","",IF($A517=U$2,IF($G$3=aux!$A$2,1,-1)*($F517-INDEX($F$1:$F$1001,ROW($F517)+$E$3))/U$3*1000,""))</f>
        <v/>
      </c>
      <c r="V517" s="73" t="str">
        <f>IF($A517="","",IF($A517=V$2,IF($G$3=aux!$A$2,1,-1)*($F517-INDEX($F$1:$F$1001,ROW($F517)+$E$3))/V$3*1000,""))</f>
        <v/>
      </c>
      <c r="W517" s="73">
        <f>IF($A517="","",IF($A517=W$2,IF($G$3=aux!$A$2,1,-1)*($F517-INDEX($F$1:$F$1001,ROW($F517)+$E$3))/W$3*1000,""))</f>
        <v>57.764500000000005</v>
      </c>
    </row>
    <row r="518" spans="1:23" x14ac:dyDescent="0.25">
      <c r="A518" s="47" t="s">
        <v>133</v>
      </c>
      <c r="B518" s="8" t="s">
        <v>129</v>
      </c>
      <c r="C518" s="8" t="s">
        <v>130</v>
      </c>
      <c r="D518" s="8" t="s">
        <v>0</v>
      </c>
      <c r="E518" s="8">
        <v>100</v>
      </c>
      <c r="F518" s="8">
        <v>0.23352000000000001</v>
      </c>
      <c r="G518" s="8">
        <v>-3.3990000000000001E-16</v>
      </c>
      <c r="H518" s="8">
        <v>0</v>
      </c>
      <c r="I518" s="8">
        <v>0</v>
      </c>
      <c r="J518" s="8">
        <v>0</v>
      </c>
      <c r="K518" s="48">
        <v>-2.3900000000000001E-7</v>
      </c>
      <c r="N518" s="73" t="str">
        <f>IF($A518="","",IF($A518=N$2,IF($G$3=aux!$A$2,1,-1)*($F518-INDEX($F$1:$F$1001,ROW($F518)+$E$3))/N$3*1000,""))</f>
        <v/>
      </c>
      <c r="O518" s="73" t="str">
        <f>IF($A518="","",IF($A518=O$2,IF($G$3=aux!$A$2,1,-1)*($F518-INDEX($F$1:$F$1001,ROW($F518)+$E$3))/O$3*1000,""))</f>
        <v/>
      </c>
      <c r="P518" s="73" t="str">
        <f>IF($A518="","",IF($A518=P$2,IF($G$3=aux!$A$2,1,-1)*($F518-INDEX($F$1:$F$1001,ROW($F518)+$E$3))/P$3*1000,""))</f>
        <v/>
      </c>
      <c r="Q518" s="73" t="str">
        <f>IF($A518="","",IF($A518=Q$2,IF($G$3=aux!$A$2,1,-1)*($F518-INDEX($F$1:$F$1001,ROW($F518)+$E$3))/Q$3*1000,""))</f>
        <v/>
      </c>
      <c r="R518" s="73" t="str">
        <f>IF($A518="","",IF($A518=R$2,IF($G$3=aux!$A$2,1,-1)*($F518-INDEX($F$1:$F$1001,ROW($F518)+$E$3))/R$3*1000,""))</f>
        <v/>
      </c>
      <c r="S518" s="73" t="str">
        <f>IF($A518="","",IF($A518=S$2,IF($G$3=aux!$A$2,1,-1)*($F518-INDEX($F$1:$F$1001,ROW($F518)+$E$3))/S$3*1000,""))</f>
        <v/>
      </c>
      <c r="T518" s="73" t="str">
        <f>IF($A518="","",IF($A518=T$2,IF($G$3=aux!$A$2,1,-1)*($F518-INDEX($F$1:$F$1001,ROW($F518)+$E$3))/T$3*1000,""))</f>
        <v/>
      </c>
      <c r="U518" s="73" t="str">
        <f>IF($A518="","",IF($A518=U$2,IF($G$3=aux!$A$2,1,-1)*($F518-INDEX($F$1:$F$1001,ROW($F518)+$E$3))/U$3*1000,""))</f>
        <v/>
      </c>
      <c r="V518" s="73" t="str">
        <f>IF($A518="","",IF($A518=V$2,IF($G$3=aux!$A$2,1,-1)*($F518-INDEX($F$1:$F$1001,ROW($F518)+$E$3))/V$3*1000,""))</f>
        <v/>
      </c>
      <c r="W518" s="73">
        <f>IF($A518="","",IF($A518=W$2,IF($G$3=aux!$A$2,1,-1)*($F518-INDEX($F$1:$F$1001,ROW($F518)+$E$3))/W$3*1000,""))</f>
        <v>58.38</v>
      </c>
    </row>
    <row r="519" spans="1:23" x14ac:dyDescent="0.25">
      <c r="A519" s="47" t="s">
        <v>133</v>
      </c>
      <c r="B519" s="8" t="s">
        <v>129</v>
      </c>
      <c r="C519" s="8" t="s">
        <v>130</v>
      </c>
      <c r="D519" s="8" t="s">
        <v>0</v>
      </c>
      <c r="E519" s="8">
        <v>101</v>
      </c>
      <c r="F519" s="8">
        <v>0.235982</v>
      </c>
      <c r="G519" s="8">
        <v>-3.4E-16</v>
      </c>
      <c r="H519" s="8">
        <v>0</v>
      </c>
      <c r="I519" s="8">
        <v>0</v>
      </c>
      <c r="J519" s="8">
        <v>0</v>
      </c>
      <c r="K519" s="48">
        <v>-2.3900000000000001E-7</v>
      </c>
      <c r="N519" s="73" t="str">
        <f>IF($A519="","",IF($A519=N$2,IF($G$3=aux!$A$2,1,-1)*($F519-INDEX($F$1:$F$1001,ROW($F519)+$E$3))/N$3*1000,""))</f>
        <v/>
      </c>
      <c r="O519" s="73" t="str">
        <f>IF($A519="","",IF($A519=O$2,IF($G$3=aux!$A$2,1,-1)*($F519-INDEX($F$1:$F$1001,ROW($F519)+$E$3))/O$3*1000,""))</f>
        <v/>
      </c>
      <c r="P519" s="73" t="str">
        <f>IF($A519="","",IF($A519=P$2,IF($G$3=aux!$A$2,1,-1)*($F519-INDEX($F$1:$F$1001,ROW($F519)+$E$3))/P$3*1000,""))</f>
        <v/>
      </c>
      <c r="Q519" s="73" t="str">
        <f>IF($A519="","",IF($A519=Q$2,IF($G$3=aux!$A$2,1,-1)*($F519-INDEX($F$1:$F$1001,ROW($F519)+$E$3))/Q$3*1000,""))</f>
        <v/>
      </c>
      <c r="R519" s="73" t="str">
        <f>IF($A519="","",IF($A519=R$2,IF($G$3=aux!$A$2,1,-1)*($F519-INDEX($F$1:$F$1001,ROW($F519)+$E$3))/R$3*1000,""))</f>
        <v/>
      </c>
      <c r="S519" s="73" t="str">
        <f>IF($A519="","",IF($A519=S$2,IF($G$3=aux!$A$2,1,-1)*($F519-INDEX($F$1:$F$1001,ROW($F519)+$E$3))/S$3*1000,""))</f>
        <v/>
      </c>
      <c r="T519" s="73" t="str">
        <f>IF($A519="","",IF($A519=T$2,IF($G$3=aux!$A$2,1,-1)*($F519-INDEX($F$1:$F$1001,ROW($F519)+$E$3))/T$3*1000,""))</f>
        <v/>
      </c>
      <c r="U519" s="73" t="str">
        <f>IF($A519="","",IF($A519=U$2,IF($G$3=aux!$A$2,1,-1)*($F519-INDEX($F$1:$F$1001,ROW($F519)+$E$3))/U$3*1000,""))</f>
        <v/>
      </c>
      <c r="V519" s="73" t="str">
        <f>IF($A519="","",IF($A519=V$2,IF($G$3=aux!$A$2,1,-1)*($F519-INDEX($F$1:$F$1001,ROW($F519)+$E$3))/V$3*1000,""))</f>
        <v/>
      </c>
      <c r="W519" s="73">
        <f>IF($A519="","",IF($A519=W$2,IF($G$3=aux!$A$2,1,-1)*($F519-INDEX($F$1:$F$1001,ROW($F519)+$E$3))/W$3*1000,""))</f>
        <v>58.9955</v>
      </c>
    </row>
    <row r="520" spans="1:23" x14ac:dyDescent="0.25">
      <c r="A520" s="47" t="s">
        <v>133</v>
      </c>
      <c r="B520" s="8" t="s">
        <v>129</v>
      </c>
      <c r="C520" s="8" t="s">
        <v>130</v>
      </c>
      <c r="D520" s="8" t="s">
        <v>0</v>
      </c>
      <c r="E520" s="8">
        <v>102</v>
      </c>
      <c r="F520" s="8">
        <v>0.23782800000000001</v>
      </c>
      <c r="G520" s="8">
        <v>-3.4E-16</v>
      </c>
      <c r="H520" s="8">
        <v>0</v>
      </c>
      <c r="I520" s="8">
        <v>0</v>
      </c>
      <c r="J520" s="8">
        <v>0</v>
      </c>
      <c r="K520" s="48">
        <v>-2.3900000000000001E-7</v>
      </c>
      <c r="N520" s="73" t="str">
        <f>IF($A520="","",IF($A520=N$2,IF($G$3=aux!$A$2,1,-1)*($F520-INDEX($F$1:$F$1001,ROW($F520)+$E$3))/N$3*1000,""))</f>
        <v/>
      </c>
      <c r="O520" s="73" t="str">
        <f>IF($A520="","",IF($A520=O$2,IF($G$3=aux!$A$2,1,-1)*($F520-INDEX($F$1:$F$1001,ROW($F520)+$E$3))/O$3*1000,""))</f>
        <v/>
      </c>
      <c r="P520" s="73" t="str">
        <f>IF($A520="","",IF($A520=P$2,IF($G$3=aux!$A$2,1,-1)*($F520-INDEX($F$1:$F$1001,ROW($F520)+$E$3))/P$3*1000,""))</f>
        <v/>
      </c>
      <c r="Q520" s="73" t="str">
        <f>IF($A520="","",IF($A520=Q$2,IF($G$3=aux!$A$2,1,-1)*($F520-INDEX($F$1:$F$1001,ROW($F520)+$E$3))/Q$3*1000,""))</f>
        <v/>
      </c>
      <c r="R520" s="73" t="str">
        <f>IF($A520="","",IF($A520=R$2,IF($G$3=aux!$A$2,1,-1)*($F520-INDEX($F$1:$F$1001,ROW($F520)+$E$3))/R$3*1000,""))</f>
        <v/>
      </c>
      <c r="S520" s="73" t="str">
        <f>IF($A520="","",IF($A520=S$2,IF($G$3=aux!$A$2,1,-1)*($F520-INDEX($F$1:$F$1001,ROW($F520)+$E$3))/S$3*1000,""))</f>
        <v/>
      </c>
      <c r="T520" s="73" t="str">
        <f>IF($A520="","",IF($A520=T$2,IF($G$3=aux!$A$2,1,-1)*($F520-INDEX($F$1:$F$1001,ROW($F520)+$E$3))/T$3*1000,""))</f>
        <v/>
      </c>
      <c r="U520" s="73" t="str">
        <f>IF($A520="","",IF($A520=U$2,IF($G$3=aux!$A$2,1,-1)*($F520-INDEX($F$1:$F$1001,ROW($F520)+$E$3))/U$3*1000,""))</f>
        <v/>
      </c>
      <c r="V520" s="73" t="str">
        <f>IF($A520="","",IF($A520=V$2,IF($G$3=aux!$A$2,1,-1)*($F520-INDEX($F$1:$F$1001,ROW($F520)+$E$3))/V$3*1000,""))</f>
        <v/>
      </c>
      <c r="W520" s="73">
        <f>IF($A520="","",IF($A520=W$2,IF($G$3=aux!$A$2,1,-1)*($F520-INDEX($F$1:$F$1001,ROW($F520)+$E$3))/W$3*1000,""))</f>
        <v>59.457000000000001</v>
      </c>
    </row>
    <row r="521" spans="1:23" x14ac:dyDescent="0.25">
      <c r="N521" s="73" t="str">
        <f>IF($A521="","",IF($A521=N$2,IF($G$3=aux!$A$2,1,-1)*($F521-INDEX($F$1:$F$1001,ROW($F521)+$E$3))/N$3*1000,""))</f>
        <v/>
      </c>
      <c r="O521" s="73" t="str">
        <f>IF($A521="","",IF($A521=O$2,IF($G$3=aux!$A$2,1,-1)*($F521-INDEX($F$1:$F$1001,ROW($F521)+$E$3))/O$3*1000,""))</f>
        <v/>
      </c>
      <c r="P521" s="73" t="str">
        <f>IF($A521="","",IF($A521=P$2,IF($G$3=aux!$A$2,1,-1)*($F521-INDEX($F$1:$F$1001,ROW($F521)+$E$3))/P$3*1000,""))</f>
        <v/>
      </c>
      <c r="Q521" s="73" t="str">
        <f>IF($A521="","",IF($A521=Q$2,IF($G$3=aux!$A$2,1,-1)*($F521-INDEX($F$1:$F$1001,ROW($F521)+$E$3))/Q$3*1000,""))</f>
        <v/>
      </c>
      <c r="R521" s="73" t="str">
        <f>IF($A521="","",IF($A521=R$2,IF($G$3=aux!$A$2,1,-1)*($F521-INDEX($F$1:$F$1001,ROW($F521)+$E$3))/R$3*1000,""))</f>
        <v/>
      </c>
      <c r="S521" s="73" t="str">
        <f>IF($A521="","",IF($A521=S$2,IF($G$3=aux!$A$2,1,-1)*($F521-INDEX($F$1:$F$1001,ROW($F521)+$E$3))/S$3*1000,""))</f>
        <v/>
      </c>
      <c r="T521" s="73" t="str">
        <f>IF($A521="","",IF($A521=T$2,IF($G$3=aux!$A$2,1,-1)*($F521-INDEX($F$1:$F$1001,ROW($F521)+$E$3))/T$3*1000,""))</f>
        <v/>
      </c>
      <c r="U521" s="73" t="str">
        <f>IF($A521="","",IF($A521=U$2,IF($G$3=aux!$A$2,1,-1)*($F521-INDEX($F$1:$F$1001,ROW($F521)+$E$3))/U$3*1000,""))</f>
        <v/>
      </c>
      <c r="V521" s="73" t="str">
        <f>IF($A521="","",IF($A521=V$2,IF($G$3=aux!$A$2,1,-1)*($F521-INDEX($F$1:$F$1001,ROW($F521)+$E$3))/V$3*1000,""))</f>
        <v/>
      </c>
      <c r="W521" s="73" t="str">
        <f>IF($A521="","",IF($A521=W$2,IF($G$3=aux!$A$2,1,-1)*($F521-INDEX($F$1:$F$1001,ROW($F521)+$E$3))/W$3*1000,""))</f>
        <v/>
      </c>
    </row>
    <row r="522" spans="1:23" x14ac:dyDescent="0.25">
      <c r="N522" s="73" t="str">
        <f>IF($A522="","",IF($A522=N$2,IF($G$3=aux!$A$2,1,-1)*($F522-INDEX($F$1:$F$1001,ROW($F522)+$E$3))/N$3*1000,""))</f>
        <v/>
      </c>
      <c r="O522" s="73" t="str">
        <f>IF($A522="","",IF($A522=O$2,IF($G$3=aux!$A$2,1,-1)*($F522-INDEX($F$1:$F$1001,ROW($F522)+$E$3))/O$3*1000,""))</f>
        <v/>
      </c>
      <c r="P522" s="73" t="str">
        <f>IF($A522="","",IF($A522=P$2,IF($G$3=aux!$A$2,1,-1)*($F522-INDEX($F$1:$F$1001,ROW($F522)+$E$3))/P$3*1000,""))</f>
        <v/>
      </c>
      <c r="Q522" s="73" t="str">
        <f>IF($A522="","",IF($A522=Q$2,IF($G$3=aux!$A$2,1,-1)*($F522-INDEX($F$1:$F$1001,ROW($F522)+$E$3))/Q$3*1000,""))</f>
        <v/>
      </c>
      <c r="R522" s="73" t="str">
        <f>IF($A522="","",IF($A522=R$2,IF($G$3=aux!$A$2,1,-1)*($F522-INDEX($F$1:$F$1001,ROW($F522)+$E$3))/R$3*1000,""))</f>
        <v/>
      </c>
      <c r="S522" s="73" t="str">
        <f>IF($A522="","",IF($A522=S$2,IF($G$3=aux!$A$2,1,-1)*($F522-INDEX($F$1:$F$1001,ROW($F522)+$E$3))/S$3*1000,""))</f>
        <v/>
      </c>
      <c r="T522" s="73" t="str">
        <f>IF($A522="","",IF($A522=T$2,IF($G$3=aux!$A$2,1,-1)*($F522-INDEX($F$1:$F$1001,ROW($F522)+$E$3))/T$3*1000,""))</f>
        <v/>
      </c>
      <c r="U522" s="73" t="str">
        <f>IF($A522="","",IF($A522=U$2,IF($G$3=aux!$A$2,1,-1)*($F522-INDEX($F$1:$F$1001,ROW($F522)+$E$3))/U$3*1000,""))</f>
        <v/>
      </c>
      <c r="V522" s="73" t="str">
        <f>IF($A522="","",IF($A522=V$2,IF($G$3=aux!$A$2,1,-1)*($F522-INDEX($F$1:$F$1001,ROW($F522)+$E$3))/V$3*1000,""))</f>
        <v/>
      </c>
      <c r="W522" s="73" t="str">
        <f>IF($A522="","",IF($A522=W$2,IF($G$3=aux!$A$2,1,-1)*($F522-INDEX($F$1:$F$1001,ROW($F522)+$E$3))/W$3*1000,""))</f>
        <v/>
      </c>
    </row>
    <row r="523" spans="1:23" x14ac:dyDescent="0.25">
      <c r="N523" s="73" t="str">
        <f>IF($A523="","",IF($A523=N$2,IF($G$3=aux!$A$2,1,-1)*($F523-INDEX($F$1:$F$1001,ROW($F523)+$E$3))/N$3*1000,""))</f>
        <v/>
      </c>
      <c r="O523" s="73" t="str">
        <f>IF($A523="","",IF($A523=O$2,IF($G$3=aux!$A$2,1,-1)*($F523-INDEX($F$1:$F$1001,ROW($F523)+$E$3))/O$3*1000,""))</f>
        <v/>
      </c>
      <c r="P523" s="73" t="str">
        <f>IF($A523="","",IF($A523=P$2,IF($G$3=aux!$A$2,1,-1)*($F523-INDEX($F$1:$F$1001,ROW($F523)+$E$3))/P$3*1000,""))</f>
        <v/>
      </c>
      <c r="Q523" s="73" t="str">
        <f>IF($A523="","",IF($A523=Q$2,IF($G$3=aux!$A$2,1,-1)*($F523-INDEX($F$1:$F$1001,ROW($F523)+$E$3))/Q$3*1000,""))</f>
        <v/>
      </c>
      <c r="R523" s="73" t="str">
        <f>IF($A523="","",IF($A523=R$2,IF($G$3=aux!$A$2,1,-1)*($F523-INDEX($F$1:$F$1001,ROW($F523)+$E$3))/R$3*1000,""))</f>
        <v/>
      </c>
      <c r="S523" s="73" t="str">
        <f>IF($A523="","",IF($A523=S$2,IF($G$3=aux!$A$2,1,-1)*($F523-INDEX($F$1:$F$1001,ROW($F523)+$E$3))/S$3*1000,""))</f>
        <v/>
      </c>
      <c r="T523" s="73" t="str">
        <f>IF($A523="","",IF($A523=T$2,IF($G$3=aux!$A$2,1,-1)*($F523-INDEX($F$1:$F$1001,ROW($F523)+$E$3))/T$3*1000,""))</f>
        <v/>
      </c>
      <c r="U523" s="73" t="str">
        <f>IF($A523="","",IF($A523=U$2,IF($G$3=aux!$A$2,1,-1)*($F523-INDEX($F$1:$F$1001,ROW($F523)+$E$3))/U$3*1000,""))</f>
        <v/>
      </c>
      <c r="V523" s="73" t="str">
        <f>IF($A523="","",IF($A523=V$2,IF($G$3=aux!$A$2,1,-1)*($F523-INDEX($F$1:$F$1001,ROW($F523)+$E$3))/V$3*1000,""))</f>
        <v/>
      </c>
      <c r="W523" s="73" t="str">
        <f>IF($A523="","",IF($A523=W$2,IF($G$3=aux!$A$2,1,-1)*($F523-INDEX($F$1:$F$1001,ROW($F523)+$E$3))/W$3*1000,""))</f>
        <v/>
      </c>
    </row>
    <row r="524" spans="1:23" x14ac:dyDescent="0.25">
      <c r="N524" s="73" t="str">
        <f>IF($A524="","",IF($A524=N$2,IF($G$3=aux!$A$2,1,-1)*($F524-INDEX($F$1:$F$1001,ROW($F524)+$E$3))/N$3*1000,""))</f>
        <v/>
      </c>
      <c r="O524" s="73" t="str">
        <f>IF($A524="","",IF($A524=O$2,IF($G$3=aux!$A$2,1,-1)*($F524-INDEX($F$1:$F$1001,ROW($F524)+$E$3))/O$3*1000,""))</f>
        <v/>
      </c>
      <c r="P524" s="73" t="str">
        <f>IF($A524="","",IF($A524=P$2,IF($G$3=aux!$A$2,1,-1)*($F524-INDEX($F$1:$F$1001,ROW($F524)+$E$3))/P$3*1000,""))</f>
        <v/>
      </c>
      <c r="Q524" s="73" t="str">
        <f>IF($A524="","",IF($A524=Q$2,IF($G$3=aux!$A$2,1,-1)*($F524-INDEX($F$1:$F$1001,ROW($F524)+$E$3))/Q$3*1000,""))</f>
        <v/>
      </c>
      <c r="R524" s="73" t="str">
        <f>IF($A524="","",IF($A524=R$2,IF($G$3=aux!$A$2,1,-1)*($F524-INDEX($F$1:$F$1001,ROW($F524)+$E$3))/R$3*1000,""))</f>
        <v/>
      </c>
      <c r="S524" s="73" t="str">
        <f>IF($A524="","",IF($A524=S$2,IF($G$3=aux!$A$2,1,-1)*($F524-INDEX($F$1:$F$1001,ROW($F524)+$E$3))/S$3*1000,""))</f>
        <v/>
      </c>
      <c r="T524" s="73" t="str">
        <f>IF($A524="","",IF($A524=T$2,IF($G$3=aux!$A$2,1,-1)*($F524-INDEX($F$1:$F$1001,ROW($F524)+$E$3))/T$3*1000,""))</f>
        <v/>
      </c>
      <c r="U524" s="73" t="str">
        <f>IF($A524="","",IF($A524=U$2,IF($G$3=aux!$A$2,1,-1)*($F524-INDEX($F$1:$F$1001,ROW($F524)+$E$3))/U$3*1000,""))</f>
        <v/>
      </c>
      <c r="V524" s="73" t="str">
        <f>IF($A524="","",IF($A524=V$2,IF($G$3=aux!$A$2,1,-1)*($F524-INDEX($F$1:$F$1001,ROW($F524)+$E$3))/V$3*1000,""))</f>
        <v/>
      </c>
      <c r="W524" s="73" t="str">
        <f>IF($A524="","",IF($A524=W$2,IF($G$3=aux!$A$2,1,-1)*($F524-INDEX($F$1:$F$1001,ROW($F524)+$E$3))/W$3*1000,""))</f>
        <v/>
      </c>
    </row>
    <row r="525" spans="1:23" x14ac:dyDescent="0.25">
      <c r="N525" s="73" t="str">
        <f>IF($A525="","",IF($A525=N$2,IF($G$3=aux!$A$2,1,-1)*($F525-INDEX($F$1:$F$1001,ROW($F525)+$E$3))/N$3*1000,""))</f>
        <v/>
      </c>
      <c r="O525" s="73" t="str">
        <f>IF($A525="","",IF($A525=O$2,IF($G$3=aux!$A$2,1,-1)*($F525-INDEX($F$1:$F$1001,ROW($F525)+$E$3))/O$3*1000,""))</f>
        <v/>
      </c>
      <c r="P525" s="73" t="str">
        <f>IF($A525="","",IF($A525=P$2,IF($G$3=aux!$A$2,1,-1)*($F525-INDEX($F$1:$F$1001,ROW($F525)+$E$3))/P$3*1000,""))</f>
        <v/>
      </c>
      <c r="Q525" s="73" t="str">
        <f>IF($A525="","",IF($A525=Q$2,IF($G$3=aux!$A$2,1,-1)*($F525-INDEX($F$1:$F$1001,ROW($F525)+$E$3))/Q$3*1000,""))</f>
        <v/>
      </c>
      <c r="R525" s="73" t="str">
        <f>IF($A525="","",IF($A525=R$2,IF($G$3=aux!$A$2,1,-1)*($F525-INDEX($F$1:$F$1001,ROW($F525)+$E$3))/R$3*1000,""))</f>
        <v/>
      </c>
      <c r="S525" s="73" t="str">
        <f>IF($A525="","",IF($A525=S$2,IF($G$3=aux!$A$2,1,-1)*($F525-INDEX($F$1:$F$1001,ROW($F525)+$E$3))/S$3*1000,""))</f>
        <v/>
      </c>
      <c r="T525" s="73" t="str">
        <f>IF($A525="","",IF($A525=T$2,IF($G$3=aux!$A$2,1,-1)*($F525-INDEX($F$1:$F$1001,ROW($F525)+$E$3))/T$3*1000,""))</f>
        <v/>
      </c>
      <c r="U525" s="73" t="str">
        <f>IF($A525="","",IF($A525=U$2,IF($G$3=aux!$A$2,1,-1)*($F525-INDEX($F$1:$F$1001,ROW($F525)+$E$3))/U$3*1000,""))</f>
        <v/>
      </c>
      <c r="V525" s="73" t="str">
        <f>IF($A525="","",IF($A525=V$2,IF($G$3=aux!$A$2,1,-1)*($F525-INDEX($F$1:$F$1001,ROW($F525)+$E$3))/V$3*1000,""))</f>
        <v/>
      </c>
      <c r="W525" s="73" t="str">
        <f>IF($A525="","",IF($A525=W$2,IF($G$3=aux!$A$2,1,-1)*($F525-INDEX($F$1:$F$1001,ROW($F525)+$E$3))/W$3*1000,""))</f>
        <v/>
      </c>
    </row>
    <row r="526" spans="1:23" x14ac:dyDescent="0.25">
      <c r="N526" s="73" t="str">
        <f>IF($A526="","",IF($A526=N$2,IF($G$3=aux!$A$2,1,-1)*($F526-INDEX($F$1:$F$1001,ROW($F526)+$E$3))/N$3*1000,""))</f>
        <v/>
      </c>
      <c r="O526" s="73" t="str">
        <f>IF($A526="","",IF($A526=O$2,IF($G$3=aux!$A$2,1,-1)*($F526-INDEX($F$1:$F$1001,ROW($F526)+$E$3))/O$3*1000,""))</f>
        <v/>
      </c>
      <c r="P526" s="73" t="str">
        <f>IF($A526="","",IF($A526=P$2,IF($G$3=aux!$A$2,1,-1)*($F526-INDEX($F$1:$F$1001,ROW($F526)+$E$3))/P$3*1000,""))</f>
        <v/>
      </c>
      <c r="Q526" s="73" t="str">
        <f>IF($A526="","",IF($A526=Q$2,IF($G$3=aux!$A$2,1,-1)*($F526-INDEX($F$1:$F$1001,ROW($F526)+$E$3))/Q$3*1000,""))</f>
        <v/>
      </c>
      <c r="R526" s="73" t="str">
        <f>IF($A526="","",IF($A526=R$2,IF($G$3=aux!$A$2,1,-1)*($F526-INDEX($F$1:$F$1001,ROW($F526)+$E$3))/R$3*1000,""))</f>
        <v/>
      </c>
      <c r="S526" s="73" t="str">
        <f>IF($A526="","",IF($A526=S$2,IF($G$3=aux!$A$2,1,-1)*($F526-INDEX($F$1:$F$1001,ROW($F526)+$E$3))/S$3*1000,""))</f>
        <v/>
      </c>
      <c r="T526" s="73" t="str">
        <f>IF($A526="","",IF($A526=T$2,IF($G$3=aux!$A$2,1,-1)*($F526-INDEX($F$1:$F$1001,ROW($F526)+$E$3))/T$3*1000,""))</f>
        <v/>
      </c>
      <c r="U526" s="73" t="str">
        <f>IF($A526="","",IF($A526=U$2,IF($G$3=aux!$A$2,1,-1)*($F526-INDEX($F$1:$F$1001,ROW($F526)+$E$3))/U$3*1000,""))</f>
        <v/>
      </c>
      <c r="V526" s="73" t="str">
        <f>IF($A526="","",IF($A526=V$2,IF($G$3=aux!$A$2,1,-1)*($F526-INDEX($F$1:$F$1001,ROW($F526)+$E$3))/V$3*1000,""))</f>
        <v/>
      </c>
      <c r="W526" s="73" t="str">
        <f>IF($A526="","",IF($A526=W$2,IF($G$3=aux!$A$2,1,-1)*($F526-INDEX($F$1:$F$1001,ROW($F526)+$E$3))/W$3*1000,""))</f>
        <v/>
      </c>
    </row>
    <row r="527" spans="1:23" x14ac:dyDescent="0.25">
      <c r="N527" s="73" t="str">
        <f>IF($A527="","",IF($A527=N$2,IF($G$3=aux!$A$2,1,-1)*($F527-INDEX($F$1:$F$1001,ROW($F527)+$E$3))/N$3*1000,""))</f>
        <v/>
      </c>
      <c r="O527" s="73" t="str">
        <f>IF($A527="","",IF($A527=O$2,IF($G$3=aux!$A$2,1,-1)*($F527-INDEX($F$1:$F$1001,ROW($F527)+$E$3))/O$3*1000,""))</f>
        <v/>
      </c>
      <c r="P527" s="73" t="str">
        <f>IF($A527="","",IF($A527=P$2,IF($G$3=aux!$A$2,1,-1)*($F527-INDEX($F$1:$F$1001,ROW($F527)+$E$3))/P$3*1000,""))</f>
        <v/>
      </c>
      <c r="Q527" s="73" t="str">
        <f>IF($A527="","",IF($A527=Q$2,IF($G$3=aux!$A$2,1,-1)*($F527-INDEX($F$1:$F$1001,ROW($F527)+$E$3))/Q$3*1000,""))</f>
        <v/>
      </c>
      <c r="R527" s="73" t="str">
        <f>IF($A527="","",IF($A527=R$2,IF($G$3=aux!$A$2,1,-1)*($F527-INDEX($F$1:$F$1001,ROW($F527)+$E$3))/R$3*1000,""))</f>
        <v/>
      </c>
      <c r="S527" s="73" t="str">
        <f>IF($A527="","",IF($A527=S$2,IF($G$3=aux!$A$2,1,-1)*($F527-INDEX($F$1:$F$1001,ROW($F527)+$E$3))/S$3*1000,""))</f>
        <v/>
      </c>
      <c r="T527" s="73" t="str">
        <f>IF($A527="","",IF($A527=T$2,IF($G$3=aux!$A$2,1,-1)*($F527-INDEX($F$1:$F$1001,ROW($F527)+$E$3))/T$3*1000,""))</f>
        <v/>
      </c>
      <c r="U527" s="73" t="str">
        <f>IF($A527="","",IF($A527=U$2,IF($G$3=aux!$A$2,1,-1)*($F527-INDEX($F$1:$F$1001,ROW($F527)+$E$3))/U$3*1000,""))</f>
        <v/>
      </c>
      <c r="V527" s="73" t="str">
        <f>IF($A527="","",IF($A527=V$2,IF($G$3=aux!$A$2,1,-1)*($F527-INDEX($F$1:$F$1001,ROW($F527)+$E$3))/V$3*1000,""))</f>
        <v/>
      </c>
      <c r="W527" s="73" t="str">
        <f>IF($A527="","",IF($A527=W$2,IF($G$3=aux!$A$2,1,-1)*($F527-INDEX($F$1:$F$1001,ROW($F527)+$E$3))/W$3*1000,""))</f>
        <v/>
      </c>
    </row>
    <row r="528" spans="1:23" x14ac:dyDescent="0.25">
      <c r="N528" s="73" t="str">
        <f>IF($A528="","",IF($A528=N$2,IF($G$3=aux!$A$2,1,-1)*($F528-INDEX($F$1:$F$1001,ROW($F528)+$E$3))/N$3*1000,""))</f>
        <v/>
      </c>
      <c r="O528" s="73" t="str">
        <f>IF($A528="","",IF($A528=O$2,IF($G$3=aux!$A$2,1,-1)*($F528-INDEX($F$1:$F$1001,ROW($F528)+$E$3))/O$3*1000,""))</f>
        <v/>
      </c>
      <c r="P528" s="73" t="str">
        <f>IF($A528="","",IF($A528=P$2,IF($G$3=aux!$A$2,1,-1)*($F528-INDEX($F$1:$F$1001,ROW($F528)+$E$3))/P$3*1000,""))</f>
        <v/>
      </c>
      <c r="Q528" s="73" t="str">
        <f>IF($A528="","",IF($A528=Q$2,IF($G$3=aux!$A$2,1,-1)*($F528-INDEX($F$1:$F$1001,ROW($F528)+$E$3))/Q$3*1000,""))</f>
        <v/>
      </c>
      <c r="R528" s="73" t="str">
        <f>IF($A528="","",IF($A528=R$2,IF($G$3=aux!$A$2,1,-1)*($F528-INDEX($F$1:$F$1001,ROW($F528)+$E$3))/R$3*1000,""))</f>
        <v/>
      </c>
      <c r="S528" s="73" t="str">
        <f>IF($A528="","",IF($A528=S$2,IF($G$3=aux!$A$2,1,-1)*($F528-INDEX($F$1:$F$1001,ROW($F528)+$E$3))/S$3*1000,""))</f>
        <v/>
      </c>
      <c r="T528" s="73" t="str">
        <f>IF($A528="","",IF($A528=T$2,IF($G$3=aux!$A$2,1,-1)*($F528-INDEX($F$1:$F$1001,ROW($F528)+$E$3))/T$3*1000,""))</f>
        <v/>
      </c>
      <c r="U528" s="73" t="str">
        <f>IF($A528="","",IF($A528=U$2,IF($G$3=aux!$A$2,1,-1)*($F528-INDEX($F$1:$F$1001,ROW($F528)+$E$3))/U$3*1000,""))</f>
        <v/>
      </c>
      <c r="V528" s="73" t="str">
        <f>IF($A528="","",IF($A528=V$2,IF($G$3=aux!$A$2,1,-1)*($F528-INDEX($F$1:$F$1001,ROW($F528)+$E$3))/V$3*1000,""))</f>
        <v/>
      </c>
      <c r="W528" s="73" t="str">
        <f>IF($A528="","",IF($A528=W$2,IF($G$3=aux!$A$2,1,-1)*($F528-INDEX($F$1:$F$1001,ROW($F528)+$E$3))/W$3*1000,""))</f>
        <v/>
      </c>
    </row>
    <row r="529" spans="14:23" x14ac:dyDescent="0.25">
      <c r="N529" s="73" t="str">
        <f>IF($A529="","",IF($A529=N$2,IF($G$3=aux!$A$2,1,-1)*($F529-INDEX($F$1:$F$1001,ROW($F529)+$E$3))/N$3*1000,""))</f>
        <v/>
      </c>
      <c r="O529" s="73" t="str">
        <f>IF($A529="","",IF($A529=O$2,IF($G$3=aux!$A$2,1,-1)*($F529-INDEX($F$1:$F$1001,ROW($F529)+$E$3))/O$3*1000,""))</f>
        <v/>
      </c>
      <c r="P529" s="73" t="str">
        <f>IF($A529="","",IF($A529=P$2,IF($G$3=aux!$A$2,1,-1)*($F529-INDEX($F$1:$F$1001,ROW($F529)+$E$3))/P$3*1000,""))</f>
        <v/>
      </c>
      <c r="Q529" s="73" t="str">
        <f>IF($A529="","",IF($A529=Q$2,IF($G$3=aux!$A$2,1,-1)*($F529-INDEX($F$1:$F$1001,ROW($F529)+$E$3))/Q$3*1000,""))</f>
        <v/>
      </c>
      <c r="R529" s="73" t="str">
        <f>IF($A529="","",IF($A529=R$2,IF($G$3=aux!$A$2,1,-1)*($F529-INDEX($F$1:$F$1001,ROW($F529)+$E$3))/R$3*1000,""))</f>
        <v/>
      </c>
      <c r="S529" s="73" t="str">
        <f>IF($A529="","",IF($A529=S$2,IF($G$3=aux!$A$2,1,-1)*($F529-INDEX($F$1:$F$1001,ROW($F529)+$E$3))/S$3*1000,""))</f>
        <v/>
      </c>
      <c r="T529" s="73" t="str">
        <f>IF($A529="","",IF($A529=T$2,IF($G$3=aux!$A$2,1,-1)*($F529-INDEX($F$1:$F$1001,ROW($F529)+$E$3))/T$3*1000,""))</f>
        <v/>
      </c>
      <c r="U529" s="73" t="str">
        <f>IF($A529="","",IF($A529=U$2,IF($G$3=aux!$A$2,1,-1)*($F529-INDEX($F$1:$F$1001,ROW($F529)+$E$3))/U$3*1000,""))</f>
        <v/>
      </c>
      <c r="V529" s="73" t="str">
        <f>IF($A529="","",IF($A529=V$2,IF($G$3=aux!$A$2,1,-1)*($F529-INDEX($F$1:$F$1001,ROW($F529)+$E$3))/V$3*1000,""))</f>
        <v/>
      </c>
      <c r="W529" s="73" t="str">
        <f>IF($A529="","",IF($A529=W$2,IF($G$3=aux!$A$2,1,-1)*($F529-INDEX($F$1:$F$1001,ROW($F529)+$E$3))/W$3*1000,""))</f>
        <v/>
      </c>
    </row>
    <row r="530" spans="14:23" x14ac:dyDescent="0.25">
      <c r="N530" s="73" t="str">
        <f>IF($A530="","",IF($A530=N$2,IF($G$3=aux!$A$2,1,-1)*($F530-INDEX($F$1:$F$1001,ROW($F530)+$E$3))/N$3*1000,""))</f>
        <v/>
      </c>
      <c r="O530" s="73" t="str">
        <f>IF($A530="","",IF($A530=O$2,IF($G$3=aux!$A$2,1,-1)*($F530-INDEX($F$1:$F$1001,ROW($F530)+$E$3))/O$3*1000,""))</f>
        <v/>
      </c>
      <c r="P530" s="73" t="str">
        <f>IF($A530="","",IF($A530=P$2,IF($G$3=aux!$A$2,1,-1)*($F530-INDEX($F$1:$F$1001,ROW($F530)+$E$3))/P$3*1000,""))</f>
        <v/>
      </c>
      <c r="Q530" s="73" t="str">
        <f>IF($A530="","",IF($A530=Q$2,IF($G$3=aux!$A$2,1,-1)*($F530-INDEX($F$1:$F$1001,ROW($F530)+$E$3))/Q$3*1000,""))</f>
        <v/>
      </c>
      <c r="R530" s="73" t="str">
        <f>IF($A530="","",IF($A530=R$2,IF($G$3=aux!$A$2,1,-1)*($F530-INDEX($F$1:$F$1001,ROW($F530)+$E$3))/R$3*1000,""))</f>
        <v/>
      </c>
      <c r="S530" s="73" t="str">
        <f>IF($A530="","",IF($A530=S$2,IF($G$3=aux!$A$2,1,-1)*($F530-INDEX($F$1:$F$1001,ROW($F530)+$E$3))/S$3*1000,""))</f>
        <v/>
      </c>
      <c r="T530" s="73" t="str">
        <f>IF($A530="","",IF($A530=T$2,IF($G$3=aux!$A$2,1,-1)*($F530-INDEX($F$1:$F$1001,ROW($F530)+$E$3))/T$3*1000,""))</f>
        <v/>
      </c>
      <c r="U530" s="73" t="str">
        <f>IF($A530="","",IF($A530=U$2,IF($G$3=aux!$A$2,1,-1)*($F530-INDEX($F$1:$F$1001,ROW($F530)+$E$3))/U$3*1000,""))</f>
        <v/>
      </c>
      <c r="V530" s="73" t="str">
        <f>IF($A530="","",IF($A530=V$2,IF($G$3=aux!$A$2,1,-1)*($F530-INDEX($F$1:$F$1001,ROW($F530)+$E$3))/V$3*1000,""))</f>
        <v/>
      </c>
      <c r="W530" s="73" t="str">
        <f>IF($A530="","",IF($A530=W$2,IF($G$3=aux!$A$2,1,-1)*($F530-INDEX($F$1:$F$1001,ROW($F530)+$E$3))/W$3*1000,""))</f>
        <v/>
      </c>
    </row>
    <row r="531" spans="14:23" x14ac:dyDescent="0.25">
      <c r="N531" s="73" t="str">
        <f>IF($A531="","",IF($A531=N$2,IF($G$3=aux!$A$2,1,-1)*($F531-INDEX($F$1:$F$1001,ROW($F531)+$E$3))/N$3*1000,""))</f>
        <v/>
      </c>
      <c r="O531" s="73" t="str">
        <f>IF($A531="","",IF($A531=O$2,IF($G$3=aux!$A$2,1,-1)*($F531-INDEX($F$1:$F$1001,ROW($F531)+$E$3))/O$3*1000,""))</f>
        <v/>
      </c>
      <c r="P531" s="73" t="str">
        <f>IF($A531="","",IF($A531=P$2,IF($G$3=aux!$A$2,1,-1)*($F531-INDEX($F$1:$F$1001,ROW($F531)+$E$3))/P$3*1000,""))</f>
        <v/>
      </c>
      <c r="Q531" s="73" t="str">
        <f>IF($A531="","",IF($A531=Q$2,IF($G$3=aux!$A$2,1,-1)*($F531-INDEX($F$1:$F$1001,ROW($F531)+$E$3))/Q$3*1000,""))</f>
        <v/>
      </c>
      <c r="R531" s="73" t="str">
        <f>IF($A531="","",IF($A531=R$2,IF($G$3=aux!$A$2,1,-1)*($F531-INDEX($F$1:$F$1001,ROW($F531)+$E$3))/R$3*1000,""))</f>
        <v/>
      </c>
      <c r="S531" s="73" t="str">
        <f>IF($A531="","",IF($A531=S$2,IF($G$3=aux!$A$2,1,-1)*($F531-INDEX($F$1:$F$1001,ROW($F531)+$E$3))/S$3*1000,""))</f>
        <v/>
      </c>
      <c r="T531" s="73" t="str">
        <f>IF($A531="","",IF($A531=T$2,IF($G$3=aux!$A$2,1,-1)*($F531-INDEX($F$1:$F$1001,ROW($F531)+$E$3))/T$3*1000,""))</f>
        <v/>
      </c>
      <c r="U531" s="73" t="str">
        <f>IF($A531="","",IF($A531=U$2,IF($G$3=aux!$A$2,1,-1)*($F531-INDEX($F$1:$F$1001,ROW($F531)+$E$3))/U$3*1000,""))</f>
        <v/>
      </c>
      <c r="V531" s="73" t="str">
        <f>IF($A531="","",IF($A531=V$2,IF($G$3=aux!$A$2,1,-1)*($F531-INDEX($F$1:$F$1001,ROW($F531)+$E$3))/V$3*1000,""))</f>
        <v/>
      </c>
      <c r="W531" s="73" t="str">
        <f>IF($A531="","",IF($A531=W$2,IF($G$3=aux!$A$2,1,-1)*($F531-INDEX($F$1:$F$1001,ROW($F531)+$E$3))/W$3*1000,""))</f>
        <v/>
      </c>
    </row>
    <row r="532" spans="14:23" x14ac:dyDescent="0.25">
      <c r="N532" s="73" t="str">
        <f>IF($A532="","",IF($A532=N$2,IF($G$3=aux!$A$2,1,-1)*($F532-INDEX($F$1:$F$1001,ROW($F532)+$E$3))/N$3*1000,""))</f>
        <v/>
      </c>
      <c r="O532" s="73" t="str">
        <f>IF($A532="","",IF($A532=O$2,IF($G$3=aux!$A$2,1,-1)*($F532-INDEX($F$1:$F$1001,ROW($F532)+$E$3))/O$3*1000,""))</f>
        <v/>
      </c>
      <c r="P532" s="73" t="str">
        <f>IF($A532="","",IF($A532=P$2,IF($G$3=aux!$A$2,1,-1)*($F532-INDEX($F$1:$F$1001,ROW($F532)+$E$3))/P$3*1000,""))</f>
        <v/>
      </c>
      <c r="Q532" s="73" t="str">
        <f>IF($A532="","",IF($A532=Q$2,IF($G$3=aux!$A$2,1,-1)*($F532-INDEX($F$1:$F$1001,ROW($F532)+$E$3))/Q$3*1000,""))</f>
        <v/>
      </c>
      <c r="R532" s="73" t="str">
        <f>IF($A532="","",IF($A532=R$2,IF($G$3=aux!$A$2,1,-1)*($F532-INDEX($F$1:$F$1001,ROW($F532)+$E$3))/R$3*1000,""))</f>
        <v/>
      </c>
      <c r="S532" s="73" t="str">
        <f>IF($A532="","",IF($A532=S$2,IF($G$3=aux!$A$2,1,-1)*($F532-INDEX($F$1:$F$1001,ROW($F532)+$E$3))/S$3*1000,""))</f>
        <v/>
      </c>
      <c r="T532" s="73" t="str">
        <f>IF($A532="","",IF($A532=T$2,IF($G$3=aux!$A$2,1,-1)*($F532-INDEX($F$1:$F$1001,ROW($F532)+$E$3))/T$3*1000,""))</f>
        <v/>
      </c>
      <c r="U532" s="73" t="str">
        <f>IF($A532="","",IF($A532=U$2,IF($G$3=aux!$A$2,1,-1)*($F532-INDEX($F$1:$F$1001,ROW($F532)+$E$3))/U$3*1000,""))</f>
        <v/>
      </c>
      <c r="V532" s="73" t="str">
        <f>IF($A532="","",IF($A532=V$2,IF($G$3=aux!$A$2,1,-1)*($F532-INDEX($F$1:$F$1001,ROW($F532)+$E$3))/V$3*1000,""))</f>
        <v/>
      </c>
      <c r="W532" s="73" t="str">
        <f>IF($A532="","",IF($A532=W$2,IF($G$3=aux!$A$2,1,-1)*($F532-INDEX($F$1:$F$1001,ROW($F532)+$E$3))/W$3*1000,""))</f>
        <v/>
      </c>
    </row>
    <row r="533" spans="14:23" x14ac:dyDescent="0.25">
      <c r="N533" s="73" t="str">
        <f>IF($A533="","",IF($A533=N$2,IF($G$3=aux!$A$2,1,-1)*($F533-INDEX($F$1:$F$1001,ROW($F533)+$E$3))/N$3*1000,""))</f>
        <v/>
      </c>
      <c r="O533" s="73" t="str">
        <f>IF($A533="","",IF($A533=O$2,IF($G$3=aux!$A$2,1,-1)*($F533-INDEX($F$1:$F$1001,ROW($F533)+$E$3))/O$3*1000,""))</f>
        <v/>
      </c>
      <c r="P533" s="73" t="str">
        <f>IF($A533="","",IF($A533=P$2,IF($G$3=aux!$A$2,1,-1)*($F533-INDEX($F$1:$F$1001,ROW($F533)+$E$3))/P$3*1000,""))</f>
        <v/>
      </c>
      <c r="Q533" s="73" t="str">
        <f>IF($A533="","",IF($A533=Q$2,IF($G$3=aux!$A$2,1,-1)*($F533-INDEX($F$1:$F$1001,ROW($F533)+$E$3))/Q$3*1000,""))</f>
        <v/>
      </c>
      <c r="R533" s="73" t="str">
        <f>IF($A533="","",IF($A533=R$2,IF($G$3=aux!$A$2,1,-1)*($F533-INDEX($F$1:$F$1001,ROW($F533)+$E$3))/R$3*1000,""))</f>
        <v/>
      </c>
      <c r="S533" s="73" t="str">
        <f>IF($A533="","",IF($A533=S$2,IF($G$3=aux!$A$2,1,-1)*($F533-INDEX($F$1:$F$1001,ROW($F533)+$E$3))/S$3*1000,""))</f>
        <v/>
      </c>
      <c r="T533" s="73" t="str">
        <f>IF($A533="","",IF($A533=T$2,IF($G$3=aux!$A$2,1,-1)*($F533-INDEX($F$1:$F$1001,ROW($F533)+$E$3))/T$3*1000,""))</f>
        <v/>
      </c>
      <c r="U533" s="73" t="str">
        <f>IF($A533="","",IF($A533=U$2,IF($G$3=aux!$A$2,1,-1)*($F533-INDEX($F$1:$F$1001,ROW($F533)+$E$3))/U$3*1000,""))</f>
        <v/>
      </c>
      <c r="V533" s="73" t="str">
        <f>IF($A533="","",IF($A533=V$2,IF($G$3=aux!$A$2,1,-1)*($F533-INDEX($F$1:$F$1001,ROW($F533)+$E$3))/V$3*1000,""))</f>
        <v/>
      </c>
      <c r="W533" s="73" t="str">
        <f>IF($A533="","",IF($A533=W$2,IF($G$3=aux!$A$2,1,-1)*($F533-INDEX($F$1:$F$1001,ROW($F533)+$E$3))/W$3*1000,""))</f>
        <v/>
      </c>
    </row>
    <row r="534" spans="14:23" x14ac:dyDescent="0.25">
      <c r="N534" s="73" t="str">
        <f>IF($A534="","",IF($A534=N$2,IF($G$3=aux!$A$2,1,-1)*($F534-INDEX($F$1:$F$1001,ROW($F534)+$E$3))/N$3*1000,""))</f>
        <v/>
      </c>
      <c r="O534" s="73" t="str">
        <f>IF($A534="","",IF($A534=O$2,IF($G$3=aux!$A$2,1,-1)*($F534-INDEX($F$1:$F$1001,ROW($F534)+$E$3))/O$3*1000,""))</f>
        <v/>
      </c>
      <c r="P534" s="73" t="str">
        <f>IF($A534="","",IF($A534=P$2,IF($G$3=aux!$A$2,1,-1)*($F534-INDEX($F$1:$F$1001,ROW($F534)+$E$3))/P$3*1000,""))</f>
        <v/>
      </c>
      <c r="Q534" s="73" t="str">
        <f>IF($A534="","",IF($A534=Q$2,IF($G$3=aux!$A$2,1,-1)*($F534-INDEX($F$1:$F$1001,ROW($F534)+$E$3))/Q$3*1000,""))</f>
        <v/>
      </c>
      <c r="R534" s="73" t="str">
        <f>IF($A534="","",IF($A534=R$2,IF($G$3=aux!$A$2,1,-1)*($F534-INDEX($F$1:$F$1001,ROW($F534)+$E$3))/R$3*1000,""))</f>
        <v/>
      </c>
      <c r="S534" s="73" t="str">
        <f>IF($A534="","",IF($A534=S$2,IF($G$3=aux!$A$2,1,-1)*($F534-INDEX($F$1:$F$1001,ROW($F534)+$E$3))/S$3*1000,""))</f>
        <v/>
      </c>
      <c r="T534" s="73" t="str">
        <f>IF($A534="","",IF($A534=T$2,IF($G$3=aux!$A$2,1,-1)*($F534-INDEX($F$1:$F$1001,ROW($F534)+$E$3))/T$3*1000,""))</f>
        <v/>
      </c>
      <c r="U534" s="73" t="str">
        <f>IF($A534="","",IF($A534=U$2,IF($G$3=aux!$A$2,1,-1)*($F534-INDEX($F$1:$F$1001,ROW($F534)+$E$3))/U$3*1000,""))</f>
        <v/>
      </c>
      <c r="V534" s="73" t="str">
        <f>IF($A534="","",IF($A534=V$2,IF($G$3=aux!$A$2,1,-1)*($F534-INDEX($F$1:$F$1001,ROW($F534)+$E$3))/V$3*1000,""))</f>
        <v/>
      </c>
      <c r="W534" s="73" t="str">
        <f>IF($A534="","",IF($A534=W$2,IF($G$3=aux!$A$2,1,-1)*($F534-INDEX($F$1:$F$1001,ROW($F534)+$E$3))/W$3*1000,""))</f>
        <v/>
      </c>
    </row>
    <row r="535" spans="14:23" x14ac:dyDescent="0.25">
      <c r="N535" s="73" t="str">
        <f>IF($A535="","",IF($A535=N$2,IF($G$3=aux!$A$2,1,-1)*($F535-INDEX($F$1:$F$1001,ROW($F535)+$E$3))/N$3*1000,""))</f>
        <v/>
      </c>
      <c r="O535" s="73" t="str">
        <f>IF($A535="","",IF($A535=O$2,IF($G$3=aux!$A$2,1,-1)*($F535-INDEX($F$1:$F$1001,ROW($F535)+$E$3))/O$3*1000,""))</f>
        <v/>
      </c>
      <c r="P535" s="73" t="str">
        <f>IF($A535="","",IF($A535=P$2,IF($G$3=aux!$A$2,1,-1)*($F535-INDEX($F$1:$F$1001,ROW($F535)+$E$3))/P$3*1000,""))</f>
        <v/>
      </c>
      <c r="Q535" s="73" t="str">
        <f>IF($A535="","",IF($A535=Q$2,IF($G$3=aux!$A$2,1,-1)*($F535-INDEX($F$1:$F$1001,ROW($F535)+$E$3))/Q$3*1000,""))</f>
        <v/>
      </c>
      <c r="R535" s="73" t="str">
        <f>IF($A535="","",IF($A535=R$2,IF($G$3=aux!$A$2,1,-1)*($F535-INDEX($F$1:$F$1001,ROW($F535)+$E$3))/R$3*1000,""))</f>
        <v/>
      </c>
      <c r="S535" s="73" t="str">
        <f>IF($A535="","",IF($A535=S$2,IF($G$3=aux!$A$2,1,-1)*($F535-INDEX($F$1:$F$1001,ROW($F535)+$E$3))/S$3*1000,""))</f>
        <v/>
      </c>
      <c r="T535" s="73" t="str">
        <f>IF($A535="","",IF($A535=T$2,IF($G$3=aux!$A$2,1,-1)*($F535-INDEX($F$1:$F$1001,ROW($F535)+$E$3))/T$3*1000,""))</f>
        <v/>
      </c>
      <c r="U535" s="73" t="str">
        <f>IF($A535="","",IF($A535=U$2,IF($G$3=aux!$A$2,1,-1)*($F535-INDEX($F$1:$F$1001,ROW($F535)+$E$3))/U$3*1000,""))</f>
        <v/>
      </c>
      <c r="V535" s="73" t="str">
        <f>IF($A535="","",IF($A535=V$2,IF($G$3=aux!$A$2,1,-1)*($F535-INDEX($F$1:$F$1001,ROW($F535)+$E$3))/V$3*1000,""))</f>
        <v/>
      </c>
      <c r="W535" s="73" t="str">
        <f>IF($A535="","",IF($A535=W$2,IF($G$3=aux!$A$2,1,-1)*($F535-INDEX($F$1:$F$1001,ROW($F535)+$E$3))/W$3*1000,""))</f>
        <v/>
      </c>
    </row>
    <row r="536" spans="14:23" x14ac:dyDescent="0.25">
      <c r="N536" s="73" t="str">
        <f>IF($A536="","",IF($A536=N$2,IF($G$3=aux!$A$2,1,-1)*($F536-INDEX($F$1:$F$1001,ROW($F536)+$E$3))/N$3*1000,""))</f>
        <v/>
      </c>
      <c r="O536" s="73" t="str">
        <f>IF($A536="","",IF($A536=O$2,IF($G$3=aux!$A$2,1,-1)*($F536-INDEX($F$1:$F$1001,ROW($F536)+$E$3))/O$3*1000,""))</f>
        <v/>
      </c>
      <c r="P536" s="73" t="str">
        <f>IF($A536="","",IF($A536=P$2,IF($G$3=aux!$A$2,1,-1)*($F536-INDEX($F$1:$F$1001,ROW($F536)+$E$3))/P$3*1000,""))</f>
        <v/>
      </c>
      <c r="Q536" s="73" t="str">
        <f>IF($A536="","",IF($A536=Q$2,IF($G$3=aux!$A$2,1,-1)*($F536-INDEX($F$1:$F$1001,ROW($F536)+$E$3))/Q$3*1000,""))</f>
        <v/>
      </c>
      <c r="R536" s="73" t="str">
        <f>IF($A536="","",IF($A536=R$2,IF($G$3=aux!$A$2,1,-1)*($F536-INDEX($F$1:$F$1001,ROW($F536)+$E$3))/R$3*1000,""))</f>
        <v/>
      </c>
      <c r="S536" s="73" t="str">
        <f>IF($A536="","",IF($A536=S$2,IF($G$3=aux!$A$2,1,-1)*($F536-INDEX($F$1:$F$1001,ROW($F536)+$E$3))/S$3*1000,""))</f>
        <v/>
      </c>
      <c r="T536" s="73" t="str">
        <f>IF($A536="","",IF($A536=T$2,IF($G$3=aux!$A$2,1,-1)*($F536-INDEX($F$1:$F$1001,ROW($F536)+$E$3))/T$3*1000,""))</f>
        <v/>
      </c>
      <c r="U536" s="73" t="str">
        <f>IF($A536="","",IF($A536=U$2,IF($G$3=aux!$A$2,1,-1)*($F536-INDEX($F$1:$F$1001,ROW($F536)+$E$3))/U$3*1000,""))</f>
        <v/>
      </c>
      <c r="V536" s="73" t="str">
        <f>IF($A536="","",IF($A536=V$2,IF($G$3=aux!$A$2,1,-1)*($F536-INDEX($F$1:$F$1001,ROW($F536)+$E$3))/V$3*1000,""))</f>
        <v/>
      </c>
      <c r="W536" s="73" t="str">
        <f>IF($A536="","",IF($A536=W$2,IF($G$3=aux!$A$2,1,-1)*($F536-INDEX($F$1:$F$1001,ROW($F536)+$E$3))/W$3*1000,""))</f>
        <v/>
      </c>
    </row>
    <row r="537" spans="14:23" x14ac:dyDescent="0.25">
      <c r="N537" s="73" t="str">
        <f>IF($A537="","",IF($A537=N$2,IF($G$3=aux!$A$2,1,-1)*($F537-INDEX($F$1:$F$1001,ROW($F537)+$E$3))/N$3*1000,""))</f>
        <v/>
      </c>
      <c r="O537" s="73" t="str">
        <f>IF($A537="","",IF($A537=O$2,IF($G$3=aux!$A$2,1,-1)*($F537-INDEX($F$1:$F$1001,ROW($F537)+$E$3))/O$3*1000,""))</f>
        <v/>
      </c>
      <c r="P537" s="73" t="str">
        <f>IF($A537="","",IF($A537=P$2,IF($G$3=aux!$A$2,1,-1)*($F537-INDEX($F$1:$F$1001,ROW($F537)+$E$3))/P$3*1000,""))</f>
        <v/>
      </c>
      <c r="Q537" s="73" t="str">
        <f>IF($A537="","",IF($A537=Q$2,IF($G$3=aux!$A$2,1,-1)*($F537-INDEX($F$1:$F$1001,ROW($F537)+$E$3))/Q$3*1000,""))</f>
        <v/>
      </c>
      <c r="R537" s="73" t="str">
        <f>IF($A537="","",IF($A537=R$2,IF($G$3=aux!$A$2,1,-1)*($F537-INDEX($F$1:$F$1001,ROW($F537)+$E$3))/R$3*1000,""))</f>
        <v/>
      </c>
      <c r="S537" s="73" t="str">
        <f>IF($A537="","",IF($A537=S$2,IF($G$3=aux!$A$2,1,-1)*($F537-INDEX($F$1:$F$1001,ROW($F537)+$E$3))/S$3*1000,""))</f>
        <v/>
      </c>
      <c r="T537" s="73" t="str">
        <f>IF($A537="","",IF($A537=T$2,IF($G$3=aux!$A$2,1,-1)*($F537-INDEX($F$1:$F$1001,ROW($F537)+$E$3))/T$3*1000,""))</f>
        <v/>
      </c>
      <c r="U537" s="73" t="str">
        <f>IF($A537="","",IF($A537=U$2,IF($G$3=aux!$A$2,1,-1)*($F537-INDEX($F$1:$F$1001,ROW($F537)+$E$3))/U$3*1000,""))</f>
        <v/>
      </c>
      <c r="V537" s="73" t="str">
        <f>IF($A537="","",IF($A537=V$2,IF($G$3=aux!$A$2,1,-1)*($F537-INDEX($F$1:$F$1001,ROW($F537)+$E$3))/V$3*1000,""))</f>
        <v/>
      </c>
      <c r="W537" s="73" t="str">
        <f>IF($A537="","",IF($A537=W$2,IF($G$3=aux!$A$2,1,-1)*($F537-INDEX($F$1:$F$1001,ROW($F537)+$E$3))/W$3*1000,""))</f>
        <v/>
      </c>
    </row>
    <row r="538" spans="14:23" x14ac:dyDescent="0.25">
      <c r="N538" s="73" t="str">
        <f>IF($A538="","",IF($A538=N$2,IF($G$3=aux!$A$2,1,-1)*($F538-INDEX($F$1:$F$1001,ROW($F538)+$E$3))/N$3*1000,""))</f>
        <v/>
      </c>
      <c r="O538" s="73" t="str">
        <f>IF($A538="","",IF($A538=O$2,IF($G$3=aux!$A$2,1,-1)*($F538-INDEX($F$1:$F$1001,ROW($F538)+$E$3))/O$3*1000,""))</f>
        <v/>
      </c>
      <c r="P538" s="73" t="str">
        <f>IF($A538="","",IF($A538=P$2,IF($G$3=aux!$A$2,1,-1)*($F538-INDEX($F$1:$F$1001,ROW($F538)+$E$3))/P$3*1000,""))</f>
        <v/>
      </c>
      <c r="Q538" s="73" t="str">
        <f>IF($A538="","",IF($A538=Q$2,IF($G$3=aux!$A$2,1,-1)*($F538-INDEX($F$1:$F$1001,ROW($F538)+$E$3))/Q$3*1000,""))</f>
        <v/>
      </c>
      <c r="R538" s="73" t="str">
        <f>IF($A538="","",IF($A538=R$2,IF($G$3=aux!$A$2,1,-1)*($F538-INDEX($F$1:$F$1001,ROW($F538)+$E$3))/R$3*1000,""))</f>
        <v/>
      </c>
      <c r="S538" s="73" t="str">
        <f>IF($A538="","",IF($A538=S$2,IF($G$3=aux!$A$2,1,-1)*($F538-INDEX($F$1:$F$1001,ROW($F538)+$E$3))/S$3*1000,""))</f>
        <v/>
      </c>
      <c r="T538" s="73" t="str">
        <f>IF($A538="","",IF($A538=T$2,IF($G$3=aux!$A$2,1,-1)*($F538-INDEX($F$1:$F$1001,ROW($F538)+$E$3))/T$3*1000,""))</f>
        <v/>
      </c>
      <c r="U538" s="73" t="str">
        <f>IF($A538="","",IF($A538=U$2,IF($G$3=aux!$A$2,1,-1)*($F538-INDEX($F$1:$F$1001,ROW($F538)+$E$3))/U$3*1000,""))</f>
        <v/>
      </c>
      <c r="V538" s="73" t="str">
        <f>IF($A538="","",IF($A538=V$2,IF($G$3=aux!$A$2,1,-1)*($F538-INDEX($F$1:$F$1001,ROW($F538)+$E$3))/V$3*1000,""))</f>
        <v/>
      </c>
      <c r="W538" s="73" t="str">
        <f>IF($A538="","",IF($A538=W$2,IF($G$3=aux!$A$2,1,-1)*($F538-INDEX($F$1:$F$1001,ROW($F538)+$E$3))/W$3*1000,""))</f>
        <v/>
      </c>
    </row>
    <row r="539" spans="14:23" x14ac:dyDescent="0.25">
      <c r="N539" s="73" t="str">
        <f>IF($A539="","",IF($A539=N$2,IF($G$3=aux!$A$2,1,-1)*($F539-INDEX($F$1:$F$1001,ROW($F539)+$E$3))/N$3*1000,""))</f>
        <v/>
      </c>
      <c r="O539" s="73" t="str">
        <f>IF($A539="","",IF($A539=O$2,IF($G$3=aux!$A$2,1,-1)*($F539-INDEX($F$1:$F$1001,ROW($F539)+$E$3))/O$3*1000,""))</f>
        <v/>
      </c>
      <c r="P539" s="73" t="str">
        <f>IF($A539="","",IF($A539=P$2,IF($G$3=aux!$A$2,1,-1)*($F539-INDEX($F$1:$F$1001,ROW($F539)+$E$3))/P$3*1000,""))</f>
        <v/>
      </c>
      <c r="Q539" s="73" t="str">
        <f>IF($A539="","",IF($A539=Q$2,IF($G$3=aux!$A$2,1,-1)*($F539-INDEX($F$1:$F$1001,ROW($F539)+$E$3))/Q$3*1000,""))</f>
        <v/>
      </c>
      <c r="R539" s="73" t="str">
        <f>IF($A539="","",IF($A539=R$2,IF($G$3=aux!$A$2,1,-1)*($F539-INDEX($F$1:$F$1001,ROW($F539)+$E$3))/R$3*1000,""))</f>
        <v/>
      </c>
      <c r="S539" s="73" t="str">
        <f>IF($A539="","",IF($A539=S$2,IF($G$3=aux!$A$2,1,-1)*($F539-INDEX($F$1:$F$1001,ROW($F539)+$E$3))/S$3*1000,""))</f>
        <v/>
      </c>
      <c r="T539" s="73" t="str">
        <f>IF($A539="","",IF($A539=T$2,IF($G$3=aux!$A$2,1,-1)*($F539-INDEX($F$1:$F$1001,ROW($F539)+$E$3))/T$3*1000,""))</f>
        <v/>
      </c>
      <c r="U539" s="73" t="str">
        <f>IF($A539="","",IF($A539=U$2,IF($G$3=aux!$A$2,1,-1)*($F539-INDEX($F$1:$F$1001,ROW($F539)+$E$3))/U$3*1000,""))</f>
        <v/>
      </c>
      <c r="V539" s="73" t="str">
        <f>IF($A539="","",IF($A539=V$2,IF($G$3=aux!$A$2,1,-1)*($F539-INDEX($F$1:$F$1001,ROW($F539)+$E$3))/V$3*1000,""))</f>
        <v/>
      </c>
      <c r="W539" s="73" t="str">
        <f>IF($A539="","",IF($A539=W$2,IF($G$3=aux!$A$2,1,-1)*($F539-INDEX($F$1:$F$1001,ROW($F539)+$E$3))/W$3*1000,""))</f>
        <v/>
      </c>
    </row>
    <row r="540" spans="14:23" x14ac:dyDescent="0.25">
      <c r="N540" s="73" t="str">
        <f>IF($A540="","",IF($A540=N$2,IF($G$3=aux!$A$2,1,-1)*($F540-INDEX($F$1:$F$1001,ROW($F540)+$E$3))/N$3*1000,""))</f>
        <v/>
      </c>
      <c r="O540" s="73" t="str">
        <f>IF($A540="","",IF($A540=O$2,IF($G$3=aux!$A$2,1,-1)*($F540-INDEX($F$1:$F$1001,ROW($F540)+$E$3))/O$3*1000,""))</f>
        <v/>
      </c>
      <c r="P540" s="73" t="str">
        <f>IF($A540="","",IF($A540=P$2,IF($G$3=aux!$A$2,1,-1)*($F540-INDEX($F$1:$F$1001,ROW($F540)+$E$3))/P$3*1000,""))</f>
        <v/>
      </c>
      <c r="Q540" s="73" t="str">
        <f>IF($A540="","",IF($A540=Q$2,IF($G$3=aux!$A$2,1,-1)*($F540-INDEX($F$1:$F$1001,ROW($F540)+$E$3))/Q$3*1000,""))</f>
        <v/>
      </c>
      <c r="R540" s="73" t="str">
        <f>IF($A540="","",IF($A540=R$2,IF($G$3=aux!$A$2,1,-1)*($F540-INDEX($F$1:$F$1001,ROW($F540)+$E$3))/R$3*1000,""))</f>
        <v/>
      </c>
      <c r="S540" s="73" t="str">
        <f>IF($A540="","",IF($A540=S$2,IF($G$3=aux!$A$2,1,-1)*($F540-INDEX($F$1:$F$1001,ROW($F540)+$E$3))/S$3*1000,""))</f>
        <v/>
      </c>
      <c r="T540" s="73" t="str">
        <f>IF($A540="","",IF($A540=T$2,IF($G$3=aux!$A$2,1,-1)*($F540-INDEX($F$1:$F$1001,ROW($F540)+$E$3))/T$3*1000,""))</f>
        <v/>
      </c>
      <c r="U540" s="73" t="str">
        <f>IF($A540="","",IF($A540=U$2,IF($G$3=aux!$A$2,1,-1)*($F540-INDEX($F$1:$F$1001,ROW($F540)+$E$3))/U$3*1000,""))</f>
        <v/>
      </c>
      <c r="V540" s="73" t="str">
        <f>IF($A540="","",IF($A540=V$2,IF($G$3=aux!$A$2,1,-1)*($F540-INDEX($F$1:$F$1001,ROW($F540)+$E$3))/V$3*1000,""))</f>
        <v/>
      </c>
      <c r="W540" s="73" t="str">
        <f>IF($A540="","",IF($A540=W$2,IF($G$3=aux!$A$2,1,-1)*($F540-INDEX($F$1:$F$1001,ROW($F540)+$E$3))/W$3*1000,""))</f>
        <v/>
      </c>
    </row>
    <row r="541" spans="14:23" x14ac:dyDescent="0.25">
      <c r="N541" s="73" t="str">
        <f>IF($A541="","",IF($A541=N$2,IF($G$3=aux!$A$2,1,-1)*($F541-INDEX($F$1:$F$1001,ROW($F541)+$E$3))/N$3*1000,""))</f>
        <v/>
      </c>
      <c r="O541" s="73" t="str">
        <f>IF($A541="","",IF($A541=O$2,IF($G$3=aux!$A$2,1,-1)*($F541-INDEX($F$1:$F$1001,ROW($F541)+$E$3))/O$3*1000,""))</f>
        <v/>
      </c>
      <c r="P541" s="73" t="str">
        <f>IF($A541="","",IF($A541=P$2,IF($G$3=aux!$A$2,1,-1)*($F541-INDEX($F$1:$F$1001,ROW($F541)+$E$3))/P$3*1000,""))</f>
        <v/>
      </c>
      <c r="Q541" s="73" t="str">
        <f>IF($A541="","",IF($A541=Q$2,IF($G$3=aux!$A$2,1,-1)*($F541-INDEX($F$1:$F$1001,ROW($F541)+$E$3))/Q$3*1000,""))</f>
        <v/>
      </c>
      <c r="R541" s="73" t="str">
        <f>IF($A541="","",IF($A541=R$2,IF($G$3=aux!$A$2,1,-1)*($F541-INDEX($F$1:$F$1001,ROW($F541)+$E$3))/R$3*1000,""))</f>
        <v/>
      </c>
      <c r="S541" s="73" t="str">
        <f>IF($A541="","",IF($A541=S$2,IF($G$3=aux!$A$2,1,-1)*($F541-INDEX($F$1:$F$1001,ROW($F541)+$E$3))/S$3*1000,""))</f>
        <v/>
      </c>
      <c r="T541" s="73" t="str">
        <f>IF($A541="","",IF($A541=T$2,IF($G$3=aux!$A$2,1,-1)*($F541-INDEX($F$1:$F$1001,ROW($F541)+$E$3))/T$3*1000,""))</f>
        <v/>
      </c>
      <c r="U541" s="73" t="str">
        <f>IF($A541="","",IF($A541=U$2,IF($G$3=aux!$A$2,1,-1)*($F541-INDEX($F$1:$F$1001,ROW($F541)+$E$3))/U$3*1000,""))</f>
        <v/>
      </c>
      <c r="V541" s="73" t="str">
        <f>IF($A541="","",IF($A541=V$2,IF($G$3=aux!$A$2,1,-1)*($F541-INDEX($F$1:$F$1001,ROW($F541)+$E$3))/V$3*1000,""))</f>
        <v/>
      </c>
      <c r="W541" s="73" t="str">
        <f>IF($A541="","",IF($A541=W$2,IF($G$3=aux!$A$2,1,-1)*($F541-INDEX($F$1:$F$1001,ROW($F541)+$E$3))/W$3*1000,""))</f>
        <v/>
      </c>
    </row>
    <row r="542" spans="14:23" x14ac:dyDescent="0.25">
      <c r="N542" s="73" t="str">
        <f>IF($A542="","",IF($A542=N$2,IF($G$3=aux!$A$2,1,-1)*($F542-INDEX($F$1:$F$1001,ROW($F542)+$E$3))/N$3*1000,""))</f>
        <v/>
      </c>
      <c r="O542" s="73" t="str">
        <f>IF($A542="","",IF($A542=O$2,IF($G$3=aux!$A$2,1,-1)*($F542-INDEX($F$1:$F$1001,ROW($F542)+$E$3))/O$3*1000,""))</f>
        <v/>
      </c>
      <c r="P542" s="73" t="str">
        <f>IF($A542="","",IF($A542=P$2,IF($G$3=aux!$A$2,1,-1)*($F542-INDEX($F$1:$F$1001,ROW($F542)+$E$3))/P$3*1000,""))</f>
        <v/>
      </c>
      <c r="Q542" s="73" t="str">
        <f>IF($A542="","",IF($A542=Q$2,IF($G$3=aux!$A$2,1,-1)*($F542-INDEX($F$1:$F$1001,ROW($F542)+$E$3))/Q$3*1000,""))</f>
        <v/>
      </c>
      <c r="R542" s="73" t="str">
        <f>IF($A542="","",IF($A542=R$2,IF($G$3=aux!$A$2,1,-1)*($F542-INDEX($F$1:$F$1001,ROW($F542)+$E$3))/R$3*1000,""))</f>
        <v/>
      </c>
      <c r="S542" s="73" t="str">
        <f>IF($A542="","",IF($A542=S$2,IF($G$3=aux!$A$2,1,-1)*($F542-INDEX($F$1:$F$1001,ROW($F542)+$E$3))/S$3*1000,""))</f>
        <v/>
      </c>
      <c r="T542" s="73" t="str">
        <f>IF($A542="","",IF($A542=T$2,IF($G$3=aux!$A$2,1,-1)*($F542-INDEX($F$1:$F$1001,ROW($F542)+$E$3))/T$3*1000,""))</f>
        <v/>
      </c>
      <c r="U542" s="73" t="str">
        <f>IF($A542="","",IF($A542=U$2,IF($G$3=aux!$A$2,1,-1)*($F542-INDEX($F$1:$F$1001,ROW($F542)+$E$3))/U$3*1000,""))</f>
        <v/>
      </c>
      <c r="V542" s="73" t="str">
        <f>IF($A542="","",IF($A542=V$2,IF($G$3=aux!$A$2,1,-1)*($F542-INDEX($F$1:$F$1001,ROW($F542)+$E$3))/V$3*1000,""))</f>
        <v/>
      </c>
      <c r="W542" s="73" t="str">
        <f>IF($A542="","",IF($A542=W$2,IF($G$3=aux!$A$2,1,-1)*($F542-INDEX($F$1:$F$1001,ROW($F542)+$E$3))/W$3*1000,""))</f>
        <v/>
      </c>
    </row>
    <row r="543" spans="14:23" x14ac:dyDescent="0.25">
      <c r="N543" s="73" t="str">
        <f>IF($A543="","",IF($A543=N$2,IF($G$3=aux!$A$2,1,-1)*($F543-INDEX($F$1:$F$1001,ROW($F543)+$E$3))/N$3*1000,""))</f>
        <v/>
      </c>
      <c r="O543" s="73" t="str">
        <f>IF($A543="","",IF($A543=O$2,IF($G$3=aux!$A$2,1,-1)*($F543-INDEX($F$1:$F$1001,ROW($F543)+$E$3))/O$3*1000,""))</f>
        <v/>
      </c>
      <c r="P543" s="73" t="str">
        <f>IF($A543="","",IF($A543=P$2,IF($G$3=aux!$A$2,1,-1)*($F543-INDEX($F$1:$F$1001,ROW($F543)+$E$3))/P$3*1000,""))</f>
        <v/>
      </c>
      <c r="Q543" s="73" t="str">
        <f>IF($A543="","",IF($A543=Q$2,IF($G$3=aux!$A$2,1,-1)*($F543-INDEX($F$1:$F$1001,ROW($F543)+$E$3))/Q$3*1000,""))</f>
        <v/>
      </c>
      <c r="R543" s="73" t="str">
        <f>IF($A543="","",IF($A543=R$2,IF($G$3=aux!$A$2,1,-1)*($F543-INDEX($F$1:$F$1001,ROW($F543)+$E$3))/R$3*1000,""))</f>
        <v/>
      </c>
      <c r="S543" s="73" t="str">
        <f>IF($A543="","",IF($A543=S$2,IF($G$3=aux!$A$2,1,-1)*($F543-INDEX($F$1:$F$1001,ROW($F543)+$E$3))/S$3*1000,""))</f>
        <v/>
      </c>
      <c r="T543" s="73" t="str">
        <f>IF($A543="","",IF($A543=T$2,IF($G$3=aux!$A$2,1,-1)*($F543-INDEX($F$1:$F$1001,ROW($F543)+$E$3))/T$3*1000,""))</f>
        <v/>
      </c>
      <c r="U543" s="73" t="str">
        <f>IF($A543="","",IF($A543=U$2,IF($G$3=aux!$A$2,1,-1)*($F543-INDEX($F$1:$F$1001,ROW($F543)+$E$3))/U$3*1000,""))</f>
        <v/>
      </c>
      <c r="V543" s="73" t="str">
        <f>IF($A543="","",IF($A543=V$2,IF($G$3=aux!$A$2,1,-1)*($F543-INDEX($F$1:$F$1001,ROW($F543)+$E$3))/V$3*1000,""))</f>
        <v/>
      </c>
      <c r="W543" s="73" t="str">
        <f>IF($A543="","",IF($A543=W$2,IF($G$3=aux!$A$2,1,-1)*($F543-INDEX($F$1:$F$1001,ROW($F543)+$E$3))/W$3*1000,""))</f>
        <v/>
      </c>
    </row>
    <row r="544" spans="14:23" x14ac:dyDescent="0.25">
      <c r="N544" s="73" t="str">
        <f>IF($A544="","",IF($A544=N$2,IF($G$3=aux!$A$2,1,-1)*($F544-INDEX($F$1:$F$1001,ROW($F544)+$E$3))/N$3*1000,""))</f>
        <v/>
      </c>
      <c r="O544" s="73" t="str">
        <f>IF($A544="","",IF($A544=O$2,IF($G$3=aux!$A$2,1,-1)*($F544-INDEX($F$1:$F$1001,ROW($F544)+$E$3))/O$3*1000,""))</f>
        <v/>
      </c>
      <c r="P544" s="73" t="str">
        <f>IF($A544="","",IF($A544=P$2,IF($G$3=aux!$A$2,1,-1)*($F544-INDEX($F$1:$F$1001,ROW($F544)+$E$3))/P$3*1000,""))</f>
        <v/>
      </c>
      <c r="Q544" s="73" t="str">
        <f>IF($A544="","",IF($A544=Q$2,IF($G$3=aux!$A$2,1,-1)*($F544-INDEX($F$1:$F$1001,ROW($F544)+$E$3))/Q$3*1000,""))</f>
        <v/>
      </c>
      <c r="R544" s="73" t="str">
        <f>IF($A544="","",IF($A544=R$2,IF($G$3=aux!$A$2,1,-1)*($F544-INDEX($F$1:$F$1001,ROW($F544)+$E$3))/R$3*1000,""))</f>
        <v/>
      </c>
      <c r="S544" s="73" t="str">
        <f>IF($A544="","",IF($A544=S$2,IF($G$3=aux!$A$2,1,-1)*($F544-INDEX($F$1:$F$1001,ROW($F544)+$E$3))/S$3*1000,""))</f>
        <v/>
      </c>
      <c r="T544" s="73" t="str">
        <f>IF($A544="","",IF($A544=T$2,IF($G$3=aux!$A$2,1,-1)*($F544-INDEX($F$1:$F$1001,ROW($F544)+$E$3))/T$3*1000,""))</f>
        <v/>
      </c>
      <c r="U544" s="73" t="str">
        <f>IF($A544="","",IF($A544=U$2,IF($G$3=aux!$A$2,1,-1)*($F544-INDEX($F$1:$F$1001,ROW($F544)+$E$3))/U$3*1000,""))</f>
        <v/>
      </c>
      <c r="V544" s="73" t="str">
        <f>IF($A544="","",IF($A544=V$2,IF($G$3=aux!$A$2,1,-1)*($F544-INDEX($F$1:$F$1001,ROW($F544)+$E$3))/V$3*1000,""))</f>
        <v/>
      </c>
      <c r="W544" s="73" t="str">
        <f>IF($A544="","",IF($A544=W$2,IF($G$3=aux!$A$2,1,-1)*($F544-INDEX($F$1:$F$1001,ROW($F544)+$E$3))/W$3*1000,""))</f>
        <v/>
      </c>
    </row>
    <row r="545" spans="14:23" x14ac:dyDescent="0.25">
      <c r="N545" s="73" t="str">
        <f>IF($A545="","",IF($A545=N$2,IF($G$3=aux!$A$2,1,-1)*($F545-INDEX($F$1:$F$1001,ROW($F545)+$E$3))/N$3*1000,""))</f>
        <v/>
      </c>
      <c r="O545" s="73" t="str">
        <f>IF($A545="","",IF($A545=O$2,IF($G$3=aux!$A$2,1,-1)*($F545-INDEX($F$1:$F$1001,ROW($F545)+$E$3))/O$3*1000,""))</f>
        <v/>
      </c>
      <c r="P545" s="73" t="str">
        <f>IF($A545="","",IF($A545=P$2,IF($G$3=aux!$A$2,1,-1)*($F545-INDEX($F$1:$F$1001,ROW($F545)+$E$3))/P$3*1000,""))</f>
        <v/>
      </c>
      <c r="Q545" s="73" t="str">
        <f>IF($A545="","",IF($A545=Q$2,IF($G$3=aux!$A$2,1,-1)*($F545-INDEX($F$1:$F$1001,ROW($F545)+$E$3))/Q$3*1000,""))</f>
        <v/>
      </c>
      <c r="R545" s="73" t="str">
        <f>IF($A545="","",IF($A545=R$2,IF($G$3=aux!$A$2,1,-1)*($F545-INDEX($F$1:$F$1001,ROW($F545)+$E$3))/R$3*1000,""))</f>
        <v/>
      </c>
      <c r="S545" s="73" t="str">
        <f>IF($A545="","",IF($A545=S$2,IF($G$3=aux!$A$2,1,-1)*($F545-INDEX($F$1:$F$1001,ROW($F545)+$E$3))/S$3*1000,""))</f>
        <v/>
      </c>
      <c r="T545" s="73" t="str">
        <f>IF($A545="","",IF($A545=T$2,IF($G$3=aux!$A$2,1,-1)*($F545-INDEX($F$1:$F$1001,ROW($F545)+$E$3))/T$3*1000,""))</f>
        <v/>
      </c>
      <c r="U545" s="73" t="str">
        <f>IF($A545="","",IF($A545=U$2,IF($G$3=aux!$A$2,1,-1)*($F545-INDEX($F$1:$F$1001,ROW($F545)+$E$3))/U$3*1000,""))</f>
        <v/>
      </c>
      <c r="V545" s="73" t="str">
        <f>IF($A545="","",IF($A545=V$2,IF($G$3=aux!$A$2,1,-1)*($F545-INDEX($F$1:$F$1001,ROW($F545)+$E$3))/V$3*1000,""))</f>
        <v/>
      </c>
      <c r="W545" s="73" t="str">
        <f>IF($A545="","",IF($A545=W$2,IF($G$3=aux!$A$2,1,-1)*($F545-INDEX($F$1:$F$1001,ROW($F545)+$E$3))/W$3*1000,""))</f>
        <v/>
      </c>
    </row>
    <row r="546" spans="14:23" x14ac:dyDescent="0.25">
      <c r="N546" s="73" t="str">
        <f>IF($A546="","",IF($A546=N$2,IF($G$3=aux!$A$2,1,-1)*($F546-INDEX($F$1:$F$1001,ROW($F546)+$E$3))/N$3*1000,""))</f>
        <v/>
      </c>
      <c r="O546" s="73" t="str">
        <f>IF($A546="","",IF($A546=O$2,IF($G$3=aux!$A$2,1,-1)*($F546-INDEX($F$1:$F$1001,ROW($F546)+$E$3))/O$3*1000,""))</f>
        <v/>
      </c>
      <c r="P546" s="73" t="str">
        <f>IF($A546="","",IF($A546=P$2,IF($G$3=aux!$A$2,1,-1)*($F546-INDEX($F$1:$F$1001,ROW($F546)+$E$3))/P$3*1000,""))</f>
        <v/>
      </c>
      <c r="Q546" s="73" t="str">
        <f>IF($A546="","",IF($A546=Q$2,IF($G$3=aux!$A$2,1,-1)*($F546-INDEX($F$1:$F$1001,ROW($F546)+$E$3))/Q$3*1000,""))</f>
        <v/>
      </c>
      <c r="R546" s="73" t="str">
        <f>IF($A546="","",IF($A546=R$2,IF($G$3=aux!$A$2,1,-1)*($F546-INDEX($F$1:$F$1001,ROW($F546)+$E$3))/R$3*1000,""))</f>
        <v/>
      </c>
      <c r="S546" s="73" t="str">
        <f>IF($A546="","",IF($A546=S$2,IF($G$3=aux!$A$2,1,-1)*($F546-INDEX($F$1:$F$1001,ROW($F546)+$E$3))/S$3*1000,""))</f>
        <v/>
      </c>
      <c r="T546" s="73" t="str">
        <f>IF($A546="","",IF($A546=T$2,IF($G$3=aux!$A$2,1,-1)*($F546-INDEX($F$1:$F$1001,ROW($F546)+$E$3))/T$3*1000,""))</f>
        <v/>
      </c>
      <c r="U546" s="73" t="str">
        <f>IF($A546="","",IF($A546=U$2,IF($G$3=aux!$A$2,1,-1)*($F546-INDEX($F$1:$F$1001,ROW($F546)+$E$3))/U$3*1000,""))</f>
        <v/>
      </c>
      <c r="V546" s="73" t="str">
        <f>IF($A546="","",IF($A546=V$2,IF($G$3=aux!$A$2,1,-1)*($F546-INDEX($F$1:$F$1001,ROW($F546)+$E$3))/V$3*1000,""))</f>
        <v/>
      </c>
      <c r="W546" s="73" t="str">
        <f>IF($A546="","",IF($A546=W$2,IF($G$3=aux!$A$2,1,-1)*($F546-INDEX($F$1:$F$1001,ROW($F546)+$E$3))/W$3*1000,""))</f>
        <v/>
      </c>
    </row>
    <row r="547" spans="14:23" x14ac:dyDescent="0.25">
      <c r="N547" s="73" t="str">
        <f>IF($A547="","",IF($A547=N$2,IF($G$3=aux!$A$2,1,-1)*($F547-INDEX($F$1:$F$1001,ROW($F547)+$E$3))/N$3*1000,""))</f>
        <v/>
      </c>
      <c r="O547" s="73" t="str">
        <f>IF($A547="","",IF($A547=O$2,IF($G$3=aux!$A$2,1,-1)*($F547-INDEX($F$1:$F$1001,ROW($F547)+$E$3))/O$3*1000,""))</f>
        <v/>
      </c>
      <c r="P547" s="73" t="str">
        <f>IF($A547="","",IF($A547=P$2,IF($G$3=aux!$A$2,1,-1)*($F547-INDEX($F$1:$F$1001,ROW($F547)+$E$3))/P$3*1000,""))</f>
        <v/>
      </c>
      <c r="Q547" s="73" t="str">
        <f>IF($A547="","",IF($A547=Q$2,IF($G$3=aux!$A$2,1,-1)*($F547-INDEX($F$1:$F$1001,ROW($F547)+$E$3))/Q$3*1000,""))</f>
        <v/>
      </c>
      <c r="R547" s="73" t="str">
        <f>IF($A547="","",IF($A547=R$2,IF($G$3=aux!$A$2,1,-1)*($F547-INDEX($F$1:$F$1001,ROW($F547)+$E$3))/R$3*1000,""))</f>
        <v/>
      </c>
      <c r="S547" s="73" t="str">
        <f>IF($A547="","",IF($A547=S$2,IF($G$3=aux!$A$2,1,-1)*($F547-INDEX($F$1:$F$1001,ROW($F547)+$E$3))/S$3*1000,""))</f>
        <v/>
      </c>
      <c r="T547" s="73" t="str">
        <f>IF($A547="","",IF($A547=T$2,IF($G$3=aux!$A$2,1,-1)*($F547-INDEX($F$1:$F$1001,ROW($F547)+$E$3))/T$3*1000,""))</f>
        <v/>
      </c>
      <c r="U547" s="73" t="str">
        <f>IF($A547="","",IF($A547=U$2,IF($G$3=aux!$A$2,1,-1)*($F547-INDEX($F$1:$F$1001,ROW($F547)+$E$3))/U$3*1000,""))</f>
        <v/>
      </c>
      <c r="V547" s="73" t="str">
        <f>IF($A547="","",IF($A547=V$2,IF($G$3=aux!$A$2,1,-1)*($F547-INDEX($F$1:$F$1001,ROW($F547)+$E$3))/V$3*1000,""))</f>
        <v/>
      </c>
      <c r="W547" s="73" t="str">
        <f>IF($A547="","",IF($A547=W$2,IF($G$3=aux!$A$2,1,-1)*($F547-INDEX($F$1:$F$1001,ROW($F547)+$E$3))/W$3*1000,""))</f>
        <v/>
      </c>
    </row>
    <row r="548" spans="14:23" x14ac:dyDescent="0.25">
      <c r="N548" s="73" t="str">
        <f>IF($A548="","",IF($A548=N$2,IF($G$3=aux!$A$2,1,-1)*($F548-INDEX($F$1:$F$1001,ROW($F548)+$E$3))/N$3*1000,""))</f>
        <v/>
      </c>
      <c r="O548" s="73" t="str">
        <f>IF($A548="","",IF($A548=O$2,IF($G$3=aux!$A$2,1,-1)*($F548-INDEX($F$1:$F$1001,ROW($F548)+$E$3))/O$3*1000,""))</f>
        <v/>
      </c>
      <c r="P548" s="73" t="str">
        <f>IF($A548="","",IF($A548=P$2,IF($G$3=aux!$A$2,1,-1)*($F548-INDEX($F$1:$F$1001,ROW($F548)+$E$3))/P$3*1000,""))</f>
        <v/>
      </c>
      <c r="Q548" s="73" t="str">
        <f>IF($A548="","",IF($A548=Q$2,IF($G$3=aux!$A$2,1,-1)*($F548-INDEX($F$1:$F$1001,ROW($F548)+$E$3))/Q$3*1000,""))</f>
        <v/>
      </c>
      <c r="R548" s="73" t="str">
        <f>IF($A548="","",IF($A548=R$2,IF($G$3=aux!$A$2,1,-1)*($F548-INDEX($F$1:$F$1001,ROW($F548)+$E$3))/R$3*1000,""))</f>
        <v/>
      </c>
      <c r="S548" s="73" t="str">
        <f>IF($A548="","",IF($A548=S$2,IF($G$3=aux!$A$2,1,-1)*($F548-INDEX($F$1:$F$1001,ROW($F548)+$E$3))/S$3*1000,""))</f>
        <v/>
      </c>
      <c r="T548" s="73" t="str">
        <f>IF($A548="","",IF($A548=T$2,IF($G$3=aux!$A$2,1,-1)*($F548-INDEX($F$1:$F$1001,ROW($F548)+$E$3))/T$3*1000,""))</f>
        <v/>
      </c>
      <c r="U548" s="73" t="str">
        <f>IF($A548="","",IF($A548=U$2,IF($G$3=aux!$A$2,1,-1)*($F548-INDEX($F$1:$F$1001,ROW($F548)+$E$3))/U$3*1000,""))</f>
        <v/>
      </c>
      <c r="V548" s="73" t="str">
        <f>IF($A548="","",IF($A548=V$2,IF($G$3=aux!$A$2,1,-1)*($F548-INDEX($F$1:$F$1001,ROW($F548)+$E$3))/V$3*1000,""))</f>
        <v/>
      </c>
      <c r="W548" s="73" t="str">
        <f>IF($A548="","",IF($A548=W$2,IF($G$3=aux!$A$2,1,-1)*($F548-INDEX($F$1:$F$1001,ROW($F548)+$E$3))/W$3*1000,""))</f>
        <v/>
      </c>
    </row>
    <row r="549" spans="14:23" x14ac:dyDescent="0.25">
      <c r="N549" s="73" t="str">
        <f>IF($A549="","",IF($A549=N$2,IF($G$3=aux!$A$2,1,-1)*($F549-INDEX($F$1:$F$1001,ROW($F549)+$E$3))/N$3*1000,""))</f>
        <v/>
      </c>
      <c r="O549" s="73" t="str">
        <f>IF($A549="","",IF($A549=O$2,IF($G$3=aux!$A$2,1,-1)*($F549-INDEX($F$1:$F$1001,ROW($F549)+$E$3))/O$3*1000,""))</f>
        <v/>
      </c>
      <c r="P549" s="73" t="str">
        <f>IF($A549="","",IF($A549=P$2,IF($G$3=aux!$A$2,1,-1)*($F549-INDEX($F$1:$F$1001,ROW($F549)+$E$3))/P$3*1000,""))</f>
        <v/>
      </c>
      <c r="Q549" s="73" t="str">
        <f>IF($A549="","",IF($A549=Q$2,IF($G$3=aux!$A$2,1,-1)*($F549-INDEX($F$1:$F$1001,ROW($F549)+$E$3))/Q$3*1000,""))</f>
        <v/>
      </c>
      <c r="R549" s="73" t="str">
        <f>IF($A549="","",IF($A549=R$2,IF($G$3=aux!$A$2,1,-1)*($F549-INDEX($F$1:$F$1001,ROW($F549)+$E$3))/R$3*1000,""))</f>
        <v/>
      </c>
      <c r="S549" s="73" t="str">
        <f>IF($A549="","",IF($A549=S$2,IF($G$3=aux!$A$2,1,-1)*($F549-INDEX($F$1:$F$1001,ROW($F549)+$E$3))/S$3*1000,""))</f>
        <v/>
      </c>
      <c r="T549" s="73" t="str">
        <f>IF($A549="","",IF($A549=T$2,IF($G$3=aux!$A$2,1,-1)*($F549-INDEX($F$1:$F$1001,ROW($F549)+$E$3))/T$3*1000,""))</f>
        <v/>
      </c>
      <c r="U549" s="73" t="str">
        <f>IF($A549="","",IF($A549=U$2,IF($G$3=aux!$A$2,1,-1)*($F549-INDEX($F$1:$F$1001,ROW($F549)+$E$3))/U$3*1000,""))</f>
        <v/>
      </c>
      <c r="V549" s="73" t="str">
        <f>IF($A549="","",IF($A549=V$2,IF($G$3=aux!$A$2,1,-1)*($F549-INDEX($F$1:$F$1001,ROW($F549)+$E$3))/V$3*1000,""))</f>
        <v/>
      </c>
      <c r="W549" s="73" t="str">
        <f>IF($A549="","",IF($A549=W$2,IF($G$3=aux!$A$2,1,-1)*($F549-INDEX($F$1:$F$1001,ROW($F549)+$E$3))/W$3*1000,""))</f>
        <v/>
      </c>
    </row>
    <row r="550" spans="14:23" x14ac:dyDescent="0.25">
      <c r="N550" s="73" t="str">
        <f>IF($A550="","",IF($A550=N$2,IF($G$3=aux!$A$2,1,-1)*($F550-INDEX($F$1:$F$1001,ROW($F550)+$E$3))/N$3*1000,""))</f>
        <v/>
      </c>
      <c r="O550" s="73" t="str">
        <f>IF($A550="","",IF($A550=O$2,IF($G$3=aux!$A$2,1,-1)*($F550-INDEX($F$1:$F$1001,ROW($F550)+$E$3))/O$3*1000,""))</f>
        <v/>
      </c>
      <c r="P550" s="73" t="str">
        <f>IF($A550="","",IF($A550=P$2,IF($G$3=aux!$A$2,1,-1)*($F550-INDEX($F$1:$F$1001,ROW($F550)+$E$3))/P$3*1000,""))</f>
        <v/>
      </c>
      <c r="Q550" s="73" t="str">
        <f>IF($A550="","",IF($A550=Q$2,IF($G$3=aux!$A$2,1,-1)*($F550-INDEX($F$1:$F$1001,ROW($F550)+$E$3))/Q$3*1000,""))</f>
        <v/>
      </c>
      <c r="R550" s="73" t="str">
        <f>IF($A550="","",IF($A550=R$2,IF($G$3=aux!$A$2,1,-1)*($F550-INDEX($F$1:$F$1001,ROW($F550)+$E$3))/R$3*1000,""))</f>
        <v/>
      </c>
      <c r="S550" s="73" t="str">
        <f>IF($A550="","",IF($A550=S$2,IF($G$3=aux!$A$2,1,-1)*($F550-INDEX($F$1:$F$1001,ROW($F550)+$E$3))/S$3*1000,""))</f>
        <v/>
      </c>
      <c r="T550" s="73" t="str">
        <f>IF($A550="","",IF($A550=T$2,IF($G$3=aux!$A$2,1,-1)*($F550-INDEX($F$1:$F$1001,ROW($F550)+$E$3))/T$3*1000,""))</f>
        <v/>
      </c>
      <c r="U550" s="73" t="str">
        <f>IF($A550="","",IF($A550=U$2,IF($G$3=aux!$A$2,1,-1)*($F550-INDEX($F$1:$F$1001,ROW($F550)+$E$3))/U$3*1000,""))</f>
        <v/>
      </c>
      <c r="V550" s="73" t="str">
        <f>IF($A550="","",IF($A550=V$2,IF($G$3=aux!$A$2,1,-1)*($F550-INDEX($F$1:$F$1001,ROW($F550)+$E$3))/V$3*1000,""))</f>
        <v/>
      </c>
      <c r="W550" s="73" t="str">
        <f>IF($A550="","",IF($A550=W$2,IF($G$3=aux!$A$2,1,-1)*($F550-INDEX($F$1:$F$1001,ROW($F550)+$E$3))/W$3*1000,""))</f>
        <v/>
      </c>
    </row>
    <row r="551" spans="14:23" x14ac:dyDescent="0.25">
      <c r="N551" s="73" t="str">
        <f>IF($A551="","",IF($A551=N$2,IF($G$3=aux!$A$2,1,-1)*($F551-INDEX($F$1:$F$1001,ROW($F551)+$E$3))/N$3*1000,""))</f>
        <v/>
      </c>
      <c r="O551" s="73" t="str">
        <f>IF($A551="","",IF($A551=O$2,IF($G$3=aux!$A$2,1,-1)*($F551-INDEX($F$1:$F$1001,ROW($F551)+$E$3))/O$3*1000,""))</f>
        <v/>
      </c>
      <c r="P551" s="73" t="str">
        <f>IF($A551="","",IF($A551=P$2,IF($G$3=aux!$A$2,1,-1)*($F551-INDEX($F$1:$F$1001,ROW($F551)+$E$3))/P$3*1000,""))</f>
        <v/>
      </c>
      <c r="Q551" s="73" t="str">
        <f>IF($A551="","",IF($A551=Q$2,IF($G$3=aux!$A$2,1,-1)*($F551-INDEX($F$1:$F$1001,ROW($F551)+$E$3))/Q$3*1000,""))</f>
        <v/>
      </c>
      <c r="R551" s="73" t="str">
        <f>IF($A551="","",IF($A551=R$2,IF($G$3=aux!$A$2,1,-1)*($F551-INDEX($F$1:$F$1001,ROW($F551)+$E$3))/R$3*1000,""))</f>
        <v/>
      </c>
      <c r="S551" s="73" t="str">
        <f>IF($A551="","",IF($A551=S$2,IF($G$3=aux!$A$2,1,-1)*($F551-INDEX($F$1:$F$1001,ROW($F551)+$E$3))/S$3*1000,""))</f>
        <v/>
      </c>
      <c r="T551" s="73" t="str">
        <f>IF($A551="","",IF($A551=T$2,IF($G$3=aux!$A$2,1,-1)*($F551-INDEX($F$1:$F$1001,ROW($F551)+$E$3))/T$3*1000,""))</f>
        <v/>
      </c>
      <c r="U551" s="73" t="str">
        <f>IF($A551="","",IF($A551=U$2,IF($G$3=aux!$A$2,1,-1)*($F551-INDEX($F$1:$F$1001,ROW($F551)+$E$3))/U$3*1000,""))</f>
        <v/>
      </c>
      <c r="V551" s="73" t="str">
        <f>IF($A551="","",IF($A551=V$2,IF($G$3=aux!$A$2,1,-1)*($F551-INDEX($F$1:$F$1001,ROW($F551)+$E$3))/V$3*1000,""))</f>
        <v/>
      </c>
      <c r="W551" s="73" t="str">
        <f>IF($A551="","",IF($A551=W$2,IF($G$3=aux!$A$2,1,-1)*($F551-INDEX($F$1:$F$1001,ROW($F551)+$E$3))/W$3*1000,""))</f>
        <v/>
      </c>
    </row>
    <row r="552" spans="14:23" x14ac:dyDescent="0.25">
      <c r="N552" s="73" t="str">
        <f>IF($A552="","",IF($A552=N$2,IF($G$3=aux!$A$2,1,-1)*($F552-INDEX($F$1:$F$1001,ROW($F552)+$E$3))/N$3*1000,""))</f>
        <v/>
      </c>
      <c r="O552" s="73" t="str">
        <f>IF($A552="","",IF($A552=O$2,IF($G$3=aux!$A$2,1,-1)*($F552-INDEX($F$1:$F$1001,ROW($F552)+$E$3))/O$3*1000,""))</f>
        <v/>
      </c>
      <c r="P552" s="73" t="str">
        <f>IF($A552="","",IF($A552=P$2,IF($G$3=aux!$A$2,1,-1)*($F552-INDEX($F$1:$F$1001,ROW($F552)+$E$3))/P$3*1000,""))</f>
        <v/>
      </c>
      <c r="Q552" s="73" t="str">
        <f>IF($A552="","",IF($A552=Q$2,IF($G$3=aux!$A$2,1,-1)*($F552-INDEX($F$1:$F$1001,ROW($F552)+$E$3))/Q$3*1000,""))</f>
        <v/>
      </c>
      <c r="R552" s="73" t="str">
        <f>IF($A552="","",IF($A552=R$2,IF($G$3=aux!$A$2,1,-1)*($F552-INDEX($F$1:$F$1001,ROW($F552)+$E$3))/R$3*1000,""))</f>
        <v/>
      </c>
      <c r="S552" s="73" t="str">
        <f>IF($A552="","",IF($A552=S$2,IF($G$3=aux!$A$2,1,-1)*($F552-INDEX($F$1:$F$1001,ROW($F552)+$E$3))/S$3*1000,""))</f>
        <v/>
      </c>
      <c r="T552" s="73" t="str">
        <f>IF($A552="","",IF($A552=T$2,IF($G$3=aux!$A$2,1,-1)*($F552-INDEX($F$1:$F$1001,ROW($F552)+$E$3))/T$3*1000,""))</f>
        <v/>
      </c>
      <c r="U552" s="73" t="str">
        <f>IF($A552="","",IF($A552=U$2,IF($G$3=aux!$A$2,1,-1)*($F552-INDEX($F$1:$F$1001,ROW($F552)+$E$3))/U$3*1000,""))</f>
        <v/>
      </c>
      <c r="V552" s="73" t="str">
        <f>IF($A552="","",IF($A552=V$2,IF($G$3=aux!$A$2,1,-1)*($F552-INDEX($F$1:$F$1001,ROW($F552)+$E$3))/V$3*1000,""))</f>
        <v/>
      </c>
      <c r="W552" s="73" t="str">
        <f>IF($A552="","",IF($A552=W$2,IF($G$3=aux!$A$2,1,-1)*($F552-INDEX($F$1:$F$1001,ROW($F552)+$E$3))/W$3*1000,""))</f>
        <v/>
      </c>
    </row>
    <row r="553" spans="14:23" x14ac:dyDescent="0.25">
      <c r="N553" s="73" t="str">
        <f>IF($A553="","",IF($A553=N$2,IF($G$3=aux!$A$2,1,-1)*($F553-INDEX($F$1:$F$1001,ROW($F553)+$E$3))/N$3*1000,""))</f>
        <v/>
      </c>
      <c r="O553" s="73" t="str">
        <f>IF($A553="","",IF($A553=O$2,IF($G$3=aux!$A$2,1,-1)*($F553-INDEX($F$1:$F$1001,ROW($F553)+$E$3))/O$3*1000,""))</f>
        <v/>
      </c>
      <c r="P553" s="73" t="str">
        <f>IF($A553="","",IF($A553=P$2,IF($G$3=aux!$A$2,1,-1)*($F553-INDEX($F$1:$F$1001,ROW($F553)+$E$3))/P$3*1000,""))</f>
        <v/>
      </c>
      <c r="Q553" s="73" t="str">
        <f>IF($A553="","",IF($A553=Q$2,IF($G$3=aux!$A$2,1,-1)*($F553-INDEX($F$1:$F$1001,ROW($F553)+$E$3))/Q$3*1000,""))</f>
        <v/>
      </c>
      <c r="R553" s="73" t="str">
        <f>IF($A553="","",IF($A553=R$2,IF($G$3=aux!$A$2,1,-1)*($F553-INDEX($F$1:$F$1001,ROW($F553)+$E$3))/R$3*1000,""))</f>
        <v/>
      </c>
      <c r="S553" s="73" t="str">
        <f>IF($A553="","",IF($A553=S$2,IF($G$3=aux!$A$2,1,-1)*($F553-INDEX($F$1:$F$1001,ROW($F553)+$E$3))/S$3*1000,""))</f>
        <v/>
      </c>
      <c r="T553" s="73" t="str">
        <f>IF($A553="","",IF($A553=T$2,IF($G$3=aux!$A$2,1,-1)*($F553-INDEX($F$1:$F$1001,ROW($F553)+$E$3))/T$3*1000,""))</f>
        <v/>
      </c>
      <c r="U553" s="73" t="str">
        <f>IF($A553="","",IF($A553=U$2,IF($G$3=aux!$A$2,1,-1)*($F553-INDEX($F$1:$F$1001,ROW($F553)+$E$3))/U$3*1000,""))</f>
        <v/>
      </c>
      <c r="V553" s="73" t="str">
        <f>IF($A553="","",IF($A553=V$2,IF($G$3=aux!$A$2,1,-1)*($F553-INDEX($F$1:$F$1001,ROW($F553)+$E$3))/V$3*1000,""))</f>
        <v/>
      </c>
      <c r="W553" s="73" t="str">
        <f>IF($A553="","",IF($A553=W$2,IF($G$3=aux!$A$2,1,-1)*($F553-INDEX($F$1:$F$1001,ROW($F553)+$E$3))/W$3*1000,""))</f>
        <v/>
      </c>
    </row>
    <row r="554" spans="14:23" x14ac:dyDescent="0.25">
      <c r="N554" s="73" t="str">
        <f>IF($A554="","",IF($A554=N$2,IF($G$3=aux!$A$2,1,-1)*($F554-INDEX($F$1:$F$1001,ROW($F554)+$E$3))/N$3*1000,""))</f>
        <v/>
      </c>
      <c r="O554" s="73" t="str">
        <f>IF($A554="","",IF($A554=O$2,IF($G$3=aux!$A$2,1,-1)*($F554-INDEX($F$1:$F$1001,ROW($F554)+$E$3))/O$3*1000,""))</f>
        <v/>
      </c>
      <c r="P554" s="73" t="str">
        <f>IF($A554="","",IF($A554=P$2,IF($G$3=aux!$A$2,1,-1)*($F554-INDEX($F$1:$F$1001,ROW($F554)+$E$3))/P$3*1000,""))</f>
        <v/>
      </c>
      <c r="Q554" s="73" t="str">
        <f>IF($A554="","",IF($A554=Q$2,IF($G$3=aux!$A$2,1,-1)*($F554-INDEX($F$1:$F$1001,ROW($F554)+$E$3))/Q$3*1000,""))</f>
        <v/>
      </c>
      <c r="R554" s="73" t="str">
        <f>IF($A554="","",IF($A554=R$2,IF($G$3=aux!$A$2,1,-1)*($F554-INDEX($F$1:$F$1001,ROW($F554)+$E$3))/R$3*1000,""))</f>
        <v/>
      </c>
      <c r="S554" s="73" t="str">
        <f>IF($A554="","",IF($A554=S$2,IF($G$3=aux!$A$2,1,-1)*($F554-INDEX($F$1:$F$1001,ROW($F554)+$E$3))/S$3*1000,""))</f>
        <v/>
      </c>
      <c r="T554" s="73" t="str">
        <f>IF($A554="","",IF($A554=T$2,IF($G$3=aux!$A$2,1,-1)*($F554-INDEX($F$1:$F$1001,ROW($F554)+$E$3))/T$3*1000,""))</f>
        <v/>
      </c>
      <c r="U554" s="73" t="str">
        <f>IF($A554="","",IF($A554=U$2,IF($G$3=aux!$A$2,1,-1)*($F554-INDEX($F$1:$F$1001,ROW($F554)+$E$3))/U$3*1000,""))</f>
        <v/>
      </c>
      <c r="V554" s="73" t="str">
        <f>IF($A554="","",IF($A554=V$2,IF($G$3=aux!$A$2,1,-1)*($F554-INDEX($F$1:$F$1001,ROW($F554)+$E$3))/V$3*1000,""))</f>
        <v/>
      </c>
      <c r="W554" s="73" t="str">
        <f>IF($A554="","",IF($A554=W$2,IF($G$3=aux!$A$2,1,-1)*($F554-INDEX($F$1:$F$1001,ROW($F554)+$E$3))/W$3*1000,""))</f>
        <v/>
      </c>
    </row>
    <row r="555" spans="14:23" x14ac:dyDescent="0.25">
      <c r="N555" s="73" t="str">
        <f>IF($A555="","",IF($A555=N$2,IF($G$3=aux!$A$2,1,-1)*($F555-INDEX($F$1:$F$1001,ROW($F555)+$E$3))/N$3*1000,""))</f>
        <v/>
      </c>
      <c r="O555" s="73" t="str">
        <f>IF($A555="","",IF($A555=O$2,IF($G$3=aux!$A$2,1,-1)*($F555-INDEX($F$1:$F$1001,ROW($F555)+$E$3))/O$3*1000,""))</f>
        <v/>
      </c>
      <c r="P555" s="73" t="str">
        <f>IF($A555="","",IF($A555=P$2,IF($G$3=aux!$A$2,1,-1)*($F555-INDEX($F$1:$F$1001,ROW($F555)+$E$3))/P$3*1000,""))</f>
        <v/>
      </c>
      <c r="Q555" s="73" t="str">
        <f>IF($A555="","",IF($A555=Q$2,IF($G$3=aux!$A$2,1,-1)*($F555-INDEX($F$1:$F$1001,ROW($F555)+$E$3))/Q$3*1000,""))</f>
        <v/>
      </c>
      <c r="R555" s="73" t="str">
        <f>IF($A555="","",IF($A555=R$2,IF($G$3=aux!$A$2,1,-1)*($F555-INDEX($F$1:$F$1001,ROW($F555)+$E$3))/R$3*1000,""))</f>
        <v/>
      </c>
      <c r="S555" s="73" t="str">
        <f>IF($A555="","",IF($A555=S$2,IF($G$3=aux!$A$2,1,-1)*($F555-INDEX($F$1:$F$1001,ROW($F555)+$E$3))/S$3*1000,""))</f>
        <v/>
      </c>
      <c r="T555" s="73" t="str">
        <f>IF($A555="","",IF($A555=T$2,IF($G$3=aux!$A$2,1,-1)*($F555-INDEX($F$1:$F$1001,ROW($F555)+$E$3))/T$3*1000,""))</f>
        <v/>
      </c>
      <c r="U555" s="73" t="str">
        <f>IF($A555="","",IF($A555=U$2,IF($G$3=aux!$A$2,1,-1)*($F555-INDEX($F$1:$F$1001,ROW($F555)+$E$3))/U$3*1000,""))</f>
        <v/>
      </c>
      <c r="V555" s="73" t="str">
        <f>IF($A555="","",IF($A555=V$2,IF($G$3=aux!$A$2,1,-1)*($F555-INDEX($F$1:$F$1001,ROW($F555)+$E$3))/V$3*1000,""))</f>
        <v/>
      </c>
      <c r="W555" s="73" t="str">
        <f>IF($A555="","",IF($A555=W$2,IF($G$3=aux!$A$2,1,-1)*($F555-INDEX($F$1:$F$1001,ROW($F555)+$E$3))/W$3*1000,""))</f>
        <v/>
      </c>
    </row>
    <row r="556" spans="14:23" x14ac:dyDescent="0.25">
      <c r="N556" s="73" t="str">
        <f>IF($A556="","",IF($A556=N$2,IF($G$3=aux!$A$2,1,-1)*($F556-INDEX($F$1:$F$1001,ROW($F556)+$E$3))/N$3*1000,""))</f>
        <v/>
      </c>
      <c r="O556" s="73" t="str">
        <f>IF($A556="","",IF($A556=O$2,IF($G$3=aux!$A$2,1,-1)*($F556-INDEX($F$1:$F$1001,ROW($F556)+$E$3))/O$3*1000,""))</f>
        <v/>
      </c>
      <c r="P556" s="73" t="str">
        <f>IF($A556="","",IF($A556=P$2,IF($G$3=aux!$A$2,1,-1)*($F556-INDEX($F$1:$F$1001,ROW($F556)+$E$3))/P$3*1000,""))</f>
        <v/>
      </c>
      <c r="Q556" s="73" t="str">
        <f>IF($A556="","",IF($A556=Q$2,IF($G$3=aux!$A$2,1,-1)*($F556-INDEX($F$1:$F$1001,ROW($F556)+$E$3))/Q$3*1000,""))</f>
        <v/>
      </c>
      <c r="R556" s="73" t="str">
        <f>IF($A556="","",IF($A556=R$2,IF($G$3=aux!$A$2,1,-1)*($F556-INDEX($F$1:$F$1001,ROW($F556)+$E$3))/R$3*1000,""))</f>
        <v/>
      </c>
      <c r="S556" s="73" t="str">
        <f>IF($A556="","",IF($A556=S$2,IF($G$3=aux!$A$2,1,-1)*($F556-INDEX($F$1:$F$1001,ROW($F556)+$E$3))/S$3*1000,""))</f>
        <v/>
      </c>
      <c r="T556" s="73" t="str">
        <f>IF($A556="","",IF($A556=T$2,IF($G$3=aux!$A$2,1,-1)*($F556-INDEX($F$1:$F$1001,ROW($F556)+$E$3))/T$3*1000,""))</f>
        <v/>
      </c>
      <c r="U556" s="73" t="str">
        <f>IF($A556="","",IF($A556=U$2,IF($G$3=aux!$A$2,1,-1)*($F556-INDEX($F$1:$F$1001,ROW($F556)+$E$3))/U$3*1000,""))</f>
        <v/>
      </c>
      <c r="V556" s="73" t="str">
        <f>IF($A556="","",IF($A556=V$2,IF($G$3=aux!$A$2,1,-1)*($F556-INDEX($F$1:$F$1001,ROW($F556)+$E$3))/V$3*1000,""))</f>
        <v/>
      </c>
      <c r="W556" s="73" t="str">
        <f>IF($A556="","",IF($A556=W$2,IF($G$3=aux!$A$2,1,-1)*($F556-INDEX($F$1:$F$1001,ROW($F556)+$E$3))/W$3*1000,""))</f>
        <v/>
      </c>
    </row>
    <row r="557" spans="14:23" x14ac:dyDescent="0.25">
      <c r="N557" s="73" t="str">
        <f>IF($A557="","",IF($A557=N$2,IF($G$3=aux!$A$2,1,-1)*($F557-INDEX($F$1:$F$1001,ROW($F557)+$E$3))/N$3*1000,""))</f>
        <v/>
      </c>
      <c r="O557" s="73" t="str">
        <f>IF($A557="","",IF($A557=O$2,IF($G$3=aux!$A$2,1,-1)*($F557-INDEX($F$1:$F$1001,ROW($F557)+$E$3))/O$3*1000,""))</f>
        <v/>
      </c>
      <c r="P557" s="73" t="str">
        <f>IF($A557="","",IF($A557=P$2,IF($G$3=aux!$A$2,1,-1)*($F557-INDEX($F$1:$F$1001,ROW($F557)+$E$3))/P$3*1000,""))</f>
        <v/>
      </c>
      <c r="Q557" s="73" t="str">
        <f>IF($A557="","",IF($A557=Q$2,IF($G$3=aux!$A$2,1,-1)*($F557-INDEX($F$1:$F$1001,ROW($F557)+$E$3))/Q$3*1000,""))</f>
        <v/>
      </c>
      <c r="R557" s="73" t="str">
        <f>IF($A557="","",IF($A557=R$2,IF($G$3=aux!$A$2,1,-1)*($F557-INDEX($F$1:$F$1001,ROW($F557)+$E$3))/R$3*1000,""))</f>
        <v/>
      </c>
      <c r="S557" s="73" t="str">
        <f>IF($A557="","",IF($A557=S$2,IF($G$3=aux!$A$2,1,-1)*($F557-INDEX($F$1:$F$1001,ROW($F557)+$E$3))/S$3*1000,""))</f>
        <v/>
      </c>
      <c r="T557" s="73" t="str">
        <f>IF($A557="","",IF($A557=T$2,IF($G$3=aux!$A$2,1,-1)*($F557-INDEX($F$1:$F$1001,ROW($F557)+$E$3))/T$3*1000,""))</f>
        <v/>
      </c>
      <c r="U557" s="73" t="str">
        <f>IF($A557="","",IF($A557=U$2,IF($G$3=aux!$A$2,1,-1)*($F557-INDEX($F$1:$F$1001,ROW($F557)+$E$3))/U$3*1000,""))</f>
        <v/>
      </c>
      <c r="V557" s="73" t="str">
        <f>IF($A557="","",IF($A557=V$2,IF($G$3=aux!$A$2,1,-1)*($F557-INDEX($F$1:$F$1001,ROW($F557)+$E$3))/V$3*1000,""))</f>
        <v/>
      </c>
      <c r="W557" s="73" t="str">
        <f>IF($A557="","",IF($A557=W$2,IF($G$3=aux!$A$2,1,-1)*($F557-INDEX($F$1:$F$1001,ROW($F557)+$E$3))/W$3*1000,""))</f>
        <v/>
      </c>
    </row>
    <row r="558" spans="14:23" x14ac:dyDescent="0.25">
      <c r="N558" s="73" t="str">
        <f>IF($A558="","",IF($A558=N$2,IF($G$3=aux!$A$2,1,-1)*($F558-INDEX($F$1:$F$1001,ROW($F558)+$E$3))/N$3*1000,""))</f>
        <v/>
      </c>
      <c r="O558" s="73" t="str">
        <f>IF($A558="","",IF($A558=O$2,IF($G$3=aux!$A$2,1,-1)*($F558-INDEX($F$1:$F$1001,ROW($F558)+$E$3))/O$3*1000,""))</f>
        <v/>
      </c>
      <c r="P558" s="73" t="str">
        <f>IF($A558="","",IF($A558=P$2,IF($G$3=aux!$A$2,1,-1)*($F558-INDEX($F$1:$F$1001,ROW($F558)+$E$3))/P$3*1000,""))</f>
        <v/>
      </c>
      <c r="Q558" s="73" t="str">
        <f>IF($A558="","",IF($A558=Q$2,IF($G$3=aux!$A$2,1,-1)*($F558-INDEX($F$1:$F$1001,ROW($F558)+$E$3))/Q$3*1000,""))</f>
        <v/>
      </c>
      <c r="R558" s="73" t="str">
        <f>IF($A558="","",IF($A558=R$2,IF($G$3=aux!$A$2,1,-1)*($F558-INDEX($F$1:$F$1001,ROW($F558)+$E$3))/R$3*1000,""))</f>
        <v/>
      </c>
      <c r="S558" s="73" t="str">
        <f>IF($A558="","",IF($A558=S$2,IF($G$3=aux!$A$2,1,-1)*($F558-INDEX($F$1:$F$1001,ROW($F558)+$E$3))/S$3*1000,""))</f>
        <v/>
      </c>
      <c r="T558" s="73" t="str">
        <f>IF($A558="","",IF($A558=T$2,IF($G$3=aux!$A$2,1,-1)*($F558-INDEX($F$1:$F$1001,ROW($F558)+$E$3))/T$3*1000,""))</f>
        <v/>
      </c>
      <c r="U558" s="73" t="str">
        <f>IF($A558="","",IF($A558=U$2,IF($G$3=aux!$A$2,1,-1)*($F558-INDEX($F$1:$F$1001,ROW($F558)+$E$3))/U$3*1000,""))</f>
        <v/>
      </c>
      <c r="V558" s="73" t="str">
        <f>IF($A558="","",IF($A558=V$2,IF($G$3=aux!$A$2,1,-1)*($F558-INDEX($F$1:$F$1001,ROW($F558)+$E$3))/V$3*1000,""))</f>
        <v/>
      </c>
      <c r="W558" s="73" t="str">
        <f>IF($A558="","",IF($A558=W$2,IF($G$3=aux!$A$2,1,-1)*($F558-INDEX($F$1:$F$1001,ROW($F558)+$E$3))/W$3*1000,""))</f>
        <v/>
      </c>
    </row>
    <row r="559" spans="14:23" x14ac:dyDescent="0.25">
      <c r="N559" s="73" t="str">
        <f>IF($A559="","",IF($A559=N$2,IF($G$3=aux!$A$2,1,-1)*($F559-INDEX($F$1:$F$1001,ROW($F559)+$E$3))/N$3*1000,""))</f>
        <v/>
      </c>
      <c r="O559" s="73" t="str">
        <f>IF($A559="","",IF($A559=O$2,IF($G$3=aux!$A$2,1,-1)*($F559-INDEX($F$1:$F$1001,ROW($F559)+$E$3))/O$3*1000,""))</f>
        <v/>
      </c>
      <c r="P559" s="73" t="str">
        <f>IF($A559="","",IF($A559=P$2,IF($G$3=aux!$A$2,1,-1)*($F559-INDEX($F$1:$F$1001,ROW($F559)+$E$3))/P$3*1000,""))</f>
        <v/>
      </c>
      <c r="Q559" s="73" t="str">
        <f>IF($A559="","",IF($A559=Q$2,IF($G$3=aux!$A$2,1,-1)*($F559-INDEX($F$1:$F$1001,ROW($F559)+$E$3))/Q$3*1000,""))</f>
        <v/>
      </c>
      <c r="R559" s="73" t="str">
        <f>IF($A559="","",IF($A559=R$2,IF($G$3=aux!$A$2,1,-1)*($F559-INDEX($F$1:$F$1001,ROW($F559)+$E$3))/R$3*1000,""))</f>
        <v/>
      </c>
      <c r="S559" s="73" t="str">
        <f>IF($A559="","",IF($A559=S$2,IF($G$3=aux!$A$2,1,-1)*($F559-INDEX($F$1:$F$1001,ROW($F559)+$E$3))/S$3*1000,""))</f>
        <v/>
      </c>
      <c r="T559" s="73" t="str">
        <f>IF($A559="","",IF($A559=T$2,IF($G$3=aux!$A$2,1,-1)*($F559-INDEX($F$1:$F$1001,ROW($F559)+$E$3))/T$3*1000,""))</f>
        <v/>
      </c>
      <c r="U559" s="73" t="str">
        <f>IF($A559="","",IF($A559=U$2,IF($G$3=aux!$A$2,1,-1)*($F559-INDEX($F$1:$F$1001,ROW($F559)+$E$3))/U$3*1000,""))</f>
        <v/>
      </c>
      <c r="V559" s="73" t="str">
        <f>IF($A559="","",IF($A559=V$2,IF($G$3=aux!$A$2,1,-1)*($F559-INDEX($F$1:$F$1001,ROW($F559)+$E$3))/V$3*1000,""))</f>
        <v/>
      </c>
      <c r="W559" s="73" t="str">
        <f>IF($A559="","",IF($A559=W$2,IF($G$3=aux!$A$2,1,-1)*($F559-INDEX($F$1:$F$1001,ROW($F559)+$E$3))/W$3*1000,""))</f>
        <v/>
      </c>
    </row>
    <row r="560" spans="14:23" x14ac:dyDescent="0.25">
      <c r="N560" s="73" t="str">
        <f>IF($A560="","",IF($A560=N$2,IF($G$3=aux!$A$2,1,-1)*($F560-INDEX($F$1:$F$1001,ROW($F560)+$E$3))/N$3*1000,""))</f>
        <v/>
      </c>
      <c r="O560" s="73" t="str">
        <f>IF($A560="","",IF($A560=O$2,IF($G$3=aux!$A$2,1,-1)*($F560-INDEX($F$1:$F$1001,ROW($F560)+$E$3))/O$3*1000,""))</f>
        <v/>
      </c>
      <c r="P560" s="73" t="str">
        <f>IF($A560="","",IF($A560=P$2,IF($G$3=aux!$A$2,1,-1)*($F560-INDEX($F$1:$F$1001,ROW($F560)+$E$3))/P$3*1000,""))</f>
        <v/>
      </c>
      <c r="Q560" s="73" t="str">
        <f>IF($A560="","",IF($A560=Q$2,IF($G$3=aux!$A$2,1,-1)*($F560-INDEX($F$1:$F$1001,ROW($F560)+$E$3))/Q$3*1000,""))</f>
        <v/>
      </c>
      <c r="R560" s="73" t="str">
        <f>IF($A560="","",IF($A560=R$2,IF($G$3=aux!$A$2,1,-1)*($F560-INDEX($F$1:$F$1001,ROW($F560)+$E$3))/R$3*1000,""))</f>
        <v/>
      </c>
      <c r="S560" s="73" t="str">
        <f>IF($A560="","",IF($A560=S$2,IF($G$3=aux!$A$2,1,-1)*($F560-INDEX($F$1:$F$1001,ROW($F560)+$E$3))/S$3*1000,""))</f>
        <v/>
      </c>
      <c r="T560" s="73" t="str">
        <f>IF($A560="","",IF($A560=T$2,IF($G$3=aux!$A$2,1,-1)*($F560-INDEX($F$1:$F$1001,ROW($F560)+$E$3))/T$3*1000,""))</f>
        <v/>
      </c>
      <c r="U560" s="73" t="str">
        <f>IF($A560="","",IF($A560=U$2,IF($G$3=aux!$A$2,1,-1)*($F560-INDEX($F$1:$F$1001,ROW($F560)+$E$3))/U$3*1000,""))</f>
        <v/>
      </c>
      <c r="V560" s="73" t="str">
        <f>IF($A560="","",IF($A560=V$2,IF($G$3=aux!$A$2,1,-1)*($F560-INDEX($F$1:$F$1001,ROW($F560)+$E$3))/V$3*1000,""))</f>
        <v/>
      </c>
      <c r="W560" s="73" t="str">
        <f>IF($A560="","",IF($A560=W$2,IF($G$3=aux!$A$2,1,-1)*($F560-INDEX($F$1:$F$1001,ROW($F560)+$E$3))/W$3*1000,""))</f>
        <v/>
      </c>
    </row>
    <row r="561" spans="14:23" x14ac:dyDescent="0.25">
      <c r="N561" s="73" t="str">
        <f>IF($A561="","",IF($A561=N$2,IF($G$3=aux!$A$2,1,-1)*($F561-INDEX($F$1:$F$1001,ROW($F561)+$E$3))/N$3*1000,""))</f>
        <v/>
      </c>
      <c r="O561" s="73" t="str">
        <f>IF($A561="","",IF($A561=O$2,IF($G$3=aux!$A$2,1,-1)*($F561-INDEX($F$1:$F$1001,ROW($F561)+$E$3))/O$3*1000,""))</f>
        <v/>
      </c>
      <c r="P561" s="73" t="str">
        <f>IF($A561="","",IF($A561=P$2,IF($G$3=aux!$A$2,1,-1)*($F561-INDEX($F$1:$F$1001,ROW($F561)+$E$3))/P$3*1000,""))</f>
        <v/>
      </c>
      <c r="Q561" s="73" t="str">
        <f>IF($A561="","",IF($A561=Q$2,IF($G$3=aux!$A$2,1,-1)*($F561-INDEX($F$1:$F$1001,ROW($F561)+$E$3))/Q$3*1000,""))</f>
        <v/>
      </c>
      <c r="R561" s="73" t="str">
        <f>IF($A561="","",IF($A561=R$2,IF($G$3=aux!$A$2,1,-1)*($F561-INDEX($F$1:$F$1001,ROW($F561)+$E$3))/R$3*1000,""))</f>
        <v/>
      </c>
      <c r="S561" s="73" t="str">
        <f>IF($A561="","",IF($A561=S$2,IF($G$3=aux!$A$2,1,-1)*($F561-INDEX($F$1:$F$1001,ROW($F561)+$E$3))/S$3*1000,""))</f>
        <v/>
      </c>
      <c r="T561" s="73" t="str">
        <f>IF($A561="","",IF($A561=T$2,IF($G$3=aux!$A$2,1,-1)*($F561-INDEX($F$1:$F$1001,ROW($F561)+$E$3))/T$3*1000,""))</f>
        <v/>
      </c>
      <c r="U561" s="73" t="str">
        <f>IF($A561="","",IF($A561=U$2,IF($G$3=aux!$A$2,1,-1)*($F561-INDEX($F$1:$F$1001,ROW($F561)+$E$3))/U$3*1000,""))</f>
        <v/>
      </c>
      <c r="V561" s="73" t="str">
        <f>IF($A561="","",IF($A561=V$2,IF($G$3=aux!$A$2,1,-1)*($F561-INDEX($F$1:$F$1001,ROW($F561)+$E$3))/V$3*1000,""))</f>
        <v/>
      </c>
      <c r="W561" s="73" t="str">
        <f>IF($A561="","",IF($A561=W$2,IF($G$3=aux!$A$2,1,-1)*($F561-INDEX($F$1:$F$1001,ROW($F561)+$E$3))/W$3*1000,""))</f>
        <v/>
      </c>
    </row>
    <row r="562" spans="14:23" x14ac:dyDescent="0.25">
      <c r="N562" s="73" t="str">
        <f>IF($A562="","",IF($A562=N$2,IF($G$3=aux!$A$2,1,-1)*($F562-INDEX($F$1:$F$1001,ROW($F562)+$E$3))/N$3*1000,""))</f>
        <v/>
      </c>
      <c r="O562" s="73" t="str">
        <f>IF($A562="","",IF($A562=O$2,IF($G$3=aux!$A$2,1,-1)*($F562-INDEX($F$1:$F$1001,ROW($F562)+$E$3))/O$3*1000,""))</f>
        <v/>
      </c>
      <c r="P562" s="73" t="str">
        <f>IF($A562="","",IF($A562=P$2,IF($G$3=aux!$A$2,1,-1)*($F562-INDEX($F$1:$F$1001,ROW($F562)+$E$3))/P$3*1000,""))</f>
        <v/>
      </c>
      <c r="Q562" s="73" t="str">
        <f>IF($A562="","",IF($A562=Q$2,IF($G$3=aux!$A$2,1,-1)*($F562-INDEX($F$1:$F$1001,ROW($F562)+$E$3))/Q$3*1000,""))</f>
        <v/>
      </c>
      <c r="R562" s="73" t="str">
        <f>IF($A562="","",IF($A562=R$2,IF($G$3=aux!$A$2,1,-1)*($F562-INDEX($F$1:$F$1001,ROW($F562)+$E$3))/R$3*1000,""))</f>
        <v/>
      </c>
      <c r="S562" s="73" t="str">
        <f>IF($A562="","",IF($A562=S$2,IF($G$3=aux!$A$2,1,-1)*($F562-INDEX($F$1:$F$1001,ROW($F562)+$E$3))/S$3*1000,""))</f>
        <v/>
      </c>
      <c r="T562" s="73" t="str">
        <f>IF($A562="","",IF($A562=T$2,IF($G$3=aux!$A$2,1,-1)*($F562-INDEX($F$1:$F$1001,ROW($F562)+$E$3))/T$3*1000,""))</f>
        <v/>
      </c>
      <c r="U562" s="73" t="str">
        <f>IF($A562="","",IF($A562=U$2,IF($G$3=aux!$A$2,1,-1)*($F562-INDEX($F$1:$F$1001,ROW($F562)+$E$3))/U$3*1000,""))</f>
        <v/>
      </c>
      <c r="V562" s="73" t="str">
        <f>IF($A562="","",IF($A562=V$2,IF($G$3=aux!$A$2,1,-1)*($F562-INDEX($F$1:$F$1001,ROW($F562)+$E$3))/V$3*1000,""))</f>
        <v/>
      </c>
      <c r="W562" s="73" t="str">
        <f>IF($A562="","",IF($A562=W$2,IF($G$3=aux!$A$2,1,-1)*($F562-INDEX($F$1:$F$1001,ROW($F562)+$E$3))/W$3*1000,""))</f>
        <v/>
      </c>
    </row>
    <row r="563" spans="14:23" x14ac:dyDescent="0.25">
      <c r="N563" s="73" t="str">
        <f>IF($A563="","",IF($A563=N$2,IF($G$3=aux!$A$2,1,-1)*($F563-INDEX($F$1:$F$1001,ROW($F563)+$E$3))/N$3*1000,""))</f>
        <v/>
      </c>
      <c r="O563" s="73" t="str">
        <f>IF($A563="","",IF($A563=O$2,IF($G$3=aux!$A$2,1,-1)*($F563-INDEX($F$1:$F$1001,ROW($F563)+$E$3))/O$3*1000,""))</f>
        <v/>
      </c>
      <c r="P563" s="73" t="str">
        <f>IF($A563="","",IF($A563=P$2,IF($G$3=aux!$A$2,1,-1)*($F563-INDEX($F$1:$F$1001,ROW($F563)+$E$3))/P$3*1000,""))</f>
        <v/>
      </c>
      <c r="Q563" s="73" t="str">
        <f>IF($A563="","",IF($A563=Q$2,IF($G$3=aux!$A$2,1,-1)*($F563-INDEX($F$1:$F$1001,ROW($F563)+$E$3))/Q$3*1000,""))</f>
        <v/>
      </c>
      <c r="R563" s="73" t="str">
        <f>IF($A563="","",IF($A563=R$2,IF($G$3=aux!$A$2,1,-1)*($F563-INDEX($F$1:$F$1001,ROW($F563)+$E$3))/R$3*1000,""))</f>
        <v/>
      </c>
      <c r="S563" s="73" t="str">
        <f>IF($A563="","",IF($A563=S$2,IF($G$3=aux!$A$2,1,-1)*($F563-INDEX($F$1:$F$1001,ROW($F563)+$E$3))/S$3*1000,""))</f>
        <v/>
      </c>
      <c r="T563" s="73" t="str">
        <f>IF($A563="","",IF($A563=T$2,IF($G$3=aux!$A$2,1,-1)*($F563-INDEX($F$1:$F$1001,ROW($F563)+$E$3))/T$3*1000,""))</f>
        <v/>
      </c>
      <c r="U563" s="73" t="str">
        <f>IF($A563="","",IF($A563=U$2,IF($G$3=aux!$A$2,1,-1)*($F563-INDEX($F$1:$F$1001,ROW($F563)+$E$3))/U$3*1000,""))</f>
        <v/>
      </c>
      <c r="V563" s="73" t="str">
        <f>IF($A563="","",IF($A563=V$2,IF($G$3=aux!$A$2,1,-1)*($F563-INDEX($F$1:$F$1001,ROW($F563)+$E$3))/V$3*1000,""))</f>
        <v/>
      </c>
      <c r="W563" s="73" t="str">
        <f>IF($A563="","",IF($A563=W$2,IF($G$3=aux!$A$2,1,-1)*($F563-INDEX($F$1:$F$1001,ROW($F563)+$E$3))/W$3*1000,""))</f>
        <v/>
      </c>
    </row>
    <row r="564" spans="14:23" x14ac:dyDescent="0.25">
      <c r="N564" s="73" t="str">
        <f>IF($A564="","",IF($A564=N$2,IF($G$3=aux!$A$2,1,-1)*($F564-INDEX($F$1:$F$1001,ROW($F564)+$E$3))/N$3*1000,""))</f>
        <v/>
      </c>
      <c r="O564" s="73" t="str">
        <f>IF($A564="","",IF($A564=O$2,IF($G$3=aux!$A$2,1,-1)*($F564-INDEX($F$1:$F$1001,ROW($F564)+$E$3))/O$3*1000,""))</f>
        <v/>
      </c>
      <c r="P564" s="73" t="str">
        <f>IF($A564="","",IF($A564=P$2,IF($G$3=aux!$A$2,1,-1)*($F564-INDEX($F$1:$F$1001,ROW($F564)+$E$3))/P$3*1000,""))</f>
        <v/>
      </c>
      <c r="Q564" s="73" t="str">
        <f>IF($A564="","",IF($A564=Q$2,IF($G$3=aux!$A$2,1,-1)*($F564-INDEX($F$1:$F$1001,ROW($F564)+$E$3))/Q$3*1000,""))</f>
        <v/>
      </c>
      <c r="R564" s="73" t="str">
        <f>IF($A564="","",IF($A564=R$2,IF($G$3=aux!$A$2,1,-1)*($F564-INDEX($F$1:$F$1001,ROW($F564)+$E$3))/R$3*1000,""))</f>
        <v/>
      </c>
      <c r="S564" s="73" t="str">
        <f>IF($A564="","",IF($A564=S$2,IF($G$3=aux!$A$2,1,-1)*($F564-INDEX($F$1:$F$1001,ROW($F564)+$E$3))/S$3*1000,""))</f>
        <v/>
      </c>
      <c r="T564" s="73" t="str">
        <f>IF($A564="","",IF($A564=T$2,IF($G$3=aux!$A$2,1,-1)*($F564-INDEX($F$1:$F$1001,ROW($F564)+$E$3))/T$3*1000,""))</f>
        <v/>
      </c>
      <c r="U564" s="73" t="str">
        <f>IF($A564="","",IF($A564=U$2,IF($G$3=aux!$A$2,1,-1)*($F564-INDEX($F$1:$F$1001,ROW($F564)+$E$3))/U$3*1000,""))</f>
        <v/>
      </c>
      <c r="V564" s="73" t="str">
        <f>IF($A564="","",IF($A564=V$2,IF($G$3=aux!$A$2,1,-1)*($F564-INDEX($F$1:$F$1001,ROW($F564)+$E$3))/V$3*1000,""))</f>
        <v/>
      </c>
      <c r="W564" s="73" t="str">
        <f>IF($A564="","",IF($A564=W$2,IF($G$3=aux!$A$2,1,-1)*($F564-INDEX($F$1:$F$1001,ROW($F564)+$E$3))/W$3*1000,""))</f>
        <v/>
      </c>
    </row>
    <row r="565" spans="14:23" x14ac:dyDescent="0.25">
      <c r="N565" s="73" t="str">
        <f>IF($A565="","",IF($A565=N$2,IF($G$3=aux!$A$2,1,-1)*($F565-INDEX($F$1:$F$1001,ROW($F565)+$E$3))/N$3*1000,""))</f>
        <v/>
      </c>
      <c r="O565" s="73" t="str">
        <f>IF($A565="","",IF($A565=O$2,IF($G$3=aux!$A$2,1,-1)*($F565-INDEX($F$1:$F$1001,ROW($F565)+$E$3))/O$3*1000,""))</f>
        <v/>
      </c>
      <c r="P565" s="73" t="str">
        <f>IF($A565="","",IF($A565=P$2,IF($G$3=aux!$A$2,1,-1)*($F565-INDEX($F$1:$F$1001,ROW($F565)+$E$3))/P$3*1000,""))</f>
        <v/>
      </c>
      <c r="Q565" s="73" t="str">
        <f>IF($A565="","",IF($A565=Q$2,IF($G$3=aux!$A$2,1,-1)*($F565-INDEX($F$1:$F$1001,ROW($F565)+$E$3))/Q$3*1000,""))</f>
        <v/>
      </c>
      <c r="R565" s="73" t="str">
        <f>IF($A565="","",IF($A565=R$2,IF($G$3=aux!$A$2,1,-1)*($F565-INDEX($F$1:$F$1001,ROW($F565)+$E$3))/R$3*1000,""))</f>
        <v/>
      </c>
      <c r="S565" s="73" t="str">
        <f>IF($A565="","",IF($A565=S$2,IF($G$3=aux!$A$2,1,-1)*($F565-INDEX($F$1:$F$1001,ROW($F565)+$E$3))/S$3*1000,""))</f>
        <v/>
      </c>
      <c r="T565" s="73" t="str">
        <f>IF($A565="","",IF($A565=T$2,IF($G$3=aux!$A$2,1,-1)*($F565-INDEX($F$1:$F$1001,ROW($F565)+$E$3))/T$3*1000,""))</f>
        <v/>
      </c>
      <c r="U565" s="73" t="str">
        <f>IF($A565="","",IF($A565=U$2,IF($G$3=aux!$A$2,1,-1)*($F565-INDEX($F$1:$F$1001,ROW($F565)+$E$3))/U$3*1000,""))</f>
        <v/>
      </c>
      <c r="V565" s="73" t="str">
        <f>IF($A565="","",IF($A565=V$2,IF($G$3=aux!$A$2,1,-1)*($F565-INDEX($F$1:$F$1001,ROW($F565)+$E$3))/V$3*1000,""))</f>
        <v/>
      </c>
      <c r="W565" s="73" t="str">
        <f>IF($A565="","",IF($A565=W$2,IF($G$3=aux!$A$2,1,-1)*($F565-INDEX($F$1:$F$1001,ROW($F565)+$E$3))/W$3*1000,""))</f>
        <v/>
      </c>
    </row>
    <row r="566" spans="14:23" x14ac:dyDescent="0.25">
      <c r="N566" s="73" t="str">
        <f>IF($A566="","",IF($A566=N$2,IF($G$3=aux!$A$2,1,-1)*($F566-INDEX($F$1:$F$1001,ROW($F566)+$E$3))/N$3*1000,""))</f>
        <v/>
      </c>
      <c r="O566" s="73" t="str">
        <f>IF($A566="","",IF($A566=O$2,IF($G$3=aux!$A$2,1,-1)*($F566-INDEX($F$1:$F$1001,ROW($F566)+$E$3))/O$3*1000,""))</f>
        <v/>
      </c>
      <c r="P566" s="73" t="str">
        <f>IF($A566="","",IF($A566=P$2,IF($G$3=aux!$A$2,1,-1)*($F566-INDEX($F$1:$F$1001,ROW($F566)+$E$3))/P$3*1000,""))</f>
        <v/>
      </c>
      <c r="Q566" s="73" t="str">
        <f>IF($A566="","",IF($A566=Q$2,IF($G$3=aux!$A$2,1,-1)*($F566-INDEX($F$1:$F$1001,ROW($F566)+$E$3))/Q$3*1000,""))</f>
        <v/>
      </c>
      <c r="R566" s="73" t="str">
        <f>IF($A566="","",IF($A566=R$2,IF($G$3=aux!$A$2,1,-1)*($F566-INDEX($F$1:$F$1001,ROW($F566)+$E$3))/R$3*1000,""))</f>
        <v/>
      </c>
      <c r="S566" s="73" t="str">
        <f>IF($A566="","",IF($A566=S$2,IF($G$3=aux!$A$2,1,-1)*($F566-INDEX($F$1:$F$1001,ROW($F566)+$E$3))/S$3*1000,""))</f>
        <v/>
      </c>
      <c r="T566" s="73" t="str">
        <f>IF($A566="","",IF($A566=T$2,IF($G$3=aux!$A$2,1,-1)*($F566-INDEX($F$1:$F$1001,ROW($F566)+$E$3))/T$3*1000,""))</f>
        <v/>
      </c>
      <c r="U566" s="73" t="str">
        <f>IF($A566="","",IF($A566=U$2,IF($G$3=aux!$A$2,1,-1)*($F566-INDEX($F$1:$F$1001,ROW($F566)+$E$3))/U$3*1000,""))</f>
        <v/>
      </c>
      <c r="V566" s="73" t="str">
        <f>IF($A566="","",IF($A566=V$2,IF($G$3=aux!$A$2,1,-1)*($F566-INDEX($F$1:$F$1001,ROW($F566)+$E$3))/V$3*1000,""))</f>
        <v/>
      </c>
      <c r="W566" s="73" t="str">
        <f>IF($A566="","",IF($A566=W$2,IF($G$3=aux!$A$2,1,-1)*($F566-INDEX($F$1:$F$1001,ROW($F566)+$E$3))/W$3*1000,""))</f>
        <v/>
      </c>
    </row>
    <row r="567" spans="14:23" x14ac:dyDescent="0.25">
      <c r="N567" s="73" t="str">
        <f>IF($A567="","",IF($A567=N$2,IF($G$3=aux!$A$2,1,-1)*($F567-INDEX($F$1:$F$1001,ROW($F567)+$E$3))/N$3*1000,""))</f>
        <v/>
      </c>
      <c r="O567" s="73" t="str">
        <f>IF($A567="","",IF($A567=O$2,IF($G$3=aux!$A$2,1,-1)*($F567-INDEX($F$1:$F$1001,ROW($F567)+$E$3))/O$3*1000,""))</f>
        <v/>
      </c>
      <c r="P567" s="73" t="str">
        <f>IF($A567="","",IF($A567=P$2,IF($G$3=aux!$A$2,1,-1)*($F567-INDEX($F$1:$F$1001,ROW($F567)+$E$3))/P$3*1000,""))</f>
        <v/>
      </c>
      <c r="Q567" s="73" t="str">
        <f>IF($A567="","",IF($A567=Q$2,IF($G$3=aux!$A$2,1,-1)*($F567-INDEX($F$1:$F$1001,ROW($F567)+$E$3))/Q$3*1000,""))</f>
        <v/>
      </c>
      <c r="R567" s="73" t="str">
        <f>IF($A567="","",IF($A567=R$2,IF($G$3=aux!$A$2,1,-1)*($F567-INDEX($F$1:$F$1001,ROW($F567)+$E$3))/R$3*1000,""))</f>
        <v/>
      </c>
      <c r="S567" s="73" t="str">
        <f>IF($A567="","",IF($A567=S$2,IF($G$3=aux!$A$2,1,-1)*($F567-INDEX($F$1:$F$1001,ROW($F567)+$E$3))/S$3*1000,""))</f>
        <v/>
      </c>
      <c r="T567" s="73" t="str">
        <f>IF($A567="","",IF($A567=T$2,IF($G$3=aux!$A$2,1,-1)*($F567-INDEX($F$1:$F$1001,ROW($F567)+$E$3))/T$3*1000,""))</f>
        <v/>
      </c>
      <c r="U567" s="73" t="str">
        <f>IF($A567="","",IF($A567=U$2,IF($G$3=aux!$A$2,1,-1)*($F567-INDEX($F$1:$F$1001,ROW($F567)+$E$3))/U$3*1000,""))</f>
        <v/>
      </c>
      <c r="V567" s="73" t="str">
        <f>IF($A567="","",IF($A567=V$2,IF($G$3=aux!$A$2,1,-1)*($F567-INDEX($F$1:$F$1001,ROW($F567)+$E$3))/V$3*1000,""))</f>
        <v/>
      </c>
      <c r="W567" s="73" t="str">
        <f>IF($A567="","",IF($A567=W$2,IF($G$3=aux!$A$2,1,-1)*($F567-INDEX($F$1:$F$1001,ROW($F567)+$E$3))/W$3*1000,""))</f>
        <v/>
      </c>
    </row>
    <row r="568" spans="14:23" x14ac:dyDescent="0.25">
      <c r="N568" s="73" t="str">
        <f>IF($A568="","",IF($A568=N$2,IF($G$3=aux!$A$2,1,-1)*($F568-INDEX($F$1:$F$1001,ROW($F568)+$E$3))/N$3*1000,""))</f>
        <v/>
      </c>
      <c r="O568" s="73" t="str">
        <f>IF($A568="","",IF($A568=O$2,IF($G$3=aux!$A$2,1,-1)*($F568-INDEX($F$1:$F$1001,ROW($F568)+$E$3))/O$3*1000,""))</f>
        <v/>
      </c>
      <c r="P568" s="73" t="str">
        <f>IF($A568="","",IF($A568=P$2,IF($G$3=aux!$A$2,1,-1)*($F568-INDEX($F$1:$F$1001,ROW($F568)+$E$3))/P$3*1000,""))</f>
        <v/>
      </c>
      <c r="Q568" s="73" t="str">
        <f>IF($A568="","",IF($A568=Q$2,IF($G$3=aux!$A$2,1,-1)*($F568-INDEX($F$1:$F$1001,ROW($F568)+$E$3))/Q$3*1000,""))</f>
        <v/>
      </c>
      <c r="R568" s="73" t="str">
        <f>IF($A568="","",IF($A568=R$2,IF($G$3=aux!$A$2,1,-1)*($F568-INDEX($F$1:$F$1001,ROW($F568)+$E$3))/R$3*1000,""))</f>
        <v/>
      </c>
      <c r="S568" s="73" t="str">
        <f>IF($A568="","",IF($A568=S$2,IF($G$3=aux!$A$2,1,-1)*($F568-INDEX($F$1:$F$1001,ROW($F568)+$E$3))/S$3*1000,""))</f>
        <v/>
      </c>
      <c r="T568" s="73" t="str">
        <f>IF($A568="","",IF($A568=T$2,IF($G$3=aux!$A$2,1,-1)*($F568-INDEX($F$1:$F$1001,ROW($F568)+$E$3))/T$3*1000,""))</f>
        <v/>
      </c>
      <c r="U568" s="73" t="str">
        <f>IF($A568="","",IF($A568=U$2,IF($G$3=aux!$A$2,1,-1)*($F568-INDEX($F$1:$F$1001,ROW($F568)+$E$3))/U$3*1000,""))</f>
        <v/>
      </c>
      <c r="V568" s="73" t="str">
        <f>IF($A568="","",IF($A568=V$2,IF($G$3=aux!$A$2,1,-1)*($F568-INDEX($F$1:$F$1001,ROW($F568)+$E$3))/V$3*1000,""))</f>
        <v/>
      </c>
      <c r="W568" s="73" t="str">
        <f>IF($A568="","",IF($A568=W$2,IF($G$3=aux!$A$2,1,-1)*($F568-INDEX($F$1:$F$1001,ROW($F568)+$E$3))/W$3*1000,""))</f>
        <v/>
      </c>
    </row>
    <row r="569" spans="14:23" x14ac:dyDescent="0.25">
      <c r="N569" s="73" t="str">
        <f>IF($A569="","",IF($A569=N$2,IF($G$3=aux!$A$2,1,-1)*($F569-INDEX($F$1:$F$1001,ROW($F569)+$E$3))/N$3*1000,""))</f>
        <v/>
      </c>
      <c r="O569" s="73" t="str">
        <f>IF($A569="","",IF($A569=O$2,IF($G$3=aux!$A$2,1,-1)*($F569-INDEX($F$1:$F$1001,ROW($F569)+$E$3))/O$3*1000,""))</f>
        <v/>
      </c>
      <c r="P569" s="73" t="str">
        <f>IF($A569="","",IF($A569=P$2,IF($G$3=aux!$A$2,1,-1)*($F569-INDEX($F$1:$F$1001,ROW($F569)+$E$3))/P$3*1000,""))</f>
        <v/>
      </c>
      <c r="Q569" s="73" t="str">
        <f>IF($A569="","",IF($A569=Q$2,IF($G$3=aux!$A$2,1,-1)*($F569-INDEX($F$1:$F$1001,ROW($F569)+$E$3))/Q$3*1000,""))</f>
        <v/>
      </c>
      <c r="R569" s="73" t="str">
        <f>IF($A569="","",IF($A569=R$2,IF($G$3=aux!$A$2,1,-1)*($F569-INDEX($F$1:$F$1001,ROW($F569)+$E$3))/R$3*1000,""))</f>
        <v/>
      </c>
      <c r="S569" s="73" t="str">
        <f>IF($A569="","",IF($A569=S$2,IF($G$3=aux!$A$2,1,-1)*($F569-INDEX($F$1:$F$1001,ROW($F569)+$E$3))/S$3*1000,""))</f>
        <v/>
      </c>
      <c r="T569" s="73" t="str">
        <f>IF($A569="","",IF($A569=T$2,IF($G$3=aux!$A$2,1,-1)*($F569-INDEX($F$1:$F$1001,ROW($F569)+$E$3))/T$3*1000,""))</f>
        <v/>
      </c>
      <c r="U569" s="73" t="str">
        <f>IF($A569="","",IF($A569=U$2,IF($G$3=aux!$A$2,1,-1)*($F569-INDEX($F$1:$F$1001,ROW($F569)+$E$3))/U$3*1000,""))</f>
        <v/>
      </c>
      <c r="V569" s="73" t="str">
        <f>IF($A569="","",IF($A569=V$2,IF($G$3=aux!$A$2,1,-1)*($F569-INDEX($F$1:$F$1001,ROW($F569)+$E$3))/V$3*1000,""))</f>
        <v/>
      </c>
      <c r="W569" s="73" t="str">
        <f>IF($A569="","",IF($A569=W$2,IF($G$3=aux!$A$2,1,-1)*($F569-INDEX($F$1:$F$1001,ROW($F569)+$E$3))/W$3*1000,""))</f>
        <v/>
      </c>
    </row>
    <row r="570" spans="14:23" x14ac:dyDescent="0.25">
      <c r="N570" s="73" t="str">
        <f>IF($A570="","",IF($A570=N$2,IF($G$3=aux!$A$2,1,-1)*($F570-INDEX($F$1:$F$1001,ROW($F570)+$E$3))/N$3*1000,""))</f>
        <v/>
      </c>
      <c r="O570" s="73" t="str">
        <f>IF($A570="","",IF($A570=O$2,IF($G$3=aux!$A$2,1,-1)*($F570-INDEX($F$1:$F$1001,ROW($F570)+$E$3))/O$3*1000,""))</f>
        <v/>
      </c>
      <c r="P570" s="73" t="str">
        <f>IF($A570="","",IF($A570=P$2,IF($G$3=aux!$A$2,1,-1)*($F570-INDEX($F$1:$F$1001,ROW($F570)+$E$3))/P$3*1000,""))</f>
        <v/>
      </c>
      <c r="Q570" s="73" t="str">
        <f>IF($A570="","",IF($A570=Q$2,IF($G$3=aux!$A$2,1,-1)*($F570-INDEX($F$1:$F$1001,ROW($F570)+$E$3))/Q$3*1000,""))</f>
        <v/>
      </c>
      <c r="R570" s="73" t="str">
        <f>IF($A570="","",IF($A570=R$2,IF($G$3=aux!$A$2,1,-1)*($F570-INDEX($F$1:$F$1001,ROW($F570)+$E$3))/R$3*1000,""))</f>
        <v/>
      </c>
      <c r="S570" s="73" t="str">
        <f>IF($A570="","",IF($A570=S$2,IF($G$3=aux!$A$2,1,-1)*($F570-INDEX($F$1:$F$1001,ROW($F570)+$E$3))/S$3*1000,""))</f>
        <v/>
      </c>
      <c r="T570" s="73" t="str">
        <f>IF($A570="","",IF($A570=T$2,IF($G$3=aux!$A$2,1,-1)*($F570-INDEX($F$1:$F$1001,ROW($F570)+$E$3))/T$3*1000,""))</f>
        <v/>
      </c>
      <c r="U570" s="73" t="str">
        <f>IF($A570="","",IF($A570=U$2,IF($G$3=aux!$A$2,1,-1)*($F570-INDEX($F$1:$F$1001,ROW($F570)+$E$3))/U$3*1000,""))</f>
        <v/>
      </c>
      <c r="V570" s="73" t="str">
        <f>IF($A570="","",IF($A570=V$2,IF($G$3=aux!$A$2,1,-1)*($F570-INDEX($F$1:$F$1001,ROW($F570)+$E$3))/V$3*1000,""))</f>
        <v/>
      </c>
      <c r="W570" s="73" t="str">
        <f>IF($A570="","",IF($A570=W$2,IF($G$3=aux!$A$2,1,-1)*($F570-INDEX($F$1:$F$1001,ROW($F570)+$E$3))/W$3*1000,""))</f>
        <v/>
      </c>
    </row>
    <row r="571" spans="14:23" x14ac:dyDescent="0.25">
      <c r="N571" s="73" t="str">
        <f>IF($A571="","",IF($A571=N$2,IF($G$3=aux!$A$2,1,-1)*($F571-INDEX($F$1:$F$1001,ROW($F571)+$E$3))/N$3*1000,""))</f>
        <v/>
      </c>
      <c r="O571" s="73" t="str">
        <f>IF($A571="","",IF($A571=O$2,IF($G$3=aux!$A$2,1,-1)*($F571-INDEX($F$1:$F$1001,ROW($F571)+$E$3))/O$3*1000,""))</f>
        <v/>
      </c>
      <c r="P571" s="73" t="str">
        <f>IF($A571="","",IF($A571=P$2,IF($G$3=aux!$A$2,1,-1)*($F571-INDEX($F$1:$F$1001,ROW($F571)+$E$3))/P$3*1000,""))</f>
        <v/>
      </c>
      <c r="Q571" s="73" t="str">
        <f>IF($A571="","",IF($A571=Q$2,IF($G$3=aux!$A$2,1,-1)*($F571-INDEX($F$1:$F$1001,ROW($F571)+$E$3))/Q$3*1000,""))</f>
        <v/>
      </c>
      <c r="R571" s="73" t="str">
        <f>IF($A571="","",IF($A571=R$2,IF($G$3=aux!$A$2,1,-1)*($F571-INDEX($F$1:$F$1001,ROW($F571)+$E$3))/R$3*1000,""))</f>
        <v/>
      </c>
      <c r="S571" s="73" t="str">
        <f>IF($A571="","",IF($A571=S$2,IF($G$3=aux!$A$2,1,-1)*($F571-INDEX($F$1:$F$1001,ROW($F571)+$E$3))/S$3*1000,""))</f>
        <v/>
      </c>
      <c r="T571" s="73" t="str">
        <f>IF($A571="","",IF($A571=T$2,IF($G$3=aux!$A$2,1,-1)*($F571-INDEX($F$1:$F$1001,ROW($F571)+$E$3))/T$3*1000,""))</f>
        <v/>
      </c>
      <c r="U571" s="73" t="str">
        <f>IF($A571="","",IF($A571=U$2,IF($G$3=aux!$A$2,1,-1)*($F571-INDEX($F$1:$F$1001,ROW($F571)+$E$3))/U$3*1000,""))</f>
        <v/>
      </c>
      <c r="V571" s="73" t="str">
        <f>IF($A571="","",IF($A571=V$2,IF($G$3=aux!$A$2,1,-1)*($F571-INDEX($F$1:$F$1001,ROW($F571)+$E$3))/V$3*1000,""))</f>
        <v/>
      </c>
      <c r="W571" s="73" t="str">
        <f>IF($A571="","",IF($A571=W$2,IF($G$3=aux!$A$2,1,-1)*($F571-INDEX($F$1:$F$1001,ROW($F571)+$E$3))/W$3*1000,""))</f>
        <v/>
      </c>
    </row>
    <row r="572" spans="14:23" x14ac:dyDescent="0.25">
      <c r="N572" s="73" t="str">
        <f>IF($A572="","",IF($A572=N$2,IF($G$3=aux!$A$2,1,-1)*($F572-INDEX($F$1:$F$1001,ROW($F572)+$E$3))/N$3*1000,""))</f>
        <v/>
      </c>
      <c r="O572" s="73" t="str">
        <f>IF($A572="","",IF($A572=O$2,IF($G$3=aux!$A$2,1,-1)*($F572-INDEX($F$1:$F$1001,ROW($F572)+$E$3))/O$3*1000,""))</f>
        <v/>
      </c>
      <c r="P572" s="73" t="str">
        <f>IF($A572="","",IF($A572=P$2,IF($G$3=aux!$A$2,1,-1)*($F572-INDEX($F$1:$F$1001,ROW($F572)+$E$3))/P$3*1000,""))</f>
        <v/>
      </c>
      <c r="Q572" s="73" t="str">
        <f>IF($A572="","",IF($A572=Q$2,IF($G$3=aux!$A$2,1,-1)*($F572-INDEX($F$1:$F$1001,ROW($F572)+$E$3))/Q$3*1000,""))</f>
        <v/>
      </c>
      <c r="R572" s="73" t="str">
        <f>IF($A572="","",IF($A572=R$2,IF($G$3=aux!$A$2,1,-1)*($F572-INDEX($F$1:$F$1001,ROW($F572)+$E$3))/R$3*1000,""))</f>
        <v/>
      </c>
      <c r="S572" s="73" t="str">
        <f>IF($A572="","",IF($A572=S$2,IF($G$3=aux!$A$2,1,-1)*($F572-INDEX($F$1:$F$1001,ROW($F572)+$E$3))/S$3*1000,""))</f>
        <v/>
      </c>
      <c r="T572" s="73" t="str">
        <f>IF($A572="","",IF($A572=T$2,IF($G$3=aux!$A$2,1,-1)*($F572-INDEX($F$1:$F$1001,ROW($F572)+$E$3))/T$3*1000,""))</f>
        <v/>
      </c>
      <c r="U572" s="73" t="str">
        <f>IF($A572="","",IF($A572=U$2,IF($G$3=aux!$A$2,1,-1)*($F572-INDEX($F$1:$F$1001,ROW($F572)+$E$3))/U$3*1000,""))</f>
        <v/>
      </c>
      <c r="V572" s="73" t="str">
        <f>IF($A572="","",IF($A572=V$2,IF($G$3=aux!$A$2,1,-1)*($F572-INDEX($F$1:$F$1001,ROW($F572)+$E$3))/V$3*1000,""))</f>
        <v/>
      </c>
      <c r="W572" s="73" t="str">
        <f>IF($A572="","",IF($A572=W$2,IF($G$3=aux!$A$2,1,-1)*($F572-INDEX($F$1:$F$1001,ROW($F572)+$E$3))/W$3*1000,""))</f>
        <v/>
      </c>
    </row>
    <row r="573" spans="14:23" x14ac:dyDescent="0.25">
      <c r="N573" s="73" t="str">
        <f>IF($A573="","",IF($A573=N$2,IF($G$3=aux!$A$2,1,-1)*($F573-INDEX($F$1:$F$1001,ROW($F573)+$E$3))/N$3*1000,""))</f>
        <v/>
      </c>
      <c r="O573" s="73" t="str">
        <f>IF($A573="","",IF($A573=O$2,IF($G$3=aux!$A$2,1,-1)*($F573-INDEX($F$1:$F$1001,ROW($F573)+$E$3))/O$3*1000,""))</f>
        <v/>
      </c>
      <c r="P573" s="73" t="str">
        <f>IF($A573="","",IF($A573=P$2,IF($G$3=aux!$A$2,1,-1)*($F573-INDEX($F$1:$F$1001,ROW($F573)+$E$3))/P$3*1000,""))</f>
        <v/>
      </c>
      <c r="Q573" s="73" t="str">
        <f>IF($A573="","",IF($A573=Q$2,IF($G$3=aux!$A$2,1,-1)*($F573-INDEX($F$1:$F$1001,ROW($F573)+$E$3))/Q$3*1000,""))</f>
        <v/>
      </c>
      <c r="R573" s="73" t="str">
        <f>IF($A573="","",IF($A573=R$2,IF($G$3=aux!$A$2,1,-1)*($F573-INDEX($F$1:$F$1001,ROW($F573)+$E$3))/R$3*1000,""))</f>
        <v/>
      </c>
      <c r="S573" s="73" t="str">
        <f>IF($A573="","",IF($A573=S$2,IF($G$3=aux!$A$2,1,-1)*($F573-INDEX($F$1:$F$1001,ROW($F573)+$E$3))/S$3*1000,""))</f>
        <v/>
      </c>
      <c r="T573" s="73" t="str">
        <f>IF($A573="","",IF($A573=T$2,IF($G$3=aux!$A$2,1,-1)*($F573-INDEX($F$1:$F$1001,ROW($F573)+$E$3))/T$3*1000,""))</f>
        <v/>
      </c>
      <c r="U573" s="73" t="str">
        <f>IF($A573="","",IF($A573=U$2,IF($G$3=aux!$A$2,1,-1)*($F573-INDEX($F$1:$F$1001,ROW($F573)+$E$3))/U$3*1000,""))</f>
        <v/>
      </c>
      <c r="V573" s="73" t="str">
        <f>IF($A573="","",IF($A573=V$2,IF($G$3=aux!$A$2,1,-1)*($F573-INDEX($F$1:$F$1001,ROW($F573)+$E$3))/V$3*1000,""))</f>
        <v/>
      </c>
      <c r="W573" s="73" t="str">
        <f>IF($A573="","",IF($A573=W$2,IF($G$3=aux!$A$2,1,-1)*($F573-INDEX($F$1:$F$1001,ROW($F573)+$E$3))/W$3*1000,""))</f>
        <v/>
      </c>
    </row>
    <row r="574" spans="14:23" x14ac:dyDescent="0.25">
      <c r="N574" s="73" t="str">
        <f>IF($A574="","",IF($A574=N$2,IF($G$3=aux!$A$2,1,-1)*($F574-INDEX($F$1:$F$1001,ROW($F574)+$E$3))/N$3*1000,""))</f>
        <v/>
      </c>
      <c r="O574" s="73" t="str">
        <f>IF($A574="","",IF($A574=O$2,IF($G$3=aux!$A$2,1,-1)*($F574-INDEX($F$1:$F$1001,ROW($F574)+$E$3))/O$3*1000,""))</f>
        <v/>
      </c>
      <c r="P574" s="73" t="str">
        <f>IF($A574="","",IF($A574=P$2,IF($G$3=aux!$A$2,1,-1)*($F574-INDEX($F$1:$F$1001,ROW($F574)+$E$3))/P$3*1000,""))</f>
        <v/>
      </c>
      <c r="Q574" s="73" t="str">
        <f>IF($A574="","",IF($A574=Q$2,IF($G$3=aux!$A$2,1,-1)*($F574-INDEX($F$1:$F$1001,ROW($F574)+$E$3))/Q$3*1000,""))</f>
        <v/>
      </c>
      <c r="R574" s="73" t="str">
        <f>IF($A574="","",IF($A574=R$2,IF($G$3=aux!$A$2,1,-1)*($F574-INDEX($F$1:$F$1001,ROW($F574)+$E$3))/R$3*1000,""))</f>
        <v/>
      </c>
      <c r="S574" s="73" t="str">
        <f>IF($A574="","",IF($A574=S$2,IF($G$3=aux!$A$2,1,-1)*($F574-INDEX($F$1:$F$1001,ROW($F574)+$E$3))/S$3*1000,""))</f>
        <v/>
      </c>
      <c r="T574" s="73" t="str">
        <f>IF($A574="","",IF($A574=T$2,IF($G$3=aux!$A$2,1,-1)*($F574-INDEX($F$1:$F$1001,ROW($F574)+$E$3))/T$3*1000,""))</f>
        <v/>
      </c>
      <c r="U574" s="73" t="str">
        <f>IF($A574="","",IF($A574=U$2,IF($G$3=aux!$A$2,1,-1)*($F574-INDEX($F$1:$F$1001,ROW($F574)+$E$3))/U$3*1000,""))</f>
        <v/>
      </c>
      <c r="V574" s="73" t="str">
        <f>IF($A574="","",IF($A574=V$2,IF($G$3=aux!$A$2,1,-1)*($F574-INDEX($F$1:$F$1001,ROW($F574)+$E$3))/V$3*1000,""))</f>
        <v/>
      </c>
      <c r="W574" s="73" t="str">
        <f>IF($A574="","",IF($A574=W$2,IF($G$3=aux!$A$2,1,-1)*($F574-INDEX($F$1:$F$1001,ROW($F574)+$E$3))/W$3*1000,""))</f>
        <v/>
      </c>
    </row>
    <row r="575" spans="14:23" x14ac:dyDescent="0.25">
      <c r="N575" s="73" t="str">
        <f>IF($A575="","",IF($A575=N$2,IF($G$3=aux!$A$2,1,-1)*($F575-INDEX($F$1:$F$1001,ROW($F575)+$E$3))/N$3*1000,""))</f>
        <v/>
      </c>
      <c r="O575" s="73" t="str">
        <f>IF($A575="","",IF($A575=O$2,IF($G$3=aux!$A$2,1,-1)*($F575-INDEX($F$1:$F$1001,ROW($F575)+$E$3))/O$3*1000,""))</f>
        <v/>
      </c>
      <c r="P575" s="73" t="str">
        <f>IF($A575="","",IF($A575=P$2,IF($G$3=aux!$A$2,1,-1)*($F575-INDEX($F$1:$F$1001,ROW($F575)+$E$3))/P$3*1000,""))</f>
        <v/>
      </c>
      <c r="Q575" s="73" t="str">
        <f>IF($A575="","",IF($A575=Q$2,IF($G$3=aux!$A$2,1,-1)*($F575-INDEX($F$1:$F$1001,ROW($F575)+$E$3))/Q$3*1000,""))</f>
        <v/>
      </c>
      <c r="R575" s="73" t="str">
        <f>IF($A575="","",IF($A575=R$2,IF($G$3=aux!$A$2,1,-1)*($F575-INDEX($F$1:$F$1001,ROW($F575)+$E$3))/R$3*1000,""))</f>
        <v/>
      </c>
      <c r="S575" s="73" t="str">
        <f>IF($A575="","",IF($A575=S$2,IF($G$3=aux!$A$2,1,-1)*($F575-INDEX($F$1:$F$1001,ROW($F575)+$E$3))/S$3*1000,""))</f>
        <v/>
      </c>
      <c r="T575" s="73" t="str">
        <f>IF($A575="","",IF($A575=T$2,IF($G$3=aux!$A$2,1,-1)*($F575-INDEX($F$1:$F$1001,ROW($F575)+$E$3))/T$3*1000,""))</f>
        <v/>
      </c>
      <c r="U575" s="73" t="str">
        <f>IF($A575="","",IF($A575=U$2,IF($G$3=aux!$A$2,1,-1)*($F575-INDEX($F$1:$F$1001,ROW($F575)+$E$3))/U$3*1000,""))</f>
        <v/>
      </c>
      <c r="V575" s="73" t="str">
        <f>IF($A575="","",IF($A575=V$2,IF($G$3=aux!$A$2,1,-1)*($F575-INDEX($F$1:$F$1001,ROW($F575)+$E$3))/V$3*1000,""))</f>
        <v/>
      </c>
      <c r="W575" s="73" t="str">
        <f>IF($A575="","",IF($A575=W$2,IF($G$3=aux!$A$2,1,-1)*($F575-INDEX($F$1:$F$1001,ROW($F575)+$E$3))/W$3*1000,""))</f>
        <v/>
      </c>
    </row>
    <row r="576" spans="14:23" x14ac:dyDescent="0.25">
      <c r="N576" s="73" t="str">
        <f>IF($A576="","",IF($A576=N$2,IF($G$3=aux!$A$2,1,-1)*($F576-INDEX($F$1:$F$1001,ROW($F576)+$E$3))/N$3*1000,""))</f>
        <v/>
      </c>
      <c r="O576" s="73" t="str">
        <f>IF($A576="","",IF($A576=O$2,IF($G$3=aux!$A$2,1,-1)*($F576-INDEX($F$1:$F$1001,ROW($F576)+$E$3))/O$3*1000,""))</f>
        <v/>
      </c>
      <c r="P576" s="73" t="str">
        <f>IF($A576="","",IF($A576=P$2,IF($G$3=aux!$A$2,1,-1)*($F576-INDEX($F$1:$F$1001,ROW($F576)+$E$3))/P$3*1000,""))</f>
        <v/>
      </c>
      <c r="Q576" s="73" t="str">
        <f>IF($A576="","",IF($A576=Q$2,IF($G$3=aux!$A$2,1,-1)*($F576-INDEX($F$1:$F$1001,ROW($F576)+$E$3))/Q$3*1000,""))</f>
        <v/>
      </c>
      <c r="R576" s="73" t="str">
        <f>IF($A576="","",IF($A576=R$2,IF($G$3=aux!$A$2,1,-1)*($F576-INDEX($F$1:$F$1001,ROW($F576)+$E$3))/R$3*1000,""))</f>
        <v/>
      </c>
      <c r="S576" s="73" t="str">
        <f>IF($A576="","",IF($A576=S$2,IF($G$3=aux!$A$2,1,-1)*($F576-INDEX($F$1:$F$1001,ROW($F576)+$E$3))/S$3*1000,""))</f>
        <v/>
      </c>
      <c r="T576" s="73" t="str">
        <f>IF($A576="","",IF($A576=T$2,IF($G$3=aux!$A$2,1,-1)*($F576-INDEX($F$1:$F$1001,ROW($F576)+$E$3))/T$3*1000,""))</f>
        <v/>
      </c>
      <c r="U576" s="73" t="str">
        <f>IF($A576="","",IF($A576=U$2,IF($G$3=aux!$A$2,1,-1)*($F576-INDEX($F$1:$F$1001,ROW($F576)+$E$3))/U$3*1000,""))</f>
        <v/>
      </c>
      <c r="V576" s="73" t="str">
        <f>IF($A576="","",IF($A576=V$2,IF($G$3=aux!$A$2,1,-1)*($F576-INDEX($F$1:$F$1001,ROW($F576)+$E$3))/V$3*1000,""))</f>
        <v/>
      </c>
      <c r="W576" s="73" t="str">
        <f>IF($A576="","",IF($A576=W$2,IF($G$3=aux!$A$2,1,-1)*($F576-INDEX($F$1:$F$1001,ROW($F576)+$E$3))/W$3*1000,""))</f>
        <v/>
      </c>
    </row>
    <row r="577" spans="14:23" x14ac:dyDescent="0.25">
      <c r="N577" s="73" t="str">
        <f>IF($A577="","",IF($A577=N$2,IF($G$3=aux!$A$2,1,-1)*($F577-INDEX($F$1:$F$1001,ROW($F577)+$E$3))/N$3*1000,""))</f>
        <v/>
      </c>
      <c r="O577" s="73" t="str">
        <f>IF($A577="","",IF($A577=O$2,IF($G$3=aux!$A$2,1,-1)*($F577-INDEX($F$1:$F$1001,ROW($F577)+$E$3))/O$3*1000,""))</f>
        <v/>
      </c>
      <c r="P577" s="73" t="str">
        <f>IF($A577="","",IF($A577=P$2,IF($G$3=aux!$A$2,1,-1)*($F577-INDEX($F$1:$F$1001,ROW($F577)+$E$3))/P$3*1000,""))</f>
        <v/>
      </c>
      <c r="Q577" s="73" t="str">
        <f>IF($A577="","",IF($A577=Q$2,IF($G$3=aux!$A$2,1,-1)*($F577-INDEX($F$1:$F$1001,ROW($F577)+$E$3))/Q$3*1000,""))</f>
        <v/>
      </c>
      <c r="R577" s="73" t="str">
        <f>IF($A577="","",IF($A577=R$2,IF($G$3=aux!$A$2,1,-1)*($F577-INDEX($F$1:$F$1001,ROW($F577)+$E$3))/R$3*1000,""))</f>
        <v/>
      </c>
      <c r="S577" s="73" t="str">
        <f>IF($A577="","",IF($A577=S$2,IF($G$3=aux!$A$2,1,-1)*($F577-INDEX($F$1:$F$1001,ROW($F577)+$E$3))/S$3*1000,""))</f>
        <v/>
      </c>
      <c r="T577" s="73" t="str">
        <f>IF($A577="","",IF($A577=T$2,IF($G$3=aux!$A$2,1,-1)*($F577-INDEX($F$1:$F$1001,ROW($F577)+$E$3))/T$3*1000,""))</f>
        <v/>
      </c>
      <c r="U577" s="73" t="str">
        <f>IF($A577="","",IF($A577=U$2,IF($G$3=aux!$A$2,1,-1)*($F577-INDEX($F$1:$F$1001,ROW($F577)+$E$3))/U$3*1000,""))</f>
        <v/>
      </c>
      <c r="V577" s="73" t="str">
        <f>IF($A577="","",IF($A577=V$2,IF($G$3=aux!$A$2,1,-1)*($F577-INDEX($F$1:$F$1001,ROW($F577)+$E$3))/V$3*1000,""))</f>
        <v/>
      </c>
      <c r="W577" s="73" t="str">
        <f>IF($A577="","",IF($A577=W$2,IF($G$3=aux!$A$2,1,-1)*($F577-INDEX($F$1:$F$1001,ROW($F577)+$E$3))/W$3*1000,""))</f>
        <v/>
      </c>
    </row>
    <row r="578" spans="14:23" x14ac:dyDescent="0.25">
      <c r="N578" s="73" t="str">
        <f>IF($A578="","",IF($A578=N$2,IF($G$3=aux!$A$2,1,-1)*($F578-INDEX($F$1:$F$1001,ROW($F578)+$E$3))/N$3*1000,""))</f>
        <v/>
      </c>
      <c r="O578" s="73" t="str">
        <f>IF($A578="","",IF($A578=O$2,IF($G$3=aux!$A$2,1,-1)*($F578-INDEX($F$1:$F$1001,ROW($F578)+$E$3))/O$3*1000,""))</f>
        <v/>
      </c>
      <c r="P578" s="73" t="str">
        <f>IF($A578="","",IF($A578=P$2,IF($G$3=aux!$A$2,1,-1)*($F578-INDEX($F$1:$F$1001,ROW($F578)+$E$3))/P$3*1000,""))</f>
        <v/>
      </c>
      <c r="Q578" s="73" t="str">
        <f>IF($A578="","",IF($A578=Q$2,IF($G$3=aux!$A$2,1,-1)*($F578-INDEX($F$1:$F$1001,ROW($F578)+$E$3))/Q$3*1000,""))</f>
        <v/>
      </c>
      <c r="R578" s="73" t="str">
        <f>IF($A578="","",IF($A578=R$2,IF($G$3=aux!$A$2,1,-1)*($F578-INDEX($F$1:$F$1001,ROW($F578)+$E$3))/R$3*1000,""))</f>
        <v/>
      </c>
      <c r="S578" s="73" t="str">
        <f>IF($A578="","",IF($A578=S$2,IF($G$3=aux!$A$2,1,-1)*($F578-INDEX($F$1:$F$1001,ROW($F578)+$E$3))/S$3*1000,""))</f>
        <v/>
      </c>
      <c r="T578" s="73" t="str">
        <f>IF($A578="","",IF($A578=T$2,IF($G$3=aux!$A$2,1,-1)*($F578-INDEX($F$1:$F$1001,ROW($F578)+$E$3))/T$3*1000,""))</f>
        <v/>
      </c>
      <c r="U578" s="73" t="str">
        <f>IF($A578="","",IF($A578=U$2,IF($G$3=aux!$A$2,1,-1)*($F578-INDEX($F$1:$F$1001,ROW($F578)+$E$3))/U$3*1000,""))</f>
        <v/>
      </c>
      <c r="V578" s="73" t="str">
        <f>IF($A578="","",IF($A578=V$2,IF($G$3=aux!$A$2,1,-1)*($F578-INDEX($F$1:$F$1001,ROW($F578)+$E$3))/V$3*1000,""))</f>
        <v/>
      </c>
      <c r="W578" s="73" t="str">
        <f>IF($A578="","",IF($A578=W$2,IF($G$3=aux!$A$2,1,-1)*($F578-INDEX($F$1:$F$1001,ROW($F578)+$E$3))/W$3*1000,""))</f>
        <v/>
      </c>
    </row>
    <row r="579" spans="14:23" x14ac:dyDescent="0.25">
      <c r="N579" s="73" t="str">
        <f>IF($A579="","",IF($A579=N$2,IF($G$3=aux!$A$2,1,-1)*($F579-INDEX($F$1:$F$1001,ROW($F579)+$E$3))/N$3*1000,""))</f>
        <v/>
      </c>
      <c r="O579" s="73" t="str">
        <f>IF($A579="","",IF($A579=O$2,IF($G$3=aux!$A$2,1,-1)*($F579-INDEX($F$1:$F$1001,ROW($F579)+$E$3))/O$3*1000,""))</f>
        <v/>
      </c>
      <c r="P579" s="73" t="str">
        <f>IF($A579="","",IF($A579=P$2,IF($G$3=aux!$A$2,1,-1)*($F579-INDEX($F$1:$F$1001,ROW($F579)+$E$3))/P$3*1000,""))</f>
        <v/>
      </c>
      <c r="Q579" s="73" t="str">
        <f>IF($A579="","",IF($A579=Q$2,IF($G$3=aux!$A$2,1,-1)*($F579-INDEX($F$1:$F$1001,ROW($F579)+$E$3))/Q$3*1000,""))</f>
        <v/>
      </c>
      <c r="R579" s="73" t="str">
        <f>IF($A579="","",IF($A579=R$2,IF($G$3=aux!$A$2,1,-1)*($F579-INDEX($F$1:$F$1001,ROW($F579)+$E$3))/R$3*1000,""))</f>
        <v/>
      </c>
      <c r="S579" s="73" t="str">
        <f>IF($A579="","",IF($A579=S$2,IF($G$3=aux!$A$2,1,-1)*($F579-INDEX($F$1:$F$1001,ROW($F579)+$E$3))/S$3*1000,""))</f>
        <v/>
      </c>
      <c r="T579" s="73" t="str">
        <f>IF($A579="","",IF($A579=T$2,IF($G$3=aux!$A$2,1,-1)*($F579-INDEX($F$1:$F$1001,ROW($F579)+$E$3))/T$3*1000,""))</f>
        <v/>
      </c>
      <c r="U579" s="73" t="str">
        <f>IF($A579="","",IF($A579=U$2,IF($G$3=aux!$A$2,1,-1)*($F579-INDEX($F$1:$F$1001,ROW($F579)+$E$3))/U$3*1000,""))</f>
        <v/>
      </c>
      <c r="V579" s="73" t="str">
        <f>IF($A579="","",IF($A579=V$2,IF($G$3=aux!$A$2,1,-1)*($F579-INDEX($F$1:$F$1001,ROW($F579)+$E$3))/V$3*1000,""))</f>
        <v/>
      </c>
      <c r="W579" s="73" t="str">
        <f>IF($A579="","",IF($A579=W$2,IF($G$3=aux!$A$2,1,-1)*($F579-INDEX($F$1:$F$1001,ROW($F579)+$E$3))/W$3*1000,""))</f>
        <v/>
      </c>
    </row>
    <row r="580" spans="14:23" x14ac:dyDescent="0.25">
      <c r="N580" s="73" t="str">
        <f>IF($A580="","",IF($A580=N$2,IF($G$3=aux!$A$2,1,-1)*($F580-INDEX($F$1:$F$1001,ROW($F580)+$E$3))/N$3*1000,""))</f>
        <v/>
      </c>
      <c r="O580" s="73" t="str">
        <f>IF($A580="","",IF($A580=O$2,IF($G$3=aux!$A$2,1,-1)*($F580-INDEX($F$1:$F$1001,ROW($F580)+$E$3))/O$3*1000,""))</f>
        <v/>
      </c>
      <c r="P580" s="73" t="str">
        <f>IF($A580="","",IF($A580=P$2,IF($G$3=aux!$A$2,1,-1)*($F580-INDEX($F$1:$F$1001,ROW($F580)+$E$3))/P$3*1000,""))</f>
        <v/>
      </c>
      <c r="Q580" s="73" t="str">
        <f>IF($A580="","",IF($A580=Q$2,IF($G$3=aux!$A$2,1,-1)*($F580-INDEX($F$1:$F$1001,ROW($F580)+$E$3))/Q$3*1000,""))</f>
        <v/>
      </c>
      <c r="R580" s="73" t="str">
        <f>IF($A580="","",IF($A580=R$2,IF($G$3=aux!$A$2,1,-1)*($F580-INDEX($F$1:$F$1001,ROW($F580)+$E$3))/R$3*1000,""))</f>
        <v/>
      </c>
      <c r="S580" s="73" t="str">
        <f>IF($A580="","",IF($A580=S$2,IF($G$3=aux!$A$2,1,-1)*($F580-INDEX($F$1:$F$1001,ROW($F580)+$E$3))/S$3*1000,""))</f>
        <v/>
      </c>
      <c r="T580" s="73" t="str">
        <f>IF($A580="","",IF($A580=T$2,IF($G$3=aux!$A$2,1,-1)*($F580-INDEX($F$1:$F$1001,ROW($F580)+$E$3))/T$3*1000,""))</f>
        <v/>
      </c>
      <c r="U580" s="73" t="str">
        <f>IF($A580="","",IF($A580=U$2,IF($G$3=aux!$A$2,1,-1)*($F580-INDEX($F$1:$F$1001,ROW($F580)+$E$3))/U$3*1000,""))</f>
        <v/>
      </c>
      <c r="V580" s="73" t="str">
        <f>IF($A580="","",IF($A580=V$2,IF($G$3=aux!$A$2,1,-1)*($F580-INDEX($F$1:$F$1001,ROW($F580)+$E$3))/V$3*1000,""))</f>
        <v/>
      </c>
      <c r="W580" s="73" t="str">
        <f>IF($A580="","",IF($A580=W$2,IF($G$3=aux!$A$2,1,-1)*($F580-INDEX($F$1:$F$1001,ROW($F580)+$E$3))/W$3*1000,""))</f>
        <v/>
      </c>
    </row>
    <row r="581" spans="14:23" x14ac:dyDescent="0.25">
      <c r="N581" s="73" t="str">
        <f>IF($A581="","",IF($A581=N$2,IF($G$3=aux!$A$2,1,-1)*($F581-INDEX($F$1:$F$1001,ROW($F581)+$E$3))/N$3*1000,""))</f>
        <v/>
      </c>
      <c r="O581" s="73" t="str">
        <f>IF($A581="","",IF($A581=O$2,IF($G$3=aux!$A$2,1,-1)*($F581-INDEX($F$1:$F$1001,ROW($F581)+$E$3))/O$3*1000,""))</f>
        <v/>
      </c>
      <c r="P581" s="73" t="str">
        <f>IF($A581="","",IF($A581=P$2,IF($G$3=aux!$A$2,1,-1)*($F581-INDEX($F$1:$F$1001,ROW($F581)+$E$3))/P$3*1000,""))</f>
        <v/>
      </c>
      <c r="Q581" s="73" t="str">
        <f>IF($A581="","",IF($A581=Q$2,IF($G$3=aux!$A$2,1,-1)*($F581-INDEX($F$1:$F$1001,ROW($F581)+$E$3))/Q$3*1000,""))</f>
        <v/>
      </c>
      <c r="R581" s="73" t="str">
        <f>IF($A581="","",IF($A581=R$2,IF($G$3=aux!$A$2,1,-1)*($F581-INDEX($F$1:$F$1001,ROW($F581)+$E$3))/R$3*1000,""))</f>
        <v/>
      </c>
      <c r="S581" s="73" t="str">
        <f>IF($A581="","",IF($A581=S$2,IF($G$3=aux!$A$2,1,-1)*($F581-INDEX($F$1:$F$1001,ROW($F581)+$E$3))/S$3*1000,""))</f>
        <v/>
      </c>
      <c r="T581" s="73" t="str">
        <f>IF($A581="","",IF($A581=T$2,IF($G$3=aux!$A$2,1,-1)*($F581-INDEX($F$1:$F$1001,ROW($F581)+$E$3))/T$3*1000,""))</f>
        <v/>
      </c>
      <c r="U581" s="73" t="str">
        <f>IF($A581="","",IF($A581=U$2,IF($G$3=aux!$A$2,1,-1)*($F581-INDEX($F$1:$F$1001,ROW($F581)+$E$3))/U$3*1000,""))</f>
        <v/>
      </c>
      <c r="V581" s="73" t="str">
        <f>IF($A581="","",IF($A581=V$2,IF($G$3=aux!$A$2,1,-1)*($F581-INDEX($F$1:$F$1001,ROW($F581)+$E$3))/V$3*1000,""))</f>
        <v/>
      </c>
      <c r="W581" s="73" t="str">
        <f>IF($A581="","",IF($A581=W$2,IF($G$3=aux!$A$2,1,-1)*($F581-INDEX($F$1:$F$1001,ROW($F581)+$E$3))/W$3*1000,""))</f>
        <v/>
      </c>
    </row>
    <row r="582" spans="14:23" x14ac:dyDescent="0.25">
      <c r="N582" s="73" t="str">
        <f>IF($A582="","",IF($A582=N$2,IF($G$3=aux!$A$2,1,-1)*($F582-INDEX($F$1:$F$1001,ROW($F582)+$E$3))/N$3*1000,""))</f>
        <v/>
      </c>
      <c r="O582" s="73" t="str">
        <f>IF($A582="","",IF($A582=O$2,IF($G$3=aux!$A$2,1,-1)*($F582-INDEX($F$1:$F$1001,ROW($F582)+$E$3))/O$3*1000,""))</f>
        <v/>
      </c>
      <c r="P582" s="73" t="str">
        <f>IF($A582="","",IF($A582=P$2,IF($G$3=aux!$A$2,1,-1)*($F582-INDEX($F$1:$F$1001,ROW($F582)+$E$3))/P$3*1000,""))</f>
        <v/>
      </c>
      <c r="Q582" s="73" t="str">
        <f>IF($A582="","",IF($A582=Q$2,IF($G$3=aux!$A$2,1,-1)*($F582-INDEX($F$1:$F$1001,ROW($F582)+$E$3))/Q$3*1000,""))</f>
        <v/>
      </c>
      <c r="R582" s="73" t="str">
        <f>IF($A582="","",IF($A582=R$2,IF($G$3=aux!$A$2,1,-1)*($F582-INDEX($F$1:$F$1001,ROW($F582)+$E$3))/R$3*1000,""))</f>
        <v/>
      </c>
      <c r="S582" s="73" t="str">
        <f>IF($A582="","",IF($A582=S$2,IF($G$3=aux!$A$2,1,-1)*($F582-INDEX($F$1:$F$1001,ROW($F582)+$E$3))/S$3*1000,""))</f>
        <v/>
      </c>
      <c r="T582" s="73" t="str">
        <f>IF($A582="","",IF($A582=T$2,IF($G$3=aux!$A$2,1,-1)*($F582-INDEX($F$1:$F$1001,ROW($F582)+$E$3))/T$3*1000,""))</f>
        <v/>
      </c>
      <c r="U582" s="73" t="str">
        <f>IF($A582="","",IF($A582=U$2,IF($G$3=aux!$A$2,1,-1)*($F582-INDEX($F$1:$F$1001,ROW($F582)+$E$3))/U$3*1000,""))</f>
        <v/>
      </c>
      <c r="V582" s="73" t="str">
        <f>IF($A582="","",IF($A582=V$2,IF($G$3=aux!$A$2,1,-1)*($F582-INDEX($F$1:$F$1001,ROW($F582)+$E$3))/V$3*1000,""))</f>
        <v/>
      </c>
      <c r="W582" s="73" t="str">
        <f>IF($A582="","",IF($A582=W$2,IF($G$3=aux!$A$2,1,-1)*($F582-INDEX($F$1:$F$1001,ROW($F582)+$E$3))/W$3*1000,""))</f>
        <v/>
      </c>
    </row>
    <row r="583" spans="14:23" x14ac:dyDescent="0.25">
      <c r="N583" s="73" t="str">
        <f>IF($A583="","",IF($A583=N$2,IF($G$3=aux!$A$2,1,-1)*($F583-INDEX($F$1:$F$1001,ROW($F583)+$E$3))/N$3*1000,""))</f>
        <v/>
      </c>
      <c r="O583" s="73" t="str">
        <f>IF($A583="","",IF($A583=O$2,IF($G$3=aux!$A$2,1,-1)*($F583-INDEX($F$1:$F$1001,ROW($F583)+$E$3))/O$3*1000,""))</f>
        <v/>
      </c>
      <c r="P583" s="73" t="str">
        <f>IF($A583="","",IF($A583=P$2,IF($G$3=aux!$A$2,1,-1)*($F583-INDEX($F$1:$F$1001,ROW($F583)+$E$3))/P$3*1000,""))</f>
        <v/>
      </c>
      <c r="Q583" s="73" t="str">
        <f>IF($A583="","",IF($A583=Q$2,IF($G$3=aux!$A$2,1,-1)*($F583-INDEX($F$1:$F$1001,ROW($F583)+$E$3))/Q$3*1000,""))</f>
        <v/>
      </c>
      <c r="R583" s="73" t="str">
        <f>IF($A583="","",IF($A583=R$2,IF($G$3=aux!$A$2,1,-1)*($F583-INDEX($F$1:$F$1001,ROW($F583)+$E$3))/R$3*1000,""))</f>
        <v/>
      </c>
      <c r="S583" s="73" t="str">
        <f>IF($A583="","",IF($A583=S$2,IF($G$3=aux!$A$2,1,-1)*($F583-INDEX($F$1:$F$1001,ROW($F583)+$E$3))/S$3*1000,""))</f>
        <v/>
      </c>
      <c r="T583" s="73" t="str">
        <f>IF($A583="","",IF($A583=T$2,IF($G$3=aux!$A$2,1,-1)*($F583-INDEX($F$1:$F$1001,ROW($F583)+$E$3))/T$3*1000,""))</f>
        <v/>
      </c>
      <c r="U583" s="73" t="str">
        <f>IF($A583="","",IF($A583=U$2,IF($G$3=aux!$A$2,1,-1)*($F583-INDEX($F$1:$F$1001,ROW($F583)+$E$3))/U$3*1000,""))</f>
        <v/>
      </c>
      <c r="V583" s="73" t="str">
        <f>IF($A583="","",IF($A583=V$2,IF($G$3=aux!$A$2,1,-1)*($F583-INDEX($F$1:$F$1001,ROW($F583)+$E$3))/V$3*1000,""))</f>
        <v/>
      </c>
      <c r="W583" s="73" t="str">
        <f>IF($A583="","",IF($A583=W$2,IF($G$3=aux!$A$2,1,-1)*($F583-INDEX($F$1:$F$1001,ROW($F583)+$E$3))/W$3*1000,""))</f>
        <v/>
      </c>
    </row>
    <row r="584" spans="14:23" x14ac:dyDescent="0.25">
      <c r="N584" s="73" t="str">
        <f>IF($A584="","",IF($A584=N$2,IF($G$3=aux!$A$2,1,-1)*($F584-INDEX($F$1:$F$1001,ROW($F584)+$E$3))/N$3*1000,""))</f>
        <v/>
      </c>
      <c r="O584" s="73" t="str">
        <f>IF($A584="","",IF($A584=O$2,IF($G$3=aux!$A$2,1,-1)*($F584-INDEX($F$1:$F$1001,ROW($F584)+$E$3))/O$3*1000,""))</f>
        <v/>
      </c>
      <c r="P584" s="73" t="str">
        <f>IF($A584="","",IF($A584=P$2,IF($G$3=aux!$A$2,1,-1)*($F584-INDEX($F$1:$F$1001,ROW($F584)+$E$3))/P$3*1000,""))</f>
        <v/>
      </c>
      <c r="Q584" s="73" t="str">
        <f>IF($A584="","",IF($A584=Q$2,IF($G$3=aux!$A$2,1,-1)*($F584-INDEX($F$1:$F$1001,ROW($F584)+$E$3))/Q$3*1000,""))</f>
        <v/>
      </c>
      <c r="R584" s="73" t="str">
        <f>IF($A584="","",IF($A584=R$2,IF($G$3=aux!$A$2,1,-1)*($F584-INDEX($F$1:$F$1001,ROW($F584)+$E$3))/R$3*1000,""))</f>
        <v/>
      </c>
      <c r="S584" s="73" t="str">
        <f>IF($A584="","",IF($A584=S$2,IF($G$3=aux!$A$2,1,-1)*($F584-INDEX($F$1:$F$1001,ROW($F584)+$E$3))/S$3*1000,""))</f>
        <v/>
      </c>
      <c r="T584" s="73" t="str">
        <f>IF($A584="","",IF($A584=T$2,IF($G$3=aux!$A$2,1,-1)*($F584-INDEX($F$1:$F$1001,ROW($F584)+$E$3))/T$3*1000,""))</f>
        <v/>
      </c>
      <c r="U584" s="73" t="str">
        <f>IF($A584="","",IF($A584=U$2,IF($G$3=aux!$A$2,1,-1)*($F584-INDEX($F$1:$F$1001,ROW($F584)+$E$3))/U$3*1000,""))</f>
        <v/>
      </c>
      <c r="V584" s="73" t="str">
        <f>IF($A584="","",IF($A584=V$2,IF($G$3=aux!$A$2,1,-1)*($F584-INDEX($F$1:$F$1001,ROW($F584)+$E$3))/V$3*1000,""))</f>
        <v/>
      </c>
      <c r="W584" s="73" t="str">
        <f>IF($A584="","",IF($A584=W$2,IF($G$3=aux!$A$2,1,-1)*($F584-INDEX($F$1:$F$1001,ROW($F584)+$E$3))/W$3*1000,""))</f>
        <v/>
      </c>
    </row>
    <row r="585" spans="14:23" x14ac:dyDescent="0.25">
      <c r="N585" s="73" t="str">
        <f>IF($A585="","",IF($A585=N$2,IF($G$3=aux!$A$2,1,-1)*($F585-INDEX($F$1:$F$1001,ROW($F585)+$E$3))/N$3*1000,""))</f>
        <v/>
      </c>
      <c r="O585" s="73" t="str">
        <f>IF($A585="","",IF($A585=O$2,IF($G$3=aux!$A$2,1,-1)*($F585-INDEX($F$1:$F$1001,ROW($F585)+$E$3))/O$3*1000,""))</f>
        <v/>
      </c>
      <c r="P585" s="73" t="str">
        <f>IF($A585="","",IF($A585=P$2,IF($G$3=aux!$A$2,1,-1)*($F585-INDEX($F$1:$F$1001,ROW($F585)+$E$3))/P$3*1000,""))</f>
        <v/>
      </c>
      <c r="Q585" s="73" t="str">
        <f>IF($A585="","",IF($A585=Q$2,IF($G$3=aux!$A$2,1,-1)*($F585-INDEX($F$1:$F$1001,ROW($F585)+$E$3))/Q$3*1000,""))</f>
        <v/>
      </c>
      <c r="R585" s="73" t="str">
        <f>IF($A585="","",IF($A585=R$2,IF($G$3=aux!$A$2,1,-1)*($F585-INDEX($F$1:$F$1001,ROW($F585)+$E$3))/R$3*1000,""))</f>
        <v/>
      </c>
      <c r="S585" s="73" t="str">
        <f>IF($A585="","",IF($A585=S$2,IF($G$3=aux!$A$2,1,-1)*($F585-INDEX($F$1:$F$1001,ROW($F585)+$E$3))/S$3*1000,""))</f>
        <v/>
      </c>
      <c r="T585" s="73" t="str">
        <f>IF($A585="","",IF($A585=T$2,IF($G$3=aux!$A$2,1,-1)*($F585-INDEX($F$1:$F$1001,ROW($F585)+$E$3))/T$3*1000,""))</f>
        <v/>
      </c>
      <c r="U585" s="73" t="str">
        <f>IF($A585="","",IF($A585=U$2,IF($G$3=aux!$A$2,1,-1)*($F585-INDEX($F$1:$F$1001,ROW($F585)+$E$3))/U$3*1000,""))</f>
        <v/>
      </c>
      <c r="V585" s="73" t="str">
        <f>IF($A585="","",IF($A585=V$2,IF($G$3=aux!$A$2,1,-1)*($F585-INDEX($F$1:$F$1001,ROW($F585)+$E$3))/V$3*1000,""))</f>
        <v/>
      </c>
      <c r="W585" s="73" t="str">
        <f>IF($A585="","",IF($A585=W$2,IF($G$3=aux!$A$2,1,-1)*($F585-INDEX($F$1:$F$1001,ROW($F585)+$E$3))/W$3*1000,""))</f>
        <v/>
      </c>
    </row>
    <row r="586" spans="14:23" x14ac:dyDescent="0.25">
      <c r="N586" s="73" t="str">
        <f>IF($A586="","",IF($A586=N$2,IF($G$3=aux!$A$2,1,-1)*($F586-INDEX($F$1:$F$1001,ROW($F586)+$E$3))/N$3*1000,""))</f>
        <v/>
      </c>
      <c r="O586" s="73" t="str">
        <f>IF($A586="","",IF($A586=O$2,IF($G$3=aux!$A$2,1,-1)*($F586-INDEX($F$1:$F$1001,ROW($F586)+$E$3))/O$3*1000,""))</f>
        <v/>
      </c>
      <c r="P586" s="73" t="str">
        <f>IF($A586="","",IF($A586=P$2,IF($G$3=aux!$A$2,1,-1)*($F586-INDEX($F$1:$F$1001,ROW($F586)+$E$3))/P$3*1000,""))</f>
        <v/>
      </c>
      <c r="Q586" s="73" t="str">
        <f>IF($A586="","",IF($A586=Q$2,IF($G$3=aux!$A$2,1,-1)*($F586-INDEX($F$1:$F$1001,ROW($F586)+$E$3))/Q$3*1000,""))</f>
        <v/>
      </c>
      <c r="R586" s="73" t="str">
        <f>IF($A586="","",IF($A586=R$2,IF($G$3=aux!$A$2,1,-1)*($F586-INDEX($F$1:$F$1001,ROW($F586)+$E$3))/R$3*1000,""))</f>
        <v/>
      </c>
      <c r="S586" s="73" t="str">
        <f>IF($A586="","",IF($A586=S$2,IF($G$3=aux!$A$2,1,-1)*($F586-INDEX($F$1:$F$1001,ROW($F586)+$E$3))/S$3*1000,""))</f>
        <v/>
      </c>
      <c r="T586" s="73" t="str">
        <f>IF($A586="","",IF($A586=T$2,IF($G$3=aux!$A$2,1,-1)*($F586-INDEX($F$1:$F$1001,ROW($F586)+$E$3))/T$3*1000,""))</f>
        <v/>
      </c>
      <c r="U586" s="73" t="str">
        <f>IF($A586="","",IF($A586=U$2,IF($G$3=aux!$A$2,1,-1)*($F586-INDEX($F$1:$F$1001,ROW($F586)+$E$3))/U$3*1000,""))</f>
        <v/>
      </c>
      <c r="V586" s="73" t="str">
        <f>IF($A586="","",IF($A586=V$2,IF($G$3=aux!$A$2,1,-1)*($F586-INDEX($F$1:$F$1001,ROW($F586)+$E$3))/V$3*1000,""))</f>
        <v/>
      </c>
      <c r="W586" s="73" t="str">
        <f>IF($A586="","",IF($A586=W$2,IF($G$3=aux!$A$2,1,-1)*($F586-INDEX($F$1:$F$1001,ROW($F586)+$E$3))/W$3*1000,""))</f>
        <v/>
      </c>
    </row>
    <row r="587" spans="14:23" x14ac:dyDescent="0.25">
      <c r="N587" s="73" t="str">
        <f>IF($A587="","",IF($A587=N$2,IF($G$3=aux!$A$2,1,-1)*($F587-INDEX($F$1:$F$1001,ROW($F587)+$E$3))/N$3*1000,""))</f>
        <v/>
      </c>
      <c r="O587" s="73" t="str">
        <f>IF($A587="","",IF($A587=O$2,IF($G$3=aux!$A$2,1,-1)*($F587-INDEX($F$1:$F$1001,ROW($F587)+$E$3))/O$3*1000,""))</f>
        <v/>
      </c>
      <c r="P587" s="73" t="str">
        <f>IF($A587="","",IF($A587=P$2,IF($G$3=aux!$A$2,1,-1)*($F587-INDEX($F$1:$F$1001,ROW($F587)+$E$3))/P$3*1000,""))</f>
        <v/>
      </c>
      <c r="Q587" s="73" t="str">
        <f>IF($A587="","",IF($A587=Q$2,IF($G$3=aux!$A$2,1,-1)*($F587-INDEX($F$1:$F$1001,ROW($F587)+$E$3))/Q$3*1000,""))</f>
        <v/>
      </c>
      <c r="R587" s="73" t="str">
        <f>IF($A587="","",IF($A587=R$2,IF($G$3=aux!$A$2,1,-1)*($F587-INDEX($F$1:$F$1001,ROW($F587)+$E$3))/R$3*1000,""))</f>
        <v/>
      </c>
      <c r="S587" s="73" t="str">
        <f>IF($A587="","",IF($A587=S$2,IF($G$3=aux!$A$2,1,-1)*($F587-INDEX($F$1:$F$1001,ROW($F587)+$E$3))/S$3*1000,""))</f>
        <v/>
      </c>
      <c r="T587" s="73" t="str">
        <f>IF($A587="","",IF($A587=T$2,IF($G$3=aux!$A$2,1,-1)*($F587-INDEX($F$1:$F$1001,ROW($F587)+$E$3))/T$3*1000,""))</f>
        <v/>
      </c>
      <c r="U587" s="73" t="str">
        <f>IF($A587="","",IF($A587=U$2,IF($G$3=aux!$A$2,1,-1)*($F587-INDEX($F$1:$F$1001,ROW($F587)+$E$3))/U$3*1000,""))</f>
        <v/>
      </c>
      <c r="V587" s="73" t="str">
        <f>IF($A587="","",IF($A587=V$2,IF($G$3=aux!$A$2,1,-1)*($F587-INDEX($F$1:$F$1001,ROW($F587)+$E$3))/V$3*1000,""))</f>
        <v/>
      </c>
      <c r="W587" s="73" t="str">
        <f>IF($A587="","",IF($A587=W$2,IF($G$3=aux!$A$2,1,-1)*($F587-INDEX($F$1:$F$1001,ROW($F587)+$E$3))/W$3*1000,""))</f>
        <v/>
      </c>
    </row>
    <row r="588" spans="14:23" x14ac:dyDescent="0.25">
      <c r="N588" s="73" t="str">
        <f>IF($A588="","",IF($A588=N$2,IF($G$3=aux!$A$2,1,-1)*($F588-INDEX($F$1:$F$1001,ROW($F588)+$E$3))/N$3*1000,""))</f>
        <v/>
      </c>
      <c r="O588" s="73" t="str">
        <f>IF($A588="","",IF($A588=O$2,IF($G$3=aux!$A$2,1,-1)*($F588-INDEX($F$1:$F$1001,ROW($F588)+$E$3))/O$3*1000,""))</f>
        <v/>
      </c>
      <c r="P588" s="73" t="str">
        <f>IF($A588="","",IF($A588=P$2,IF($G$3=aux!$A$2,1,-1)*($F588-INDEX($F$1:$F$1001,ROW($F588)+$E$3))/P$3*1000,""))</f>
        <v/>
      </c>
      <c r="Q588" s="73" t="str">
        <f>IF($A588="","",IF($A588=Q$2,IF($G$3=aux!$A$2,1,-1)*($F588-INDEX($F$1:$F$1001,ROW($F588)+$E$3))/Q$3*1000,""))</f>
        <v/>
      </c>
      <c r="R588" s="73" t="str">
        <f>IF($A588="","",IF($A588=R$2,IF($G$3=aux!$A$2,1,-1)*($F588-INDEX($F$1:$F$1001,ROW($F588)+$E$3))/R$3*1000,""))</f>
        <v/>
      </c>
      <c r="S588" s="73" t="str">
        <f>IF($A588="","",IF($A588=S$2,IF($G$3=aux!$A$2,1,-1)*($F588-INDEX($F$1:$F$1001,ROW($F588)+$E$3))/S$3*1000,""))</f>
        <v/>
      </c>
      <c r="T588" s="73" t="str">
        <f>IF($A588="","",IF($A588=T$2,IF($G$3=aux!$A$2,1,-1)*($F588-INDEX($F$1:$F$1001,ROW($F588)+$E$3))/T$3*1000,""))</f>
        <v/>
      </c>
      <c r="U588" s="73" t="str">
        <f>IF($A588="","",IF($A588=U$2,IF($G$3=aux!$A$2,1,-1)*($F588-INDEX($F$1:$F$1001,ROW($F588)+$E$3))/U$3*1000,""))</f>
        <v/>
      </c>
      <c r="V588" s="73" t="str">
        <f>IF($A588="","",IF($A588=V$2,IF($G$3=aux!$A$2,1,-1)*($F588-INDEX($F$1:$F$1001,ROW($F588)+$E$3))/V$3*1000,""))</f>
        <v/>
      </c>
      <c r="W588" s="73" t="str">
        <f>IF($A588="","",IF($A588=W$2,IF($G$3=aux!$A$2,1,-1)*($F588-INDEX($F$1:$F$1001,ROW($F588)+$E$3))/W$3*1000,""))</f>
        <v/>
      </c>
    </row>
    <row r="589" spans="14:23" x14ac:dyDescent="0.25">
      <c r="N589" s="73" t="str">
        <f>IF($A589="","",IF($A589=N$2,IF($G$3=aux!$A$2,1,-1)*($F589-INDEX($F$1:$F$1001,ROW($F589)+$E$3))/N$3*1000,""))</f>
        <v/>
      </c>
      <c r="O589" s="73" t="str">
        <f>IF($A589="","",IF($A589=O$2,IF($G$3=aux!$A$2,1,-1)*($F589-INDEX($F$1:$F$1001,ROW($F589)+$E$3))/O$3*1000,""))</f>
        <v/>
      </c>
      <c r="P589" s="73" t="str">
        <f>IF($A589="","",IF($A589=P$2,IF($G$3=aux!$A$2,1,-1)*($F589-INDEX($F$1:$F$1001,ROW($F589)+$E$3))/P$3*1000,""))</f>
        <v/>
      </c>
      <c r="Q589" s="73" t="str">
        <f>IF($A589="","",IF($A589=Q$2,IF($G$3=aux!$A$2,1,-1)*($F589-INDEX($F$1:$F$1001,ROW($F589)+$E$3))/Q$3*1000,""))</f>
        <v/>
      </c>
      <c r="R589" s="73" t="str">
        <f>IF($A589="","",IF($A589=R$2,IF($G$3=aux!$A$2,1,-1)*($F589-INDEX($F$1:$F$1001,ROW($F589)+$E$3))/R$3*1000,""))</f>
        <v/>
      </c>
      <c r="S589" s="73" t="str">
        <f>IF($A589="","",IF($A589=S$2,IF($G$3=aux!$A$2,1,-1)*($F589-INDEX($F$1:$F$1001,ROW($F589)+$E$3))/S$3*1000,""))</f>
        <v/>
      </c>
      <c r="T589" s="73" t="str">
        <f>IF($A589="","",IF($A589=T$2,IF($G$3=aux!$A$2,1,-1)*($F589-INDEX($F$1:$F$1001,ROW($F589)+$E$3))/T$3*1000,""))</f>
        <v/>
      </c>
      <c r="U589" s="73" t="str">
        <f>IF($A589="","",IF($A589=U$2,IF($G$3=aux!$A$2,1,-1)*($F589-INDEX($F$1:$F$1001,ROW($F589)+$E$3))/U$3*1000,""))</f>
        <v/>
      </c>
      <c r="V589" s="73" t="str">
        <f>IF($A589="","",IF($A589=V$2,IF($G$3=aux!$A$2,1,-1)*($F589-INDEX($F$1:$F$1001,ROW($F589)+$E$3))/V$3*1000,""))</f>
        <v/>
      </c>
      <c r="W589" s="73" t="str">
        <f>IF($A589="","",IF($A589=W$2,IF($G$3=aux!$A$2,1,-1)*($F589-INDEX($F$1:$F$1001,ROW($F589)+$E$3))/W$3*1000,""))</f>
        <v/>
      </c>
    </row>
    <row r="590" spans="14:23" x14ac:dyDescent="0.25">
      <c r="N590" s="73" t="str">
        <f>IF($A590="","",IF($A590=N$2,IF($G$3=aux!$A$2,1,-1)*($F590-INDEX($F$1:$F$1001,ROW($F590)+$E$3))/N$3*1000,""))</f>
        <v/>
      </c>
      <c r="O590" s="73" t="str">
        <f>IF($A590="","",IF($A590=O$2,IF($G$3=aux!$A$2,1,-1)*($F590-INDEX($F$1:$F$1001,ROW($F590)+$E$3))/O$3*1000,""))</f>
        <v/>
      </c>
      <c r="P590" s="73" t="str">
        <f>IF($A590="","",IF($A590=P$2,IF($G$3=aux!$A$2,1,-1)*($F590-INDEX($F$1:$F$1001,ROW($F590)+$E$3))/P$3*1000,""))</f>
        <v/>
      </c>
      <c r="Q590" s="73" t="str">
        <f>IF($A590="","",IF($A590=Q$2,IF($G$3=aux!$A$2,1,-1)*($F590-INDEX($F$1:$F$1001,ROW($F590)+$E$3))/Q$3*1000,""))</f>
        <v/>
      </c>
      <c r="R590" s="73" t="str">
        <f>IF($A590="","",IF($A590=R$2,IF($G$3=aux!$A$2,1,-1)*($F590-INDEX($F$1:$F$1001,ROW($F590)+$E$3))/R$3*1000,""))</f>
        <v/>
      </c>
      <c r="S590" s="73" t="str">
        <f>IF($A590="","",IF($A590=S$2,IF($G$3=aux!$A$2,1,-1)*($F590-INDEX($F$1:$F$1001,ROW($F590)+$E$3))/S$3*1000,""))</f>
        <v/>
      </c>
      <c r="T590" s="73" t="str">
        <f>IF($A590="","",IF($A590=T$2,IF($G$3=aux!$A$2,1,-1)*($F590-INDEX($F$1:$F$1001,ROW($F590)+$E$3))/T$3*1000,""))</f>
        <v/>
      </c>
      <c r="U590" s="73" t="str">
        <f>IF($A590="","",IF($A590=U$2,IF($G$3=aux!$A$2,1,-1)*($F590-INDEX($F$1:$F$1001,ROW($F590)+$E$3))/U$3*1000,""))</f>
        <v/>
      </c>
      <c r="V590" s="73" t="str">
        <f>IF($A590="","",IF($A590=V$2,IF($G$3=aux!$A$2,1,-1)*($F590-INDEX($F$1:$F$1001,ROW($F590)+$E$3))/V$3*1000,""))</f>
        <v/>
      </c>
      <c r="W590" s="73" t="str">
        <f>IF($A590="","",IF($A590=W$2,IF($G$3=aux!$A$2,1,-1)*($F590-INDEX($F$1:$F$1001,ROW($F590)+$E$3))/W$3*1000,""))</f>
        <v/>
      </c>
    </row>
    <row r="591" spans="14:23" x14ac:dyDescent="0.25">
      <c r="N591" s="73" t="str">
        <f>IF($A591="","",IF($A591=N$2,IF($G$3=aux!$A$2,1,-1)*($F591-INDEX($F$1:$F$1001,ROW($F591)+$E$3))/N$3*1000,""))</f>
        <v/>
      </c>
      <c r="O591" s="73" t="str">
        <f>IF($A591="","",IF($A591=O$2,IF($G$3=aux!$A$2,1,-1)*($F591-INDEX($F$1:$F$1001,ROW($F591)+$E$3))/O$3*1000,""))</f>
        <v/>
      </c>
      <c r="P591" s="73" t="str">
        <f>IF($A591="","",IF($A591=P$2,IF($G$3=aux!$A$2,1,-1)*($F591-INDEX($F$1:$F$1001,ROW($F591)+$E$3))/P$3*1000,""))</f>
        <v/>
      </c>
      <c r="Q591" s="73" t="str">
        <f>IF($A591="","",IF($A591=Q$2,IF($G$3=aux!$A$2,1,-1)*($F591-INDEX($F$1:$F$1001,ROW($F591)+$E$3))/Q$3*1000,""))</f>
        <v/>
      </c>
      <c r="R591" s="73" t="str">
        <f>IF($A591="","",IF($A591=R$2,IF($G$3=aux!$A$2,1,-1)*($F591-INDEX($F$1:$F$1001,ROW($F591)+$E$3))/R$3*1000,""))</f>
        <v/>
      </c>
      <c r="S591" s="73" t="str">
        <f>IF($A591="","",IF($A591=S$2,IF($G$3=aux!$A$2,1,-1)*($F591-INDEX($F$1:$F$1001,ROW($F591)+$E$3))/S$3*1000,""))</f>
        <v/>
      </c>
      <c r="T591" s="73" t="str">
        <f>IF($A591="","",IF($A591=T$2,IF($G$3=aux!$A$2,1,-1)*($F591-INDEX($F$1:$F$1001,ROW($F591)+$E$3))/T$3*1000,""))</f>
        <v/>
      </c>
      <c r="U591" s="73" t="str">
        <f>IF($A591="","",IF($A591=U$2,IF($G$3=aux!$A$2,1,-1)*($F591-INDEX($F$1:$F$1001,ROW($F591)+$E$3))/U$3*1000,""))</f>
        <v/>
      </c>
      <c r="V591" s="73" t="str">
        <f>IF($A591="","",IF($A591=V$2,IF($G$3=aux!$A$2,1,-1)*($F591-INDEX($F$1:$F$1001,ROW($F591)+$E$3))/V$3*1000,""))</f>
        <v/>
      </c>
      <c r="W591" s="73" t="str">
        <f>IF($A591="","",IF($A591=W$2,IF($G$3=aux!$A$2,1,-1)*($F591-INDEX($F$1:$F$1001,ROW($F591)+$E$3))/W$3*1000,""))</f>
        <v/>
      </c>
    </row>
    <row r="592" spans="14:23" x14ac:dyDescent="0.25">
      <c r="N592" s="73" t="str">
        <f>IF($A592="","",IF($A592=N$2,IF($G$3=aux!$A$2,1,-1)*($F592-INDEX($F$1:$F$1001,ROW($F592)+$E$3))/N$3*1000,""))</f>
        <v/>
      </c>
      <c r="O592" s="73" t="str">
        <f>IF($A592="","",IF($A592=O$2,IF($G$3=aux!$A$2,1,-1)*($F592-INDEX($F$1:$F$1001,ROW($F592)+$E$3))/O$3*1000,""))</f>
        <v/>
      </c>
      <c r="P592" s="73" t="str">
        <f>IF($A592="","",IF($A592=P$2,IF($G$3=aux!$A$2,1,-1)*($F592-INDEX($F$1:$F$1001,ROW($F592)+$E$3))/P$3*1000,""))</f>
        <v/>
      </c>
      <c r="Q592" s="73" t="str">
        <f>IF($A592="","",IF($A592=Q$2,IF($G$3=aux!$A$2,1,-1)*($F592-INDEX($F$1:$F$1001,ROW($F592)+$E$3))/Q$3*1000,""))</f>
        <v/>
      </c>
      <c r="R592" s="73" t="str">
        <f>IF($A592="","",IF($A592=R$2,IF($G$3=aux!$A$2,1,-1)*($F592-INDEX($F$1:$F$1001,ROW($F592)+$E$3))/R$3*1000,""))</f>
        <v/>
      </c>
      <c r="S592" s="73" t="str">
        <f>IF($A592="","",IF($A592=S$2,IF($G$3=aux!$A$2,1,-1)*($F592-INDEX($F$1:$F$1001,ROW($F592)+$E$3))/S$3*1000,""))</f>
        <v/>
      </c>
      <c r="T592" s="73" t="str">
        <f>IF($A592="","",IF($A592=T$2,IF($G$3=aux!$A$2,1,-1)*($F592-INDEX($F$1:$F$1001,ROW($F592)+$E$3))/T$3*1000,""))</f>
        <v/>
      </c>
      <c r="U592" s="73" t="str">
        <f>IF($A592="","",IF($A592=U$2,IF($G$3=aux!$A$2,1,-1)*($F592-INDEX($F$1:$F$1001,ROW($F592)+$E$3))/U$3*1000,""))</f>
        <v/>
      </c>
      <c r="V592" s="73" t="str">
        <f>IF($A592="","",IF($A592=V$2,IF($G$3=aux!$A$2,1,-1)*($F592-INDEX($F$1:$F$1001,ROW($F592)+$E$3))/V$3*1000,""))</f>
        <v/>
      </c>
      <c r="W592" s="73" t="str">
        <f>IF($A592="","",IF($A592=W$2,IF($G$3=aux!$A$2,1,-1)*($F592-INDEX($F$1:$F$1001,ROW($F592)+$E$3))/W$3*1000,""))</f>
        <v/>
      </c>
    </row>
    <row r="593" spans="14:23" x14ac:dyDescent="0.25">
      <c r="N593" s="73" t="str">
        <f>IF($A593="","",IF($A593=N$2,IF($G$3=aux!$A$2,1,-1)*($F593-INDEX($F$1:$F$1001,ROW($F593)+$E$3))/N$3*1000,""))</f>
        <v/>
      </c>
      <c r="O593" s="73" t="str">
        <f>IF($A593="","",IF($A593=O$2,IF($G$3=aux!$A$2,1,-1)*($F593-INDEX($F$1:$F$1001,ROW($F593)+$E$3))/O$3*1000,""))</f>
        <v/>
      </c>
      <c r="P593" s="73" t="str">
        <f>IF($A593="","",IF($A593=P$2,IF($G$3=aux!$A$2,1,-1)*($F593-INDEX($F$1:$F$1001,ROW($F593)+$E$3))/P$3*1000,""))</f>
        <v/>
      </c>
      <c r="Q593" s="73" t="str">
        <f>IF($A593="","",IF($A593=Q$2,IF($G$3=aux!$A$2,1,-1)*($F593-INDEX($F$1:$F$1001,ROW($F593)+$E$3))/Q$3*1000,""))</f>
        <v/>
      </c>
      <c r="R593" s="73" t="str">
        <f>IF($A593="","",IF($A593=R$2,IF($G$3=aux!$A$2,1,-1)*($F593-INDEX($F$1:$F$1001,ROW($F593)+$E$3))/R$3*1000,""))</f>
        <v/>
      </c>
      <c r="S593" s="73" t="str">
        <f>IF($A593="","",IF($A593=S$2,IF($G$3=aux!$A$2,1,-1)*($F593-INDEX($F$1:$F$1001,ROW($F593)+$E$3))/S$3*1000,""))</f>
        <v/>
      </c>
      <c r="T593" s="73" t="str">
        <f>IF($A593="","",IF($A593=T$2,IF($G$3=aux!$A$2,1,-1)*($F593-INDEX($F$1:$F$1001,ROW($F593)+$E$3))/T$3*1000,""))</f>
        <v/>
      </c>
      <c r="U593" s="73" t="str">
        <f>IF($A593="","",IF($A593=U$2,IF($G$3=aux!$A$2,1,-1)*($F593-INDEX($F$1:$F$1001,ROW($F593)+$E$3))/U$3*1000,""))</f>
        <v/>
      </c>
      <c r="V593" s="73" t="str">
        <f>IF($A593="","",IF($A593=V$2,IF($G$3=aux!$A$2,1,-1)*($F593-INDEX($F$1:$F$1001,ROW($F593)+$E$3))/V$3*1000,""))</f>
        <v/>
      </c>
      <c r="W593" s="73" t="str">
        <f>IF($A593="","",IF($A593=W$2,IF($G$3=aux!$A$2,1,-1)*($F593-INDEX($F$1:$F$1001,ROW($F593)+$E$3))/W$3*1000,""))</f>
        <v/>
      </c>
    </row>
    <row r="594" spans="14:23" x14ac:dyDescent="0.25">
      <c r="N594" s="73" t="str">
        <f>IF($A594="","",IF($A594=N$2,IF($G$3=aux!$A$2,1,-1)*($F594-INDEX($F$1:$F$1001,ROW($F594)+$E$3))/N$3*1000,""))</f>
        <v/>
      </c>
      <c r="O594" s="73" t="str">
        <f>IF($A594="","",IF($A594=O$2,IF($G$3=aux!$A$2,1,-1)*($F594-INDEX($F$1:$F$1001,ROW($F594)+$E$3))/O$3*1000,""))</f>
        <v/>
      </c>
      <c r="P594" s="73" t="str">
        <f>IF($A594="","",IF($A594=P$2,IF($G$3=aux!$A$2,1,-1)*($F594-INDEX($F$1:$F$1001,ROW($F594)+$E$3))/P$3*1000,""))</f>
        <v/>
      </c>
      <c r="Q594" s="73" t="str">
        <f>IF($A594="","",IF($A594=Q$2,IF($G$3=aux!$A$2,1,-1)*($F594-INDEX($F$1:$F$1001,ROW($F594)+$E$3))/Q$3*1000,""))</f>
        <v/>
      </c>
      <c r="R594" s="73" t="str">
        <f>IF($A594="","",IF($A594=R$2,IF($G$3=aux!$A$2,1,-1)*($F594-INDEX($F$1:$F$1001,ROW($F594)+$E$3))/R$3*1000,""))</f>
        <v/>
      </c>
      <c r="S594" s="73" t="str">
        <f>IF($A594="","",IF($A594=S$2,IF($G$3=aux!$A$2,1,-1)*($F594-INDEX($F$1:$F$1001,ROW($F594)+$E$3))/S$3*1000,""))</f>
        <v/>
      </c>
      <c r="T594" s="73" t="str">
        <f>IF($A594="","",IF($A594=T$2,IF($G$3=aux!$A$2,1,-1)*($F594-INDEX($F$1:$F$1001,ROW($F594)+$E$3))/T$3*1000,""))</f>
        <v/>
      </c>
      <c r="U594" s="73" t="str">
        <f>IF($A594="","",IF($A594=U$2,IF($G$3=aux!$A$2,1,-1)*($F594-INDEX($F$1:$F$1001,ROW($F594)+$E$3))/U$3*1000,""))</f>
        <v/>
      </c>
      <c r="V594" s="73" t="str">
        <f>IF($A594="","",IF($A594=V$2,IF($G$3=aux!$A$2,1,-1)*($F594-INDEX($F$1:$F$1001,ROW($F594)+$E$3))/V$3*1000,""))</f>
        <v/>
      </c>
      <c r="W594" s="73" t="str">
        <f>IF($A594="","",IF($A594=W$2,IF($G$3=aux!$A$2,1,-1)*($F594-INDEX($F$1:$F$1001,ROW($F594)+$E$3))/W$3*1000,""))</f>
        <v/>
      </c>
    </row>
    <row r="595" spans="14:23" x14ac:dyDescent="0.25">
      <c r="N595" s="73" t="str">
        <f>IF($A595="","",IF($A595=N$2,IF($G$3=aux!$A$2,1,-1)*($F595-INDEX($F$1:$F$1001,ROW($F595)+$E$3))/N$3*1000,""))</f>
        <v/>
      </c>
      <c r="O595" s="73" t="str">
        <f>IF($A595="","",IF($A595=O$2,IF($G$3=aux!$A$2,1,-1)*($F595-INDEX($F$1:$F$1001,ROW($F595)+$E$3))/O$3*1000,""))</f>
        <v/>
      </c>
      <c r="P595" s="73" t="str">
        <f>IF($A595="","",IF($A595=P$2,IF($G$3=aux!$A$2,1,-1)*($F595-INDEX($F$1:$F$1001,ROW($F595)+$E$3))/P$3*1000,""))</f>
        <v/>
      </c>
      <c r="Q595" s="73" t="str">
        <f>IF($A595="","",IF($A595=Q$2,IF($G$3=aux!$A$2,1,-1)*($F595-INDEX($F$1:$F$1001,ROW($F595)+$E$3))/Q$3*1000,""))</f>
        <v/>
      </c>
      <c r="R595" s="73" t="str">
        <f>IF($A595="","",IF($A595=R$2,IF($G$3=aux!$A$2,1,-1)*($F595-INDEX($F$1:$F$1001,ROW($F595)+$E$3))/R$3*1000,""))</f>
        <v/>
      </c>
      <c r="S595" s="73" t="str">
        <f>IF($A595="","",IF($A595=S$2,IF($G$3=aux!$A$2,1,-1)*($F595-INDEX($F$1:$F$1001,ROW($F595)+$E$3))/S$3*1000,""))</f>
        <v/>
      </c>
      <c r="T595" s="73" t="str">
        <f>IF($A595="","",IF($A595=T$2,IF($G$3=aux!$A$2,1,-1)*($F595-INDEX($F$1:$F$1001,ROW($F595)+$E$3))/T$3*1000,""))</f>
        <v/>
      </c>
      <c r="U595" s="73" t="str">
        <f>IF($A595="","",IF($A595=U$2,IF($G$3=aux!$A$2,1,-1)*($F595-INDEX($F$1:$F$1001,ROW($F595)+$E$3))/U$3*1000,""))</f>
        <v/>
      </c>
      <c r="V595" s="73" t="str">
        <f>IF($A595="","",IF($A595=V$2,IF($G$3=aux!$A$2,1,-1)*($F595-INDEX($F$1:$F$1001,ROW($F595)+$E$3))/V$3*1000,""))</f>
        <v/>
      </c>
      <c r="W595" s="73" t="str">
        <f>IF($A595="","",IF($A595=W$2,IF($G$3=aux!$A$2,1,-1)*($F595-INDEX($F$1:$F$1001,ROW($F595)+$E$3))/W$3*1000,""))</f>
        <v/>
      </c>
    </row>
    <row r="596" spans="14:23" x14ac:dyDescent="0.25">
      <c r="N596" s="73" t="str">
        <f>IF($A596="","",IF($A596=N$2,IF($G$3=aux!$A$2,1,-1)*($F596-INDEX($F$1:$F$1001,ROW($F596)+$E$3))/N$3*1000,""))</f>
        <v/>
      </c>
      <c r="O596" s="73" t="str">
        <f>IF($A596="","",IF($A596=O$2,IF($G$3=aux!$A$2,1,-1)*($F596-INDEX($F$1:$F$1001,ROW($F596)+$E$3))/O$3*1000,""))</f>
        <v/>
      </c>
      <c r="P596" s="73" t="str">
        <f>IF($A596="","",IF($A596=P$2,IF($G$3=aux!$A$2,1,-1)*($F596-INDEX($F$1:$F$1001,ROW($F596)+$E$3))/P$3*1000,""))</f>
        <v/>
      </c>
      <c r="Q596" s="73" t="str">
        <f>IF($A596="","",IF($A596=Q$2,IF($G$3=aux!$A$2,1,-1)*($F596-INDEX($F$1:$F$1001,ROW($F596)+$E$3))/Q$3*1000,""))</f>
        <v/>
      </c>
      <c r="R596" s="73" t="str">
        <f>IF($A596="","",IF($A596=R$2,IF($G$3=aux!$A$2,1,-1)*($F596-INDEX($F$1:$F$1001,ROW($F596)+$E$3))/R$3*1000,""))</f>
        <v/>
      </c>
      <c r="S596" s="73" t="str">
        <f>IF($A596="","",IF($A596=S$2,IF($G$3=aux!$A$2,1,-1)*($F596-INDEX($F$1:$F$1001,ROW($F596)+$E$3))/S$3*1000,""))</f>
        <v/>
      </c>
      <c r="T596" s="73" t="str">
        <f>IF($A596="","",IF($A596=T$2,IF($G$3=aux!$A$2,1,-1)*($F596-INDEX($F$1:$F$1001,ROW($F596)+$E$3))/T$3*1000,""))</f>
        <v/>
      </c>
      <c r="U596" s="73" t="str">
        <f>IF($A596="","",IF($A596=U$2,IF($G$3=aux!$A$2,1,-1)*($F596-INDEX($F$1:$F$1001,ROW($F596)+$E$3))/U$3*1000,""))</f>
        <v/>
      </c>
      <c r="V596" s="73" t="str">
        <f>IF($A596="","",IF($A596=V$2,IF($G$3=aux!$A$2,1,-1)*($F596-INDEX($F$1:$F$1001,ROW($F596)+$E$3))/V$3*1000,""))</f>
        <v/>
      </c>
      <c r="W596" s="73" t="str">
        <f>IF($A596="","",IF($A596=W$2,IF($G$3=aux!$A$2,1,-1)*($F596-INDEX($F$1:$F$1001,ROW($F596)+$E$3))/W$3*1000,""))</f>
        <v/>
      </c>
    </row>
    <row r="597" spans="14:23" x14ac:dyDescent="0.25">
      <c r="N597" s="73" t="str">
        <f>IF($A597="","",IF($A597=N$2,IF($G$3=aux!$A$2,1,-1)*($F597-INDEX($F$1:$F$1001,ROW($F597)+$E$3))/N$3*1000,""))</f>
        <v/>
      </c>
      <c r="O597" s="73" t="str">
        <f>IF($A597="","",IF($A597=O$2,IF($G$3=aux!$A$2,1,-1)*($F597-INDEX($F$1:$F$1001,ROW($F597)+$E$3))/O$3*1000,""))</f>
        <v/>
      </c>
      <c r="P597" s="73" t="str">
        <f>IF($A597="","",IF($A597=P$2,IF($G$3=aux!$A$2,1,-1)*($F597-INDEX($F$1:$F$1001,ROW($F597)+$E$3))/P$3*1000,""))</f>
        <v/>
      </c>
      <c r="Q597" s="73" t="str">
        <f>IF($A597="","",IF($A597=Q$2,IF($G$3=aux!$A$2,1,-1)*($F597-INDEX($F$1:$F$1001,ROW($F597)+$E$3))/Q$3*1000,""))</f>
        <v/>
      </c>
      <c r="R597" s="73" t="str">
        <f>IF($A597="","",IF($A597=R$2,IF($G$3=aux!$A$2,1,-1)*($F597-INDEX($F$1:$F$1001,ROW($F597)+$E$3))/R$3*1000,""))</f>
        <v/>
      </c>
      <c r="S597" s="73" t="str">
        <f>IF($A597="","",IF($A597=S$2,IF($G$3=aux!$A$2,1,-1)*($F597-INDEX($F$1:$F$1001,ROW($F597)+$E$3))/S$3*1000,""))</f>
        <v/>
      </c>
      <c r="T597" s="73" t="str">
        <f>IF($A597="","",IF($A597=T$2,IF($G$3=aux!$A$2,1,-1)*($F597-INDEX($F$1:$F$1001,ROW($F597)+$E$3))/T$3*1000,""))</f>
        <v/>
      </c>
      <c r="U597" s="73" t="str">
        <f>IF($A597="","",IF($A597=U$2,IF($G$3=aux!$A$2,1,-1)*($F597-INDEX($F$1:$F$1001,ROW($F597)+$E$3))/U$3*1000,""))</f>
        <v/>
      </c>
      <c r="V597" s="73" t="str">
        <f>IF($A597="","",IF($A597=V$2,IF($G$3=aux!$A$2,1,-1)*($F597-INDEX($F$1:$F$1001,ROW($F597)+$E$3))/V$3*1000,""))</f>
        <v/>
      </c>
      <c r="W597" s="73" t="str">
        <f>IF($A597="","",IF($A597=W$2,IF($G$3=aux!$A$2,1,-1)*($F597-INDEX($F$1:$F$1001,ROW($F597)+$E$3))/W$3*1000,""))</f>
        <v/>
      </c>
    </row>
    <row r="598" spans="14:23" x14ac:dyDescent="0.25">
      <c r="N598" s="73" t="str">
        <f>IF($A598="","",IF($A598=N$2,IF($G$3=aux!$A$2,1,-1)*($F598-INDEX($F$1:$F$1001,ROW($F598)+$E$3))/N$3*1000,""))</f>
        <v/>
      </c>
      <c r="O598" s="73" t="str">
        <f>IF($A598="","",IF($A598=O$2,IF($G$3=aux!$A$2,1,-1)*($F598-INDEX($F$1:$F$1001,ROW($F598)+$E$3))/O$3*1000,""))</f>
        <v/>
      </c>
      <c r="P598" s="73" t="str">
        <f>IF($A598="","",IF($A598=P$2,IF($G$3=aux!$A$2,1,-1)*($F598-INDEX($F$1:$F$1001,ROW($F598)+$E$3))/P$3*1000,""))</f>
        <v/>
      </c>
      <c r="Q598" s="73" t="str">
        <f>IF($A598="","",IF($A598=Q$2,IF($G$3=aux!$A$2,1,-1)*($F598-INDEX($F$1:$F$1001,ROW($F598)+$E$3))/Q$3*1000,""))</f>
        <v/>
      </c>
      <c r="R598" s="73" t="str">
        <f>IF($A598="","",IF($A598=R$2,IF($G$3=aux!$A$2,1,-1)*($F598-INDEX($F$1:$F$1001,ROW($F598)+$E$3))/R$3*1000,""))</f>
        <v/>
      </c>
      <c r="S598" s="73" t="str">
        <f>IF($A598="","",IF($A598=S$2,IF($G$3=aux!$A$2,1,-1)*($F598-INDEX($F$1:$F$1001,ROW($F598)+$E$3))/S$3*1000,""))</f>
        <v/>
      </c>
      <c r="T598" s="73" t="str">
        <f>IF($A598="","",IF($A598=T$2,IF($G$3=aux!$A$2,1,-1)*($F598-INDEX($F$1:$F$1001,ROW($F598)+$E$3))/T$3*1000,""))</f>
        <v/>
      </c>
      <c r="U598" s="73" t="str">
        <f>IF($A598="","",IF($A598=U$2,IF($G$3=aux!$A$2,1,-1)*($F598-INDEX($F$1:$F$1001,ROW($F598)+$E$3))/U$3*1000,""))</f>
        <v/>
      </c>
      <c r="V598" s="73" t="str">
        <f>IF($A598="","",IF($A598=V$2,IF($G$3=aux!$A$2,1,-1)*($F598-INDEX($F$1:$F$1001,ROW($F598)+$E$3))/V$3*1000,""))</f>
        <v/>
      </c>
      <c r="W598" s="73" t="str">
        <f>IF($A598="","",IF($A598=W$2,IF($G$3=aux!$A$2,1,-1)*($F598-INDEX($F$1:$F$1001,ROW($F598)+$E$3))/W$3*1000,""))</f>
        <v/>
      </c>
    </row>
    <row r="599" spans="14:23" x14ac:dyDescent="0.25">
      <c r="N599" s="73" t="str">
        <f>IF($A599="","",IF($A599=N$2,IF($G$3=aux!$A$2,1,-1)*($F599-INDEX($F$1:$F$1001,ROW($F599)+$E$3))/N$3*1000,""))</f>
        <v/>
      </c>
      <c r="O599" s="73" t="str">
        <f>IF($A599="","",IF($A599=O$2,IF($G$3=aux!$A$2,1,-1)*($F599-INDEX($F$1:$F$1001,ROW($F599)+$E$3))/O$3*1000,""))</f>
        <v/>
      </c>
      <c r="P599" s="73" t="str">
        <f>IF($A599="","",IF($A599=P$2,IF($G$3=aux!$A$2,1,-1)*($F599-INDEX($F$1:$F$1001,ROW($F599)+$E$3))/P$3*1000,""))</f>
        <v/>
      </c>
      <c r="Q599" s="73" t="str">
        <f>IF($A599="","",IF($A599=Q$2,IF($G$3=aux!$A$2,1,-1)*($F599-INDEX($F$1:$F$1001,ROW($F599)+$E$3))/Q$3*1000,""))</f>
        <v/>
      </c>
      <c r="R599" s="73" t="str">
        <f>IF($A599="","",IF($A599=R$2,IF($G$3=aux!$A$2,1,-1)*($F599-INDEX($F$1:$F$1001,ROW($F599)+$E$3))/R$3*1000,""))</f>
        <v/>
      </c>
      <c r="S599" s="73" t="str">
        <f>IF($A599="","",IF($A599=S$2,IF($G$3=aux!$A$2,1,-1)*($F599-INDEX($F$1:$F$1001,ROW($F599)+$E$3))/S$3*1000,""))</f>
        <v/>
      </c>
      <c r="T599" s="73" t="str">
        <f>IF($A599="","",IF($A599=T$2,IF($G$3=aux!$A$2,1,-1)*($F599-INDEX($F$1:$F$1001,ROW($F599)+$E$3))/T$3*1000,""))</f>
        <v/>
      </c>
      <c r="U599" s="73" t="str">
        <f>IF($A599="","",IF($A599=U$2,IF($G$3=aux!$A$2,1,-1)*($F599-INDEX($F$1:$F$1001,ROW($F599)+$E$3))/U$3*1000,""))</f>
        <v/>
      </c>
      <c r="V599" s="73" t="str">
        <f>IF($A599="","",IF($A599=V$2,IF($G$3=aux!$A$2,1,-1)*($F599-INDEX($F$1:$F$1001,ROW($F599)+$E$3))/V$3*1000,""))</f>
        <v/>
      </c>
      <c r="W599" s="73" t="str">
        <f>IF($A599="","",IF($A599=W$2,IF($G$3=aux!$A$2,1,-1)*($F599-INDEX($F$1:$F$1001,ROW($F599)+$E$3))/W$3*1000,""))</f>
        <v/>
      </c>
    </row>
    <row r="600" spans="14:23" x14ac:dyDescent="0.25">
      <c r="N600" s="73" t="str">
        <f>IF($A600="","",IF($A600=N$2,IF($G$3=aux!$A$2,1,-1)*($F600-INDEX($F$1:$F$1001,ROW($F600)+$E$3))/N$3*1000,""))</f>
        <v/>
      </c>
      <c r="O600" s="73" t="str">
        <f>IF($A600="","",IF($A600=O$2,IF($G$3=aux!$A$2,1,-1)*($F600-INDEX($F$1:$F$1001,ROW($F600)+$E$3))/O$3*1000,""))</f>
        <v/>
      </c>
      <c r="P600" s="73" t="str">
        <f>IF($A600="","",IF($A600=P$2,IF($G$3=aux!$A$2,1,-1)*($F600-INDEX($F$1:$F$1001,ROW($F600)+$E$3))/P$3*1000,""))</f>
        <v/>
      </c>
      <c r="Q600" s="73" t="str">
        <f>IF($A600="","",IF($A600=Q$2,IF($G$3=aux!$A$2,1,-1)*($F600-INDEX($F$1:$F$1001,ROW($F600)+$E$3))/Q$3*1000,""))</f>
        <v/>
      </c>
      <c r="R600" s="73" t="str">
        <f>IF($A600="","",IF($A600=R$2,IF($G$3=aux!$A$2,1,-1)*($F600-INDEX($F$1:$F$1001,ROW($F600)+$E$3))/R$3*1000,""))</f>
        <v/>
      </c>
      <c r="S600" s="73" t="str">
        <f>IF($A600="","",IF($A600=S$2,IF($G$3=aux!$A$2,1,-1)*($F600-INDEX($F$1:$F$1001,ROW($F600)+$E$3))/S$3*1000,""))</f>
        <v/>
      </c>
      <c r="T600" s="73" t="str">
        <f>IF($A600="","",IF($A600=T$2,IF($G$3=aux!$A$2,1,-1)*($F600-INDEX($F$1:$F$1001,ROW($F600)+$E$3))/T$3*1000,""))</f>
        <v/>
      </c>
      <c r="U600" s="73" t="str">
        <f>IF($A600="","",IF($A600=U$2,IF($G$3=aux!$A$2,1,-1)*($F600-INDEX($F$1:$F$1001,ROW($F600)+$E$3))/U$3*1000,""))</f>
        <v/>
      </c>
      <c r="V600" s="73" t="str">
        <f>IF($A600="","",IF($A600=V$2,IF($G$3=aux!$A$2,1,-1)*($F600-INDEX($F$1:$F$1001,ROW($F600)+$E$3))/V$3*1000,""))</f>
        <v/>
      </c>
      <c r="W600" s="73" t="str">
        <f>IF($A600="","",IF($A600=W$2,IF($G$3=aux!$A$2,1,-1)*($F600-INDEX($F$1:$F$1001,ROW($F600)+$E$3))/W$3*1000,""))</f>
        <v/>
      </c>
    </row>
    <row r="601" spans="14:23" x14ac:dyDescent="0.25">
      <c r="N601" s="73" t="str">
        <f>IF($A601="","",IF($A601=N$2,IF($G$3=aux!$A$2,1,-1)*($F601-INDEX($F$1:$F$1001,ROW($F601)+$E$3))/N$3*1000,""))</f>
        <v/>
      </c>
      <c r="O601" s="73" t="str">
        <f>IF($A601="","",IF($A601=O$2,IF($G$3=aux!$A$2,1,-1)*($F601-INDEX($F$1:$F$1001,ROW($F601)+$E$3))/O$3*1000,""))</f>
        <v/>
      </c>
      <c r="P601" s="73" t="str">
        <f>IF($A601="","",IF($A601=P$2,IF($G$3=aux!$A$2,1,-1)*($F601-INDEX($F$1:$F$1001,ROW($F601)+$E$3))/P$3*1000,""))</f>
        <v/>
      </c>
      <c r="Q601" s="73" t="str">
        <f>IF($A601="","",IF($A601=Q$2,IF($G$3=aux!$A$2,1,-1)*($F601-INDEX($F$1:$F$1001,ROW($F601)+$E$3))/Q$3*1000,""))</f>
        <v/>
      </c>
      <c r="R601" s="73" t="str">
        <f>IF($A601="","",IF($A601=R$2,IF($G$3=aux!$A$2,1,-1)*($F601-INDEX($F$1:$F$1001,ROW($F601)+$E$3))/R$3*1000,""))</f>
        <v/>
      </c>
      <c r="S601" s="73" t="str">
        <f>IF($A601="","",IF($A601=S$2,IF($G$3=aux!$A$2,1,-1)*($F601-INDEX($F$1:$F$1001,ROW($F601)+$E$3))/S$3*1000,""))</f>
        <v/>
      </c>
      <c r="T601" s="73" t="str">
        <f>IF($A601="","",IF($A601=T$2,IF($G$3=aux!$A$2,1,-1)*($F601-INDEX($F$1:$F$1001,ROW($F601)+$E$3))/T$3*1000,""))</f>
        <v/>
      </c>
      <c r="U601" s="73" t="str">
        <f>IF($A601="","",IF($A601=U$2,IF($G$3=aux!$A$2,1,-1)*($F601-INDEX($F$1:$F$1001,ROW($F601)+$E$3))/U$3*1000,""))</f>
        <v/>
      </c>
      <c r="V601" s="73" t="str">
        <f>IF($A601="","",IF($A601=V$2,IF($G$3=aux!$A$2,1,-1)*($F601-INDEX($F$1:$F$1001,ROW($F601)+$E$3))/V$3*1000,""))</f>
        <v/>
      </c>
      <c r="W601" s="73" t="str">
        <f>IF($A601="","",IF($A601=W$2,IF($G$3=aux!$A$2,1,-1)*($F601-INDEX($F$1:$F$1001,ROW($F601)+$E$3))/W$3*1000,""))</f>
        <v/>
      </c>
    </row>
    <row r="602" spans="14:23" x14ac:dyDescent="0.25">
      <c r="N602" s="73" t="str">
        <f>IF($A602="","",IF($A602=N$2,IF($G$3=aux!$A$2,1,-1)*($F602-INDEX($F$1:$F$1001,ROW($F602)+$E$3))/N$3*1000,""))</f>
        <v/>
      </c>
      <c r="O602" s="73" t="str">
        <f>IF($A602="","",IF($A602=O$2,IF($G$3=aux!$A$2,1,-1)*($F602-INDEX($F$1:$F$1001,ROW($F602)+$E$3))/O$3*1000,""))</f>
        <v/>
      </c>
      <c r="P602" s="73" t="str">
        <f>IF($A602="","",IF($A602=P$2,IF($G$3=aux!$A$2,1,-1)*($F602-INDEX($F$1:$F$1001,ROW($F602)+$E$3))/P$3*1000,""))</f>
        <v/>
      </c>
      <c r="Q602" s="73" t="str">
        <f>IF($A602="","",IF($A602=Q$2,IF($G$3=aux!$A$2,1,-1)*($F602-INDEX($F$1:$F$1001,ROW($F602)+$E$3))/Q$3*1000,""))</f>
        <v/>
      </c>
      <c r="R602" s="73" t="str">
        <f>IF($A602="","",IF($A602=R$2,IF($G$3=aux!$A$2,1,-1)*($F602-INDEX($F$1:$F$1001,ROW($F602)+$E$3))/R$3*1000,""))</f>
        <v/>
      </c>
      <c r="S602" s="73" t="str">
        <f>IF($A602="","",IF($A602=S$2,IF($G$3=aux!$A$2,1,-1)*($F602-INDEX($F$1:$F$1001,ROW($F602)+$E$3))/S$3*1000,""))</f>
        <v/>
      </c>
      <c r="T602" s="73" t="str">
        <f>IF($A602="","",IF($A602=T$2,IF($G$3=aux!$A$2,1,-1)*($F602-INDEX($F$1:$F$1001,ROW($F602)+$E$3))/T$3*1000,""))</f>
        <v/>
      </c>
      <c r="U602" s="73" t="str">
        <f>IF($A602="","",IF($A602=U$2,IF($G$3=aux!$A$2,1,-1)*($F602-INDEX($F$1:$F$1001,ROW($F602)+$E$3))/U$3*1000,""))</f>
        <v/>
      </c>
      <c r="V602" s="73" t="str">
        <f>IF($A602="","",IF($A602=V$2,IF($G$3=aux!$A$2,1,-1)*($F602-INDEX($F$1:$F$1001,ROW($F602)+$E$3))/V$3*1000,""))</f>
        <v/>
      </c>
      <c r="W602" s="73" t="str">
        <f>IF($A602="","",IF($A602=W$2,IF($G$3=aux!$A$2,1,-1)*($F602-INDEX($F$1:$F$1001,ROW($F602)+$E$3))/W$3*1000,""))</f>
        <v/>
      </c>
    </row>
    <row r="603" spans="14:23" x14ac:dyDescent="0.25">
      <c r="N603" s="73" t="str">
        <f>IF($A603="","",IF($A603=N$2,IF($G$3=aux!$A$2,1,-1)*($F603-INDEX($F$1:$F$1001,ROW($F603)+$E$3))/N$3*1000,""))</f>
        <v/>
      </c>
      <c r="O603" s="73" t="str">
        <f>IF($A603="","",IF($A603=O$2,IF($G$3=aux!$A$2,1,-1)*($F603-INDEX($F$1:$F$1001,ROW($F603)+$E$3))/O$3*1000,""))</f>
        <v/>
      </c>
      <c r="P603" s="73" t="str">
        <f>IF($A603="","",IF($A603=P$2,IF($G$3=aux!$A$2,1,-1)*($F603-INDEX($F$1:$F$1001,ROW($F603)+$E$3))/P$3*1000,""))</f>
        <v/>
      </c>
      <c r="Q603" s="73" t="str">
        <f>IF($A603="","",IF($A603=Q$2,IF($G$3=aux!$A$2,1,-1)*($F603-INDEX($F$1:$F$1001,ROW($F603)+$E$3))/Q$3*1000,""))</f>
        <v/>
      </c>
      <c r="R603" s="73" t="str">
        <f>IF($A603="","",IF($A603=R$2,IF($G$3=aux!$A$2,1,-1)*($F603-INDEX($F$1:$F$1001,ROW($F603)+$E$3))/R$3*1000,""))</f>
        <v/>
      </c>
      <c r="S603" s="73" t="str">
        <f>IF($A603="","",IF($A603=S$2,IF($G$3=aux!$A$2,1,-1)*($F603-INDEX($F$1:$F$1001,ROW($F603)+$E$3))/S$3*1000,""))</f>
        <v/>
      </c>
      <c r="T603" s="73" t="str">
        <f>IF($A603="","",IF($A603=T$2,IF($G$3=aux!$A$2,1,-1)*($F603-INDEX($F$1:$F$1001,ROW($F603)+$E$3))/T$3*1000,""))</f>
        <v/>
      </c>
      <c r="U603" s="73" t="str">
        <f>IF($A603="","",IF($A603=U$2,IF($G$3=aux!$A$2,1,-1)*($F603-INDEX($F$1:$F$1001,ROW($F603)+$E$3))/U$3*1000,""))</f>
        <v/>
      </c>
      <c r="V603" s="73" t="str">
        <f>IF($A603="","",IF($A603=V$2,IF($G$3=aux!$A$2,1,-1)*($F603-INDEX($F$1:$F$1001,ROW($F603)+$E$3))/V$3*1000,""))</f>
        <v/>
      </c>
      <c r="W603" s="73" t="str">
        <f>IF($A603="","",IF($A603=W$2,IF($G$3=aux!$A$2,1,-1)*($F603-INDEX($F$1:$F$1001,ROW($F603)+$E$3))/W$3*1000,""))</f>
        <v/>
      </c>
    </row>
    <row r="604" spans="14:23" x14ac:dyDescent="0.25">
      <c r="N604" s="73" t="str">
        <f>IF($A604="","",IF($A604=N$2,IF($G$3=aux!$A$2,1,-1)*($F604-INDEX($F$1:$F$1001,ROW($F604)+$E$3))/N$3*1000,""))</f>
        <v/>
      </c>
      <c r="O604" s="73" t="str">
        <f>IF($A604="","",IF($A604=O$2,IF($G$3=aux!$A$2,1,-1)*($F604-INDEX($F$1:$F$1001,ROW($F604)+$E$3))/O$3*1000,""))</f>
        <v/>
      </c>
      <c r="P604" s="73" t="str">
        <f>IF($A604="","",IF($A604=P$2,IF($G$3=aux!$A$2,1,-1)*($F604-INDEX($F$1:$F$1001,ROW($F604)+$E$3))/P$3*1000,""))</f>
        <v/>
      </c>
      <c r="Q604" s="73" t="str">
        <f>IF($A604="","",IF($A604=Q$2,IF($G$3=aux!$A$2,1,-1)*($F604-INDEX($F$1:$F$1001,ROW($F604)+$E$3))/Q$3*1000,""))</f>
        <v/>
      </c>
      <c r="R604" s="73" t="str">
        <f>IF($A604="","",IF($A604=R$2,IF($G$3=aux!$A$2,1,-1)*($F604-INDEX($F$1:$F$1001,ROW($F604)+$E$3))/R$3*1000,""))</f>
        <v/>
      </c>
      <c r="S604" s="73" t="str">
        <f>IF($A604="","",IF($A604=S$2,IF($G$3=aux!$A$2,1,-1)*($F604-INDEX($F$1:$F$1001,ROW($F604)+$E$3))/S$3*1000,""))</f>
        <v/>
      </c>
      <c r="T604" s="73" t="str">
        <f>IF($A604="","",IF($A604=T$2,IF($G$3=aux!$A$2,1,-1)*($F604-INDEX($F$1:$F$1001,ROW($F604)+$E$3))/T$3*1000,""))</f>
        <v/>
      </c>
      <c r="U604" s="73" t="str">
        <f>IF($A604="","",IF($A604=U$2,IF($G$3=aux!$A$2,1,-1)*($F604-INDEX($F$1:$F$1001,ROW($F604)+$E$3))/U$3*1000,""))</f>
        <v/>
      </c>
      <c r="V604" s="73" t="str">
        <f>IF($A604="","",IF($A604=V$2,IF($G$3=aux!$A$2,1,-1)*($F604-INDEX($F$1:$F$1001,ROW($F604)+$E$3))/V$3*1000,""))</f>
        <v/>
      </c>
      <c r="W604" s="73" t="str">
        <f>IF($A604="","",IF($A604=W$2,IF($G$3=aux!$A$2,1,-1)*($F604-INDEX($F$1:$F$1001,ROW($F604)+$E$3))/W$3*1000,""))</f>
        <v/>
      </c>
    </row>
    <row r="605" spans="14:23" x14ac:dyDescent="0.25">
      <c r="N605" s="73" t="str">
        <f>IF($A605="","",IF($A605=N$2,IF($G$3=aux!$A$2,1,-1)*($F605-INDEX($F$1:$F$1001,ROW($F605)+$E$3))/N$3*1000,""))</f>
        <v/>
      </c>
      <c r="O605" s="73" t="str">
        <f>IF($A605="","",IF($A605=O$2,IF($G$3=aux!$A$2,1,-1)*($F605-INDEX($F$1:$F$1001,ROW($F605)+$E$3))/O$3*1000,""))</f>
        <v/>
      </c>
      <c r="P605" s="73" t="str">
        <f>IF($A605="","",IF($A605=P$2,IF($G$3=aux!$A$2,1,-1)*($F605-INDEX($F$1:$F$1001,ROW($F605)+$E$3))/P$3*1000,""))</f>
        <v/>
      </c>
      <c r="Q605" s="73" t="str">
        <f>IF($A605="","",IF($A605=Q$2,IF($G$3=aux!$A$2,1,-1)*($F605-INDEX($F$1:$F$1001,ROW($F605)+$E$3))/Q$3*1000,""))</f>
        <v/>
      </c>
      <c r="R605" s="73" t="str">
        <f>IF($A605="","",IF($A605=R$2,IF($G$3=aux!$A$2,1,-1)*($F605-INDEX($F$1:$F$1001,ROW($F605)+$E$3))/R$3*1000,""))</f>
        <v/>
      </c>
      <c r="S605" s="73" t="str">
        <f>IF($A605="","",IF($A605=S$2,IF($G$3=aux!$A$2,1,-1)*($F605-INDEX($F$1:$F$1001,ROW($F605)+$E$3))/S$3*1000,""))</f>
        <v/>
      </c>
      <c r="T605" s="73" t="str">
        <f>IF($A605="","",IF($A605=T$2,IF($G$3=aux!$A$2,1,-1)*($F605-INDEX($F$1:$F$1001,ROW($F605)+$E$3))/T$3*1000,""))</f>
        <v/>
      </c>
      <c r="U605" s="73" t="str">
        <f>IF($A605="","",IF($A605=U$2,IF($G$3=aux!$A$2,1,-1)*($F605-INDEX($F$1:$F$1001,ROW($F605)+$E$3))/U$3*1000,""))</f>
        <v/>
      </c>
      <c r="V605" s="73" t="str">
        <f>IF($A605="","",IF($A605=V$2,IF($G$3=aux!$A$2,1,-1)*($F605-INDEX($F$1:$F$1001,ROW($F605)+$E$3))/V$3*1000,""))</f>
        <v/>
      </c>
      <c r="W605" s="73" t="str">
        <f>IF($A605="","",IF($A605=W$2,IF($G$3=aux!$A$2,1,-1)*($F605-INDEX($F$1:$F$1001,ROW($F605)+$E$3))/W$3*1000,""))</f>
        <v/>
      </c>
    </row>
    <row r="606" spans="14:23" x14ac:dyDescent="0.25">
      <c r="N606" s="73" t="str">
        <f>IF($A606="","",IF($A606=N$2,IF($G$3=aux!$A$2,1,-1)*($F606-INDEX($F$1:$F$1001,ROW($F606)+$E$3))/N$3*1000,""))</f>
        <v/>
      </c>
      <c r="O606" s="73" t="str">
        <f>IF($A606="","",IF($A606=O$2,IF($G$3=aux!$A$2,1,-1)*($F606-INDEX($F$1:$F$1001,ROW($F606)+$E$3))/O$3*1000,""))</f>
        <v/>
      </c>
      <c r="P606" s="73" t="str">
        <f>IF($A606="","",IF($A606=P$2,IF($G$3=aux!$A$2,1,-1)*($F606-INDEX($F$1:$F$1001,ROW($F606)+$E$3))/P$3*1000,""))</f>
        <v/>
      </c>
      <c r="Q606" s="73" t="str">
        <f>IF($A606="","",IF($A606=Q$2,IF($G$3=aux!$A$2,1,-1)*($F606-INDEX($F$1:$F$1001,ROW($F606)+$E$3))/Q$3*1000,""))</f>
        <v/>
      </c>
      <c r="R606" s="73" t="str">
        <f>IF($A606="","",IF($A606=R$2,IF($G$3=aux!$A$2,1,-1)*($F606-INDEX($F$1:$F$1001,ROW($F606)+$E$3))/R$3*1000,""))</f>
        <v/>
      </c>
      <c r="S606" s="73" t="str">
        <f>IF($A606="","",IF($A606=S$2,IF($G$3=aux!$A$2,1,-1)*($F606-INDEX($F$1:$F$1001,ROW($F606)+$E$3))/S$3*1000,""))</f>
        <v/>
      </c>
      <c r="T606" s="73" t="str">
        <f>IF($A606="","",IF($A606=T$2,IF($G$3=aux!$A$2,1,-1)*($F606-INDEX($F$1:$F$1001,ROW($F606)+$E$3))/T$3*1000,""))</f>
        <v/>
      </c>
      <c r="U606" s="73" t="str">
        <f>IF($A606="","",IF($A606=U$2,IF($G$3=aux!$A$2,1,-1)*($F606-INDEX($F$1:$F$1001,ROW($F606)+$E$3))/U$3*1000,""))</f>
        <v/>
      </c>
      <c r="V606" s="73" t="str">
        <f>IF($A606="","",IF($A606=V$2,IF($G$3=aux!$A$2,1,-1)*($F606-INDEX($F$1:$F$1001,ROW($F606)+$E$3))/V$3*1000,""))</f>
        <v/>
      </c>
      <c r="W606" s="73" t="str">
        <f>IF($A606="","",IF($A606=W$2,IF($G$3=aux!$A$2,1,-1)*($F606-INDEX($F$1:$F$1001,ROW($F606)+$E$3))/W$3*1000,""))</f>
        <v/>
      </c>
    </row>
    <row r="607" spans="14:23" x14ac:dyDescent="0.25">
      <c r="N607" s="73" t="str">
        <f>IF($A607="","",IF($A607=N$2,IF($G$3=aux!$A$2,1,-1)*($F607-INDEX($F$1:$F$1001,ROW($F607)+$E$3))/N$3*1000,""))</f>
        <v/>
      </c>
      <c r="O607" s="73" t="str">
        <f>IF($A607="","",IF($A607=O$2,IF($G$3=aux!$A$2,1,-1)*($F607-INDEX($F$1:$F$1001,ROW($F607)+$E$3))/O$3*1000,""))</f>
        <v/>
      </c>
      <c r="P607" s="73" t="str">
        <f>IF($A607="","",IF($A607=P$2,IF($G$3=aux!$A$2,1,-1)*($F607-INDEX($F$1:$F$1001,ROW($F607)+$E$3))/P$3*1000,""))</f>
        <v/>
      </c>
      <c r="Q607" s="73" t="str">
        <f>IF($A607="","",IF($A607=Q$2,IF($G$3=aux!$A$2,1,-1)*($F607-INDEX($F$1:$F$1001,ROW($F607)+$E$3))/Q$3*1000,""))</f>
        <v/>
      </c>
      <c r="R607" s="73" t="str">
        <f>IF($A607="","",IF($A607=R$2,IF($G$3=aux!$A$2,1,-1)*($F607-INDEX($F$1:$F$1001,ROW($F607)+$E$3))/R$3*1000,""))</f>
        <v/>
      </c>
      <c r="S607" s="73" t="str">
        <f>IF($A607="","",IF($A607=S$2,IF($G$3=aux!$A$2,1,-1)*($F607-INDEX($F$1:$F$1001,ROW($F607)+$E$3))/S$3*1000,""))</f>
        <v/>
      </c>
      <c r="T607" s="73" t="str">
        <f>IF($A607="","",IF($A607=T$2,IF($G$3=aux!$A$2,1,-1)*($F607-INDEX($F$1:$F$1001,ROW($F607)+$E$3))/T$3*1000,""))</f>
        <v/>
      </c>
      <c r="U607" s="73" t="str">
        <f>IF($A607="","",IF($A607=U$2,IF($G$3=aux!$A$2,1,-1)*($F607-INDEX($F$1:$F$1001,ROW($F607)+$E$3))/U$3*1000,""))</f>
        <v/>
      </c>
      <c r="V607" s="73" t="str">
        <f>IF($A607="","",IF($A607=V$2,IF($G$3=aux!$A$2,1,-1)*($F607-INDEX($F$1:$F$1001,ROW($F607)+$E$3))/V$3*1000,""))</f>
        <v/>
      </c>
      <c r="W607" s="73" t="str">
        <f>IF($A607="","",IF($A607=W$2,IF($G$3=aux!$A$2,1,-1)*($F607-INDEX($F$1:$F$1001,ROW($F607)+$E$3))/W$3*1000,""))</f>
        <v/>
      </c>
    </row>
    <row r="608" spans="14:23" x14ac:dyDescent="0.25">
      <c r="N608" s="73" t="str">
        <f>IF($A608="","",IF($A608=N$2,IF($G$3=aux!$A$2,1,-1)*($F608-INDEX($F$1:$F$1001,ROW($F608)+$E$3))/N$3*1000,""))</f>
        <v/>
      </c>
      <c r="O608" s="73" t="str">
        <f>IF($A608="","",IF($A608=O$2,IF($G$3=aux!$A$2,1,-1)*($F608-INDEX($F$1:$F$1001,ROW($F608)+$E$3))/O$3*1000,""))</f>
        <v/>
      </c>
      <c r="P608" s="73" t="str">
        <f>IF($A608="","",IF($A608=P$2,IF($G$3=aux!$A$2,1,-1)*($F608-INDEX($F$1:$F$1001,ROW($F608)+$E$3))/P$3*1000,""))</f>
        <v/>
      </c>
      <c r="Q608" s="73" t="str">
        <f>IF($A608="","",IF($A608=Q$2,IF($G$3=aux!$A$2,1,-1)*($F608-INDEX($F$1:$F$1001,ROW($F608)+$E$3))/Q$3*1000,""))</f>
        <v/>
      </c>
      <c r="R608" s="73" t="str">
        <f>IF($A608="","",IF($A608=R$2,IF($G$3=aux!$A$2,1,-1)*($F608-INDEX($F$1:$F$1001,ROW($F608)+$E$3))/R$3*1000,""))</f>
        <v/>
      </c>
      <c r="S608" s="73" t="str">
        <f>IF($A608="","",IF($A608=S$2,IF($G$3=aux!$A$2,1,-1)*($F608-INDEX($F$1:$F$1001,ROW($F608)+$E$3))/S$3*1000,""))</f>
        <v/>
      </c>
      <c r="T608" s="73" t="str">
        <f>IF($A608="","",IF($A608=T$2,IF($G$3=aux!$A$2,1,-1)*($F608-INDEX($F$1:$F$1001,ROW($F608)+$E$3))/T$3*1000,""))</f>
        <v/>
      </c>
      <c r="U608" s="73" t="str">
        <f>IF($A608="","",IF($A608=U$2,IF($G$3=aux!$A$2,1,-1)*($F608-INDEX($F$1:$F$1001,ROW($F608)+$E$3))/U$3*1000,""))</f>
        <v/>
      </c>
      <c r="V608" s="73" t="str">
        <f>IF($A608="","",IF($A608=V$2,IF($G$3=aux!$A$2,1,-1)*($F608-INDEX($F$1:$F$1001,ROW($F608)+$E$3))/V$3*1000,""))</f>
        <v/>
      </c>
      <c r="W608" s="73" t="str">
        <f>IF($A608="","",IF($A608=W$2,IF($G$3=aux!$A$2,1,-1)*($F608-INDEX($F$1:$F$1001,ROW($F608)+$E$3))/W$3*1000,""))</f>
        <v/>
      </c>
    </row>
    <row r="609" spans="14:23" x14ac:dyDescent="0.25">
      <c r="N609" s="73" t="str">
        <f>IF($A609="","",IF($A609=N$2,IF($G$3=aux!$A$2,1,-1)*($F609-INDEX($F$1:$F$1001,ROW($F609)+$E$3))/N$3*1000,""))</f>
        <v/>
      </c>
      <c r="O609" s="73" t="str">
        <f>IF($A609="","",IF($A609=O$2,IF($G$3=aux!$A$2,1,-1)*($F609-INDEX($F$1:$F$1001,ROW($F609)+$E$3))/O$3*1000,""))</f>
        <v/>
      </c>
      <c r="P609" s="73" t="str">
        <f>IF($A609="","",IF($A609=P$2,IF($G$3=aux!$A$2,1,-1)*($F609-INDEX($F$1:$F$1001,ROW($F609)+$E$3))/P$3*1000,""))</f>
        <v/>
      </c>
      <c r="Q609" s="73" t="str">
        <f>IF($A609="","",IF($A609=Q$2,IF($G$3=aux!$A$2,1,-1)*($F609-INDEX($F$1:$F$1001,ROW($F609)+$E$3))/Q$3*1000,""))</f>
        <v/>
      </c>
      <c r="R609" s="73" t="str">
        <f>IF($A609="","",IF($A609=R$2,IF($G$3=aux!$A$2,1,-1)*($F609-INDEX($F$1:$F$1001,ROW($F609)+$E$3))/R$3*1000,""))</f>
        <v/>
      </c>
      <c r="S609" s="73" t="str">
        <f>IF($A609="","",IF($A609=S$2,IF($G$3=aux!$A$2,1,-1)*($F609-INDEX($F$1:$F$1001,ROW($F609)+$E$3))/S$3*1000,""))</f>
        <v/>
      </c>
      <c r="T609" s="73" t="str">
        <f>IF($A609="","",IF($A609=T$2,IF($G$3=aux!$A$2,1,-1)*($F609-INDEX($F$1:$F$1001,ROW($F609)+$E$3))/T$3*1000,""))</f>
        <v/>
      </c>
      <c r="U609" s="73" t="str">
        <f>IF($A609="","",IF($A609=U$2,IF($G$3=aux!$A$2,1,-1)*($F609-INDEX($F$1:$F$1001,ROW($F609)+$E$3))/U$3*1000,""))</f>
        <v/>
      </c>
      <c r="V609" s="73" t="str">
        <f>IF($A609="","",IF($A609=V$2,IF($G$3=aux!$A$2,1,-1)*($F609-INDEX($F$1:$F$1001,ROW($F609)+$E$3))/V$3*1000,""))</f>
        <v/>
      </c>
      <c r="W609" s="73" t="str">
        <f>IF($A609="","",IF($A609=W$2,IF($G$3=aux!$A$2,1,-1)*($F609-INDEX($F$1:$F$1001,ROW($F609)+$E$3))/W$3*1000,""))</f>
        <v/>
      </c>
    </row>
    <row r="610" spans="14:23" x14ac:dyDescent="0.25">
      <c r="N610" s="73" t="str">
        <f>IF($A610="","",IF($A610=N$2,IF($G$3=aux!$A$2,1,-1)*($F610-INDEX($F$1:$F$1001,ROW($F610)+$E$3))/N$3*1000,""))</f>
        <v/>
      </c>
      <c r="O610" s="73" t="str">
        <f>IF($A610="","",IF($A610=O$2,IF($G$3=aux!$A$2,1,-1)*($F610-INDEX($F$1:$F$1001,ROW($F610)+$E$3))/O$3*1000,""))</f>
        <v/>
      </c>
      <c r="P610" s="73" t="str">
        <f>IF($A610="","",IF($A610=P$2,IF($G$3=aux!$A$2,1,-1)*($F610-INDEX($F$1:$F$1001,ROW($F610)+$E$3))/P$3*1000,""))</f>
        <v/>
      </c>
      <c r="Q610" s="73" t="str">
        <f>IF($A610="","",IF($A610=Q$2,IF($G$3=aux!$A$2,1,-1)*($F610-INDEX($F$1:$F$1001,ROW($F610)+$E$3))/Q$3*1000,""))</f>
        <v/>
      </c>
      <c r="R610" s="73" t="str">
        <f>IF($A610="","",IF($A610=R$2,IF($G$3=aux!$A$2,1,-1)*($F610-INDEX($F$1:$F$1001,ROW($F610)+$E$3))/R$3*1000,""))</f>
        <v/>
      </c>
      <c r="S610" s="73" t="str">
        <f>IF($A610="","",IF($A610=S$2,IF($G$3=aux!$A$2,1,-1)*($F610-INDEX($F$1:$F$1001,ROW($F610)+$E$3))/S$3*1000,""))</f>
        <v/>
      </c>
      <c r="T610" s="73" t="str">
        <f>IF($A610="","",IF($A610=T$2,IF($G$3=aux!$A$2,1,-1)*($F610-INDEX($F$1:$F$1001,ROW($F610)+$E$3))/T$3*1000,""))</f>
        <v/>
      </c>
      <c r="U610" s="73" t="str">
        <f>IF($A610="","",IF($A610=U$2,IF($G$3=aux!$A$2,1,-1)*($F610-INDEX($F$1:$F$1001,ROW($F610)+$E$3))/U$3*1000,""))</f>
        <v/>
      </c>
      <c r="V610" s="73" t="str">
        <f>IF($A610="","",IF($A610=V$2,IF($G$3=aux!$A$2,1,-1)*($F610-INDEX($F$1:$F$1001,ROW($F610)+$E$3))/V$3*1000,""))</f>
        <v/>
      </c>
      <c r="W610" s="73" t="str">
        <f>IF($A610="","",IF($A610=W$2,IF($G$3=aux!$A$2,1,-1)*($F610-INDEX($F$1:$F$1001,ROW($F610)+$E$3))/W$3*1000,""))</f>
        <v/>
      </c>
    </row>
    <row r="611" spans="14:23" x14ac:dyDescent="0.25">
      <c r="N611" s="73" t="str">
        <f>IF($A611="","",IF($A611=N$2,IF($G$3=aux!$A$2,1,-1)*($F611-INDEX($F$1:$F$1001,ROW($F611)+$E$3))/N$3*1000,""))</f>
        <v/>
      </c>
      <c r="O611" s="73" t="str">
        <f>IF($A611="","",IF($A611=O$2,IF($G$3=aux!$A$2,1,-1)*($F611-INDEX($F$1:$F$1001,ROW($F611)+$E$3))/O$3*1000,""))</f>
        <v/>
      </c>
      <c r="P611" s="73" t="str">
        <f>IF($A611="","",IF($A611=P$2,IF($G$3=aux!$A$2,1,-1)*($F611-INDEX($F$1:$F$1001,ROW($F611)+$E$3))/P$3*1000,""))</f>
        <v/>
      </c>
      <c r="Q611" s="73" t="str">
        <f>IF($A611="","",IF($A611=Q$2,IF($G$3=aux!$A$2,1,-1)*($F611-INDEX($F$1:$F$1001,ROW($F611)+$E$3))/Q$3*1000,""))</f>
        <v/>
      </c>
      <c r="R611" s="73" t="str">
        <f>IF($A611="","",IF($A611=R$2,IF($G$3=aux!$A$2,1,-1)*($F611-INDEX($F$1:$F$1001,ROW($F611)+$E$3))/R$3*1000,""))</f>
        <v/>
      </c>
      <c r="S611" s="73" t="str">
        <f>IF($A611="","",IF($A611=S$2,IF($G$3=aux!$A$2,1,-1)*($F611-INDEX($F$1:$F$1001,ROW($F611)+$E$3))/S$3*1000,""))</f>
        <v/>
      </c>
      <c r="T611" s="73" t="str">
        <f>IF($A611="","",IF($A611=T$2,IF($G$3=aux!$A$2,1,-1)*($F611-INDEX($F$1:$F$1001,ROW($F611)+$E$3))/T$3*1000,""))</f>
        <v/>
      </c>
      <c r="U611" s="73" t="str">
        <f>IF($A611="","",IF($A611=U$2,IF($G$3=aux!$A$2,1,-1)*($F611-INDEX($F$1:$F$1001,ROW($F611)+$E$3))/U$3*1000,""))</f>
        <v/>
      </c>
      <c r="V611" s="73" t="str">
        <f>IF($A611="","",IF($A611=V$2,IF($G$3=aux!$A$2,1,-1)*($F611-INDEX($F$1:$F$1001,ROW($F611)+$E$3))/V$3*1000,""))</f>
        <v/>
      </c>
      <c r="W611" s="73" t="str">
        <f>IF($A611="","",IF($A611=W$2,IF($G$3=aux!$A$2,1,-1)*($F611-INDEX($F$1:$F$1001,ROW($F611)+$E$3))/W$3*1000,""))</f>
        <v/>
      </c>
    </row>
    <row r="612" spans="14:23" x14ac:dyDescent="0.25">
      <c r="N612" s="73" t="str">
        <f>IF($A612="","",IF($A612=N$2,IF($G$3=aux!$A$2,1,-1)*($F612-INDEX($F$1:$F$1001,ROW($F612)+$E$3))/N$3*1000,""))</f>
        <v/>
      </c>
      <c r="O612" s="73" t="str">
        <f>IF($A612="","",IF($A612=O$2,IF($G$3=aux!$A$2,1,-1)*($F612-INDEX($F$1:$F$1001,ROW($F612)+$E$3))/O$3*1000,""))</f>
        <v/>
      </c>
      <c r="P612" s="73" t="str">
        <f>IF($A612="","",IF($A612=P$2,IF($G$3=aux!$A$2,1,-1)*($F612-INDEX($F$1:$F$1001,ROW($F612)+$E$3))/P$3*1000,""))</f>
        <v/>
      </c>
      <c r="Q612" s="73" t="str">
        <f>IF($A612="","",IF($A612=Q$2,IF($G$3=aux!$A$2,1,-1)*($F612-INDEX($F$1:$F$1001,ROW($F612)+$E$3))/Q$3*1000,""))</f>
        <v/>
      </c>
      <c r="R612" s="73" t="str">
        <f>IF($A612="","",IF($A612=R$2,IF($G$3=aux!$A$2,1,-1)*($F612-INDEX($F$1:$F$1001,ROW($F612)+$E$3))/R$3*1000,""))</f>
        <v/>
      </c>
      <c r="S612" s="73" t="str">
        <f>IF($A612="","",IF($A612=S$2,IF($G$3=aux!$A$2,1,-1)*($F612-INDEX($F$1:$F$1001,ROW($F612)+$E$3))/S$3*1000,""))</f>
        <v/>
      </c>
      <c r="T612" s="73" t="str">
        <f>IF($A612="","",IF($A612=T$2,IF($G$3=aux!$A$2,1,-1)*($F612-INDEX($F$1:$F$1001,ROW($F612)+$E$3))/T$3*1000,""))</f>
        <v/>
      </c>
      <c r="U612" s="73" t="str">
        <f>IF($A612="","",IF($A612=U$2,IF($G$3=aux!$A$2,1,-1)*($F612-INDEX($F$1:$F$1001,ROW($F612)+$E$3))/U$3*1000,""))</f>
        <v/>
      </c>
      <c r="V612" s="73" t="str">
        <f>IF($A612="","",IF($A612=V$2,IF($G$3=aux!$A$2,1,-1)*($F612-INDEX($F$1:$F$1001,ROW($F612)+$E$3))/V$3*1000,""))</f>
        <v/>
      </c>
      <c r="W612" s="73" t="str">
        <f>IF($A612="","",IF($A612=W$2,IF($G$3=aux!$A$2,1,-1)*($F612-INDEX($F$1:$F$1001,ROW($F612)+$E$3))/W$3*1000,""))</f>
        <v/>
      </c>
    </row>
    <row r="613" spans="14:23" x14ac:dyDescent="0.25">
      <c r="N613" s="73" t="str">
        <f>IF($A613="","",IF($A613=N$2,IF($G$3=aux!$A$2,1,-1)*($F613-INDEX($F$1:$F$1001,ROW($F613)+$E$3))/N$3*1000,""))</f>
        <v/>
      </c>
      <c r="O613" s="73" t="str">
        <f>IF($A613="","",IF($A613=O$2,IF($G$3=aux!$A$2,1,-1)*($F613-INDEX($F$1:$F$1001,ROW($F613)+$E$3))/O$3*1000,""))</f>
        <v/>
      </c>
      <c r="P613" s="73" t="str">
        <f>IF($A613="","",IF($A613=P$2,IF($G$3=aux!$A$2,1,-1)*($F613-INDEX($F$1:$F$1001,ROW($F613)+$E$3))/P$3*1000,""))</f>
        <v/>
      </c>
      <c r="Q613" s="73" t="str">
        <f>IF($A613="","",IF($A613=Q$2,IF($G$3=aux!$A$2,1,-1)*($F613-INDEX($F$1:$F$1001,ROW($F613)+$E$3))/Q$3*1000,""))</f>
        <v/>
      </c>
      <c r="R613" s="73" t="str">
        <f>IF($A613="","",IF($A613=R$2,IF($G$3=aux!$A$2,1,-1)*($F613-INDEX($F$1:$F$1001,ROW($F613)+$E$3))/R$3*1000,""))</f>
        <v/>
      </c>
      <c r="S613" s="73" t="str">
        <f>IF($A613="","",IF($A613=S$2,IF($G$3=aux!$A$2,1,-1)*($F613-INDEX($F$1:$F$1001,ROW($F613)+$E$3))/S$3*1000,""))</f>
        <v/>
      </c>
      <c r="T613" s="73" t="str">
        <f>IF($A613="","",IF($A613=T$2,IF($G$3=aux!$A$2,1,-1)*($F613-INDEX($F$1:$F$1001,ROW($F613)+$E$3))/T$3*1000,""))</f>
        <v/>
      </c>
      <c r="U613" s="73" t="str">
        <f>IF($A613="","",IF($A613=U$2,IF($G$3=aux!$A$2,1,-1)*($F613-INDEX($F$1:$F$1001,ROW($F613)+$E$3))/U$3*1000,""))</f>
        <v/>
      </c>
      <c r="V613" s="73" t="str">
        <f>IF($A613="","",IF($A613=V$2,IF($G$3=aux!$A$2,1,-1)*($F613-INDEX($F$1:$F$1001,ROW($F613)+$E$3))/V$3*1000,""))</f>
        <v/>
      </c>
      <c r="W613" s="73" t="str">
        <f>IF($A613="","",IF($A613=W$2,IF($G$3=aux!$A$2,1,-1)*($F613-INDEX($F$1:$F$1001,ROW($F613)+$E$3))/W$3*1000,""))</f>
        <v/>
      </c>
    </row>
    <row r="614" spans="14:23" x14ac:dyDescent="0.25">
      <c r="N614" s="73" t="str">
        <f>IF($A614="","",IF($A614=N$2,IF($G$3=aux!$A$2,1,-1)*($F614-INDEX($F$1:$F$1001,ROW($F614)+$E$3))/N$3*1000,""))</f>
        <v/>
      </c>
      <c r="O614" s="73" t="str">
        <f>IF($A614="","",IF($A614=O$2,IF($G$3=aux!$A$2,1,-1)*($F614-INDEX($F$1:$F$1001,ROW($F614)+$E$3))/O$3*1000,""))</f>
        <v/>
      </c>
      <c r="P614" s="73" t="str">
        <f>IF($A614="","",IF($A614=P$2,IF($G$3=aux!$A$2,1,-1)*($F614-INDEX($F$1:$F$1001,ROW($F614)+$E$3))/P$3*1000,""))</f>
        <v/>
      </c>
      <c r="Q614" s="73" t="str">
        <f>IF($A614="","",IF($A614=Q$2,IF($G$3=aux!$A$2,1,-1)*($F614-INDEX($F$1:$F$1001,ROW($F614)+$E$3))/Q$3*1000,""))</f>
        <v/>
      </c>
      <c r="R614" s="73" t="str">
        <f>IF($A614="","",IF($A614=R$2,IF($G$3=aux!$A$2,1,-1)*($F614-INDEX($F$1:$F$1001,ROW($F614)+$E$3))/R$3*1000,""))</f>
        <v/>
      </c>
      <c r="S614" s="73" t="str">
        <f>IF($A614="","",IF($A614=S$2,IF($G$3=aux!$A$2,1,-1)*($F614-INDEX($F$1:$F$1001,ROW($F614)+$E$3))/S$3*1000,""))</f>
        <v/>
      </c>
      <c r="T614" s="73" t="str">
        <f>IF($A614="","",IF($A614=T$2,IF($G$3=aux!$A$2,1,-1)*($F614-INDEX($F$1:$F$1001,ROW($F614)+$E$3))/T$3*1000,""))</f>
        <v/>
      </c>
      <c r="U614" s="73" t="str">
        <f>IF($A614="","",IF($A614=U$2,IF($G$3=aux!$A$2,1,-1)*($F614-INDEX($F$1:$F$1001,ROW($F614)+$E$3))/U$3*1000,""))</f>
        <v/>
      </c>
      <c r="V614" s="73" t="str">
        <f>IF($A614="","",IF($A614=V$2,IF($G$3=aux!$A$2,1,-1)*($F614-INDEX($F$1:$F$1001,ROW($F614)+$E$3))/V$3*1000,""))</f>
        <v/>
      </c>
      <c r="W614" s="73" t="str">
        <f>IF($A614="","",IF($A614=W$2,IF($G$3=aux!$A$2,1,-1)*($F614-INDEX($F$1:$F$1001,ROW($F614)+$E$3))/W$3*1000,""))</f>
        <v/>
      </c>
    </row>
    <row r="615" spans="14:23" x14ac:dyDescent="0.25">
      <c r="N615" s="73" t="str">
        <f>IF($A615="","",IF($A615=N$2,IF($G$3=aux!$A$2,1,-1)*($F615-INDEX($F$1:$F$1001,ROW($F615)+$E$3))/N$3*1000,""))</f>
        <v/>
      </c>
      <c r="O615" s="73" t="str">
        <f>IF($A615="","",IF($A615=O$2,IF($G$3=aux!$A$2,1,-1)*($F615-INDEX($F$1:$F$1001,ROW($F615)+$E$3))/O$3*1000,""))</f>
        <v/>
      </c>
      <c r="P615" s="73" t="str">
        <f>IF($A615="","",IF($A615=P$2,IF($G$3=aux!$A$2,1,-1)*($F615-INDEX($F$1:$F$1001,ROW($F615)+$E$3))/P$3*1000,""))</f>
        <v/>
      </c>
      <c r="Q615" s="73" t="str">
        <f>IF($A615="","",IF($A615=Q$2,IF($G$3=aux!$A$2,1,-1)*($F615-INDEX($F$1:$F$1001,ROW($F615)+$E$3))/Q$3*1000,""))</f>
        <v/>
      </c>
      <c r="R615" s="73" t="str">
        <f>IF($A615="","",IF($A615=R$2,IF($G$3=aux!$A$2,1,-1)*($F615-INDEX($F$1:$F$1001,ROW($F615)+$E$3))/R$3*1000,""))</f>
        <v/>
      </c>
      <c r="S615" s="73" t="str">
        <f>IF($A615="","",IF($A615=S$2,IF($G$3=aux!$A$2,1,-1)*($F615-INDEX($F$1:$F$1001,ROW($F615)+$E$3))/S$3*1000,""))</f>
        <v/>
      </c>
      <c r="T615" s="73" t="str">
        <f>IF($A615="","",IF($A615=T$2,IF($G$3=aux!$A$2,1,-1)*($F615-INDEX($F$1:$F$1001,ROW($F615)+$E$3))/T$3*1000,""))</f>
        <v/>
      </c>
      <c r="U615" s="73" t="str">
        <f>IF($A615="","",IF($A615=U$2,IF($G$3=aux!$A$2,1,-1)*($F615-INDEX($F$1:$F$1001,ROW($F615)+$E$3))/U$3*1000,""))</f>
        <v/>
      </c>
      <c r="V615" s="73" t="str">
        <f>IF($A615="","",IF($A615=V$2,IF($G$3=aux!$A$2,1,-1)*($F615-INDEX($F$1:$F$1001,ROW($F615)+$E$3))/V$3*1000,""))</f>
        <v/>
      </c>
      <c r="W615" s="73" t="str">
        <f>IF($A615="","",IF($A615=W$2,IF($G$3=aux!$A$2,1,-1)*($F615-INDEX($F$1:$F$1001,ROW($F615)+$E$3))/W$3*1000,""))</f>
        <v/>
      </c>
    </row>
    <row r="616" spans="14:23" x14ac:dyDescent="0.25">
      <c r="N616" s="73" t="str">
        <f>IF($A616="","",IF($A616=N$2,IF($G$3=aux!$A$2,1,-1)*($F616-INDEX($F$1:$F$1001,ROW($F616)+$E$3))/N$3*1000,""))</f>
        <v/>
      </c>
      <c r="O616" s="73" t="str">
        <f>IF($A616="","",IF($A616=O$2,IF($G$3=aux!$A$2,1,-1)*($F616-INDEX($F$1:$F$1001,ROW($F616)+$E$3))/O$3*1000,""))</f>
        <v/>
      </c>
      <c r="P616" s="73" t="str">
        <f>IF($A616="","",IF($A616=P$2,IF($G$3=aux!$A$2,1,-1)*($F616-INDEX($F$1:$F$1001,ROW($F616)+$E$3))/P$3*1000,""))</f>
        <v/>
      </c>
      <c r="Q616" s="73" t="str">
        <f>IF($A616="","",IF($A616=Q$2,IF($G$3=aux!$A$2,1,-1)*($F616-INDEX($F$1:$F$1001,ROW($F616)+$E$3))/Q$3*1000,""))</f>
        <v/>
      </c>
      <c r="R616" s="73" t="str">
        <f>IF($A616="","",IF($A616=R$2,IF($G$3=aux!$A$2,1,-1)*($F616-INDEX($F$1:$F$1001,ROW($F616)+$E$3))/R$3*1000,""))</f>
        <v/>
      </c>
      <c r="S616" s="73" t="str">
        <f>IF($A616="","",IF($A616=S$2,IF($G$3=aux!$A$2,1,-1)*($F616-INDEX($F$1:$F$1001,ROW($F616)+$E$3))/S$3*1000,""))</f>
        <v/>
      </c>
      <c r="T616" s="73" t="str">
        <f>IF($A616="","",IF($A616=T$2,IF($G$3=aux!$A$2,1,-1)*($F616-INDEX($F$1:$F$1001,ROW($F616)+$E$3))/T$3*1000,""))</f>
        <v/>
      </c>
      <c r="U616" s="73" t="str">
        <f>IF($A616="","",IF($A616=U$2,IF($G$3=aux!$A$2,1,-1)*($F616-INDEX($F$1:$F$1001,ROW($F616)+$E$3))/U$3*1000,""))</f>
        <v/>
      </c>
      <c r="V616" s="73" t="str">
        <f>IF($A616="","",IF($A616=V$2,IF($G$3=aux!$A$2,1,-1)*($F616-INDEX($F$1:$F$1001,ROW($F616)+$E$3))/V$3*1000,""))</f>
        <v/>
      </c>
      <c r="W616" s="73" t="str">
        <f>IF($A616="","",IF($A616=W$2,IF($G$3=aux!$A$2,1,-1)*($F616-INDEX($F$1:$F$1001,ROW($F616)+$E$3))/W$3*1000,""))</f>
        <v/>
      </c>
    </row>
    <row r="617" spans="14:23" x14ac:dyDescent="0.25">
      <c r="N617" s="73" t="str">
        <f>IF($A617="","",IF($A617=N$2,IF($G$3=aux!$A$2,1,-1)*($F617-INDEX($F$1:$F$1001,ROW($F617)+$E$3))/N$3*1000,""))</f>
        <v/>
      </c>
      <c r="O617" s="73" t="str">
        <f>IF($A617="","",IF($A617=O$2,IF($G$3=aux!$A$2,1,-1)*($F617-INDEX($F$1:$F$1001,ROW($F617)+$E$3))/O$3*1000,""))</f>
        <v/>
      </c>
      <c r="P617" s="73" t="str">
        <f>IF($A617="","",IF($A617=P$2,IF($G$3=aux!$A$2,1,-1)*($F617-INDEX($F$1:$F$1001,ROW($F617)+$E$3))/P$3*1000,""))</f>
        <v/>
      </c>
      <c r="Q617" s="73" t="str">
        <f>IF($A617="","",IF($A617=Q$2,IF($G$3=aux!$A$2,1,-1)*($F617-INDEX($F$1:$F$1001,ROW($F617)+$E$3))/Q$3*1000,""))</f>
        <v/>
      </c>
      <c r="R617" s="73" t="str">
        <f>IF($A617="","",IF($A617=R$2,IF($G$3=aux!$A$2,1,-1)*($F617-INDEX($F$1:$F$1001,ROW($F617)+$E$3))/R$3*1000,""))</f>
        <v/>
      </c>
      <c r="S617" s="73" t="str">
        <f>IF($A617="","",IF($A617=S$2,IF($G$3=aux!$A$2,1,-1)*($F617-INDEX($F$1:$F$1001,ROW($F617)+$E$3))/S$3*1000,""))</f>
        <v/>
      </c>
      <c r="T617" s="73" t="str">
        <f>IF($A617="","",IF($A617=T$2,IF($G$3=aux!$A$2,1,-1)*($F617-INDEX($F$1:$F$1001,ROW($F617)+$E$3))/T$3*1000,""))</f>
        <v/>
      </c>
      <c r="U617" s="73" t="str">
        <f>IF($A617="","",IF($A617=U$2,IF($G$3=aux!$A$2,1,-1)*($F617-INDEX($F$1:$F$1001,ROW($F617)+$E$3))/U$3*1000,""))</f>
        <v/>
      </c>
      <c r="V617" s="73" t="str">
        <f>IF($A617="","",IF($A617=V$2,IF($G$3=aux!$A$2,1,-1)*($F617-INDEX($F$1:$F$1001,ROW($F617)+$E$3))/V$3*1000,""))</f>
        <v/>
      </c>
      <c r="W617" s="73" t="str">
        <f>IF($A617="","",IF($A617=W$2,IF($G$3=aux!$A$2,1,-1)*($F617-INDEX($F$1:$F$1001,ROW($F617)+$E$3))/W$3*1000,""))</f>
        <v/>
      </c>
    </row>
    <row r="618" spans="14:23" x14ac:dyDescent="0.25">
      <c r="N618" s="73" t="str">
        <f>IF($A618="","",IF($A618=N$2,IF($G$3=aux!$A$2,1,-1)*($F618-INDEX($F$1:$F$1001,ROW($F618)+$E$3))/N$3*1000,""))</f>
        <v/>
      </c>
      <c r="O618" s="73" t="str">
        <f>IF($A618="","",IF($A618=O$2,IF($G$3=aux!$A$2,1,-1)*($F618-INDEX($F$1:$F$1001,ROW($F618)+$E$3))/O$3*1000,""))</f>
        <v/>
      </c>
      <c r="P618" s="73" t="str">
        <f>IF($A618="","",IF($A618=P$2,IF($G$3=aux!$A$2,1,-1)*($F618-INDEX($F$1:$F$1001,ROW($F618)+$E$3))/P$3*1000,""))</f>
        <v/>
      </c>
      <c r="Q618" s="73" t="str">
        <f>IF($A618="","",IF($A618=Q$2,IF($G$3=aux!$A$2,1,-1)*($F618-INDEX($F$1:$F$1001,ROW($F618)+$E$3))/Q$3*1000,""))</f>
        <v/>
      </c>
      <c r="R618" s="73" t="str">
        <f>IF($A618="","",IF($A618=R$2,IF($G$3=aux!$A$2,1,-1)*($F618-INDEX($F$1:$F$1001,ROW($F618)+$E$3))/R$3*1000,""))</f>
        <v/>
      </c>
      <c r="S618" s="73" t="str">
        <f>IF($A618="","",IF($A618=S$2,IF($G$3=aux!$A$2,1,-1)*($F618-INDEX($F$1:$F$1001,ROW($F618)+$E$3))/S$3*1000,""))</f>
        <v/>
      </c>
      <c r="T618" s="73" t="str">
        <f>IF($A618="","",IF($A618=T$2,IF($G$3=aux!$A$2,1,-1)*($F618-INDEX($F$1:$F$1001,ROW($F618)+$E$3))/T$3*1000,""))</f>
        <v/>
      </c>
      <c r="U618" s="73" t="str">
        <f>IF($A618="","",IF($A618=U$2,IF($G$3=aux!$A$2,1,-1)*($F618-INDEX($F$1:$F$1001,ROW($F618)+$E$3))/U$3*1000,""))</f>
        <v/>
      </c>
      <c r="V618" s="73" t="str">
        <f>IF($A618="","",IF($A618=V$2,IF($G$3=aux!$A$2,1,-1)*($F618-INDEX($F$1:$F$1001,ROW($F618)+$E$3))/V$3*1000,""))</f>
        <v/>
      </c>
      <c r="W618" s="73" t="str">
        <f>IF($A618="","",IF($A618=W$2,IF($G$3=aux!$A$2,1,-1)*($F618-INDEX($F$1:$F$1001,ROW($F618)+$E$3))/W$3*1000,""))</f>
        <v/>
      </c>
    </row>
    <row r="619" spans="14:23" x14ac:dyDescent="0.25">
      <c r="N619" s="73" t="str">
        <f>IF($A619="","",IF($A619=N$2,IF($G$3=aux!$A$2,1,-1)*($F619-INDEX($F$1:$F$1001,ROW($F619)+$E$3))/N$3*1000,""))</f>
        <v/>
      </c>
      <c r="O619" s="73" t="str">
        <f>IF($A619="","",IF($A619=O$2,IF($G$3=aux!$A$2,1,-1)*($F619-INDEX($F$1:$F$1001,ROW($F619)+$E$3))/O$3*1000,""))</f>
        <v/>
      </c>
      <c r="P619" s="73" t="str">
        <f>IF($A619="","",IF($A619=P$2,IF($G$3=aux!$A$2,1,-1)*($F619-INDEX($F$1:$F$1001,ROW($F619)+$E$3))/P$3*1000,""))</f>
        <v/>
      </c>
      <c r="Q619" s="73" t="str">
        <f>IF($A619="","",IF($A619=Q$2,IF($G$3=aux!$A$2,1,-1)*($F619-INDEX($F$1:$F$1001,ROW($F619)+$E$3))/Q$3*1000,""))</f>
        <v/>
      </c>
      <c r="R619" s="73" t="str">
        <f>IF($A619="","",IF($A619=R$2,IF($G$3=aux!$A$2,1,-1)*($F619-INDEX($F$1:$F$1001,ROW($F619)+$E$3))/R$3*1000,""))</f>
        <v/>
      </c>
      <c r="S619" s="73" t="str">
        <f>IF($A619="","",IF($A619=S$2,IF($G$3=aux!$A$2,1,-1)*($F619-INDEX($F$1:$F$1001,ROW($F619)+$E$3))/S$3*1000,""))</f>
        <v/>
      </c>
      <c r="T619" s="73" t="str">
        <f>IF($A619="","",IF($A619=T$2,IF($G$3=aux!$A$2,1,-1)*($F619-INDEX($F$1:$F$1001,ROW($F619)+$E$3))/T$3*1000,""))</f>
        <v/>
      </c>
      <c r="U619" s="73" t="str">
        <f>IF($A619="","",IF($A619=U$2,IF($G$3=aux!$A$2,1,-1)*($F619-INDEX($F$1:$F$1001,ROW($F619)+$E$3))/U$3*1000,""))</f>
        <v/>
      </c>
      <c r="V619" s="73" t="str">
        <f>IF($A619="","",IF($A619=V$2,IF($G$3=aux!$A$2,1,-1)*($F619-INDEX($F$1:$F$1001,ROW($F619)+$E$3))/V$3*1000,""))</f>
        <v/>
      </c>
      <c r="W619" s="73" t="str">
        <f>IF($A619="","",IF($A619=W$2,IF($G$3=aux!$A$2,1,-1)*($F619-INDEX($F$1:$F$1001,ROW($F619)+$E$3))/W$3*1000,""))</f>
        <v/>
      </c>
    </row>
    <row r="620" spans="14:23" x14ac:dyDescent="0.25">
      <c r="N620" s="73" t="str">
        <f>IF($A620="","",IF($A620=N$2,IF($G$3=aux!$A$2,1,-1)*($F620-INDEX($F$1:$F$1001,ROW($F620)+$E$3))/N$3*1000,""))</f>
        <v/>
      </c>
      <c r="O620" s="73" t="str">
        <f>IF($A620="","",IF($A620=O$2,IF($G$3=aux!$A$2,1,-1)*($F620-INDEX($F$1:$F$1001,ROW($F620)+$E$3))/O$3*1000,""))</f>
        <v/>
      </c>
      <c r="P620" s="73" t="str">
        <f>IF($A620="","",IF($A620=P$2,IF($G$3=aux!$A$2,1,-1)*($F620-INDEX($F$1:$F$1001,ROW($F620)+$E$3))/P$3*1000,""))</f>
        <v/>
      </c>
      <c r="Q620" s="73" t="str">
        <f>IF($A620="","",IF($A620=Q$2,IF($G$3=aux!$A$2,1,-1)*($F620-INDEX($F$1:$F$1001,ROW($F620)+$E$3))/Q$3*1000,""))</f>
        <v/>
      </c>
      <c r="R620" s="73" t="str">
        <f>IF($A620="","",IF($A620=R$2,IF($G$3=aux!$A$2,1,-1)*($F620-INDEX($F$1:$F$1001,ROW($F620)+$E$3))/R$3*1000,""))</f>
        <v/>
      </c>
      <c r="S620" s="73" t="str">
        <f>IF($A620="","",IF($A620=S$2,IF($G$3=aux!$A$2,1,-1)*($F620-INDEX($F$1:$F$1001,ROW($F620)+$E$3))/S$3*1000,""))</f>
        <v/>
      </c>
      <c r="T620" s="73" t="str">
        <f>IF($A620="","",IF($A620=T$2,IF($G$3=aux!$A$2,1,-1)*($F620-INDEX($F$1:$F$1001,ROW($F620)+$E$3))/T$3*1000,""))</f>
        <v/>
      </c>
      <c r="U620" s="73" t="str">
        <f>IF($A620="","",IF($A620=U$2,IF($G$3=aux!$A$2,1,-1)*($F620-INDEX($F$1:$F$1001,ROW($F620)+$E$3))/U$3*1000,""))</f>
        <v/>
      </c>
      <c r="V620" s="73" t="str">
        <f>IF($A620="","",IF($A620=V$2,IF($G$3=aux!$A$2,1,-1)*($F620-INDEX($F$1:$F$1001,ROW($F620)+$E$3))/V$3*1000,""))</f>
        <v/>
      </c>
      <c r="W620" s="73" t="str">
        <f>IF($A620="","",IF($A620=W$2,IF($G$3=aux!$A$2,1,-1)*($F620-INDEX($F$1:$F$1001,ROW($F620)+$E$3))/W$3*1000,""))</f>
        <v/>
      </c>
    </row>
    <row r="621" spans="14:23" x14ac:dyDescent="0.25">
      <c r="N621" s="73" t="str">
        <f>IF($A621="","",IF($A621=N$2,IF($G$3=aux!$A$2,1,-1)*($F621-INDEX($F$1:$F$1001,ROW($F621)+$E$3))/N$3*1000,""))</f>
        <v/>
      </c>
      <c r="O621" s="73" t="str">
        <f>IF($A621="","",IF($A621=O$2,IF($G$3=aux!$A$2,1,-1)*($F621-INDEX($F$1:$F$1001,ROW($F621)+$E$3))/O$3*1000,""))</f>
        <v/>
      </c>
      <c r="P621" s="73" t="str">
        <f>IF($A621="","",IF($A621=P$2,IF($G$3=aux!$A$2,1,-1)*($F621-INDEX($F$1:$F$1001,ROW($F621)+$E$3))/P$3*1000,""))</f>
        <v/>
      </c>
      <c r="Q621" s="73" t="str">
        <f>IF($A621="","",IF($A621=Q$2,IF($G$3=aux!$A$2,1,-1)*($F621-INDEX($F$1:$F$1001,ROW($F621)+$E$3))/Q$3*1000,""))</f>
        <v/>
      </c>
      <c r="R621" s="73" t="str">
        <f>IF($A621="","",IF($A621=R$2,IF($G$3=aux!$A$2,1,-1)*($F621-INDEX($F$1:$F$1001,ROW($F621)+$E$3))/R$3*1000,""))</f>
        <v/>
      </c>
      <c r="S621" s="73" t="str">
        <f>IF($A621="","",IF($A621=S$2,IF($G$3=aux!$A$2,1,-1)*($F621-INDEX($F$1:$F$1001,ROW($F621)+$E$3))/S$3*1000,""))</f>
        <v/>
      </c>
      <c r="T621" s="73" t="str">
        <f>IF($A621="","",IF($A621=T$2,IF($G$3=aux!$A$2,1,-1)*($F621-INDEX($F$1:$F$1001,ROW($F621)+$E$3))/T$3*1000,""))</f>
        <v/>
      </c>
      <c r="U621" s="73" t="str">
        <f>IF($A621="","",IF($A621=U$2,IF($G$3=aux!$A$2,1,-1)*($F621-INDEX($F$1:$F$1001,ROW($F621)+$E$3))/U$3*1000,""))</f>
        <v/>
      </c>
      <c r="V621" s="73" t="str">
        <f>IF($A621="","",IF($A621=V$2,IF($G$3=aux!$A$2,1,-1)*($F621-INDEX($F$1:$F$1001,ROW($F621)+$E$3))/V$3*1000,""))</f>
        <v/>
      </c>
      <c r="W621" s="73" t="str">
        <f>IF($A621="","",IF($A621=W$2,IF($G$3=aux!$A$2,1,-1)*($F621-INDEX($F$1:$F$1001,ROW($F621)+$E$3))/W$3*1000,""))</f>
        <v/>
      </c>
    </row>
    <row r="622" spans="14:23" x14ac:dyDescent="0.25">
      <c r="N622" s="73" t="str">
        <f>IF($A622="","",IF($A622=N$2,IF($G$3=aux!$A$2,1,-1)*($F622-INDEX($F$1:$F$1001,ROW($F622)+$E$3))/N$3*1000,""))</f>
        <v/>
      </c>
      <c r="O622" s="73" t="str">
        <f>IF($A622="","",IF($A622=O$2,IF($G$3=aux!$A$2,1,-1)*($F622-INDEX($F$1:$F$1001,ROW($F622)+$E$3))/O$3*1000,""))</f>
        <v/>
      </c>
      <c r="P622" s="73" t="str">
        <f>IF($A622="","",IF($A622=P$2,IF($G$3=aux!$A$2,1,-1)*($F622-INDEX($F$1:$F$1001,ROW($F622)+$E$3))/P$3*1000,""))</f>
        <v/>
      </c>
      <c r="Q622" s="73" t="str">
        <f>IF($A622="","",IF($A622=Q$2,IF($G$3=aux!$A$2,1,-1)*($F622-INDEX($F$1:$F$1001,ROW($F622)+$E$3))/Q$3*1000,""))</f>
        <v/>
      </c>
      <c r="R622" s="73" t="str">
        <f>IF($A622="","",IF($A622=R$2,IF($G$3=aux!$A$2,1,-1)*($F622-INDEX($F$1:$F$1001,ROW($F622)+$E$3))/R$3*1000,""))</f>
        <v/>
      </c>
      <c r="S622" s="73" t="str">
        <f>IF($A622="","",IF($A622=S$2,IF($G$3=aux!$A$2,1,-1)*($F622-INDEX($F$1:$F$1001,ROW($F622)+$E$3))/S$3*1000,""))</f>
        <v/>
      </c>
      <c r="T622" s="73" t="str">
        <f>IF($A622="","",IF($A622=T$2,IF($G$3=aux!$A$2,1,-1)*($F622-INDEX($F$1:$F$1001,ROW($F622)+$E$3))/T$3*1000,""))</f>
        <v/>
      </c>
      <c r="U622" s="73" t="str">
        <f>IF($A622="","",IF($A622=U$2,IF($G$3=aux!$A$2,1,-1)*($F622-INDEX($F$1:$F$1001,ROW($F622)+$E$3))/U$3*1000,""))</f>
        <v/>
      </c>
      <c r="V622" s="73" t="str">
        <f>IF($A622="","",IF($A622=V$2,IF($G$3=aux!$A$2,1,-1)*($F622-INDEX($F$1:$F$1001,ROW($F622)+$E$3))/V$3*1000,""))</f>
        <v/>
      </c>
      <c r="W622" s="73" t="str">
        <f>IF($A622="","",IF($A622=W$2,IF($G$3=aux!$A$2,1,-1)*($F622-INDEX($F$1:$F$1001,ROW($F622)+$E$3))/W$3*1000,""))</f>
        <v/>
      </c>
    </row>
    <row r="623" spans="14:23" x14ac:dyDescent="0.25">
      <c r="N623" s="73" t="str">
        <f>IF($A623="","",IF($A623=N$2,IF($G$3=aux!$A$2,1,-1)*($F623-INDEX($F$1:$F$1001,ROW($F623)+$E$3))/N$3*1000,""))</f>
        <v/>
      </c>
      <c r="O623" s="73" t="str">
        <f>IF($A623="","",IF($A623=O$2,IF($G$3=aux!$A$2,1,-1)*($F623-INDEX($F$1:$F$1001,ROW($F623)+$E$3))/O$3*1000,""))</f>
        <v/>
      </c>
      <c r="P623" s="73" t="str">
        <f>IF($A623="","",IF($A623=P$2,IF($G$3=aux!$A$2,1,-1)*($F623-INDEX($F$1:$F$1001,ROW($F623)+$E$3))/P$3*1000,""))</f>
        <v/>
      </c>
      <c r="Q623" s="73" t="str">
        <f>IF($A623="","",IF($A623=Q$2,IF($G$3=aux!$A$2,1,-1)*($F623-INDEX($F$1:$F$1001,ROW($F623)+$E$3))/Q$3*1000,""))</f>
        <v/>
      </c>
      <c r="R623" s="73" t="str">
        <f>IF($A623="","",IF($A623=R$2,IF($G$3=aux!$A$2,1,-1)*($F623-INDEX($F$1:$F$1001,ROW($F623)+$E$3))/R$3*1000,""))</f>
        <v/>
      </c>
      <c r="S623" s="73" t="str">
        <f>IF($A623="","",IF($A623=S$2,IF($G$3=aux!$A$2,1,-1)*($F623-INDEX($F$1:$F$1001,ROW($F623)+$E$3))/S$3*1000,""))</f>
        <v/>
      </c>
      <c r="T623" s="73" t="str">
        <f>IF($A623="","",IF($A623=T$2,IF($G$3=aux!$A$2,1,-1)*($F623-INDEX($F$1:$F$1001,ROW($F623)+$E$3))/T$3*1000,""))</f>
        <v/>
      </c>
      <c r="U623" s="73" t="str">
        <f>IF($A623="","",IF($A623=U$2,IF($G$3=aux!$A$2,1,-1)*($F623-INDEX($F$1:$F$1001,ROW($F623)+$E$3))/U$3*1000,""))</f>
        <v/>
      </c>
      <c r="V623" s="73" t="str">
        <f>IF($A623="","",IF($A623=V$2,IF($G$3=aux!$A$2,1,-1)*($F623-INDEX($F$1:$F$1001,ROW($F623)+$E$3))/V$3*1000,""))</f>
        <v/>
      </c>
      <c r="W623" s="73" t="str">
        <f>IF($A623="","",IF($A623=W$2,IF($G$3=aux!$A$2,1,-1)*($F623-INDEX($F$1:$F$1001,ROW($F623)+$E$3))/W$3*1000,""))</f>
        <v/>
      </c>
    </row>
    <row r="624" spans="14:23" x14ac:dyDescent="0.25">
      <c r="N624" s="73" t="str">
        <f>IF($A624="","",IF($A624=N$2,IF($G$3=aux!$A$2,1,-1)*($F624-INDEX($F$1:$F$1001,ROW($F624)+$E$3))/N$3*1000,""))</f>
        <v/>
      </c>
      <c r="O624" s="73" t="str">
        <f>IF($A624="","",IF($A624=O$2,IF($G$3=aux!$A$2,1,-1)*($F624-INDEX($F$1:$F$1001,ROW($F624)+$E$3))/O$3*1000,""))</f>
        <v/>
      </c>
      <c r="P624" s="73" t="str">
        <f>IF($A624="","",IF($A624=P$2,IF($G$3=aux!$A$2,1,-1)*($F624-INDEX($F$1:$F$1001,ROW($F624)+$E$3))/P$3*1000,""))</f>
        <v/>
      </c>
      <c r="Q624" s="73" t="str">
        <f>IF($A624="","",IF($A624=Q$2,IF($G$3=aux!$A$2,1,-1)*($F624-INDEX($F$1:$F$1001,ROW($F624)+$E$3))/Q$3*1000,""))</f>
        <v/>
      </c>
      <c r="R624" s="73" t="str">
        <f>IF($A624="","",IF($A624=R$2,IF($G$3=aux!$A$2,1,-1)*($F624-INDEX($F$1:$F$1001,ROW($F624)+$E$3))/R$3*1000,""))</f>
        <v/>
      </c>
      <c r="S624" s="73" t="str">
        <f>IF($A624="","",IF($A624=S$2,IF($G$3=aux!$A$2,1,-1)*($F624-INDEX($F$1:$F$1001,ROW($F624)+$E$3))/S$3*1000,""))</f>
        <v/>
      </c>
      <c r="T624" s="73" t="str">
        <f>IF($A624="","",IF($A624=T$2,IF($G$3=aux!$A$2,1,-1)*($F624-INDEX($F$1:$F$1001,ROW($F624)+$E$3))/T$3*1000,""))</f>
        <v/>
      </c>
      <c r="U624" s="73" t="str">
        <f>IF($A624="","",IF($A624=U$2,IF($G$3=aux!$A$2,1,-1)*($F624-INDEX($F$1:$F$1001,ROW($F624)+$E$3))/U$3*1000,""))</f>
        <v/>
      </c>
      <c r="V624" s="73" t="str">
        <f>IF($A624="","",IF($A624=V$2,IF($G$3=aux!$A$2,1,-1)*($F624-INDEX($F$1:$F$1001,ROW($F624)+$E$3))/V$3*1000,""))</f>
        <v/>
      </c>
      <c r="W624" s="73" t="str">
        <f>IF($A624="","",IF($A624=W$2,IF($G$3=aux!$A$2,1,-1)*($F624-INDEX($F$1:$F$1001,ROW($F624)+$E$3))/W$3*1000,""))</f>
        <v/>
      </c>
    </row>
    <row r="625" spans="14:23" x14ac:dyDescent="0.25">
      <c r="N625" s="73" t="str">
        <f>IF($A625="","",IF($A625=N$2,IF($G$3=aux!$A$2,1,-1)*($F625-INDEX($F$1:$F$1001,ROW($F625)+$E$3))/N$3*1000,""))</f>
        <v/>
      </c>
      <c r="O625" s="73" t="str">
        <f>IF($A625="","",IF($A625=O$2,IF($G$3=aux!$A$2,1,-1)*($F625-INDEX($F$1:$F$1001,ROW($F625)+$E$3))/O$3*1000,""))</f>
        <v/>
      </c>
      <c r="P625" s="73" t="str">
        <f>IF($A625="","",IF($A625=P$2,IF($G$3=aux!$A$2,1,-1)*($F625-INDEX($F$1:$F$1001,ROW($F625)+$E$3))/P$3*1000,""))</f>
        <v/>
      </c>
      <c r="Q625" s="73" t="str">
        <f>IF($A625="","",IF($A625=Q$2,IF($G$3=aux!$A$2,1,-1)*($F625-INDEX($F$1:$F$1001,ROW($F625)+$E$3))/Q$3*1000,""))</f>
        <v/>
      </c>
      <c r="R625" s="73" t="str">
        <f>IF($A625="","",IF($A625=R$2,IF($G$3=aux!$A$2,1,-1)*($F625-INDEX($F$1:$F$1001,ROW($F625)+$E$3))/R$3*1000,""))</f>
        <v/>
      </c>
      <c r="S625" s="73" t="str">
        <f>IF($A625="","",IF($A625=S$2,IF($G$3=aux!$A$2,1,-1)*($F625-INDEX($F$1:$F$1001,ROW($F625)+$E$3))/S$3*1000,""))</f>
        <v/>
      </c>
      <c r="T625" s="73" t="str">
        <f>IF($A625="","",IF($A625=T$2,IF($G$3=aux!$A$2,1,-1)*($F625-INDEX($F$1:$F$1001,ROW($F625)+$E$3))/T$3*1000,""))</f>
        <v/>
      </c>
      <c r="U625" s="73" t="str">
        <f>IF($A625="","",IF($A625=U$2,IF($G$3=aux!$A$2,1,-1)*($F625-INDEX($F$1:$F$1001,ROW($F625)+$E$3))/U$3*1000,""))</f>
        <v/>
      </c>
      <c r="V625" s="73" t="str">
        <f>IF($A625="","",IF($A625=V$2,IF($G$3=aux!$A$2,1,-1)*($F625-INDEX($F$1:$F$1001,ROW($F625)+$E$3))/V$3*1000,""))</f>
        <v/>
      </c>
      <c r="W625" s="73" t="str">
        <f>IF($A625="","",IF($A625=W$2,IF($G$3=aux!$A$2,1,-1)*($F625-INDEX($F$1:$F$1001,ROW($F625)+$E$3))/W$3*1000,""))</f>
        <v/>
      </c>
    </row>
    <row r="626" spans="14:23" x14ac:dyDescent="0.25">
      <c r="N626" s="73" t="str">
        <f>IF($A626="","",IF($A626=N$2,IF($G$3=aux!$A$2,1,-1)*($F626-INDEX($F$1:$F$1001,ROW($F626)+$E$3))/N$3*1000,""))</f>
        <v/>
      </c>
      <c r="O626" s="73" t="str">
        <f>IF($A626="","",IF($A626=O$2,IF($G$3=aux!$A$2,1,-1)*($F626-INDEX($F$1:$F$1001,ROW($F626)+$E$3))/O$3*1000,""))</f>
        <v/>
      </c>
      <c r="P626" s="73" t="str">
        <f>IF($A626="","",IF($A626=P$2,IF($G$3=aux!$A$2,1,-1)*($F626-INDEX($F$1:$F$1001,ROW($F626)+$E$3))/P$3*1000,""))</f>
        <v/>
      </c>
      <c r="Q626" s="73" t="str">
        <f>IF($A626="","",IF($A626=Q$2,IF($G$3=aux!$A$2,1,-1)*($F626-INDEX($F$1:$F$1001,ROW($F626)+$E$3))/Q$3*1000,""))</f>
        <v/>
      </c>
      <c r="R626" s="73" t="str">
        <f>IF($A626="","",IF($A626=R$2,IF($G$3=aux!$A$2,1,-1)*($F626-INDEX($F$1:$F$1001,ROW($F626)+$E$3))/R$3*1000,""))</f>
        <v/>
      </c>
      <c r="S626" s="73" t="str">
        <f>IF($A626="","",IF($A626=S$2,IF($G$3=aux!$A$2,1,-1)*($F626-INDEX($F$1:$F$1001,ROW($F626)+$E$3))/S$3*1000,""))</f>
        <v/>
      </c>
      <c r="T626" s="73" t="str">
        <f>IF($A626="","",IF($A626=T$2,IF($G$3=aux!$A$2,1,-1)*($F626-INDEX($F$1:$F$1001,ROW($F626)+$E$3))/T$3*1000,""))</f>
        <v/>
      </c>
      <c r="U626" s="73" t="str">
        <f>IF($A626="","",IF($A626=U$2,IF($G$3=aux!$A$2,1,-1)*($F626-INDEX($F$1:$F$1001,ROW($F626)+$E$3))/U$3*1000,""))</f>
        <v/>
      </c>
      <c r="V626" s="73" t="str">
        <f>IF($A626="","",IF($A626=V$2,IF($G$3=aux!$A$2,1,-1)*($F626-INDEX($F$1:$F$1001,ROW($F626)+$E$3))/V$3*1000,""))</f>
        <v/>
      </c>
      <c r="W626" s="73" t="str">
        <f>IF($A626="","",IF($A626=W$2,IF($G$3=aux!$A$2,1,-1)*($F626-INDEX($F$1:$F$1001,ROW($F626)+$E$3))/W$3*1000,""))</f>
        <v/>
      </c>
    </row>
    <row r="627" spans="14:23" x14ac:dyDescent="0.25">
      <c r="N627" s="73" t="str">
        <f>IF($A627="","",IF($A627=N$2,IF($G$3=aux!$A$2,1,-1)*($F627-INDEX($F$1:$F$1001,ROW($F627)+$E$3))/N$3*1000,""))</f>
        <v/>
      </c>
      <c r="O627" s="73" t="str">
        <f>IF($A627="","",IF($A627=O$2,IF($G$3=aux!$A$2,1,-1)*($F627-INDEX($F$1:$F$1001,ROW($F627)+$E$3))/O$3*1000,""))</f>
        <v/>
      </c>
      <c r="P627" s="73" t="str">
        <f>IF($A627="","",IF($A627=P$2,IF($G$3=aux!$A$2,1,-1)*($F627-INDEX($F$1:$F$1001,ROW($F627)+$E$3))/P$3*1000,""))</f>
        <v/>
      </c>
      <c r="Q627" s="73" t="str">
        <f>IF($A627="","",IF($A627=Q$2,IF($G$3=aux!$A$2,1,-1)*($F627-INDEX($F$1:$F$1001,ROW($F627)+$E$3))/Q$3*1000,""))</f>
        <v/>
      </c>
      <c r="R627" s="73" t="str">
        <f>IF($A627="","",IF($A627=R$2,IF($G$3=aux!$A$2,1,-1)*($F627-INDEX($F$1:$F$1001,ROW($F627)+$E$3))/R$3*1000,""))</f>
        <v/>
      </c>
      <c r="S627" s="73" t="str">
        <f>IF($A627="","",IF($A627=S$2,IF($G$3=aux!$A$2,1,-1)*($F627-INDEX($F$1:$F$1001,ROW($F627)+$E$3))/S$3*1000,""))</f>
        <v/>
      </c>
      <c r="T627" s="73" t="str">
        <f>IF($A627="","",IF($A627=T$2,IF($G$3=aux!$A$2,1,-1)*($F627-INDEX($F$1:$F$1001,ROW($F627)+$E$3))/T$3*1000,""))</f>
        <v/>
      </c>
      <c r="U627" s="73" t="str">
        <f>IF($A627="","",IF($A627=U$2,IF($G$3=aux!$A$2,1,-1)*($F627-INDEX($F$1:$F$1001,ROW($F627)+$E$3))/U$3*1000,""))</f>
        <v/>
      </c>
      <c r="V627" s="73" t="str">
        <f>IF($A627="","",IF($A627=V$2,IF($G$3=aux!$A$2,1,-1)*($F627-INDEX($F$1:$F$1001,ROW($F627)+$E$3))/V$3*1000,""))</f>
        <v/>
      </c>
      <c r="W627" s="73" t="str">
        <f>IF($A627="","",IF($A627=W$2,IF($G$3=aux!$A$2,1,-1)*($F627-INDEX($F$1:$F$1001,ROW($F627)+$E$3))/W$3*1000,""))</f>
        <v/>
      </c>
    </row>
    <row r="628" spans="14:23" x14ac:dyDescent="0.25">
      <c r="N628" s="73" t="str">
        <f>IF($A628="","",IF($A628=N$2,IF($G$3=aux!$A$2,1,-1)*($F628-INDEX($F$1:$F$1001,ROW($F628)+$E$3))/N$3*1000,""))</f>
        <v/>
      </c>
      <c r="O628" s="73" t="str">
        <f>IF($A628="","",IF($A628=O$2,IF($G$3=aux!$A$2,1,-1)*($F628-INDEX($F$1:$F$1001,ROW($F628)+$E$3))/O$3*1000,""))</f>
        <v/>
      </c>
      <c r="P628" s="73" t="str">
        <f>IF($A628="","",IF($A628=P$2,IF($G$3=aux!$A$2,1,-1)*($F628-INDEX($F$1:$F$1001,ROW($F628)+$E$3))/P$3*1000,""))</f>
        <v/>
      </c>
      <c r="Q628" s="73" t="str">
        <f>IF($A628="","",IF($A628=Q$2,IF($G$3=aux!$A$2,1,-1)*($F628-INDEX($F$1:$F$1001,ROW($F628)+$E$3))/Q$3*1000,""))</f>
        <v/>
      </c>
      <c r="R628" s="73" t="str">
        <f>IF($A628="","",IF($A628=R$2,IF($G$3=aux!$A$2,1,-1)*($F628-INDEX($F$1:$F$1001,ROW($F628)+$E$3))/R$3*1000,""))</f>
        <v/>
      </c>
      <c r="S628" s="73" t="str">
        <f>IF($A628="","",IF($A628=S$2,IF($G$3=aux!$A$2,1,-1)*($F628-INDEX($F$1:$F$1001,ROW($F628)+$E$3))/S$3*1000,""))</f>
        <v/>
      </c>
      <c r="T628" s="73" t="str">
        <f>IF($A628="","",IF($A628=T$2,IF($G$3=aux!$A$2,1,-1)*($F628-INDEX($F$1:$F$1001,ROW($F628)+$E$3))/T$3*1000,""))</f>
        <v/>
      </c>
      <c r="U628" s="73" t="str">
        <f>IF($A628="","",IF($A628=U$2,IF($G$3=aux!$A$2,1,-1)*($F628-INDEX($F$1:$F$1001,ROW($F628)+$E$3))/U$3*1000,""))</f>
        <v/>
      </c>
      <c r="V628" s="73" t="str">
        <f>IF($A628="","",IF($A628=V$2,IF($G$3=aux!$A$2,1,-1)*($F628-INDEX($F$1:$F$1001,ROW($F628)+$E$3))/V$3*1000,""))</f>
        <v/>
      </c>
      <c r="W628" s="73" t="str">
        <f>IF($A628="","",IF($A628=W$2,IF($G$3=aux!$A$2,1,-1)*($F628-INDEX($F$1:$F$1001,ROW($F628)+$E$3))/W$3*1000,""))</f>
        <v/>
      </c>
    </row>
    <row r="629" spans="14:23" x14ac:dyDescent="0.25">
      <c r="N629" s="73" t="str">
        <f>IF($A629="","",IF($A629=N$2,IF($G$3=aux!$A$2,1,-1)*($F629-INDEX($F$1:$F$1001,ROW($F629)+$E$3))/N$3*1000,""))</f>
        <v/>
      </c>
      <c r="O629" s="73" t="str">
        <f>IF($A629="","",IF($A629=O$2,IF($G$3=aux!$A$2,1,-1)*($F629-INDEX($F$1:$F$1001,ROW($F629)+$E$3))/O$3*1000,""))</f>
        <v/>
      </c>
      <c r="P629" s="73" t="str">
        <f>IF($A629="","",IF($A629=P$2,IF($G$3=aux!$A$2,1,-1)*($F629-INDEX($F$1:$F$1001,ROW($F629)+$E$3))/P$3*1000,""))</f>
        <v/>
      </c>
      <c r="Q629" s="73" t="str">
        <f>IF($A629="","",IF($A629=Q$2,IF($G$3=aux!$A$2,1,-1)*($F629-INDEX($F$1:$F$1001,ROW($F629)+$E$3))/Q$3*1000,""))</f>
        <v/>
      </c>
      <c r="R629" s="73" t="str">
        <f>IF($A629="","",IF($A629=R$2,IF($G$3=aux!$A$2,1,-1)*($F629-INDEX($F$1:$F$1001,ROW($F629)+$E$3))/R$3*1000,""))</f>
        <v/>
      </c>
      <c r="S629" s="73" t="str">
        <f>IF($A629="","",IF($A629=S$2,IF($G$3=aux!$A$2,1,-1)*($F629-INDEX($F$1:$F$1001,ROW($F629)+$E$3))/S$3*1000,""))</f>
        <v/>
      </c>
      <c r="T629" s="73" t="str">
        <f>IF($A629="","",IF($A629=T$2,IF($G$3=aux!$A$2,1,-1)*($F629-INDEX($F$1:$F$1001,ROW($F629)+$E$3))/T$3*1000,""))</f>
        <v/>
      </c>
      <c r="U629" s="73" t="str">
        <f>IF($A629="","",IF($A629=U$2,IF($G$3=aux!$A$2,1,-1)*($F629-INDEX($F$1:$F$1001,ROW($F629)+$E$3))/U$3*1000,""))</f>
        <v/>
      </c>
      <c r="V629" s="73" t="str">
        <f>IF($A629="","",IF($A629=V$2,IF($G$3=aux!$A$2,1,-1)*($F629-INDEX($F$1:$F$1001,ROW($F629)+$E$3))/V$3*1000,""))</f>
        <v/>
      </c>
      <c r="W629" s="73" t="str">
        <f>IF($A629="","",IF($A629=W$2,IF($G$3=aux!$A$2,1,-1)*($F629-INDEX($F$1:$F$1001,ROW($F629)+$E$3))/W$3*1000,""))</f>
        <v/>
      </c>
    </row>
    <row r="630" spans="14:23" x14ac:dyDescent="0.25">
      <c r="N630" s="73" t="str">
        <f>IF($A630="","",IF($A630=N$2,IF($G$3=aux!$A$2,1,-1)*($F630-INDEX($F$1:$F$1001,ROW($F630)+$E$3))/N$3*1000,""))</f>
        <v/>
      </c>
      <c r="O630" s="73" t="str">
        <f>IF($A630="","",IF($A630=O$2,IF($G$3=aux!$A$2,1,-1)*($F630-INDEX($F$1:$F$1001,ROW($F630)+$E$3))/O$3*1000,""))</f>
        <v/>
      </c>
      <c r="P630" s="73" t="str">
        <f>IF($A630="","",IF($A630=P$2,IF($G$3=aux!$A$2,1,-1)*($F630-INDEX($F$1:$F$1001,ROW($F630)+$E$3))/P$3*1000,""))</f>
        <v/>
      </c>
      <c r="Q630" s="73" t="str">
        <f>IF($A630="","",IF($A630=Q$2,IF($G$3=aux!$A$2,1,-1)*($F630-INDEX($F$1:$F$1001,ROW($F630)+$E$3))/Q$3*1000,""))</f>
        <v/>
      </c>
      <c r="R630" s="73" t="str">
        <f>IF($A630="","",IF($A630=R$2,IF($G$3=aux!$A$2,1,-1)*($F630-INDEX($F$1:$F$1001,ROW($F630)+$E$3))/R$3*1000,""))</f>
        <v/>
      </c>
      <c r="S630" s="73" t="str">
        <f>IF($A630="","",IF($A630=S$2,IF($G$3=aux!$A$2,1,-1)*($F630-INDEX($F$1:$F$1001,ROW($F630)+$E$3))/S$3*1000,""))</f>
        <v/>
      </c>
      <c r="T630" s="73" t="str">
        <f>IF($A630="","",IF($A630=T$2,IF($G$3=aux!$A$2,1,-1)*($F630-INDEX($F$1:$F$1001,ROW($F630)+$E$3))/T$3*1000,""))</f>
        <v/>
      </c>
      <c r="U630" s="73" t="str">
        <f>IF($A630="","",IF($A630=U$2,IF($G$3=aux!$A$2,1,-1)*($F630-INDEX($F$1:$F$1001,ROW($F630)+$E$3))/U$3*1000,""))</f>
        <v/>
      </c>
      <c r="V630" s="73" t="str">
        <f>IF($A630="","",IF($A630=V$2,IF($G$3=aux!$A$2,1,-1)*($F630-INDEX($F$1:$F$1001,ROW($F630)+$E$3))/V$3*1000,""))</f>
        <v/>
      </c>
      <c r="W630" s="73" t="str">
        <f>IF($A630="","",IF($A630=W$2,IF($G$3=aux!$A$2,1,-1)*($F630-INDEX($F$1:$F$1001,ROW($F630)+$E$3))/W$3*1000,""))</f>
        <v/>
      </c>
    </row>
    <row r="631" spans="14:23" x14ac:dyDescent="0.25">
      <c r="N631" s="73" t="str">
        <f>IF($A631="","",IF($A631=N$2,IF($G$3=aux!$A$2,1,-1)*($F631-INDEX($F$1:$F$1001,ROW($F631)+$E$3))/N$3*1000,""))</f>
        <v/>
      </c>
      <c r="O631" s="73" t="str">
        <f>IF($A631="","",IF($A631=O$2,IF($G$3=aux!$A$2,1,-1)*($F631-INDEX($F$1:$F$1001,ROW($F631)+$E$3))/O$3*1000,""))</f>
        <v/>
      </c>
      <c r="P631" s="73" t="str">
        <f>IF($A631="","",IF($A631=P$2,IF($G$3=aux!$A$2,1,-1)*($F631-INDEX($F$1:$F$1001,ROW($F631)+$E$3))/P$3*1000,""))</f>
        <v/>
      </c>
      <c r="Q631" s="73" t="str">
        <f>IF($A631="","",IF($A631=Q$2,IF($G$3=aux!$A$2,1,-1)*($F631-INDEX($F$1:$F$1001,ROW($F631)+$E$3))/Q$3*1000,""))</f>
        <v/>
      </c>
      <c r="R631" s="73" t="str">
        <f>IF($A631="","",IF($A631=R$2,IF($G$3=aux!$A$2,1,-1)*($F631-INDEX($F$1:$F$1001,ROW($F631)+$E$3))/R$3*1000,""))</f>
        <v/>
      </c>
      <c r="S631" s="73" t="str">
        <f>IF($A631="","",IF($A631=S$2,IF($G$3=aux!$A$2,1,-1)*($F631-INDEX($F$1:$F$1001,ROW($F631)+$E$3))/S$3*1000,""))</f>
        <v/>
      </c>
      <c r="T631" s="73" t="str">
        <f>IF($A631="","",IF($A631=T$2,IF($G$3=aux!$A$2,1,-1)*($F631-INDEX($F$1:$F$1001,ROW($F631)+$E$3))/T$3*1000,""))</f>
        <v/>
      </c>
      <c r="U631" s="73" t="str">
        <f>IF($A631="","",IF($A631=U$2,IF($G$3=aux!$A$2,1,-1)*($F631-INDEX($F$1:$F$1001,ROW($F631)+$E$3))/U$3*1000,""))</f>
        <v/>
      </c>
      <c r="V631" s="73" t="str">
        <f>IF($A631="","",IF($A631=V$2,IF($G$3=aux!$A$2,1,-1)*($F631-INDEX($F$1:$F$1001,ROW($F631)+$E$3))/V$3*1000,""))</f>
        <v/>
      </c>
      <c r="W631" s="73" t="str">
        <f>IF($A631="","",IF($A631=W$2,IF($G$3=aux!$A$2,1,-1)*($F631-INDEX($F$1:$F$1001,ROW($F631)+$E$3))/W$3*1000,""))</f>
        <v/>
      </c>
    </row>
    <row r="632" spans="14:23" x14ac:dyDescent="0.25">
      <c r="N632" s="73" t="str">
        <f>IF($A632="","",IF($A632=N$2,IF($G$3=aux!$A$2,1,-1)*($F632-INDEX($F$1:$F$1001,ROW($F632)+$E$3))/N$3*1000,""))</f>
        <v/>
      </c>
      <c r="O632" s="73" t="str">
        <f>IF($A632="","",IF($A632=O$2,IF($G$3=aux!$A$2,1,-1)*($F632-INDEX($F$1:$F$1001,ROW($F632)+$E$3))/O$3*1000,""))</f>
        <v/>
      </c>
      <c r="P632" s="73" t="str">
        <f>IF($A632="","",IF($A632=P$2,IF($G$3=aux!$A$2,1,-1)*($F632-INDEX($F$1:$F$1001,ROW($F632)+$E$3))/P$3*1000,""))</f>
        <v/>
      </c>
      <c r="Q632" s="73" t="str">
        <f>IF($A632="","",IF($A632=Q$2,IF($G$3=aux!$A$2,1,-1)*($F632-INDEX($F$1:$F$1001,ROW($F632)+$E$3))/Q$3*1000,""))</f>
        <v/>
      </c>
      <c r="R632" s="73" t="str">
        <f>IF($A632="","",IF($A632=R$2,IF($G$3=aux!$A$2,1,-1)*($F632-INDEX($F$1:$F$1001,ROW($F632)+$E$3))/R$3*1000,""))</f>
        <v/>
      </c>
      <c r="S632" s="73" t="str">
        <f>IF($A632="","",IF($A632=S$2,IF($G$3=aux!$A$2,1,-1)*($F632-INDEX($F$1:$F$1001,ROW($F632)+$E$3))/S$3*1000,""))</f>
        <v/>
      </c>
      <c r="T632" s="73" t="str">
        <f>IF($A632="","",IF($A632=T$2,IF($G$3=aux!$A$2,1,-1)*($F632-INDEX($F$1:$F$1001,ROW($F632)+$E$3))/T$3*1000,""))</f>
        <v/>
      </c>
      <c r="U632" s="73" t="str">
        <f>IF($A632="","",IF($A632=U$2,IF($G$3=aux!$A$2,1,-1)*($F632-INDEX($F$1:$F$1001,ROW($F632)+$E$3))/U$3*1000,""))</f>
        <v/>
      </c>
      <c r="V632" s="73" t="str">
        <f>IF($A632="","",IF($A632=V$2,IF($G$3=aux!$A$2,1,-1)*($F632-INDEX($F$1:$F$1001,ROW($F632)+$E$3))/V$3*1000,""))</f>
        <v/>
      </c>
      <c r="W632" s="73" t="str">
        <f>IF($A632="","",IF($A632=W$2,IF($G$3=aux!$A$2,1,-1)*($F632-INDEX($F$1:$F$1001,ROW($F632)+$E$3))/W$3*1000,""))</f>
        <v/>
      </c>
    </row>
    <row r="633" spans="14:23" x14ac:dyDescent="0.25">
      <c r="N633" s="73" t="str">
        <f>IF($A633="","",IF($A633=N$2,IF($G$3=aux!$A$2,1,-1)*($F633-INDEX($F$1:$F$1001,ROW($F633)+$E$3))/N$3*1000,""))</f>
        <v/>
      </c>
      <c r="O633" s="73" t="str">
        <f>IF($A633="","",IF($A633=O$2,IF($G$3=aux!$A$2,1,-1)*($F633-INDEX($F$1:$F$1001,ROW($F633)+$E$3))/O$3*1000,""))</f>
        <v/>
      </c>
      <c r="P633" s="73" t="str">
        <f>IF($A633="","",IF($A633=P$2,IF($G$3=aux!$A$2,1,-1)*($F633-INDEX($F$1:$F$1001,ROW($F633)+$E$3))/P$3*1000,""))</f>
        <v/>
      </c>
      <c r="Q633" s="73" t="str">
        <f>IF($A633="","",IF($A633=Q$2,IF($G$3=aux!$A$2,1,-1)*($F633-INDEX($F$1:$F$1001,ROW($F633)+$E$3))/Q$3*1000,""))</f>
        <v/>
      </c>
      <c r="R633" s="73" t="str">
        <f>IF($A633="","",IF($A633=R$2,IF($G$3=aux!$A$2,1,-1)*($F633-INDEX($F$1:$F$1001,ROW($F633)+$E$3))/R$3*1000,""))</f>
        <v/>
      </c>
      <c r="S633" s="73" t="str">
        <f>IF($A633="","",IF($A633=S$2,IF($G$3=aux!$A$2,1,-1)*($F633-INDEX($F$1:$F$1001,ROW($F633)+$E$3))/S$3*1000,""))</f>
        <v/>
      </c>
      <c r="T633" s="73" t="str">
        <f>IF($A633="","",IF($A633=T$2,IF($G$3=aux!$A$2,1,-1)*($F633-INDEX($F$1:$F$1001,ROW($F633)+$E$3))/T$3*1000,""))</f>
        <v/>
      </c>
      <c r="U633" s="73" t="str">
        <f>IF($A633="","",IF($A633=U$2,IF($G$3=aux!$A$2,1,-1)*($F633-INDEX($F$1:$F$1001,ROW($F633)+$E$3))/U$3*1000,""))</f>
        <v/>
      </c>
      <c r="V633" s="73" t="str">
        <f>IF($A633="","",IF($A633=V$2,IF($G$3=aux!$A$2,1,-1)*($F633-INDEX($F$1:$F$1001,ROW($F633)+$E$3))/V$3*1000,""))</f>
        <v/>
      </c>
      <c r="W633" s="73" t="str">
        <f>IF($A633="","",IF($A633=W$2,IF($G$3=aux!$A$2,1,-1)*($F633-INDEX($F$1:$F$1001,ROW($F633)+$E$3))/W$3*1000,""))</f>
        <v/>
      </c>
    </row>
    <row r="634" spans="14:23" x14ac:dyDescent="0.25">
      <c r="N634" s="73" t="str">
        <f>IF($A634="","",IF($A634=N$2,IF($G$3=aux!$A$2,1,-1)*($F634-INDEX($F$1:$F$1001,ROW($F634)+$E$3))/N$3*1000,""))</f>
        <v/>
      </c>
      <c r="O634" s="73" t="str">
        <f>IF($A634="","",IF($A634=O$2,IF($G$3=aux!$A$2,1,-1)*($F634-INDEX($F$1:$F$1001,ROW($F634)+$E$3))/O$3*1000,""))</f>
        <v/>
      </c>
      <c r="P634" s="73" t="str">
        <f>IF($A634="","",IF($A634=P$2,IF($G$3=aux!$A$2,1,-1)*($F634-INDEX($F$1:$F$1001,ROW($F634)+$E$3))/P$3*1000,""))</f>
        <v/>
      </c>
      <c r="Q634" s="73" t="str">
        <f>IF($A634="","",IF($A634=Q$2,IF($G$3=aux!$A$2,1,-1)*($F634-INDEX($F$1:$F$1001,ROW($F634)+$E$3))/Q$3*1000,""))</f>
        <v/>
      </c>
      <c r="R634" s="73" t="str">
        <f>IF($A634="","",IF($A634=R$2,IF($G$3=aux!$A$2,1,-1)*($F634-INDEX($F$1:$F$1001,ROW($F634)+$E$3))/R$3*1000,""))</f>
        <v/>
      </c>
      <c r="S634" s="73" t="str">
        <f>IF($A634="","",IF($A634=S$2,IF($G$3=aux!$A$2,1,-1)*($F634-INDEX($F$1:$F$1001,ROW($F634)+$E$3))/S$3*1000,""))</f>
        <v/>
      </c>
      <c r="T634" s="73" t="str">
        <f>IF($A634="","",IF($A634=T$2,IF($G$3=aux!$A$2,1,-1)*($F634-INDEX($F$1:$F$1001,ROW($F634)+$E$3))/T$3*1000,""))</f>
        <v/>
      </c>
      <c r="U634" s="73" t="str">
        <f>IF($A634="","",IF($A634=U$2,IF($G$3=aux!$A$2,1,-1)*($F634-INDEX($F$1:$F$1001,ROW($F634)+$E$3))/U$3*1000,""))</f>
        <v/>
      </c>
      <c r="V634" s="73" t="str">
        <f>IF($A634="","",IF($A634=V$2,IF($G$3=aux!$A$2,1,-1)*($F634-INDEX($F$1:$F$1001,ROW($F634)+$E$3))/V$3*1000,""))</f>
        <v/>
      </c>
      <c r="W634" s="73" t="str">
        <f>IF($A634="","",IF($A634=W$2,IF($G$3=aux!$A$2,1,-1)*($F634-INDEX($F$1:$F$1001,ROW($F634)+$E$3))/W$3*1000,""))</f>
        <v/>
      </c>
    </row>
    <row r="635" spans="14:23" x14ac:dyDescent="0.25">
      <c r="N635" s="73" t="str">
        <f>IF($A635="","",IF($A635=N$2,IF($G$3=aux!$A$2,1,-1)*($F635-INDEX($F$1:$F$1001,ROW($F635)+$E$3))/N$3*1000,""))</f>
        <v/>
      </c>
      <c r="O635" s="73" t="str">
        <f>IF($A635="","",IF($A635=O$2,IF($G$3=aux!$A$2,1,-1)*($F635-INDEX($F$1:$F$1001,ROW($F635)+$E$3))/O$3*1000,""))</f>
        <v/>
      </c>
      <c r="P635" s="73" t="str">
        <f>IF($A635="","",IF($A635=P$2,IF($G$3=aux!$A$2,1,-1)*($F635-INDEX($F$1:$F$1001,ROW($F635)+$E$3))/P$3*1000,""))</f>
        <v/>
      </c>
      <c r="Q635" s="73" t="str">
        <f>IF($A635="","",IF($A635=Q$2,IF($G$3=aux!$A$2,1,-1)*($F635-INDEX($F$1:$F$1001,ROW($F635)+$E$3))/Q$3*1000,""))</f>
        <v/>
      </c>
      <c r="R635" s="73" t="str">
        <f>IF($A635="","",IF($A635=R$2,IF($G$3=aux!$A$2,1,-1)*($F635-INDEX($F$1:$F$1001,ROW($F635)+$E$3))/R$3*1000,""))</f>
        <v/>
      </c>
      <c r="S635" s="73" t="str">
        <f>IF($A635="","",IF($A635=S$2,IF($G$3=aux!$A$2,1,-1)*($F635-INDEX($F$1:$F$1001,ROW($F635)+$E$3))/S$3*1000,""))</f>
        <v/>
      </c>
      <c r="T635" s="73" t="str">
        <f>IF($A635="","",IF($A635=T$2,IF($G$3=aux!$A$2,1,-1)*($F635-INDEX($F$1:$F$1001,ROW($F635)+$E$3))/T$3*1000,""))</f>
        <v/>
      </c>
      <c r="U635" s="73" t="str">
        <f>IF($A635="","",IF($A635=U$2,IF($G$3=aux!$A$2,1,-1)*($F635-INDEX($F$1:$F$1001,ROW($F635)+$E$3))/U$3*1000,""))</f>
        <v/>
      </c>
      <c r="V635" s="73" t="str">
        <f>IF($A635="","",IF($A635=V$2,IF($G$3=aux!$A$2,1,-1)*($F635-INDEX($F$1:$F$1001,ROW($F635)+$E$3))/V$3*1000,""))</f>
        <v/>
      </c>
      <c r="W635" s="73" t="str">
        <f>IF($A635="","",IF($A635=W$2,IF($G$3=aux!$A$2,1,-1)*($F635-INDEX($F$1:$F$1001,ROW($F635)+$E$3))/W$3*1000,""))</f>
        <v/>
      </c>
    </row>
    <row r="636" spans="14:23" x14ac:dyDescent="0.25">
      <c r="N636" s="73" t="str">
        <f>IF($A636="","",IF($A636=N$2,IF($G$3=aux!$A$2,1,-1)*($F636-INDEX($F$1:$F$1001,ROW($F636)+$E$3))/N$3*1000,""))</f>
        <v/>
      </c>
      <c r="O636" s="73" t="str">
        <f>IF($A636="","",IF($A636=O$2,IF($G$3=aux!$A$2,1,-1)*($F636-INDEX($F$1:$F$1001,ROW($F636)+$E$3))/O$3*1000,""))</f>
        <v/>
      </c>
      <c r="P636" s="73" t="str">
        <f>IF($A636="","",IF($A636=P$2,IF($G$3=aux!$A$2,1,-1)*($F636-INDEX($F$1:$F$1001,ROW($F636)+$E$3))/P$3*1000,""))</f>
        <v/>
      </c>
      <c r="Q636" s="73" t="str">
        <f>IF($A636="","",IF($A636=Q$2,IF($G$3=aux!$A$2,1,-1)*($F636-INDEX($F$1:$F$1001,ROW($F636)+$E$3))/Q$3*1000,""))</f>
        <v/>
      </c>
      <c r="R636" s="73" t="str">
        <f>IF($A636="","",IF($A636=R$2,IF($G$3=aux!$A$2,1,-1)*($F636-INDEX($F$1:$F$1001,ROW($F636)+$E$3))/R$3*1000,""))</f>
        <v/>
      </c>
      <c r="S636" s="73" t="str">
        <f>IF($A636="","",IF($A636=S$2,IF($G$3=aux!$A$2,1,-1)*($F636-INDEX($F$1:$F$1001,ROW($F636)+$E$3))/S$3*1000,""))</f>
        <v/>
      </c>
      <c r="T636" s="73" t="str">
        <f>IF($A636="","",IF($A636=T$2,IF($G$3=aux!$A$2,1,-1)*($F636-INDEX($F$1:$F$1001,ROW($F636)+$E$3))/T$3*1000,""))</f>
        <v/>
      </c>
      <c r="U636" s="73" t="str">
        <f>IF($A636="","",IF($A636=U$2,IF($G$3=aux!$A$2,1,-1)*($F636-INDEX($F$1:$F$1001,ROW($F636)+$E$3))/U$3*1000,""))</f>
        <v/>
      </c>
      <c r="V636" s="73" t="str">
        <f>IF($A636="","",IF($A636=V$2,IF($G$3=aux!$A$2,1,-1)*($F636-INDEX($F$1:$F$1001,ROW($F636)+$E$3))/V$3*1000,""))</f>
        <v/>
      </c>
      <c r="W636" s="73" t="str">
        <f>IF($A636="","",IF($A636=W$2,IF($G$3=aux!$A$2,1,-1)*($F636-INDEX($F$1:$F$1001,ROW($F636)+$E$3))/W$3*1000,""))</f>
        <v/>
      </c>
    </row>
    <row r="637" spans="14:23" x14ac:dyDescent="0.25">
      <c r="N637" s="73" t="str">
        <f>IF($A637="","",IF($A637=N$2,IF($G$3=aux!$A$2,1,-1)*($F637-INDEX($F$1:$F$1001,ROW($F637)+$E$3))/N$3*1000,""))</f>
        <v/>
      </c>
      <c r="O637" s="73" t="str">
        <f>IF($A637="","",IF($A637=O$2,IF($G$3=aux!$A$2,1,-1)*($F637-INDEX($F$1:$F$1001,ROW($F637)+$E$3))/O$3*1000,""))</f>
        <v/>
      </c>
      <c r="P637" s="73" t="str">
        <f>IF($A637="","",IF($A637=P$2,IF($G$3=aux!$A$2,1,-1)*($F637-INDEX($F$1:$F$1001,ROW($F637)+$E$3))/P$3*1000,""))</f>
        <v/>
      </c>
      <c r="Q637" s="73" t="str">
        <f>IF($A637="","",IF($A637=Q$2,IF($G$3=aux!$A$2,1,-1)*($F637-INDEX($F$1:$F$1001,ROW($F637)+$E$3))/Q$3*1000,""))</f>
        <v/>
      </c>
      <c r="R637" s="73" t="str">
        <f>IF($A637="","",IF($A637=R$2,IF($G$3=aux!$A$2,1,-1)*($F637-INDEX($F$1:$F$1001,ROW($F637)+$E$3))/R$3*1000,""))</f>
        <v/>
      </c>
      <c r="S637" s="73" t="str">
        <f>IF($A637="","",IF($A637=S$2,IF($G$3=aux!$A$2,1,-1)*($F637-INDEX($F$1:$F$1001,ROW($F637)+$E$3))/S$3*1000,""))</f>
        <v/>
      </c>
      <c r="T637" s="73" t="str">
        <f>IF($A637="","",IF($A637=T$2,IF($G$3=aux!$A$2,1,-1)*($F637-INDEX($F$1:$F$1001,ROW($F637)+$E$3))/T$3*1000,""))</f>
        <v/>
      </c>
      <c r="U637" s="73" t="str">
        <f>IF($A637="","",IF($A637=U$2,IF($G$3=aux!$A$2,1,-1)*($F637-INDEX($F$1:$F$1001,ROW($F637)+$E$3))/U$3*1000,""))</f>
        <v/>
      </c>
      <c r="V637" s="73" t="str">
        <f>IF($A637="","",IF($A637=V$2,IF($G$3=aux!$A$2,1,-1)*($F637-INDEX($F$1:$F$1001,ROW($F637)+$E$3))/V$3*1000,""))</f>
        <v/>
      </c>
      <c r="W637" s="73" t="str">
        <f>IF($A637="","",IF($A637=W$2,IF($G$3=aux!$A$2,1,-1)*($F637-INDEX($F$1:$F$1001,ROW($F637)+$E$3))/W$3*1000,""))</f>
        <v/>
      </c>
    </row>
    <row r="638" spans="14:23" x14ac:dyDescent="0.25">
      <c r="N638" s="73" t="str">
        <f>IF($A638="","",IF($A638=N$2,IF($G$3=aux!$A$2,1,-1)*($F638-INDEX($F$1:$F$1001,ROW($F638)+$E$3))/N$3*1000,""))</f>
        <v/>
      </c>
      <c r="O638" s="73" t="str">
        <f>IF($A638="","",IF($A638=O$2,IF($G$3=aux!$A$2,1,-1)*($F638-INDEX($F$1:$F$1001,ROW($F638)+$E$3))/O$3*1000,""))</f>
        <v/>
      </c>
      <c r="P638" s="73" t="str">
        <f>IF($A638="","",IF($A638=P$2,IF($G$3=aux!$A$2,1,-1)*($F638-INDEX($F$1:$F$1001,ROW($F638)+$E$3))/P$3*1000,""))</f>
        <v/>
      </c>
      <c r="Q638" s="73" t="str">
        <f>IF($A638="","",IF($A638=Q$2,IF($G$3=aux!$A$2,1,-1)*($F638-INDEX($F$1:$F$1001,ROW($F638)+$E$3))/Q$3*1000,""))</f>
        <v/>
      </c>
      <c r="R638" s="73" t="str">
        <f>IF($A638="","",IF($A638=R$2,IF($G$3=aux!$A$2,1,-1)*($F638-INDEX($F$1:$F$1001,ROW($F638)+$E$3))/R$3*1000,""))</f>
        <v/>
      </c>
      <c r="S638" s="73" t="str">
        <f>IF($A638="","",IF($A638=S$2,IF($G$3=aux!$A$2,1,-1)*($F638-INDEX($F$1:$F$1001,ROW($F638)+$E$3))/S$3*1000,""))</f>
        <v/>
      </c>
      <c r="T638" s="73" t="str">
        <f>IF($A638="","",IF($A638=T$2,IF($G$3=aux!$A$2,1,-1)*($F638-INDEX($F$1:$F$1001,ROW($F638)+$E$3))/T$3*1000,""))</f>
        <v/>
      </c>
      <c r="U638" s="73" t="str">
        <f>IF($A638="","",IF($A638=U$2,IF($G$3=aux!$A$2,1,-1)*($F638-INDEX($F$1:$F$1001,ROW($F638)+$E$3))/U$3*1000,""))</f>
        <v/>
      </c>
      <c r="V638" s="73" t="str">
        <f>IF($A638="","",IF($A638=V$2,IF($G$3=aux!$A$2,1,-1)*($F638-INDEX($F$1:$F$1001,ROW($F638)+$E$3))/V$3*1000,""))</f>
        <v/>
      </c>
      <c r="W638" s="73" t="str">
        <f>IF($A638="","",IF($A638=W$2,IF($G$3=aux!$A$2,1,-1)*($F638-INDEX($F$1:$F$1001,ROW($F638)+$E$3))/W$3*1000,""))</f>
        <v/>
      </c>
    </row>
    <row r="639" spans="14:23" x14ac:dyDescent="0.25">
      <c r="N639" s="73" t="str">
        <f>IF($A639="","",IF($A639=N$2,IF($G$3=aux!$A$2,1,-1)*($F639-INDEX($F$1:$F$1001,ROW($F639)+$E$3))/N$3*1000,""))</f>
        <v/>
      </c>
      <c r="O639" s="73" t="str">
        <f>IF($A639="","",IF($A639=O$2,IF($G$3=aux!$A$2,1,-1)*($F639-INDEX($F$1:$F$1001,ROW($F639)+$E$3))/O$3*1000,""))</f>
        <v/>
      </c>
      <c r="P639" s="73" t="str">
        <f>IF($A639="","",IF($A639=P$2,IF($G$3=aux!$A$2,1,-1)*($F639-INDEX($F$1:$F$1001,ROW($F639)+$E$3))/P$3*1000,""))</f>
        <v/>
      </c>
      <c r="Q639" s="73" t="str">
        <f>IF($A639="","",IF($A639=Q$2,IF($G$3=aux!$A$2,1,-1)*($F639-INDEX($F$1:$F$1001,ROW($F639)+$E$3))/Q$3*1000,""))</f>
        <v/>
      </c>
      <c r="R639" s="73" t="str">
        <f>IF($A639="","",IF($A639=R$2,IF($G$3=aux!$A$2,1,-1)*($F639-INDEX($F$1:$F$1001,ROW($F639)+$E$3))/R$3*1000,""))</f>
        <v/>
      </c>
      <c r="S639" s="73" t="str">
        <f>IF($A639="","",IF($A639=S$2,IF($G$3=aux!$A$2,1,-1)*($F639-INDEX($F$1:$F$1001,ROW($F639)+$E$3))/S$3*1000,""))</f>
        <v/>
      </c>
      <c r="T639" s="73" t="str">
        <f>IF($A639="","",IF($A639=T$2,IF($G$3=aux!$A$2,1,-1)*($F639-INDEX($F$1:$F$1001,ROW($F639)+$E$3))/T$3*1000,""))</f>
        <v/>
      </c>
      <c r="U639" s="73" t="str">
        <f>IF($A639="","",IF($A639=U$2,IF($G$3=aux!$A$2,1,-1)*($F639-INDEX($F$1:$F$1001,ROW($F639)+$E$3))/U$3*1000,""))</f>
        <v/>
      </c>
      <c r="V639" s="73" t="str">
        <f>IF($A639="","",IF($A639=V$2,IF($G$3=aux!$A$2,1,-1)*($F639-INDEX($F$1:$F$1001,ROW($F639)+$E$3))/V$3*1000,""))</f>
        <v/>
      </c>
      <c r="W639" s="73" t="str">
        <f>IF($A639="","",IF($A639=W$2,IF($G$3=aux!$A$2,1,-1)*($F639-INDEX($F$1:$F$1001,ROW($F639)+$E$3))/W$3*1000,""))</f>
        <v/>
      </c>
    </row>
    <row r="640" spans="14:23" x14ac:dyDescent="0.25">
      <c r="N640" s="73" t="str">
        <f>IF($A640="","",IF($A640=N$2,IF($G$3=aux!$A$2,1,-1)*($F640-INDEX($F$1:$F$1001,ROW($F640)+$E$3))/N$3*1000,""))</f>
        <v/>
      </c>
      <c r="O640" s="73" t="str">
        <f>IF($A640="","",IF($A640=O$2,IF($G$3=aux!$A$2,1,-1)*($F640-INDEX($F$1:$F$1001,ROW($F640)+$E$3))/O$3*1000,""))</f>
        <v/>
      </c>
      <c r="P640" s="73" t="str">
        <f>IF($A640="","",IF($A640=P$2,IF($G$3=aux!$A$2,1,-1)*($F640-INDEX($F$1:$F$1001,ROW($F640)+$E$3))/P$3*1000,""))</f>
        <v/>
      </c>
      <c r="Q640" s="73" t="str">
        <f>IF($A640="","",IF($A640=Q$2,IF($G$3=aux!$A$2,1,-1)*($F640-INDEX($F$1:$F$1001,ROW($F640)+$E$3))/Q$3*1000,""))</f>
        <v/>
      </c>
      <c r="R640" s="73" t="str">
        <f>IF($A640="","",IF($A640=R$2,IF($G$3=aux!$A$2,1,-1)*($F640-INDEX($F$1:$F$1001,ROW($F640)+$E$3))/R$3*1000,""))</f>
        <v/>
      </c>
      <c r="S640" s="73" t="str">
        <f>IF($A640="","",IF($A640=S$2,IF($G$3=aux!$A$2,1,-1)*($F640-INDEX($F$1:$F$1001,ROW($F640)+$E$3))/S$3*1000,""))</f>
        <v/>
      </c>
      <c r="T640" s="73" t="str">
        <f>IF($A640="","",IF($A640=T$2,IF($G$3=aux!$A$2,1,-1)*($F640-INDEX($F$1:$F$1001,ROW($F640)+$E$3))/T$3*1000,""))</f>
        <v/>
      </c>
      <c r="U640" s="73" t="str">
        <f>IF($A640="","",IF($A640=U$2,IF($G$3=aux!$A$2,1,-1)*($F640-INDEX($F$1:$F$1001,ROW($F640)+$E$3))/U$3*1000,""))</f>
        <v/>
      </c>
      <c r="V640" s="73" t="str">
        <f>IF($A640="","",IF($A640=V$2,IF($G$3=aux!$A$2,1,-1)*($F640-INDEX($F$1:$F$1001,ROW($F640)+$E$3))/V$3*1000,""))</f>
        <v/>
      </c>
      <c r="W640" s="73" t="str">
        <f>IF($A640="","",IF($A640=W$2,IF($G$3=aux!$A$2,1,-1)*($F640-INDEX($F$1:$F$1001,ROW($F640)+$E$3))/W$3*1000,""))</f>
        <v/>
      </c>
    </row>
    <row r="641" spans="14:23" x14ac:dyDescent="0.25">
      <c r="N641" s="73" t="str">
        <f>IF($A641="","",IF($A641=N$2,IF($G$3=aux!$A$2,1,-1)*($F641-INDEX($F$1:$F$1001,ROW($F641)+$E$3))/N$3*1000,""))</f>
        <v/>
      </c>
      <c r="O641" s="73" t="str">
        <f>IF($A641="","",IF($A641=O$2,IF($G$3=aux!$A$2,1,-1)*($F641-INDEX($F$1:$F$1001,ROW($F641)+$E$3))/O$3*1000,""))</f>
        <v/>
      </c>
      <c r="P641" s="73" t="str">
        <f>IF($A641="","",IF($A641=P$2,IF($G$3=aux!$A$2,1,-1)*($F641-INDEX($F$1:$F$1001,ROW($F641)+$E$3))/P$3*1000,""))</f>
        <v/>
      </c>
      <c r="Q641" s="73" t="str">
        <f>IF($A641="","",IF($A641=Q$2,IF($G$3=aux!$A$2,1,-1)*($F641-INDEX($F$1:$F$1001,ROW($F641)+$E$3))/Q$3*1000,""))</f>
        <v/>
      </c>
      <c r="R641" s="73" t="str">
        <f>IF($A641="","",IF($A641=R$2,IF($G$3=aux!$A$2,1,-1)*($F641-INDEX($F$1:$F$1001,ROW($F641)+$E$3))/R$3*1000,""))</f>
        <v/>
      </c>
      <c r="S641" s="73" t="str">
        <f>IF($A641="","",IF($A641=S$2,IF($G$3=aux!$A$2,1,-1)*($F641-INDEX($F$1:$F$1001,ROW($F641)+$E$3))/S$3*1000,""))</f>
        <v/>
      </c>
      <c r="T641" s="73" t="str">
        <f>IF($A641="","",IF($A641=T$2,IF($G$3=aux!$A$2,1,-1)*($F641-INDEX($F$1:$F$1001,ROW($F641)+$E$3))/T$3*1000,""))</f>
        <v/>
      </c>
      <c r="U641" s="73" t="str">
        <f>IF($A641="","",IF($A641=U$2,IF($G$3=aux!$A$2,1,-1)*($F641-INDEX($F$1:$F$1001,ROW($F641)+$E$3))/U$3*1000,""))</f>
        <v/>
      </c>
      <c r="V641" s="73" t="str">
        <f>IF($A641="","",IF($A641=V$2,IF($G$3=aux!$A$2,1,-1)*($F641-INDEX($F$1:$F$1001,ROW($F641)+$E$3))/V$3*1000,""))</f>
        <v/>
      </c>
      <c r="W641" s="73" t="str">
        <f>IF($A641="","",IF($A641=W$2,IF($G$3=aux!$A$2,1,-1)*($F641-INDEX($F$1:$F$1001,ROW($F641)+$E$3))/W$3*1000,""))</f>
        <v/>
      </c>
    </row>
    <row r="642" spans="14:23" x14ac:dyDescent="0.25">
      <c r="N642" s="73" t="str">
        <f>IF($A642="","",IF($A642=N$2,IF($G$3=aux!$A$2,1,-1)*($F642-INDEX($F$1:$F$1001,ROW($F642)+$E$3))/N$3*1000,""))</f>
        <v/>
      </c>
      <c r="O642" s="73" t="str">
        <f>IF($A642="","",IF($A642=O$2,IF($G$3=aux!$A$2,1,-1)*($F642-INDEX($F$1:$F$1001,ROW($F642)+$E$3))/O$3*1000,""))</f>
        <v/>
      </c>
      <c r="P642" s="73" t="str">
        <f>IF($A642="","",IF($A642=P$2,IF($G$3=aux!$A$2,1,-1)*($F642-INDEX($F$1:$F$1001,ROW($F642)+$E$3))/P$3*1000,""))</f>
        <v/>
      </c>
      <c r="Q642" s="73" t="str">
        <f>IF($A642="","",IF($A642=Q$2,IF($G$3=aux!$A$2,1,-1)*($F642-INDEX($F$1:$F$1001,ROW($F642)+$E$3))/Q$3*1000,""))</f>
        <v/>
      </c>
      <c r="R642" s="73" t="str">
        <f>IF($A642="","",IF($A642=R$2,IF($G$3=aux!$A$2,1,-1)*($F642-INDEX($F$1:$F$1001,ROW($F642)+$E$3))/R$3*1000,""))</f>
        <v/>
      </c>
      <c r="S642" s="73" t="str">
        <f>IF($A642="","",IF($A642=S$2,IF($G$3=aux!$A$2,1,-1)*($F642-INDEX($F$1:$F$1001,ROW($F642)+$E$3))/S$3*1000,""))</f>
        <v/>
      </c>
      <c r="T642" s="73" t="str">
        <f>IF($A642="","",IF($A642=T$2,IF($G$3=aux!$A$2,1,-1)*($F642-INDEX($F$1:$F$1001,ROW($F642)+$E$3))/T$3*1000,""))</f>
        <v/>
      </c>
      <c r="U642" s="73" t="str">
        <f>IF($A642="","",IF($A642=U$2,IF($G$3=aux!$A$2,1,-1)*($F642-INDEX($F$1:$F$1001,ROW($F642)+$E$3))/U$3*1000,""))</f>
        <v/>
      </c>
      <c r="V642" s="73" t="str">
        <f>IF($A642="","",IF($A642=V$2,IF($G$3=aux!$A$2,1,-1)*($F642-INDEX($F$1:$F$1001,ROW($F642)+$E$3))/V$3*1000,""))</f>
        <v/>
      </c>
      <c r="W642" s="73" t="str">
        <f>IF($A642="","",IF($A642=W$2,IF($G$3=aux!$A$2,1,-1)*($F642-INDEX($F$1:$F$1001,ROW($F642)+$E$3))/W$3*1000,""))</f>
        <v/>
      </c>
    </row>
    <row r="643" spans="14:23" x14ac:dyDescent="0.25">
      <c r="N643" s="73" t="str">
        <f>IF($A643="","",IF($A643=N$2,IF($G$3=aux!$A$2,1,-1)*($F643-INDEX($F$1:$F$1001,ROW($F643)+$E$3))/N$3*1000,""))</f>
        <v/>
      </c>
      <c r="O643" s="73" t="str">
        <f>IF($A643="","",IF($A643=O$2,IF($G$3=aux!$A$2,1,-1)*($F643-INDEX($F$1:$F$1001,ROW($F643)+$E$3))/O$3*1000,""))</f>
        <v/>
      </c>
      <c r="P643" s="73" t="str">
        <f>IF($A643="","",IF($A643=P$2,IF($G$3=aux!$A$2,1,-1)*($F643-INDEX($F$1:$F$1001,ROW($F643)+$E$3))/P$3*1000,""))</f>
        <v/>
      </c>
      <c r="Q643" s="73" t="str">
        <f>IF($A643="","",IF($A643=Q$2,IF($G$3=aux!$A$2,1,-1)*($F643-INDEX($F$1:$F$1001,ROW($F643)+$E$3))/Q$3*1000,""))</f>
        <v/>
      </c>
      <c r="R643" s="73" t="str">
        <f>IF($A643="","",IF($A643=R$2,IF($G$3=aux!$A$2,1,-1)*($F643-INDEX($F$1:$F$1001,ROW($F643)+$E$3))/R$3*1000,""))</f>
        <v/>
      </c>
      <c r="S643" s="73" t="str">
        <f>IF($A643="","",IF($A643=S$2,IF($G$3=aux!$A$2,1,-1)*($F643-INDEX($F$1:$F$1001,ROW($F643)+$E$3))/S$3*1000,""))</f>
        <v/>
      </c>
      <c r="T643" s="73" t="str">
        <f>IF($A643="","",IF($A643=T$2,IF($G$3=aux!$A$2,1,-1)*($F643-INDEX($F$1:$F$1001,ROW($F643)+$E$3))/T$3*1000,""))</f>
        <v/>
      </c>
      <c r="U643" s="73" t="str">
        <f>IF($A643="","",IF($A643=U$2,IF($G$3=aux!$A$2,1,-1)*($F643-INDEX($F$1:$F$1001,ROW($F643)+$E$3))/U$3*1000,""))</f>
        <v/>
      </c>
      <c r="V643" s="73" t="str">
        <f>IF($A643="","",IF($A643=V$2,IF($G$3=aux!$A$2,1,-1)*($F643-INDEX($F$1:$F$1001,ROW($F643)+$E$3))/V$3*1000,""))</f>
        <v/>
      </c>
      <c r="W643" s="73" t="str">
        <f>IF($A643="","",IF($A643=W$2,IF($G$3=aux!$A$2,1,-1)*($F643-INDEX($F$1:$F$1001,ROW($F643)+$E$3))/W$3*1000,""))</f>
        <v/>
      </c>
    </row>
    <row r="644" spans="14:23" x14ac:dyDescent="0.25">
      <c r="N644" s="73" t="str">
        <f>IF($A644="","",IF($A644=N$2,IF($G$3=aux!$A$2,1,-1)*($F644-INDEX($F$1:$F$1001,ROW($F644)+$E$3))/N$3*1000,""))</f>
        <v/>
      </c>
      <c r="O644" s="73" t="str">
        <f>IF($A644="","",IF($A644=O$2,IF($G$3=aux!$A$2,1,-1)*($F644-INDEX($F$1:$F$1001,ROW($F644)+$E$3))/O$3*1000,""))</f>
        <v/>
      </c>
      <c r="P644" s="73" t="str">
        <f>IF($A644="","",IF($A644=P$2,IF($G$3=aux!$A$2,1,-1)*($F644-INDEX($F$1:$F$1001,ROW($F644)+$E$3))/P$3*1000,""))</f>
        <v/>
      </c>
      <c r="Q644" s="73" t="str">
        <f>IF($A644="","",IF($A644=Q$2,IF($G$3=aux!$A$2,1,-1)*($F644-INDEX($F$1:$F$1001,ROW($F644)+$E$3))/Q$3*1000,""))</f>
        <v/>
      </c>
      <c r="R644" s="73" t="str">
        <f>IF($A644="","",IF($A644=R$2,IF($G$3=aux!$A$2,1,-1)*($F644-INDEX($F$1:$F$1001,ROW($F644)+$E$3))/R$3*1000,""))</f>
        <v/>
      </c>
      <c r="S644" s="73" t="str">
        <f>IF($A644="","",IF($A644=S$2,IF($G$3=aux!$A$2,1,-1)*($F644-INDEX($F$1:$F$1001,ROW($F644)+$E$3))/S$3*1000,""))</f>
        <v/>
      </c>
      <c r="T644" s="73" t="str">
        <f>IF($A644="","",IF($A644=T$2,IF($G$3=aux!$A$2,1,-1)*($F644-INDEX($F$1:$F$1001,ROW($F644)+$E$3))/T$3*1000,""))</f>
        <v/>
      </c>
      <c r="U644" s="73" t="str">
        <f>IF($A644="","",IF($A644=U$2,IF($G$3=aux!$A$2,1,-1)*($F644-INDEX($F$1:$F$1001,ROW($F644)+$E$3))/U$3*1000,""))</f>
        <v/>
      </c>
      <c r="V644" s="73" t="str">
        <f>IF($A644="","",IF($A644=V$2,IF($G$3=aux!$A$2,1,-1)*($F644-INDEX($F$1:$F$1001,ROW($F644)+$E$3))/V$3*1000,""))</f>
        <v/>
      </c>
      <c r="W644" s="73" t="str">
        <f>IF($A644="","",IF($A644=W$2,IF($G$3=aux!$A$2,1,-1)*($F644-INDEX($F$1:$F$1001,ROW($F644)+$E$3))/W$3*1000,""))</f>
        <v/>
      </c>
    </row>
    <row r="645" spans="14:23" x14ac:dyDescent="0.25">
      <c r="N645" s="73" t="str">
        <f>IF($A645="","",IF($A645=N$2,IF($G$3=aux!$A$2,1,-1)*($F645-INDEX($F$1:$F$1001,ROW($F645)+$E$3))/N$3*1000,""))</f>
        <v/>
      </c>
      <c r="O645" s="73" t="str">
        <f>IF($A645="","",IF($A645=O$2,IF($G$3=aux!$A$2,1,-1)*($F645-INDEX($F$1:$F$1001,ROW($F645)+$E$3))/O$3*1000,""))</f>
        <v/>
      </c>
      <c r="P645" s="73" t="str">
        <f>IF($A645="","",IF($A645=P$2,IF($G$3=aux!$A$2,1,-1)*($F645-INDEX($F$1:$F$1001,ROW($F645)+$E$3))/P$3*1000,""))</f>
        <v/>
      </c>
      <c r="Q645" s="73" t="str">
        <f>IF($A645="","",IF($A645=Q$2,IF($G$3=aux!$A$2,1,-1)*($F645-INDEX($F$1:$F$1001,ROW($F645)+$E$3))/Q$3*1000,""))</f>
        <v/>
      </c>
      <c r="R645" s="73" t="str">
        <f>IF($A645="","",IF($A645=R$2,IF($G$3=aux!$A$2,1,-1)*($F645-INDEX($F$1:$F$1001,ROW($F645)+$E$3))/R$3*1000,""))</f>
        <v/>
      </c>
      <c r="S645" s="73" t="str">
        <f>IF($A645="","",IF($A645=S$2,IF($G$3=aux!$A$2,1,-1)*($F645-INDEX($F$1:$F$1001,ROW($F645)+$E$3))/S$3*1000,""))</f>
        <v/>
      </c>
      <c r="T645" s="73" t="str">
        <f>IF($A645="","",IF($A645=T$2,IF($G$3=aux!$A$2,1,-1)*($F645-INDEX($F$1:$F$1001,ROW($F645)+$E$3))/T$3*1000,""))</f>
        <v/>
      </c>
      <c r="U645" s="73" t="str">
        <f>IF($A645="","",IF($A645=U$2,IF($G$3=aux!$A$2,1,-1)*($F645-INDEX($F$1:$F$1001,ROW($F645)+$E$3))/U$3*1000,""))</f>
        <v/>
      </c>
      <c r="V645" s="73" t="str">
        <f>IF($A645="","",IF($A645=V$2,IF($G$3=aux!$A$2,1,-1)*($F645-INDEX($F$1:$F$1001,ROW($F645)+$E$3))/V$3*1000,""))</f>
        <v/>
      </c>
      <c r="W645" s="73" t="str">
        <f>IF($A645="","",IF($A645=W$2,IF($G$3=aux!$A$2,1,-1)*($F645-INDEX($F$1:$F$1001,ROW($F645)+$E$3))/W$3*1000,""))</f>
        <v/>
      </c>
    </row>
    <row r="646" spans="14:23" x14ac:dyDescent="0.25">
      <c r="N646" s="73" t="str">
        <f>IF($A646="","",IF($A646=N$2,IF($G$3=aux!$A$2,1,-1)*($F646-INDEX($F$1:$F$1001,ROW($F646)+$E$3))/N$3*1000,""))</f>
        <v/>
      </c>
      <c r="O646" s="73" t="str">
        <f>IF($A646="","",IF($A646=O$2,IF($G$3=aux!$A$2,1,-1)*($F646-INDEX($F$1:$F$1001,ROW($F646)+$E$3))/O$3*1000,""))</f>
        <v/>
      </c>
      <c r="P646" s="73" t="str">
        <f>IF($A646="","",IF($A646=P$2,IF($G$3=aux!$A$2,1,-1)*($F646-INDEX($F$1:$F$1001,ROW($F646)+$E$3))/P$3*1000,""))</f>
        <v/>
      </c>
      <c r="Q646" s="73" t="str">
        <f>IF($A646="","",IF($A646=Q$2,IF($G$3=aux!$A$2,1,-1)*($F646-INDEX($F$1:$F$1001,ROW($F646)+$E$3))/Q$3*1000,""))</f>
        <v/>
      </c>
      <c r="R646" s="73" t="str">
        <f>IF($A646="","",IF($A646=R$2,IF($G$3=aux!$A$2,1,-1)*($F646-INDEX($F$1:$F$1001,ROW($F646)+$E$3))/R$3*1000,""))</f>
        <v/>
      </c>
      <c r="S646" s="73" t="str">
        <f>IF($A646="","",IF($A646=S$2,IF($G$3=aux!$A$2,1,-1)*($F646-INDEX($F$1:$F$1001,ROW($F646)+$E$3))/S$3*1000,""))</f>
        <v/>
      </c>
      <c r="T646" s="73" t="str">
        <f>IF($A646="","",IF($A646=T$2,IF($G$3=aux!$A$2,1,-1)*($F646-INDEX($F$1:$F$1001,ROW($F646)+$E$3))/T$3*1000,""))</f>
        <v/>
      </c>
      <c r="U646" s="73" t="str">
        <f>IF($A646="","",IF($A646=U$2,IF($G$3=aux!$A$2,1,-1)*($F646-INDEX($F$1:$F$1001,ROW($F646)+$E$3))/U$3*1000,""))</f>
        <v/>
      </c>
      <c r="V646" s="73" t="str">
        <f>IF($A646="","",IF($A646=V$2,IF($G$3=aux!$A$2,1,-1)*($F646-INDEX($F$1:$F$1001,ROW($F646)+$E$3))/V$3*1000,""))</f>
        <v/>
      </c>
      <c r="W646" s="73" t="str">
        <f>IF($A646="","",IF($A646=W$2,IF($G$3=aux!$A$2,1,-1)*($F646-INDEX($F$1:$F$1001,ROW($F646)+$E$3))/W$3*1000,""))</f>
        <v/>
      </c>
    </row>
    <row r="647" spans="14:23" x14ac:dyDescent="0.25">
      <c r="N647" s="73" t="str">
        <f>IF($A647="","",IF($A647=N$2,IF($G$3=aux!$A$2,1,-1)*($F647-INDEX($F$1:$F$1001,ROW($F647)+$E$3))/N$3*1000,""))</f>
        <v/>
      </c>
      <c r="O647" s="73" t="str">
        <f>IF($A647="","",IF($A647=O$2,IF($G$3=aux!$A$2,1,-1)*($F647-INDEX($F$1:$F$1001,ROW($F647)+$E$3))/O$3*1000,""))</f>
        <v/>
      </c>
      <c r="P647" s="73" t="str">
        <f>IF($A647="","",IF($A647=P$2,IF($G$3=aux!$A$2,1,-1)*($F647-INDEX($F$1:$F$1001,ROW($F647)+$E$3))/P$3*1000,""))</f>
        <v/>
      </c>
      <c r="Q647" s="73" t="str">
        <f>IF($A647="","",IF($A647=Q$2,IF($G$3=aux!$A$2,1,-1)*($F647-INDEX($F$1:$F$1001,ROW($F647)+$E$3))/Q$3*1000,""))</f>
        <v/>
      </c>
      <c r="R647" s="73" t="str">
        <f>IF($A647="","",IF($A647=R$2,IF($G$3=aux!$A$2,1,-1)*($F647-INDEX($F$1:$F$1001,ROW($F647)+$E$3))/R$3*1000,""))</f>
        <v/>
      </c>
      <c r="S647" s="73" t="str">
        <f>IF($A647="","",IF($A647=S$2,IF($G$3=aux!$A$2,1,-1)*($F647-INDEX($F$1:$F$1001,ROW($F647)+$E$3))/S$3*1000,""))</f>
        <v/>
      </c>
      <c r="T647" s="73" t="str">
        <f>IF($A647="","",IF($A647=T$2,IF($G$3=aux!$A$2,1,-1)*($F647-INDEX($F$1:$F$1001,ROW($F647)+$E$3))/T$3*1000,""))</f>
        <v/>
      </c>
      <c r="U647" s="73" t="str">
        <f>IF($A647="","",IF($A647=U$2,IF($G$3=aux!$A$2,1,-1)*($F647-INDEX($F$1:$F$1001,ROW($F647)+$E$3))/U$3*1000,""))</f>
        <v/>
      </c>
      <c r="V647" s="73" t="str">
        <f>IF($A647="","",IF($A647=V$2,IF($G$3=aux!$A$2,1,-1)*($F647-INDEX($F$1:$F$1001,ROW($F647)+$E$3))/V$3*1000,""))</f>
        <v/>
      </c>
      <c r="W647" s="73" t="str">
        <f>IF($A647="","",IF($A647=W$2,IF($G$3=aux!$A$2,1,-1)*($F647-INDEX($F$1:$F$1001,ROW($F647)+$E$3))/W$3*1000,""))</f>
        <v/>
      </c>
    </row>
    <row r="648" spans="14:23" x14ac:dyDescent="0.25">
      <c r="N648" s="73" t="str">
        <f>IF($A648="","",IF($A648=N$2,IF($G$3=aux!$A$2,1,-1)*($F648-INDEX($F$1:$F$1001,ROW($F648)+$E$3))/N$3*1000,""))</f>
        <v/>
      </c>
      <c r="O648" s="73" t="str">
        <f>IF($A648="","",IF($A648=O$2,IF($G$3=aux!$A$2,1,-1)*($F648-INDEX($F$1:$F$1001,ROW($F648)+$E$3))/O$3*1000,""))</f>
        <v/>
      </c>
      <c r="P648" s="73" t="str">
        <f>IF($A648="","",IF($A648=P$2,IF($G$3=aux!$A$2,1,-1)*($F648-INDEX($F$1:$F$1001,ROW($F648)+$E$3))/P$3*1000,""))</f>
        <v/>
      </c>
      <c r="Q648" s="73" t="str">
        <f>IF($A648="","",IF($A648=Q$2,IF($G$3=aux!$A$2,1,-1)*($F648-INDEX($F$1:$F$1001,ROW($F648)+$E$3))/Q$3*1000,""))</f>
        <v/>
      </c>
      <c r="R648" s="73" t="str">
        <f>IF($A648="","",IF($A648=R$2,IF($G$3=aux!$A$2,1,-1)*($F648-INDEX($F$1:$F$1001,ROW($F648)+$E$3))/R$3*1000,""))</f>
        <v/>
      </c>
      <c r="S648" s="73" t="str">
        <f>IF($A648="","",IF($A648=S$2,IF($G$3=aux!$A$2,1,-1)*($F648-INDEX($F$1:$F$1001,ROW($F648)+$E$3))/S$3*1000,""))</f>
        <v/>
      </c>
      <c r="T648" s="73" t="str">
        <f>IF($A648="","",IF($A648=T$2,IF($G$3=aux!$A$2,1,-1)*($F648-INDEX($F$1:$F$1001,ROW($F648)+$E$3))/T$3*1000,""))</f>
        <v/>
      </c>
      <c r="U648" s="73" t="str">
        <f>IF($A648="","",IF($A648=U$2,IF($G$3=aux!$A$2,1,-1)*($F648-INDEX($F$1:$F$1001,ROW($F648)+$E$3))/U$3*1000,""))</f>
        <v/>
      </c>
      <c r="V648" s="73" t="str">
        <f>IF($A648="","",IF($A648=V$2,IF($G$3=aux!$A$2,1,-1)*($F648-INDEX($F$1:$F$1001,ROW($F648)+$E$3))/V$3*1000,""))</f>
        <v/>
      </c>
      <c r="W648" s="73" t="str">
        <f>IF($A648="","",IF($A648=W$2,IF($G$3=aux!$A$2,1,-1)*($F648-INDEX($F$1:$F$1001,ROW($F648)+$E$3))/W$3*1000,""))</f>
        <v/>
      </c>
    </row>
    <row r="649" spans="14:23" x14ac:dyDescent="0.25">
      <c r="N649" s="73" t="str">
        <f>IF($A649="","",IF($A649=N$2,IF($G$3=aux!$A$2,1,-1)*($F649-INDEX($F$1:$F$1001,ROW($F649)+$E$3))/N$3*1000,""))</f>
        <v/>
      </c>
      <c r="O649" s="73" t="str">
        <f>IF($A649="","",IF($A649=O$2,IF($G$3=aux!$A$2,1,-1)*($F649-INDEX($F$1:$F$1001,ROW($F649)+$E$3))/O$3*1000,""))</f>
        <v/>
      </c>
      <c r="P649" s="73" t="str">
        <f>IF($A649="","",IF($A649=P$2,IF($G$3=aux!$A$2,1,-1)*($F649-INDEX($F$1:$F$1001,ROW($F649)+$E$3))/P$3*1000,""))</f>
        <v/>
      </c>
      <c r="Q649" s="73" t="str">
        <f>IF($A649="","",IF($A649=Q$2,IF($G$3=aux!$A$2,1,-1)*($F649-INDEX($F$1:$F$1001,ROW($F649)+$E$3))/Q$3*1000,""))</f>
        <v/>
      </c>
      <c r="R649" s="73" t="str">
        <f>IF($A649="","",IF($A649=R$2,IF($G$3=aux!$A$2,1,-1)*($F649-INDEX($F$1:$F$1001,ROW($F649)+$E$3))/R$3*1000,""))</f>
        <v/>
      </c>
      <c r="S649" s="73" t="str">
        <f>IF($A649="","",IF($A649=S$2,IF($G$3=aux!$A$2,1,-1)*($F649-INDEX($F$1:$F$1001,ROW($F649)+$E$3))/S$3*1000,""))</f>
        <v/>
      </c>
      <c r="T649" s="73" t="str">
        <f>IF($A649="","",IF($A649=T$2,IF($G$3=aux!$A$2,1,-1)*($F649-INDEX($F$1:$F$1001,ROW($F649)+$E$3))/T$3*1000,""))</f>
        <v/>
      </c>
      <c r="U649" s="73" t="str">
        <f>IF($A649="","",IF($A649=U$2,IF($G$3=aux!$A$2,1,-1)*($F649-INDEX($F$1:$F$1001,ROW($F649)+$E$3))/U$3*1000,""))</f>
        <v/>
      </c>
      <c r="V649" s="73" t="str">
        <f>IF($A649="","",IF($A649=V$2,IF($G$3=aux!$A$2,1,-1)*($F649-INDEX($F$1:$F$1001,ROW($F649)+$E$3))/V$3*1000,""))</f>
        <v/>
      </c>
      <c r="W649" s="73" t="str">
        <f>IF($A649="","",IF($A649=W$2,IF($G$3=aux!$A$2,1,-1)*($F649-INDEX($F$1:$F$1001,ROW($F649)+$E$3))/W$3*1000,""))</f>
        <v/>
      </c>
    </row>
    <row r="650" spans="14:23" x14ac:dyDescent="0.25">
      <c r="N650" s="73" t="str">
        <f>IF($A650="","",IF($A650=N$2,IF($G$3=aux!$A$2,1,-1)*($F650-INDEX($F$1:$F$1001,ROW($F650)+$E$3))/N$3*1000,""))</f>
        <v/>
      </c>
      <c r="O650" s="73" t="str">
        <f>IF($A650="","",IF($A650=O$2,IF($G$3=aux!$A$2,1,-1)*($F650-INDEX($F$1:$F$1001,ROW($F650)+$E$3))/O$3*1000,""))</f>
        <v/>
      </c>
      <c r="P650" s="73" t="str">
        <f>IF($A650="","",IF($A650=P$2,IF($G$3=aux!$A$2,1,-1)*($F650-INDEX($F$1:$F$1001,ROW($F650)+$E$3))/P$3*1000,""))</f>
        <v/>
      </c>
      <c r="Q650" s="73" t="str">
        <f>IF($A650="","",IF($A650=Q$2,IF($G$3=aux!$A$2,1,-1)*($F650-INDEX($F$1:$F$1001,ROW($F650)+$E$3))/Q$3*1000,""))</f>
        <v/>
      </c>
      <c r="R650" s="73" t="str">
        <f>IF($A650="","",IF($A650=R$2,IF($G$3=aux!$A$2,1,-1)*($F650-INDEX($F$1:$F$1001,ROW($F650)+$E$3))/R$3*1000,""))</f>
        <v/>
      </c>
      <c r="S650" s="73" t="str">
        <f>IF($A650="","",IF($A650=S$2,IF($G$3=aux!$A$2,1,-1)*($F650-INDEX($F$1:$F$1001,ROW($F650)+$E$3))/S$3*1000,""))</f>
        <v/>
      </c>
      <c r="T650" s="73" t="str">
        <f>IF($A650="","",IF($A650=T$2,IF($G$3=aux!$A$2,1,-1)*($F650-INDEX($F$1:$F$1001,ROW($F650)+$E$3))/T$3*1000,""))</f>
        <v/>
      </c>
      <c r="U650" s="73" t="str">
        <f>IF($A650="","",IF($A650=U$2,IF($G$3=aux!$A$2,1,-1)*($F650-INDEX($F$1:$F$1001,ROW($F650)+$E$3))/U$3*1000,""))</f>
        <v/>
      </c>
      <c r="V650" s="73" t="str">
        <f>IF($A650="","",IF($A650=V$2,IF($G$3=aux!$A$2,1,-1)*($F650-INDEX($F$1:$F$1001,ROW($F650)+$E$3))/V$3*1000,""))</f>
        <v/>
      </c>
      <c r="W650" s="73" t="str">
        <f>IF($A650="","",IF($A650=W$2,IF($G$3=aux!$A$2,1,-1)*($F650-INDEX($F$1:$F$1001,ROW($F650)+$E$3))/W$3*1000,""))</f>
        <v/>
      </c>
    </row>
    <row r="651" spans="14:23" x14ac:dyDescent="0.25">
      <c r="N651" s="73" t="str">
        <f>IF($A651="","",IF($A651=N$2,IF($G$3=aux!$A$2,1,-1)*($F651-INDEX($F$1:$F$1001,ROW($F651)+$E$3))/N$3*1000,""))</f>
        <v/>
      </c>
      <c r="O651" s="73" t="str">
        <f>IF($A651="","",IF($A651=O$2,IF($G$3=aux!$A$2,1,-1)*($F651-INDEX($F$1:$F$1001,ROW($F651)+$E$3))/O$3*1000,""))</f>
        <v/>
      </c>
      <c r="P651" s="73" t="str">
        <f>IF($A651="","",IF($A651=P$2,IF($G$3=aux!$A$2,1,-1)*($F651-INDEX($F$1:$F$1001,ROW($F651)+$E$3))/P$3*1000,""))</f>
        <v/>
      </c>
      <c r="Q651" s="73" t="str">
        <f>IF($A651="","",IF($A651=Q$2,IF($G$3=aux!$A$2,1,-1)*($F651-INDEX($F$1:$F$1001,ROW($F651)+$E$3))/Q$3*1000,""))</f>
        <v/>
      </c>
      <c r="R651" s="73" t="str">
        <f>IF($A651="","",IF($A651=R$2,IF($G$3=aux!$A$2,1,-1)*($F651-INDEX($F$1:$F$1001,ROW($F651)+$E$3))/R$3*1000,""))</f>
        <v/>
      </c>
      <c r="S651" s="73" t="str">
        <f>IF($A651="","",IF($A651=S$2,IF($G$3=aux!$A$2,1,-1)*($F651-INDEX($F$1:$F$1001,ROW($F651)+$E$3))/S$3*1000,""))</f>
        <v/>
      </c>
      <c r="T651" s="73" t="str">
        <f>IF($A651="","",IF($A651=T$2,IF($G$3=aux!$A$2,1,-1)*($F651-INDEX($F$1:$F$1001,ROW($F651)+$E$3))/T$3*1000,""))</f>
        <v/>
      </c>
      <c r="U651" s="73" t="str">
        <f>IF($A651="","",IF($A651=U$2,IF($G$3=aux!$A$2,1,-1)*($F651-INDEX($F$1:$F$1001,ROW($F651)+$E$3))/U$3*1000,""))</f>
        <v/>
      </c>
      <c r="V651" s="73" t="str">
        <f>IF($A651="","",IF($A651=V$2,IF($G$3=aux!$A$2,1,-1)*($F651-INDEX($F$1:$F$1001,ROW($F651)+$E$3))/V$3*1000,""))</f>
        <v/>
      </c>
      <c r="W651" s="73" t="str">
        <f>IF($A651="","",IF($A651=W$2,IF($G$3=aux!$A$2,1,-1)*($F651-INDEX($F$1:$F$1001,ROW($F651)+$E$3))/W$3*1000,""))</f>
        <v/>
      </c>
    </row>
    <row r="652" spans="14:23" x14ac:dyDescent="0.25">
      <c r="N652" s="73" t="str">
        <f>IF($A652="","",IF($A652=N$2,IF($G$3=aux!$A$2,1,-1)*($F652-INDEX($F$1:$F$1001,ROW($F652)+$E$3))/N$3*1000,""))</f>
        <v/>
      </c>
      <c r="O652" s="73" t="str">
        <f>IF($A652="","",IF($A652=O$2,IF($G$3=aux!$A$2,1,-1)*($F652-INDEX($F$1:$F$1001,ROW($F652)+$E$3))/O$3*1000,""))</f>
        <v/>
      </c>
      <c r="P652" s="73" t="str">
        <f>IF($A652="","",IF($A652=P$2,IF($G$3=aux!$A$2,1,-1)*($F652-INDEX($F$1:$F$1001,ROW($F652)+$E$3))/P$3*1000,""))</f>
        <v/>
      </c>
      <c r="Q652" s="73" t="str">
        <f>IF($A652="","",IF($A652=Q$2,IF($G$3=aux!$A$2,1,-1)*($F652-INDEX($F$1:$F$1001,ROW($F652)+$E$3))/Q$3*1000,""))</f>
        <v/>
      </c>
      <c r="R652" s="73" t="str">
        <f>IF($A652="","",IF($A652=R$2,IF($G$3=aux!$A$2,1,-1)*($F652-INDEX($F$1:$F$1001,ROW($F652)+$E$3))/R$3*1000,""))</f>
        <v/>
      </c>
      <c r="S652" s="73" t="str">
        <f>IF($A652="","",IF($A652=S$2,IF($G$3=aux!$A$2,1,-1)*($F652-INDEX($F$1:$F$1001,ROW($F652)+$E$3))/S$3*1000,""))</f>
        <v/>
      </c>
      <c r="T652" s="73" t="str">
        <f>IF($A652="","",IF($A652=T$2,IF($G$3=aux!$A$2,1,-1)*($F652-INDEX($F$1:$F$1001,ROW($F652)+$E$3))/T$3*1000,""))</f>
        <v/>
      </c>
      <c r="U652" s="73" t="str">
        <f>IF($A652="","",IF($A652=U$2,IF($G$3=aux!$A$2,1,-1)*($F652-INDEX($F$1:$F$1001,ROW($F652)+$E$3))/U$3*1000,""))</f>
        <v/>
      </c>
      <c r="V652" s="73" t="str">
        <f>IF($A652="","",IF($A652=V$2,IF($G$3=aux!$A$2,1,-1)*($F652-INDEX($F$1:$F$1001,ROW($F652)+$E$3))/V$3*1000,""))</f>
        <v/>
      </c>
      <c r="W652" s="73" t="str">
        <f>IF($A652="","",IF($A652=W$2,IF($G$3=aux!$A$2,1,-1)*($F652-INDEX($F$1:$F$1001,ROW($F652)+$E$3))/W$3*1000,""))</f>
        <v/>
      </c>
    </row>
    <row r="653" spans="14:23" x14ac:dyDescent="0.25">
      <c r="N653" s="73" t="str">
        <f>IF($A653="","",IF($A653=N$2,IF($G$3=aux!$A$2,1,-1)*($F653-INDEX($F$1:$F$1001,ROW($F653)+$E$3))/N$3*1000,""))</f>
        <v/>
      </c>
      <c r="O653" s="73" t="str">
        <f>IF($A653="","",IF($A653=O$2,IF($G$3=aux!$A$2,1,-1)*($F653-INDEX($F$1:$F$1001,ROW($F653)+$E$3))/O$3*1000,""))</f>
        <v/>
      </c>
      <c r="P653" s="73" t="str">
        <f>IF($A653="","",IF($A653=P$2,IF($G$3=aux!$A$2,1,-1)*($F653-INDEX($F$1:$F$1001,ROW($F653)+$E$3))/P$3*1000,""))</f>
        <v/>
      </c>
      <c r="Q653" s="73" t="str">
        <f>IF($A653="","",IF($A653=Q$2,IF($G$3=aux!$A$2,1,-1)*($F653-INDEX($F$1:$F$1001,ROW($F653)+$E$3))/Q$3*1000,""))</f>
        <v/>
      </c>
      <c r="R653" s="73" t="str">
        <f>IF($A653="","",IF($A653=R$2,IF($G$3=aux!$A$2,1,-1)*($F653-INDEX($F$1:$F$1001,ROW($F653)+$E$3))/R$3*1000,""))</f>
        <v/>
      </c>
      <c r="S653" s="73" t="str">
        <f>IF($A653="","",IF($A653=S$2,IF($G$3=aux!$A$2,1,-1)*($F653-INDEX($F$1:$F$1001,ROW($F653)+$E$3))/S$3*1000,""))</f>
        <v/>
      </c>
      <c r="T653" s="73" t="str">
        <f>IF($A653="","",IF($A653=T$2,IF($G$3=aux!$A$2,1,-1)*($F653-INDEX($F$1:$F$1001,ROW($F653)+$E$3))/T$3*1000,""))</f>
        <v/>
      </c>
      <c r="U653" s="73" t="str">
        <f>IF($A653="","",IF($A653=U$2,IF($G$3=aux!$A$2,1,-1)*($F653-INDEX($F$1:$F$1001,ROW($F653)+$E$3))/U$3*1000,""))</f>
        <v/>
      </c>
      <c r="V653" s="73" t="str">
        <f>IF($A653="","",IF($A653=V$2,IF($G$3=aux!$A$2,1,-1)*($F653-INDEX($F$1:$F$1001,ROW($F653)+$E$3))/V$3*1000,""))</f>
        <v/>
      </c>
      <c r="W653" s="73" t="str">
        <f>IF($A653="","",IF($A653=W$2,IF($G$3=aux!$A$2,1,-1)*($F653-INDEX($F$1:$F$1001,ROW($F653)+$E$3))/W$3*1000,""))</f>
        <v/>
      </c>
    </row>
    <row r="654" spans="14:23" x14ac:dyDescent="0.25">
      <c r="N654" s="73" t="str">
        <f>IF($A654="","",IF($A654=N$2,IF($G$3=aux!$A$2,1,-1)*($F654-INDEX($F$1:$F$1001,ROW($F654)+$E$3))/N$3*1000,""))</f>
        <v/>
      </c>
      <c r="O654" s="73" t="str">
        <f>IF($A654="","",IF($A654=O$2,IF($G$3=aux!$A$2,1,-1)*($F654-INDEX($F$1:$F$1001,ROW($F654)+$E$3))/O$3*1000,""))</f>
        <v/>
      </c>
      <c r="P654" s="73" t="str">
        <f>IF($A654="","",IF($A654=P$2,IF($G$3=aux!$A$2,1,-1)*($F654-INDEX($F$1:$F$1001,ROW($F654)+$E$3))/P$3*1000,""))</f>
        <v/>
      </c>
      <c r="Q654" s="73" t="str">
        <f>IF($A654="","",IF($A654=Q$2,IF($G$3=aux!$A$2,1,-1)*($F654-INDEX($F$1:$F$1001,ROW($F654)+$E$3))/Q$3*1000,""))</f>
        <v/>
      </c>
      <c r="R654" s="73" t="str">
        <f>IF($A654="","",IF($A654=R$2,IF($G$3=aux!$A$2,1,-1)*($F654-INDEX($F$1:$F$1001,ROW($F654)+$E$3))/R$3*1000,""))</f>
        <v/>
      </c>
      <c r="S654" s="73" t="str">
        <f>IF($A654="","",IF($A654=S$2,IF($G$3=aux!$A$2,1,-1)*($F654-INDEX($F$1:$F$1001,ROW($F654)+$E$3))/S$3*1000,""))</f>
        <v/>
      </c>
      <c r="T654" s="73" t="str">
        <f>IF($A654="","",IF($A654=T$2,IF($G$3=aux!$A$2,1,-1)*($F654-INDEX($F$1:$F$1001,ROW($F654)+$E$3))/T$3*1000,""))</f>
        <v/>
      </c>
      <c r="U654" s="73" t="str">
        <f>IF($A654="","",IF($A654=U$2,IF($G$3=aux!$A$2,1,-1)*($F654-INDEX($F$1:$F$1001,ROW($F654)+$E$3))/U$3*1000,""))</f>
        <v/>
      </c>
      <c r="V654" s="73" t="str">
        <f>IF($A654="","",IF($A654=V$2,IF($G$3=aux!$A$2,1,-1)*($F654-INDEX($F$1:$F$1001,ROW($F654)+$E$3))/V$3*1000,""))</f>
        <v/>
      </c>
      <c r="W654" s="73" t="str">
        <f>IF($A654="","",IF($A654=W$2,IF($G$3=aux!$A$2,1,-1)*($F654-INDEX($F$1:$F$1001,ROW($F654)+$E$3))/W$3*1000,""))</f>
        <v/>
      </c>
    </row>
    <row r="655" spans="14:23" x14ac:dyDescent="0.25">
      <c r="N655" s="73" t="str">
        <f>IF($A655="","",IF($A655=N$2,IF($G$3=aux!$A$2,1,-1)*($F655-INDEX($F$1:$F$1001,ROW($F655)+$E$3))/N$3*1000,""))</f>
        <v/>
      </c>
      <c r="O655" s="73" t="str">
        <f>IF($A655="","",IF($A655=O$2,IF($G$3=aux!$A$2,1,-1)*($F655-INDEX($F$1:$F$1001,ROW($F655)+$E$3))/O$3*1000,""))</f>
        <v/>
      </c>
      <c r="P655" s="73" t="str">
        <f>IF($A655="","",IF($A655=P$2,IF($G$3=aux!$A$2,1,-1)*($F655-INDEX($F$1:$F$1001,ROW($F655)+$E$3))/P$3*1000,""))</f>
        <v/>
      </c>
      <c r="Q655" s="73" t="str">
        <f>IF($A655="","",IF($A655=Q$2,IF($G$3=aux!$A$2,1,-1)*($F655-INDEX($F$1:$F$1001,ROW($F655)+$E$3))/Q$3*1000,""))</f>
        <v/>
      </c>
      <c r="R655" s="73" t="str">
        <f>IF($A655="","",IF($A655=R$2,IF($G$3=aux!$A$2,1,-1)*($F655-INDEX($F$1:$F$1001,ROW($F655)+$E$3))/R$3*1000,""))</f>
        <v/>
      </c>
      <c r="S655" s="73" t="str">
        <f>IF($A655="","",IF($A655=S$2,IF($G$3=aux!$A$2,1,-1)*($F655-INDEX($F$1:$F$1001,ROW($F655)+$E$3))/S$3*1000,""))</f>
        <v/>
      </c>
      <c r="T655" s="73" t="str">
        <f>IF($A655="","",IF($A655=T$2,IF($G$3=aux!$A$2,1,-1)*($F655-INDEX($F$1:$F$1001,ROW($F655)+$E$3))/T$3*1000,""))</f>
        <v/>
      </c>
      <c r="U655" s="73" t="str">
        <f>IF($A655="","",IF($A655=U$2,IF($G$3=aux!$A$2,1,-1)*($F655-INDEX($F$1:$F$1001,ROW($F655)+$E$3))/U$3*1000,""))</f>
        <v/>
      </c>
      <c r="V655" s="73" t="str">
        <f>IF($A655="","",IF($A655=V$2,IF($G$3=aux!$A$2,1,-1)*($F655-INDEX($F$1:$F$1001,ROW($F655)+$E$3))/V$3*1000,""))</f>
        <v/>
      </c>
      <c r="W655" s="73" t="str">
        <f>IF($A655="","",IF($A655=W$2,IF($G$3=aux!$A$2,1,-1)*($F655-INDEX($F$1:$F$1001,ROW($F655)+$E$3))/W$3*1000,""))</f>
        <v/>
      </c>
    </row>
    <row r="656" spans="14:23" x14ac:dyDescent="0.25">
      <c r="N656" s="73" t="str">
        <f>IF($A656="","",IF($A656=N$2,IF($G$3=aux!$A$2,1,-1)*($F656-INDEX($F$1:$F$1001,ROW($F656)+$E$3))/N$3*1000,""))</f>
        <v/>
      </c>
      <c r="O656" s="73" t="str">
        <f>IF($A656="","",IF($A656=O$2,IF($G$3=aux!$A$2,1,-1)*($F656-INDEX($F$1:$F$1001,ROW($F656)+$E$3))/O$3*1000,""))</f>
        <v/>
      </c>
      <c r="P656" s="73" t="str">
        <f>IF($A656="","",IF($A656=P$2,IF($G$3=aux!$A$2,1,-1)*($F656-INDEX($F$1:$F$1001,ROW($F656)+$E$3))/P$3*1000,""))</f>
        <v/>
      </c>
      <c r="Q656" s="73" t="str">
        <f>IF($A656="","",IF($A656=Q$2,IF($G$3=aux!$A$2,1,-1)*($F656-INDEX($F$1:$F$1001,ROW($F656)+$E$3))/Q$3*1000,""))</f>
        <v/>
      </c>
      <c r="R656" s="73" t="str">
        <f>IF($A656="","",IF($A656=R$2,IF($G$3=aux!$A$2,1,-1)*($F656-INDEX($F$1:$F$1001,ROW($F656)+$E$3))/R$3*1000,""))</f>
        <v/>
      </c>
      <c r="S656" s="73" t="str">
        <f>IF($A656="","",IF($A656=S$2,IF($G$3=aux!$A$2,1,-1)*($F656-INDEX($F$1:$F$1001,ROW($F656)+$E$3))/S$3*1000,""))</f>
        <v/>
      </c>
      <c r="T656" s="73" t="str">
        <f>IF($A656="","",IF($A656=T$2,IF($G$3=aux!$A$2,1,-1)*($F656-INDEX($F$1:$F$1001,ROW($F656)+$E$3))/T$3*1000,""))</f>
        <v/>
      </c>
      <c r="U656" s="73" t="str">
        <f>IF($A656="","",IF($A656=U$2,IF($G$3=aux!$A$2,1,-1)*($F656-INDEX($F$1:$F$1001,ROW($F656)+$E$3))/U$3*1000,""))</f>
        <v/>
      </c>
      <c r="V656" s="73" t="str">
        <f>IF($A656="","",IF($A656=V$2,IF($G$3=aux!$A$2,1,-1)*($F656-INDEX($F$1:$F$1001,ROW($F656)+$E$3))/V$3*1000,""))</f>
        <v/>
      </c>
      <c r="W656" s="73" t="str">
        <f>IF($A656="","",IF($A656=W$2,IF($G$3=aux!$A$2,1,-1)*($F656-INDEX($F$1:$F$1001,ROW($F656)+$E$3))/W$3*1000,""))</f>
        <v/>
      </c>
    </row>
    <row r="657" spans="14:23" x14ac:dyDescent="0.25">
      <c r="N657" s="73" t="str">
        <f>IF($A657="","",IF($A657=N$2,IF($G$3=aux!$A$2,1,-1)*($F657-INDEX($F$1:$F$1001,ROW($F657)+$E$3))/N$3*1000,""))</f>
        <v/>
      </c>
      <c r="O657" s="73" t="str">
        <f>IF($A657="","",IF($A657=O$2,IF($G$3=aux!$A$2,1,-1)*($F657-INDEX($F$1:$F$1001,ROW($F657)+$E$3))/O$3*1000,""))</f>
        <v/>
      </c>
      <c r="P657" s="73" t="str">
        <f>IF($A657="","",IF($A657=P$2,IF($G$3=aux!$A$2,1,-1)*($F657-INDEX($F$1:$F$1001,ROW($F657)+$E$3))/P$3*1000,""))</f>
        <v/>
      </c>
      <c r="Q657" s="73" t="str">
        <f>IF($A657="","",IF($A657=Q$2,IF($G$3=aux!$A$2,1,-1)*($F657-INDEX($F$1:$F$1001,ROW($F657)+$E$3))/Q$3*1000,""))</f>
        <v/>
      </c>
      <c r="R657" s="73" t="str">
        <f>IF($A657="","",IF($A657=R$2,IF($G$3=aux!$A$2,1,-1)*($F657-INDEX($F$1:$F$1001,ROW($F657)+$E$3))/R$3*1000,""))</f>
        <v/>
      </c>
      <c r="S657" s="73" t="str">
        <f>IF($A657="","",IF($A657=S$2,IF($G$3=aux!$A$2,1,-1)*($F657-INDEX($F$1:$F$1001,ROW($F657)+$E$3))/S$3*1000,""))</f>
        <v/>
      </c>
      <c r="T657" s="73" t="str">
        <f>IF($A657="","",IF($A657=T$2,IF($G$3=aux!$A$2,1,-1)*($F657-INDEX($F$1:$F$1001,ROW($F657)+$E$3))/T$3*1000,""))</f>
        <v/>
      </c>
      <c r="U657" s="73" t="str">
        <f>IF($A657="","",IF($A657=U$2,IF($G$3=aux!$A$2,1,-1)*($F657-INDEX($F$1:$F$1001,ROW($F657)+$E$3))/U$3*1000,""))</f>
        <v/>
      </c>
      <c r="V657" s="73" t="str">
        <f>IF($A657="","",IF($A657=V$2,IF($G$3=aux!$A$2,1,-1)*($F657-INDEX($F$1:$F$1001,ROW($F657)+$E$3))/V$3*1000,""))</f>
        <v/>
      </c>
      <c r="W657" s="73" t="str">
        <f>IF($A657="","",IF($A657=W$2,IF($G$3=aux!$A$2,1,-1)*($F657-INDEX($F$1:$F$1001,ROW($F657)+$E$3))/W$3*1000,""))</f>
        <v/>
      </c>
    </row>
    <row r="658" spans="14:23" x14ac:dyDescent="0.25">
      <c r="N658" s="73" t="str">
        <f>IF($A658="","",IF($A658=N$2,IF($G$3=aux!$A$2,1,-1)*($F658-INDEX($F$1:$F$1001,ROW($F658)+$E$3))/N$3*1000,""))</f>
        <v/>
      </c>
      <c r="O658" s="73" t="str">
        <f>IF($A658="","",IF($A658=O$2,IF($G$3=aux!$A$2,1,-1)*($F658-INDEX($F$1:$F$1001,ROW($F658)+$E$3))/O$3*1000,""))</f>
        <v/>
      </c>
      <c r="P658" s="73" t="str">
        <f>IF($A658="","",IF($A658=P$2,IF($G$3=aux!$A$2,1,-1)*($F658-INDEX($F$1:$F$1001,ROW($F658)+$E$3))/P$3*1000,""))</f>
        <v/>
      </c>
      <c r="Q658" s="73" t="str">
        <f>IF($A658="","",IF($A658=Q$2,IF($G$3=aux!$A$2,1,-1)*($F658-INDEX($F$1:$F$1001,ROW($F658)+$E$3))/Q$3*1000,""))</f>
        <v/>
      </c>
      <c r="R658" s="73" t="str">
        <f>IF($A658="","",IF($A658=R$2,IF($G$3=aux!$A$2,1,-1)*($F658-INDEX($F$1:$F$1001,ROW($F658)+$E$3))/R$3*1000,""))</f>
        <v/>
      </c>
      <c r="S658" s="73" t="str">
        <f>IF($A658="","",IF($A658=S$2,IF($G$3=aux!$A$2,1,-1)*($F658-INDEX($F$1:$F$1001,ROW($F658)+$E$3))/S$3*1000,""))</f>
        <v/>
      </c>
      <c r="T658" s="73" t="str">
        <f>IF($A658="","",IF($A658=T$2,IF($G$3=aux!$A$2,1,-1)*($F658-INDEX($F$1:$F$1001,ROW($F658)+$E$3))/T$3*1000,""))</f>
        <v/>
      </c>
      <c r="U658" s="73" t="str">
        <f>IF($A658="","",IF($A658=U$2,IF($G$3=aux!$A$2,1,-1)*($F658-INDEX($F$1:$F$1001,ROW($F658)+$E$3))/U$3*1000,""))</f>
        <v/>
      </c>
      <c r="V658" s="73" t="str">
        <f>IF($A658="","",IF($A658=V$2,IF($G$3=aux!$A$2,1,-1)*($F658-INDEX($F$1:$F$1001,ROW($F658)+$E$3))/V$3*1000,""))</f>
        <v/>
      </c>
      <c r="W658" s="73" t="str">
        <f>IF($A658="","",IF($A658=W$2,IF($G$3=aux!$A$2,1,-1)*($F658-INDEX($F$1:$F$1001,ROW($F658)+$E$3))/W$3*1000,""))</f>
        <v/>
      </c>
    </row>
    <row r="659" spans="14:23" x14ac:dyDescent="0.25">
      <c r="N659" s="73" t="str">
        <f>IF($A659="","",IF($A659=N$2,IF($G$3=aux!$A$2,1,-1)*($F659-INDEX($F$1:$F$1001,ROW($F659)+$E$3))/N$3*1000,""))</f>
        <v/>
      </c>
      <c r="O659" s="73" t="str">
        <f>IF($A659="","",IF($A659=O$2,IF($G$3=aux!$A$2,1,-1)*($F659-INDEX($F$1:$F$1001,ROW($F659)+$E$3))/O$3*1000,""))</f>
        <v/>
      </c>
      <c r="P659" s="73" t="str">
        <f>IF($A659="","",IF($A659=P$2,IF($G$3=aux!$A$2,1,-1)*($F659-INDEX($F$1:$F$1001,ROW($F659)+$E$3))/P$3*1000,""))</f>
        <v/>
      </c>
      <c r="Q659" s="73" t="str">
        <f>IF($A659="","",IF($A659=Q$2,IF($G$3=aux!$A$2,1,-1)*($F659-INDEX($F$1:$F$1001,ROW($F659)+$E$3))/Q$3*1000,""))</f>
        <v/>
      </c>
      <c r="R659" s="73" t="str">
        <f>IF($A659="","",IF($A659=R$2,IF($G$3=aux!$A$2,1,-1)*($F659-INDEX($F$1:$F$1001,ROW($F659)+$E$3))/R$3*1000,""))</f>
        <v/>
      </c>
      <c r="S659" s="73" t="str">
        <f>IF($A659="","",IF($A659=S$2,IF($G$3=aux!$A$2,1,-1)*($F659-INDEX($F$1:$F$1001,ROW($F659)+$E$3))/S$3*1000,""))</f>
        <v/>
      </c>
      <c r="T659" s="73" t="str">
        <f>IF($A659="","",IF($A659=T$2,IF($G$3=aux!$A$2,1,-1)*($F659-INDEX($F$1:$F$1001,ROW($F659)+$E$3))/T$3*1000,""))</f>
        <v/>
      </c>
      <c r="U659" s="73" t="str">
        <f>IF($A659="","",IF($A659=U$2,IF($G$3=aux!$A$2,1,-1)*($F659-INDEX($F$1:$F$1001,ROW($F659)+$E$3))/U$3*1000,""))</f>
        <v/>
      </c>
      <c r="V659" s="73" t="str">
        <f>IF($A659="","",IF($A659=V$2,IF($G$3=aux!$A$2,1,-1)*($F659-INDEX($F$1:$F$1001,ROW($F659)+$E$3))/V$3*1000,""))</f>
        <v/>
      </c>
      <c r="W659" s="73" t="str">
        <f>IF($A659="","",IF($A659=W$2,IF($G$3=aux!$A$2,1,-1)*($F659-INDEX($F$1:$F$1001,ROW($F659)+$E$3))/W$3*1000,""))</f>
        <v/>
      </c>
    </row>
    <row r="660" spans="14:23" x14ac:dyDescent="0.25">
      <c r="N660" s="73" t="str">
        <f>IF($A660="","",IF($A660=N$2,IF($G$3=aux!$A$2,1,-1)*($F660-INDEX($F$1:$F$1001,ROW($F660)+$E$3))/N$3*1000,""))</f>
        <v/>
      </c>
      <c r="O660" s="73" t="str">
        <f>IF($A660="","",IF($A660=O$2,IF($G$3=aux!$A$2,1,-1)*($F660-INDEX($F$1:$F$1001,ROW($F660)+$E$3))/O$3*1000,""))</f>
        <v/>
      </c>
      <c r="P660" s="73" t="str">
        <f>IF($A660="","",IF($A660=P$2,IF($G$3=aux!$A$2,1,-1)*($F660-INDEX($F$1:$F$1001,ROW($F660)+$E$3))/P$3*1000,""))</f>
        <v/>
      </c>
      <c r="Q660" s="73" t="str">
        <f>IF($A660="","",IF($A660=Q$2,IF($G$3=aux!$A$2,1,-1)*($F660-INDEX($F$1:$F$1001,ROW($F660)+$E$3))/Q$3*1000,""))</f>
        <v/>
      </c>
      <c r="R660" s="73" t="str">
        <f>IF($A660="","",IF($A660=R$2,IF($G$3=aux!$A$2,1,-1)*($F660-INDEX($F$1:$F$1001,ROW($F660)+$E$3))/R$3*1000,""))</f>
        <v/>
      </c>
      <c r="S660" s="73" t="str">
        <f>IF($A660="","",IF($A660=S$2,IF($G$3=aux!$A$2,1,-1)*($F660-INDEX($F$1:$F$1001,ROW($F660)+$E$3))/S$3*1000,""))</f>
        <v/>
      </c>
      <c r="T660" s="73" t="str">
        <f>IF($A660="","",IF($A660=T$2,IF($G$3=aux!$A$2,1,-1)*($F660-INDEX($F$1:$F$1001,ROW($F660)+$E$3))/T$3*1000,""))</f>
        <v/>
      </c>
      <c r="U660" s="73" t="str">
        <f>IF($A660="","",IF($A660=U$2,IF($G$3=aux!$A$2,1,-1)*($F660-INDEX($F$1:$F$1001,ROW($F660)+$E$3))/U$3*1000,""))</f>
        <v/>
      </c>
      <c r="V660" s="73" t="str">
        <f>IF($A660="","",IF($A660=V$2,IF($G$3=aux!$A$2,1,-1)*($F660-INDEX($F$1:$F$1001,ROW($F660)+$E$3))/V$3*1000,""))</f>
        <v/>
      </c>
      <c r="W660" s="73" t="str">
        <f>IF($A660="","",IF($A660=W$2,IF($G$3=aux!$A$2,1,-1)*($F660-INDEX($F$1:$F$1001,ROW($F660)+$E$3))/W$3*1000,""))</f>
        <v/>
      </c>
    </row>
    <row r="661" spans="14:23" x14ac:dyDescent="0.25">
      <c r="N661" s="73" t="str">
        <f>IF($A661="","",IF($A661=N$2,IF($G$3=aux!$A$2,1,-1)*($F661-INDEX($F$1:$F$1001,ROW($F661)+$E$3))/N$3*1000,""))</f>
        <v/>
      </c>
      <c r="O661" s="73" t="str">
        <f>IF($A661="","",IF($A661=O$2,IF($G$3=aux!$A$2,1,-1)*($F661-INDEX($F$1:$F$1001,ROW($F661)+$E$3))/O$3*1000,""))</f>
        <v/>
      </c>
      <c r="P661" s="73" t="str">
        <f>IF($A661="","",IF($A661=P$2,IF($G$3=aux!$A$2,1,-1)*($F661-INDEX($F$1:$F$1001,ROW($F661)+$E$3))/P$3*1000,""))</f>
        <v/>
      </c>
      <c r="Q661" s="73" t="str">
        <f>IF($A661="","",IF($A661=Q$2,IF($G$3=aux!$A$2,1,-1)*($F661-INDEX($F$1:$F$1001,ROW($F661)+$E$3))/Q$3*1000,""))</f>
        <v/>
      </c>
      <c r="R661" s="73" t="str">
        <f>IF($A661="","",IF($A661=R$2,IF($G$3=aux!$A$2,1,-1)*($F661-INDEX($F$1:$F$1001,ROW($F661)+$E$3))/R$3*1000,""))</f>
        <v/>
      </c>
      <c r="S661" s="73" t="str">
        <f>IF($A661="","",IF($A661=S$2,IF($G$3=aux!$A$2,1,-1)*($F661-INDEX($F$1:$F$1001,ROW($F661)+$E$3))/S$3*1000,""))</f>
        <v/>
      </c>
      <c r="T661" s="73" t="str">
        <f>IF($A661="","",IF($A661=T$2,IF($G$3=aux!$A$2,1,-1)*($F661-INDEX($F$1:$F$1001,ROW($F661)+$E$3))/T$3*1000,""))</f>
        <v/>
      </c>
      <c r="U661" s="73" t="str">
        <f>IF($A661="","",IF($A661=U$2,IF($G$3=aux!$A$2,1,-1)*($F661-INDEX($F$1:$F$1001,ROW($F661)+$E$3))/U$3*1000,""))</f>
        <v/>
      </c>
      <c r="V661" s="73" t="str">
        <f>IF($A661="","",IF($A661=V$2,IF($G$3=aux!$A$2,1,-1)*($F661-INDEX($F$1:$F$1001,ROW($F661)+$E$3))/V$3*1000,""))</f>
        <v/>
      </c>
      <c r="W661" s="73" t="str">
        <f>IF($A661="","",IF($A661=W$2,IF($G$3=aux!$A$2,1,-1)*($F661-INDEX($F$1:$F$1001,ROW($F661)+$E$3))/W$3*1000,""))</f>
        <v/>
      </c>
    </row>
    <row r="662" spans="14:23" x14ac:dyDescent="0.25">
      <c r="N662" s="73" t="str">
        <f>IF($A662="","",IF($A662=N$2,IF($G$3=aux!$A$2,1,-1)*($F662-INDEX($F$1:$F$1001,ROW($F662)+$E$3))/N$3*1000,""))</f>
        <v/>
      </c>
      <c r="O662" s="73" t="str">
        <f>IF($A662="","",IF($A662=O$2,IF($G$3=aux!$A$2,1,-1)*($F662-INDEX($F$1:$F$1001,ROW($F662)+$E$3))/O$3*1000,""))</f>
        <v/>
      </c>
      <c r="P662" s="73" t="str">
        <f>IF($A662="","",IF($A662=P$2,IF($G$3=aux!$A$2,1,-1)*($F662-INDEX($F$1:$F$1001,ROW($F662)+$E$3))/P$3*1000,""))</f>
        <v/>
      </c>
      <c r="Q662" s="73" t="str">
        <f>IF($A662="","",IF($A662=Q$2,IF($G$3=aux!$A$2,1,-1)*($F662-INDEX($F$1:$F$1001,ROW($F662)+$E$3))/Q$3*1000,""))</f>
        <v/>
      </c>
      <c r="R662" s="73" t="str">
        <f>IF($A662="","",IF($A662=R$2,IF($G$3=aux!$A$2,1,-1)*($F662-INDEX($F$1:$F$1001,ROW($F662)+$E$3))/R$3*1000,""))</f>
        <v/>
      </c>
      <c r="S662" s="73" t="str">
        <f>IF($A662="","",IF($A662=S$2,IF($G$3=aux!$A$2,1,-1)*($F662-INDEX($F$1:$F$1001,ROW($F662)+$E$3))/S$3*1000,""))</f>
        <v/>
      </c>
      <c r="T662" s="73" t="str">
        <f>IF($A662="","",IF($A662=T$2,IF($G$3=aux!$A$2,1,-1)*($F662-INDEX($F$1:$F$1001,ROW($F662)+$E$3))/T$3*1000,""))</f>
        <v/>
      </c>
      <c r="U662" s="73" t="str">
        <f>IF($A662="","",IF($A662=U$2,IF($G$3=aux!$A$2,1,-1)*($F662-INDEX($F$1:$F$1001,ROW($F662)+$E$3))/U$3*1000,""))</f>
        <v/>
      </c>
      <c r="V662" s="73" t="str">
        <f>IF($A662="","",IF($A662=V$2,IF($G$3=aux!$A$2,1,-1)*($F662-INDEX($F$1:$F$1001,ROW($F662)+$E$3))/V$3*1000,""))</f>
        <v/>
      </c>
      <c r="W662" s="73" t="str">
        <f>IF($A662="","",IF($A662=W$2,IF($G$3=aux!$A$2,1,-1)*($F662-INDEX($F$1:$F$1001,ROW($F662)+$E$3))/W$3*1000,""))</f>
        <v/>
      </c>
    </row>
    <row r="663" spans="14:23" x14ac:dyDescent="0.25">
      <c r="N663" s="73" t="str">
        <f>IF($A663="","",IF($A663=N$2,IF($G$3=aux!$A$2,1,-1)*($F663-INDEX($F$1:$F$1001,ROW($F663)+$E$3))/N$3*1000,""))</f>
        <v/>
      </c>
      <c r="O663" s="73" t="str">
        <f>IF($A663="","",IF($A663=O$2,IF($G$3=aux!$A$2,1,-1)*($F663-INDEX($F$1:$F$1001,ROW($F663)+$E$3))/O$3*1000,""))</f>
        <v/>
      </c>
      <c r="P663" s="73" t="str">
        <f>IF($A663="","",IF($A663=P$2,IF($G$3=aux!$A$2,1,-1)*($F663-INDEX($F$1:$F$1001,ROW($F663)+$E$3))/P$3*1000,""))</f>
        <v/>
      </c>
      <c r="Q663" s="73" t="str">
        <f>IF($A663="","",IF($A663=Q$2,IF($G$3=aux!$A$2,1,-1)*($F663-INDEX($F$1:$F$1001,ROW($F663)+$E$3))/Q$3*1000,""))</f>
        <v/>
      </c>
      <c r="R663" s="73" t="str">
        <f>IF($A663="","",IF($A663=R$2,IF($G$3=aux!$A$2,1,-1)*($F663-INDEX($F$1:$F$1001,ROW($F663)+$E$3))/R$3*1000,""))</f>
        <v/>
      </c>
      <c r="S663" s="73" t="str">
        <f>IF($A663="","",IF($A663=S$2,IF($G$3=aux!$A$2,1,-1)*($F663-INDEX($F$1:$F$1001,ROW($F663)+$E$3))/S$3*1000,""))</f>
        <v/>
      </c>
      <c r="T663" s="73" t="str">
        <f>IF($A663="","",IF($A663=T$2,IF($G$3=aux!$A$2,1,-1)*($F663-INDEX($F$1:$F$1001,ROW($F663)+$E$3))/T$3*1000,""))</f>
        <v/>
      </c>
      <c r="U663" s="73" t="str">
        <f>IF($A663="","",IF($A663=U$2,IF($G$3=aux!$A$2,1,-1)*($F663-INDEX($F$1:$F$1001,ROW($F663)+$E$3))/U$3*1000,""))</f>
        <v/>
      </c>
      <c r="V663" s="73" t="str">
        <f>IF($A663="","",IF($A663=V$2,IF($G$3=aux!$A$2,1,-1)*($F663-INDEX($F$1:$F$1001,ROW($F663)+$E$3))/V$3*1000,""))</f>
        <v/>
      </c>
      <c r="W663" s="73" t="str">
        <f>IF($A663="","",IF($A663=W$2,IF($G$3=aux!$A$2,1,-1)*($F663-INDEX($F$1:$F$1001,ROW($F663)+$E$3))/W$3*1000,""))</f>
        <v/>
      </c>
    </row>
    <row r="664" spans="14:23" x14ac:dyDescent="0.25">
      <c r="N664" s="73" t="str">
        <f>IF($A664="","",IF($A664=N$2,IF($G$3=aux!$A$2,1,-1)*($F664-INDEX($F$1:$F$1001,ROW($F664)+$E$3))/N$3*1000,""))</f>
        <v/>
      </c>
      <c r="O664" s="73" t="str">
        <f>IF($A664="","",IF($A664=O$2,IF($G$3=aux!$A$2,1,-1)*($F664-INDEX($F$1:$F$1001,ROW($F664)+$E$3))/O$3*1000,""))</f>
        <v/>
      </c>
      <c r="P664" s="73" t="str">
        <f>IF($A664="","",IF($A664=P$2,IF($G$3=aux!$A$2,1,-1)*($F664-INDEX($F$1:$F$1001,ROW($F664)+$E$3))/P$3*1000,""))</f>
        <v/>
      </c>
      <c r="Q664" s="73" t="str">
        <f>IF($A664="","",IF($A664=Q$2,IF($G$3=aux!$A$2,1,-1)*($F664-INDEX($F$1:$F$1001,ROW($F664)+$E$3))/Q$3*1000,""))</f>
        <v/>
      </c>
      <c r="R664" s="73" t="str">
        <f>IF($A664="","",IF($A664=R$2,IF($G$3=aux!$A$2,1,-1)*($F664-INDEX($F$1:$F$1001,ROW($F664)+$E$3))/R$3*1000,""))</f>
        <v/>
      </c>
      <c r="S664" s="73" t="str">
        <f>IF($A664="","",IF($A664=S$2,IF($G$3=aux!$A$2,1,-1)*($F664-INDEX($F$1:$F$1001,ROW($F664)+$E$3))/S$3*1000,""))</f>
        <v/>
      </c>
      <c r="T664" s="73" t="str">
        <f>IF($A664="","",IF($A664=T$2,IF($G$3=aux!$A$2,1,-1)*($F664-INDEX($F$1:$F$1001,ROW($F664)+$E$3))/T$3*1000,""))</f>
        <v/>
      </c>
      <c r="U664" s="73" t="str">
        <f>IF($A664="","",IF($A664=U$2,IF($G$3=aux!$A$2,1,-1)*($F664-INDEX($F$1:$F$1001,ROW($F664)+$E$3))/U$3*1000,""))</f>
        <v/>
      </c>
      <c r="V664" s="73" t="str">
        <f>IF($A664="","",IF($A664=V$2,IF($G$3=aux!$A$2,1,-1)*($F664-INDEX($F$1:$F$1001,ROW($F664)+$E$3))/V$3*1000,""))</f>
        <v/>
      </c>
      <c r="W664" s="73" t="str">
        <f>IF($A664="","",IF($A664=W$2,IF($G$3=aux!$A$2,1,-1)*($F664-INDEX($F$1:$F$1001,ROW($F664)+$E$3))/W$3*1000,""))</f>
        <v/>
      </c>
    </row>
    <row r="665" spans="14:23" x14ac:dyDescent="0.25">
      <c r="N665" s="73" t="str">
        <f>IF($A665="","",IF($A665=N$2,IF($G$3=aux!$A$2,1,-1)*($F665-INDEX($F$1:$F$1001,ROW($F665)+$E$3))/N$3*1000,""))</f>
        <v/>
      </c>
      <c r="O665" s="73" t="str">
        <f>IF($A665="","",IF($A665=O$2,IF($G$3=aux!$A$2,1,-1)*($F665-INDEX($F$1:$F$1001,ROW($F665)+$E$3))/O$3*1000,""))</f>
        <v/>
      </c>
      <c r="P665" s="73" t="str">
        <f>IF($A665="","",IF($A665=P$2,IF($G$3=aux!$A$2,1,-1)*($F665-INDEX($F$1:$F$1001,ROW($F665)+$E$3))/P$3*1000,""))</f>
        <v/>
      </c>
      <c r="Q665" s="73" t="str">
        <f>IF($A665="","",IF($A665=Q$2,IF($G$3=aux!$A$2,1,-1)*($F665-INDEX($F$1:$F$1001,ROW($F665)+$E$3))/Q$3*1000,""))</f>
        <v/>
      </c>
      <c r="R665" s="73" t="str">
        <f>IF($A665="","",IF($A665=R$2,IF($G$3=aux!$A$2,1,-1)*($F665-INDEX($F$1:$F$1001,ROW($F665)+$E$3))/R$3*1000,""))</f>
        <v/>
      </c>
      <c r="S665" s="73" t="str">
        <f>IF($A665="","",IF($A665=S$2,IF($G$3=aux!$A$2,1,-1)*($F665-INDEX($F$1:$F$1001,ROW($F665)+$E$3))/S$3*1000,""))</f>
        <v/>
      </c>
      <c r="T665" s="73" t="str">
        <f>IF($A665="","",IF($A665=T$2,IF($G$3=aux!$A$2,1,-1)*($F665-INDEX($F$1:$F$1001,ROW($F665)+$E$3))/T$3*1000,""))</f>
        <v/>
      </c>
      <c r="U665" s="73" t="str">
        <f>IF($A665="","",IF($A665=U$2,IF($G$3=aux!$A$2,1,-1)*($F665-INDEX($F$1:$F$1001,ROW($F665)+$E$3))/U$3*1000,""))</f>
        <v/>
      </c>
      <c r="V665" s="73" t="str">
        <f>IF($A665="","",IF($A665=V$2,IF($G$3=aux!$A$2,1,-1)*($F665-INDEX($F$1:$F$1001,ROW($F665)+$E$3))/V$3*1000,""))</f>
        <v/>
      </c>
      <c r="W665" s="73" t="str">
        <f>IF($A665="","",IF($A665=W$2,IF($G$3=aux!$A$2,1,-1)*($F665-INDEX($F$1:$F$1001,ROW($F665)+$E$3))/W$3*1000,""))</f>
        <v/>
      </c>
    </row>
    <row r="666" spans="14:23" x14ac:dyDescent="0.25">
      <c r="N666" s="73" t="str">
        <f>IF($A666="","",IF($A666=N$2,IF($G$3=aux!$A$2,1,-1)*($F666-INDEX($F$1:$F$1001,ROW($F666)+$E$3))/N$3*1000,""))</f>
        <v/>
      </c>
      <c r="O666" s="73" t="str">
        <f>IF($A666="","",IF($A666=O$2,IF($G$3=aux!$A$2,1,-1)*($F666-INDEX($F$1:$F$1001,ROW($F666)+$E$3))/O$3*1000,""))</f>
        <v/>
      </c>
      <c r="P666" s="73" t="str">
        <f>IF($A666="","",IF($A666=P$2,IF($G$3=aux!$A$2,1,-1)*($F666-INDEX($F$1:$F$1001,ROW($F666)+$E$3))/P$3*1000,""))</f>
        <v/>
      </c>
      <c r="Q666" s="73" t="str">
        <f>IF($A666="","",IF($A666=Q$2,IF($G$3=aux!$A$2,1,-1)*($F666-INDEX($F$1:$F$1001,ROW($F666)+$E$3))/Q$3*1000,""))</f>
        <v/>
      </c>
      <c r="R666" s="73" t="str">
        <f>IF($A666="","",IF($A666=R$2,IF($G$3=aux!$A$2,1,-1)*($F666-INDEX($F$1:$F$1001,ROW($F666)+$E$3))/R$3*1000,""))</f>
        <v/>
      </c>
      <c r="S666" s="73" t="str">
        <f>IF($A666="","",IF($A666=S$2,IF($G$3=aux!$A$2,1,-1)*($F666-INDEX($F$1:$F$1001,ROW($F666)+$E$3))/S$3*1000,""))</f>
        <v/>
      </c>
      <c r="T666" s="73" t="str">
        <f>IF($A666="","",IF($A666=T$2,IF($G$3=aux!$A$2,1,-1)*($F666-INDEX($F$1:$F$1001,ROW($F666)+$E$3))/T$3*1000,""))</f>
        <v/>
      </c>
      <c r="U666" s="73" t="str">
        <f>IF($A666="","",IF($A666=U$2,IF($G$3=aux!$A$2,1,-1)*($F666-INDEX($F$1:$F$1001,ROW($F666)+$E$3))/U$3*1000,""))</f>
        <v/>
      </c>
      <c r="V666" s="73" t="str">
        <f>IF($A666="","",IF($A666=V$2,IF($G$3=aux!$A$2,1,-1)*($F666-INDEX($F$1:$F$1001,ROW($F666)+$E$3))/V$3*1000,""))</f>
        <v/>
      </c>
      <c r="W666" s="73" t="str">
        <f>IF($A666="","",IF($A666=W$2,IF($G$3=aux!$A$2,1,-1)*($F666-INDEX($F$1:$F$1001,ROW($F666)+$E$3))/W$3*1000,""))</f>
        <v/>
      </c>
    </row>
    <row r="667" spans="14:23" x14ac:dyDescent="0.25">
      <c r="N667" s="73" t="str">
        <f>IF($A667="","",IF($A667=N$2,IF($G$3=aux!$A$2,1,-1)*($F667-INDEX($F$1:$F$1001,ROW($F667)+$E$3))/N$3*1000,""))</f>
        <v/>
      </c>
      <c r="O667" s="73" t="str">
        <f>IF($A667="","",IF($A667=O$2,IF($G$3=aux!$A$2,1,-1)*($F667-INDEX($F$1:$F$1001,ROW($F667)+$E$3))/O$3*1000,""))</f>
        <v/>
      </c>
      <c r="P667" s="73" t="str">
        <f>IF($A667="","",IF($A667=P$2,IF($G$3=aux!$A$2,1,-1)*($F667-INDEX($F$1:$F$1001,ROW($F667)+$E$3))/P$3*1000,""))</f>
        <v/>
      </c>
      <c r="Q667" s="73" t="str">
        <f>IF($A667="","",IF($A667=Q$2,IF($G$3=aux!$A$2,1,-1)*($F667-INDEX($F$1:$F$1001,ROW($F667)+$E$3))/Q$3*1000,""))</f>
        <v/>
      </c>
      <c r="R667" s="73" t="str">
        <f>IF($A667="","",IF($A667=R$2,IF($G$3=aux!$A$2,1,-1)*($F667-INDEX($F$1:$F$1001,ROW($F667)+$E$3))/R$3*1000,""))</f>
        <v/>
      </c>
      <c r="S667" s="73" t="str">
        <f>IF($A667="","",IF($A667=S$2,IF($G$3=aux!$A$2,1,-1)*($F667-INDEX($F$1:$F$1001,ROW($F667)+$E$3))/S$3*1000,""))</f>
        <v/>
      </c>
      <c r="T667" s="73" t="str">
        <f>IF($A667="","",IF($A667=T$2,IF($G$3=aux!$A$2,1,-1)*($F667-INDEX($F$1:$F$1001,ROW($F667)+$E$3))/T$3*1000,""))</f>
        <v/>
      </c>
      <c r="U667" s="73" t="str">
        <f>IF($A667="","",IF($A667=U$2,IF($G$3=aux!$A$2,1,-1)*($F667-INDEX($F$1:$F$1001,ROW($F667)+$E$3))/U$3*1000,""))</f>
        <v/>
      </c>
      <c r="V667" s="73" t="str">
        <f>IF($A667="","",IF($A667=V$2,IF($G$3=aux!$A$2,1,-1)*($F667-INDEX($F$1:$F$1001,ROW($F667)+$E$3))/V$3*1000,""))</f>
        <v/>
      </c>
      <c r="W667" s="73" t="str">
        <f>IF($A667="","",IF($A667=W$2,IF($G$3=aux!$A$2,1,-1)*($F667-INDEX($F$1:$F$1001,ROW($F667)+$E$3))/W$3*1000,""))</f>
        <v/>
      </c>
    </row>
    <row r="668" spans="14:23" x14ac:dyDescent="0.25">
      <c r="N668" s="73" t="str">
        <f>IF($A668="","",IF($A668=N$2,IF($G$3=aux!$A$2,1,-1)*($F668-INDEX($F$1:$F$1001,ROW($F668)+$E$3))/N$3*1000,""))</f>
        <v/>
      </c>
      <c r="O668" s="73" t="str">
        <f>IF($A668="","",IF($A668=O$2,IF($G$3=aux!$A$2,1,-1)*($F668-INDEX($F$1:$F$1001,ROW($F668)+$E$3))/O$3*1000,""))</f>
        <v/>
      </c>
      <c r="P668" s="73" t="str">
        <f>IF($A668="","",IF($A668=P$2,IF($G$3=aux!$A$2,1,-1)*($F668-INDEX($F$1:$F$1001,ROW($F668)+$E$3))/P$3*1000,""))</f>
        <v/>
      </c>
      <c r="Q668" s="73" t="str">
        <f>IF($A668="","",IF($A668=Q$2,IF($G$3=aux!$A$2,1,-1)*($F668-INDEX($F$1:$F$1001,ROW($F668)+$E$3))/Q$3*1000,""))</f>
        <v/>
      </c>
      <c r="R668" s="73" t="str">
        <f>IF($A668="","",IF($A668=R$2,IF($G$3=aux!$A$2,1,-1)*($F668-INDEX($F$1:$F$1001,ROW($F668)+$E$3))/R$3*1000,""))</f>
        <v/>
      </c>
      <c r="S668" s="73" t="str">
        <f>IF($A668="","",IF($A668=S$2,IF($G$3=aux!$A$2,1,-1)*($F668-INDEX($F$1:$F$1001,ROW($F668)+$E$3))/S$3*1000,""))</f>
        <v/>
      </c>
      <c r="T668" s="73" t="str">
        <f>IF($A668="","",IF($A668=T$2,IF($G$3=aux!$A$2,1,-1)*($F668-INDEX($F$1:$F$1001,ROW($F668)+$E$3))/T$3*1000,""))</f>
        <v/>
      </c>
      <c r="U668" s="73" t="str">
        <f>IF($A668="","",IF($A668=U$2,IF($G$3=aux!$A$2,1,-1)*($F668-INDEX($F$1:$F$1001,ROW($F668)+$E$3))/U$3*1000,""))</f>
        <v/>
      </c>
      <c r="V668" s="73" t="str">
        <f>IF($A668="","",IF($A668=V$2,IF($G$3=aux!$A$2,1,-1)*($F668-INDEX($F$1:$F$1001,ROW($F668)+$E$3))/V$3*1000,""))</f>
        <v/>
      </c>
      <c r="W668" s="73" t="str">
        <f>IF($A668="","",IF($A668=W$2,IF($G$3=aux!$A$2,1,-1)*($F668-INDEX($F$1:$F$1001,ROW($F668)+$E$3))/W$3*1000,""))</f>
        <v/>
      </c>
    </row>
    <row r="669" spans="14:23" x14ac:dyDescent="0.25">
      <c r="N669" s="73" t="str">
        <f>IF($A669="","",IF($A669=N$2,IF($G$3=aux!$A$2,1,-1)*($F669-INDEX($F$1:$F$1001,ROW($F669)+$E$3))/N$3*1000,""))</f>
        <v/>
      </c>
      <c r="O669" s="73" t="str">
        <f>IF($A669="","",IF($A669=O$2,IF($G$3=aux!$A$2,1,-1)*($F669-INDEX($F$1:$F$1001,ROW($F669)+$E$3))/O$3*1000,""))</f>
        <v/>
      </c>
      <c r="P669" s="73" t="str">
        <f>IF($A669="","",IF($A669=P$2,IF($G$3=aux!$A$2,1,-1)*($F669-INDEX($F$1:$F$1001,ROW($F669)+$E$3))/P$3*1000,""))</f>
        <v/>
      </c>
      <c r="Q669" s="73" t="str">
        <f>IF($A669="","",IF($A669=Q$2,IF($G$3=aux!$A$2,1,-1)*($F669-INDEX($F$1:$F$1001,ROW($F669)+$E$3))/Q$3*1000,""))</f>
        <v/>
      </c>
      <c r="R669" s="73" t="str">
        <f>IF($A669="","",IF($A669=R$2,IF($G$3=aux!$A$2,1,-1)*($F669-INDEX($F$1:$F$1001,ROW($F669)+$E$3))/R$3*1000,""))</f>
        <v/>
      </c>
      <c r="S669" s="73" t="str">
        <f>IF($A669="","",IF($A669=S$2,IF($G$3=aux!$A$2,1,-1)*($F669-INDEX($F$1:$F$1001,ROW($F669)+$E$3))/S$3*1000,""))</f>
        <v/>
      </c>
      <c r="T669" s="73" t="str">
        <f>IF($A669="","",IF($A669=T$2,IF($G$3=aux!$A$2,1,-1)*($F669-INDEX($F$1:$F$1001,ROW($F669)+$E$3))/T$3*1000,""))</f>
        <v/>
      </c>
      <c r="U669" s="73" t="str">
        <f>IF($A669="","",IF($A669=U$2,IF($G$3=aux!$A$2,1,-1)*($F669-INDEX($F$1:$F$1001,ROW($F669)+$E$3))/U$3*1000,""))</f>
        <v/>
      </c>
      <c r="V669" s="73" t="str">
        <f>IF($A669="","",IF($A669=V$2,IF($G$3=aux!$A$2,1,-1)*($F669-INDEX($F$1:$F$1001,ROW($F669)+$E$3))/V$3*1000,""))</f>
        <v/>
      </c>
      <c r="W669" s="73" t="str">
        <f>IF($A669="","",IF($A669=W$2,IF($G$3=aux!$A$2,1,-1)*($F669-INDEX($F$1:$F$1001,ROW($F669)+$E$3))/W$3*1000,""))</f>
        <v/>
      </c>
    </row>
    <row r="670" spans="14:23" x14ac:dyDescent="0.25">
      <c r="N670" s="73" t="str">
        <f>IF($A670="","",IF($A670=N$2,IF($G$3=aux!$A$2,1,-1)*($F670-INDEX($F$1:$F$1001,ROW($F670)+$E$3))/N$3*1000,""))</f>
        <v/>
      </c>
      <c r="O670" s="73" t="str">
        <f>IF($A670="","",IF($A670=O$2,IF($G$3=aux!$A$2,1,-1)*($F670-INDEX($F$1:$F$1001,ROW($F670)+$E$3))/O$3*1000,""))</f>
        <v/>
      </c>
      <c r="P670" s="73" t="str">
        <f>IF($A670="","",IF($A670=P$2,IF($G$3=aux!$A$2,1,-1)*($F670-INDEX($F$1:$F$1001,ROW($F670)+$E$3))/P$3*1000,""))</f>
        <v/>
      </c>
      <c r="Q670" s="73" t="str">
        <f>IF($A670="","",IF($A670=Q$2,IF($G$3=aux!$A$2,1,-1)*($F670-INDEX($F$1:$F$1001,ROW($F670)+$E$3))/Q$3*1000,""))</f>
        <v/>
      </c>
      <c r="R670" s="73" t="str">
        <f>IF($A670="","",IF($A670=R$2,IF($G$3=aux!$A$2,1,-1)*($F670-INDEX($F$1:$F$1001,ROW($F670)+$E$3))/R$3*1000,""))</f>
        <v/>
      </c>
      <c r="S670" s="73" t="str">
        <f>IF($A670="","",IF($A670=S$2,IF($G$3=aux!$A$2,1,-1)*($F670-INDEX($F$1:$F$1001,ROW($F670)+$E$3))/S$3*1000,""))</f>
        <v/>
      </c>
      <c r="T670" s="73" t="str">
        <f>IF($A670="","",IF($A670=T$2,IF($G$3=aux!$A$2,1,-1)*($F670-INDEX($F$1:$F$1001,ROW($F670)+$E$3))/T$3*1000,""))</f>
        <v/>
      </c>
      <c r="U670" s="73" t="str">
        <f>IF($A670="","",IF($A670=U$2,IF($G$3=aux!$A$2,1,-1)*($F670-INDEX($F$1:$F$1001,ROW($F670)+$E$3))/U$3*1000,""))</f>
        <v/>
      </c>
      <c r="V670" s="73" t="str">
        <f>IF($A670="","",IF($A670=V$2,IF($G$3=aux!$A$2,1,-1)*($F670-INDEX($F$1:$F$1001,ROW($F670)+$E$3))/V$3*1000,""))</f>
        <v/>
      </c>
      <c r="W670" s="73" t="str">
        <f>IF($A670="","",IF($A670=W$2,IF($G$3=aux!$A$2,1,-1)*($F670-INDEX($F$1:$F$1001,ROW($F670)+$E$3))/W$3*1000,""))</f>
        <v/>
      </c>
    </row>
    <row r="671" spans="14:23" x14ac:dyDescent="0.25">
      <c r="N671" s="73" t="str">
        <f>IF($A671="","",IF($A671=N$2,IF($G$3=aux!$A$2,1,-1)*($F671-INDEX($F$1:$F$1001,ROW($F671)+$E$3))/N$3*1000,""))</f>
        <v/>
      </c>
      <c r="O671" s="73" t="str">
        <f>IF($A671="","",IF($A671=O$2,IF($G$3=aux!$A$2,1,-1)*($F671-INDEX($F$1:$F$1001,ROW($F671)+$E$3))/O$3*1000,""))</f>
        <v/>
      </c>
      <c r="P671" s="73" t="str">
        <f>IF($A671="","",IF($A671=P$2,IF($G$3=aux!$A$2,1,-1)*($F671-INDEX($F$1:$F$1001,ROW($F671)+$E$3))/P$3*1000,""))</f>
        <v/>
      </c>
      <c r="Q671" s="73" t="str">
        <f>IF($A671="","",IF($A671=Q$2,IF($G$3=aux!$A$2,1,-1)*($F671-INDEX($F$1:$F$1001,ROW($F671)+$E$3))/Q$3*1000,""))</f>
        <v/>
      </c>
      <c r="R671" s="73" t="str">
        <f>IF($A671="","",IF($A671=R$2,IF($G$3=aux!$A$2,1,-1)*($F671-INDEX($F$1:$F$1001,ROW($F671)+$E$3))/R$3*1000,""))</f>
        <v/>
      </c>
      <c r="S671" s="73" t="str">
        <f>IF($A671="","",IF($A671=S$2,IF($G$3=aux!$A$2,1,-1)*($F671-INDEX($F$1:$F$1001,ROW($F671)+$E$3))/S$3*1000,""))</f>
        <v/>
      </c>
      <c r="T671" s="73" t="str">
        <f>IF($A671="","",IF($A671=T$2,IF($G$3=aux!$A$2,1,-1)*($F671-INDEX($F$1:$F$1001,ROW($F671)+$E$3))/T$3*1000,""))</f>
        <v/>
      </c>
      <c r="U671" s="73" t="str">
        <f>IF($A671="","",IF($A671=U$2,IF($G$3=aux!$A$2,1,-1)*($F671-INDEX($F$1:$F$1001,ROW($F671)+$E$3))/U$3*1000,""))</f>
        <v/>
      </c>
      <c r="V671" s="73" t="str">
        <f>IF($A671="","",IF($A671=V$2,IF($G$3=aux!$A$2,1,-1)*($F671-INDEX($F$1:$F$1001,ROW($F671)+$E$3))/V$3*1000,""))</f>
        <v/>
      </c>
      <c r="W671" s="73" t="str">
        <f>IF($A671="","",IF($A671=W$2,IF($G$3=aux!$A$2,1,-1)*($F671-INDEX($F$1:$F$1001,ROW($F671)+$E$3))/W$3*1000,""))</f>
        <v/>
      </c>
    </row>
    <row r="672" spans="14:23" x14ac:dyDescent="0.25">
      <c r="N672" s="73" t="str">
        <f>IF($A672="","",IF($A672=N$2,IF($G$3=aux!$A$2,1,-1)*($F672-INDEX($F$1:$F$1001,ROW($F672)+$E$3))/N$3*1000,""))</f>
        <v/>
      </c>
      <c r="O672" s="73" t="str">
        <f>IF($A672="","",IF($A672=O$2,IF($G$3=aux!$A$2,1,-1)*($F672-INDEX($F$1:$F$1001,ROW($F672)+$E$3))/O$3*1000,""))</f>
        <v/>
      </c>
      <c r="P672" s="73" t="str">
        <f>IF($A672="","",IF($A672=P$2,IF($G$3=aux!$A$2,1,-1)*($F672-INDEX($F$1:$F$1001,ROW($F672)+$E$3))/P$3*1000,""))</f>
        <v/>
      </c>
      <c r="Q672" s="73" t="str">
        <f>IF($A672="","",IF($A672=Q$2,IF($G$3=aux!$A$2,1,-1)*($F672-INDEX($F$1:$F$1001,ROW($F672)+$E$3))/Q$3*1000,""))</f>
        <v/>
      </c>
      <c r="R672" s="73" t="str">
        <f>IF($A672="","",IF($A672=R$2,IF($G$3=aux!$A$2,1,-1)*($F672-INDEX($F$1:$F$1001,ROW($F672)+$E$3))/R$3*1000,""))</f>
        <v/>
      </c>
      <c r="S672" s="73" t="str">
        <f>IF($A672="","",IF($A672=S$2,IF($G$3=aux!$A$2,1,-1)*($F672-INDEX($F$1:$F$1001,ROW($F672)+$E$3))/S$3*1000,""))</f>
        <v/>
      </c>
      <c r="T672" s="73" t="str">
        <f>IF($A672="","",IF($A672=T$2,IF($G$3=aux!$A$2,1,-1)*($F672-INDEX($F$1:$F$1001,ROW($F672)+$E$3))/T$3*1000,""))</f>
        <v/>
      </c>
      <c r="U672" s="73" t="str">
        <f>IF($A672="","",IF($A672=U$2,IF($G$3=aux!$A$2,1,-1)*($F672-INDEX($F$1:$F$1001,ROW($F672)+$E$3))/U$3*1000,""))</f>
        <v/>
      </c>
      <c r="V672" s="73" t="str">
        <f>IF($A672="","",IF($A672=V$2,IF($G$3=aux!$A$2,1,-1)*($F672-INDEX($F$1:$F$1001,ROW($F672)+$E$3))/V$3*1000,""))</f>
        <v/>
      </c>
      <c r="W672" s="73" t="str">
        <f>IF($A672="","",IF($A672=W$2,IF($G$3=aux!$A$2,1,-1)*($F672-INDEX($F$1:$F$1001,ROW($F672)+$E$3))/W$3*1000,""))</f>
        <v/>
      </c>
    </row>
    <row r="673" spans="14:23" x14ac:dyDescent="0.25">
      <c r="N673" s="73" t="str">
        <f>IF($A673="","",IF($A673=N$2,IF($G$3=aux!$A$2,1,-1)*($F673-INDEX($F$1:$F$1001,ROW($F673)+$E$3))/N$3*1000,""))</f>
        <v/>
      </c>
      <c r="O673" s="73" t="str">
        <f>IF($A673="","",IF($A673=O$2,IF($G$3=aux!$A$2,1,-1)*($F673-INDEX($F$1:$F$1001,ROW($F673)+$E$3))/O$3*1000,""))</f>
        <v/>
      </c>
      <c r="P673" s="73" t="str">
        <f>IF($A673="","",IF($A673=P$2,IF($G$3=aux!$A$2,1,-1)*($F673-INDEX($F$1:$F$1001,ROW($F673)+$E$3))/P$3*1000,""))</f>
        <v/>
      </c>
      <c r="Q673" s="73" t="str">
        <f>IF($A673="","",IF($A673=Q$2,IF($G$3=aux!$A$2,1,-1)*($F673-INDEX($F$1:$F$1001,ROW($F673)+$E$3))/Q$3*1000,""))</f>
        <v/>
      </c>
      <c r="R673" s="73" t="str">
        <f>IF($A673="","",IF($A673=R$2,IF($G$3=aux!$A$2,1,-1)*($F673-INDEX($F$1:$F$1001,ROW($F673)+$E$3))/R$3*1000,""))</f>
        <v/>
      </c>
      <c r="S673" s="73" t="str">
        <f>IF($A673="","",IF($A673=S$2,IF($G$3=aux!$A$2,1,-1)*($F673-INDEX($F$1:$F$1001,ROW($F673)+$E$3))/S$3*1000,""))</f>
        <v/>
      </c>
      <c r="T673" s="73" t="str">
        <f>IF($A673="","",IF($A673=T$2,IF($G$3=aux!$A$2,1,-1)*($F673-INDEX($F$1:$F$1001,ROW($F673)+$E$3))/T$3*1000,""))</f>
        <v/>
      </c>
      <c r="U673" s="73" t="str">
        <f>IF($A673="","",IF($A673=U$2,IF($G$3=aux!$A$2,1,-1)*($F673-INDEX($F$1:$F$1001,ROW($F673)+$E$3))/U$3*1000,""))</f>
        <v/>
      </c>
      <c r="V673" s="73" t="str">
        <f>IF($A673="","",IF($A673=V$2,IF($G$3=aux!$A$2,1,-1)*($F673-INDEX($F$1:$F$1001,ROW($F673)+$E$3))/V$3*1000,""))</f>
        <v/>
      </c>
      <c r="W673" s="73" t="str">
        <f>IF($A673="","",IF($A673=W$2,IF($G$3=aux!$A$2,1,-1)*($F673-INDEX($F$1:$F$1001,ROW($F673)+$E$3))/W$3*1000,""))</f>
        <v/>
      </c>
    </row>
    <row r="674" spans="14:23" x14ac:dyDescent="0.25">
      <c r="N674" s="73" t="str">
        <f>IF($A674="","",IF($A674=N$2,IF($G$3=aux!$A$2,1,-1)*($F674-INDEX($F$1:$F$1001,ROW($F674)+$E$3))/N$3*1000,""))</f>
        <v/>
      </c>
      <c r="O674" s="73" t="str">
        <f>IF($A674="","",IF($A674=O$2,IF($G$3=aux!$A$2,1,-1)*($F674-INDEX($F$1:$F$1001,ROW($F674)+$E$3))/O$3*1000,""))</f>
        <v/>
      </c>
      <c r="P674" s="73" t="str">
        <f>IF($A674="","",IF($A674=P$2,IF($G$3=aux!$A$2,1,-1)*($F674-INDEX($F$1:$F$1001,ROW($F674)+$E$3))/P$3*1000,""))</f>
        <v/>
      </c>
      <c r="Q674" s="73" t="str">
        <f>IF($A674="","",IF($A674=Q$2,IF($G$3=aux!$A$2,1,-1)*($F674-INDEX($F$1:$F$1001,ROW($F674)+$E$3))/Q$3*1000,""))</f>
        <v/>
      </c>
      <c r="R674" s="73" t="str">
        <f>IF($A674="","",IF($A674=R$2,IF($G$3=aux!$A$2,1,-1)*($F674-INDEX($F$1:$F$1001,ROW($F674)+$E$3))/R$3*1000,""))</f>
        <v/>
      </c>
      <c r="S674" s="73" t="str">
        <f>IF($A674="","",IF($A674=S$2,IF($G$3=aux!$A$2,1,-1)*($F674-INDEX($F$1:$F$1001,ROW($F674)+$E$3))/S$3*1000,""))</f>
        <v/>
      </c>
      <c r="T674" s="73" t="str">
        <f>IF($A674="","",IF($A674=T$2,IF($G$3=aux!$A$2,1,-1)*($F674-INDEX($F$1:$F$1001,ROW($F674)+$E$3))/T$3*1000,""))</f>
        <v/>
      </c>
      <c r="U674" s="73" t="str">
        <f>IF($A674="","",IF($A674=U$2,IF($G$3=aux!$A$2,1,-1)*($F674-INDEX($F$1:$F$1001,ROW($F674)+$E$3))/U$3*1000,""))</f>
        <v/>
      </c>
      <c r="V674" s="73" t="str">
        <f>IF($A674="","",IF($A674=V$2,IF($G$3=aux!$A$2,1,-1)*($F674-INDEX($F$1:$F$1001,ROW($F674)+$E$3))/V$3*1000,""))</f>
        <v/>
      </c>
      <c r="W674" s="73" t="str">
        <f>IF($A674="","",IF($A674=W$2,IF($G$3=aux!$A$2,1,-1)*($F674-INDEX($F$1:$F$1001,ROW($F674)+$E$3))/W$3*1000,""))</f>
        <v/>
      </c>
    </row>
    <row r="675" spans="14:23" x14ac:dyDescent="0.25">
      <c r="N675" s="73" t="str">
        <f>IF($A675="","",IF($A675=N$2,IF($G$3=aux!$A$2,1,-1)*($F675-INDEX($F$1:$F$1001,ROW($F675)+$E$3))/N$3*1000,""))</f>
        <v/>
      </c>
      <c r="O675" s="73" t="str">
        <f>IF($A675="","",IF($A675=O$2,IF($G$3=aux!$A$2,1,-1)*($F675-INDEX($F$1:$F$1001,ROW($F675)+$E$3))/O$3*1000,""))</f>
        <v/>
      </c>
      <c r="P675" s="73" t="str">
        <f>IF($A675="","",IF($A675=P$2,IF($G$3=aux!$A$2,1,-1)*($F675-INDEX($F$1:$F$1001,ROW($F675)+$E$3))/P$3*1000,""))</f>
        <v/>
      </c>
      <c r="Q675" s="73" t="str">
        <f>IF($A675="","",IF($A675=Q$2,IF($G$3=aux!$A$2,1,-1)*($F675-INDEX($F$1:$F$1001,ROW($F675)+$E$3))/Q$3*1000,""))</f>
        <v/>
      </c>
      <c r="R675" s="73" t="str">
        <f>IF($A675="","",IF($A675=R$2,IF($G$3=aux!$A$2,1,-1)*($F675-INDEX($F$1:$F$1001,ROW($F675)+$E$3))/R$3*1000,""))</f>
        <v/>
      </c>
      <c r="S675" s="73" t="str">
        <f>IF($A675="","",IF($A675=S$2,IF($G$3=aux!$A$2,1,-1)*($F675-INDEX($F$1:$F$1001,ROW($F675)+$E$3))/S$3*1000,""))</f>
        <v/>
      </c>
      <c r="T675" s="73" t="str">
        <f>IF($A675="","",IF($A675=T$2,IF($G$3=aux!$A$2,1,-1)*($F675-INDEX($F$1:$F$1001,ROW($F675)+$E$3))/T$3*1000,""))</f>
        <v/>
      </c>
      <c r="U675" s="73" t="str">
        <f>IF($A675="","",IF($A675=U$2,IF($G$3=aux!$A$2,1,-1)*($F675-INDEX($F$1:$F$1001,ROW($F675)+$E$3))/U$3*1000,""))</f>
        <v/>
      </c>
      <c r="V675" s="73" t="str">
        <f>IF($A675="","",IF($A675=V$2,IF($G$3=aux!$A$2,1,-1)*($F675-INDEX($F$1:$F$1001,ROW($F675)+$E$3))/V$3*1000,""))</f>
        <v/>
      </c>
      <c r="W675" s="73" t="str">
        <f>IF($A675="","",IF($A675=W$2,IF($G$3=aux!$A$2,1,-1)*($F675-INDEX($F$1:$F$1001,ROW($F675)+$E$3))/W$3*1000,""))</f>
        <v/>
      </c>
    </row>
    <row r="676" spans="14:23" x14ac:dyDescent="0.25">
      <c r="N676" s="73" t="str">
        <f>IF($A676="","",IF($A676=N$2,IF($G$3=aux!$A$2,1,-1)*($F676-INDEX($F$1:$F$1001,ROW($F676)+$E$3))/N$3*1000,""))</f>
        <v/>
      </c>
      <c r="O676" s="73" t="str">
        <f>IF($A676="","",IF($A676=O$2,IF($G$3=aux!$A$2,1,-1)*($F676-INDEX($F$1:$F$1001,ROW($F676)+$E$3))/O$3*1000,""))</f>
        <v/>
      </c>
      <c r="P676" s="73" t="str">
        <f>IF($A676="","",IF($A676=P$2,IF($G$3=aux!$A$2,1,-1)*($F676-INDEX($F$1:$F$1001,ROW($F676)+$E$3))/P$3*1000,""))</f>
        <v/>
      </c>
      <c r="Q676" s="73" t="str">
        <f>IF($A676="","",IF($A676=Q$2,IF($G$3=aux!$A$2,1,-1)*($F676-INDEX($F$1:$F$1001,ROW($F676)+$E$3))/Q$3*1000,""))</f>
        <v/>
      </c>
      <c r="R676" s="73" t="str">
        <f>IF($A676="","",IF($A676=R$2,IF($G$3=aux!$A$2,1,-1)*($F676-INDEX($F$1:$F$1001,ROW($F676)+$E$3))/R$3*1000,""))</f>
        <v/>
      </c>
      <c r="S676" s="73" t="str">
        <f>IF($A676="","",IF($A676=S$2,IF($G$3=aux!$A$2,1,-1)*($F676-INDEX($F$1:$F$1001,ROW($F676)+$E$3))/S$3*1000,""))</f>
        <v/>
      </c>
      <c r="T676" s="73" t="str">
        <f>IF($A676="","",IF($A676=T$2,IF($G$3=aux!$A$2,1,-1)*($F676-INDEX($F$1:$F$1001,ROW($F676)+$E$3))/T$3*1000,""))</f>
        <v/>
      </c>
      <c r="U676" s="73" t="str">
        <f>IF($A676="","",IF($A676=U$2,IF($G$3=aux!$A$2,1,-1)*($F676-INDEX($F$1:$F$1001,ROW($F676)+$E$3))/U$3*1000,""))</f>
        <v/>
      </c>
      <c r="V676" s="73" t="str">
        <f>IF($A676="","",IF($A676=V$2,IF($G$3=aux!$A$2,1,-1)*($F676-INDEX($F$1:$F$1001,ROW($F676)+$E$3))/V$3*1000,""))</f>
        <v/>
      </c>
      <c r="W676" s="73" t="str">
        <f>IF($A676="","",IF($A676=W$2,IF($G$3=aux!$A$2,1,-1)*($F676-INDEX($F$1:$F$1001,ROW($F676)+$E$3))/W$3*1000,""))</f>
        <v/>
      </c>
    </row>
    <row r="677" spans="14:23" x14ac:dyDescent="0.25">
      <c r="N677" s="73" t="str">
        <f>IF($A677="","",IF($A677=N$2,IF($G$3=aux!$A$2,1,-1)*($F677-INDEX($F$1:$F$1001,ROW($F677)+$E$3))/N$3*1000,""))</f>
        <v/>
      </c>
      <c r="O677" s="73" t="str">
        <f>IF($A677="","",IF($A677=O$2,IF($G$3=aux!$A$2,1,-1)*($F677-INDEX($F$1:$F$1001,ROW($F677)+$E$3))/O$3*1000,""))</f>
        <v/>
      </c>
      <c r="P677" s="73" t="str">
        <f>IF($A677="","",IF($A677=P$2,IF($G$3=aux!$A$2,1,-1)*($F677-INDEX($F$1:$F$1001,ROW($F677)+$E$3))/P$3*1000,""))</f>
        <v/>
      </c>
      <c r="Q677" s="73" t="str">
        <f>IF($A677="","",IF($A677=Q$2,IF($G$3=aux!$A$2,1,-1)*($F677-INDEX($F$1:$F$1001,ROW($F677)+$E$3))/Q$3*1000,""))</f>
        <v/>
      </c>
      <c r="R677" s="73" t="str">
        <f>IF($A677="","",IF($A677=R$2,IF($G$3=aux!$A$2,1,-1)*($F677-INDEX($F$1:$F$1001,ROW($F677)+$E$3))/R$3*1000,""))</f>
        <v/>
      </c>
      <c r="S677" s="73" t="str">
        <f>IF($A677="","",IF($A677=S$2,IF($G$3=aux!$A$2,1,-1)*($F677-INDEX($F$1:$F$1001,ROW($F677)+$E$3))/S$3*1000,""))</f>
        <v/>
      </c>
      <c r="T677" s="73" t="str">
        <f>IF($A677="","",IF($A677=T$2,IF($G$3=aux!$A$2,1,-1)*($F677-INDEX($F$1:$F$1001,ROW($F677)+$E$3))/T$3*1000,""))</f>
        <v/>
      </c>
      <c r="U677" s="73" t="str">
        <f>IF($A677="","",IF($A677=U$2,IF($G$3=aux!$A$2,1,-1)*($F677-INDEX($F$1:$F$1001,ROW($F677)+$E$3))/U$3*1000,""))</f>
        <v/>
      </c>
      <c r="V677" s="73" t="str">
        <f>IF($A677="","",IF($A677=V$2,IF($G$3=aux!$A$2,1,-1)*($F677-INDEX($F$1:$F$1001,ROW($F677)+$E$3))/V$3*1000,""))</f>
        <v/>
      </c>
      <c r="W677" s="73" t="str">
        <f>IF($A677="","",IF($A677=W$2,IF($G$3=aux!$A$2,1,-1)*($F677-INDEX($F$1:$F$1001,ROW($F677)+$E$3))/W$3*1000,""))</f>
        <v/>
      </c>
    </row>
    <row r="678" spans="14:23" x14ac:dyDescent="0.25">
      <c r="N678" s="73" t="str">
        <f>IF($A678="","",IF($A678=N$2,IF($G$3=aux!$A$2,1,-1)*($F678-INDEX($F$1:$F$1001,ROW($F678)+$E$3))/N$3*1000,""))</f>
        <v/>
      </c>
      <c r="O678" s="73" t="str">
        <f>IF($A678="","",IF($A678=O$2,IF($G$3=aux!$A$2,1,-1)*($F678-INDEX($F$1:$F$1001,ROW($F678)+$E$3))/O$3*1000,""))</f>
        <v/>
      </c>
      <c r="P678" s="73" t="str">
        <f>IF($A678="","",IF($A678=P$2,IF($G$3=aux!$A$2,1,-1)*($F678-INDEX($F$1:$F$1001,ROW($F678)+$E$3))/P$3*1000,""))</f>
        <v/>
      </c>
      <c r="Q678" s="73" t="str">
        <f>IF($A678="","",IF($A678=Q$2,IF($G$3=aux!$A$2,1,-1)*($F678-INDEX($F$1:$F$1001,ROW($F678)+$E$3))/Q$3*1000,""))</f>
        <v/>
      </c>
      <c r="R678" s="73" t="str">
        <f>IF($A678="","",IF($A678=R$2,IF($G$3=aux!$A$2,1,-1)*($F678-INDEX($F$1:$F$1001,ROW($F678)+$E$3))/R$3*1000,""))</f>
        <v/>
      </c>
      <c r="S678" s="73" t="str">
        <f>IF($A678="","",IF($A678=S$2,IF($G$3=aux!$A$2,1,-1)*($F678-INDEX($F$1:$F$1001,ROW($F678)+$E$3))/S$3*1000,""))</f>
        <v/>
      </c>
      <c r="T678" s="73" t="str">
        <f>IF($A678="","",IF($A678=T$2,IF($G$3=aux!$A$2,1,-1)*($F678-INDEX($F$1:$F$1001,ROW($F678)+$E$3))/T$3*1000,""))</f>
        <v/>
      </c>
      <c r="U678" s="73" t="str">
        <f>IF($A678="","",IF($A678=U$2,IF($G$3=aux!$A$2,1,-1)*($F678-INDEX($F$1:$F$1001,ROW($F678)+$E$3))/U$3*1000,""))</f>
        <v/>
      </c>
      <c r="V678" s="73" t="str">
        <f>IF($A678="","",IF($A678=V$2,IF($G$3=aux!$A$2,1,-1)*($F678-INDEX($F$1:$F$1001,ROW($F678)+$E$3))/V$3*1000,""))</f>
        <v/>
      </c>
      <c r="W678" s="73" t="str">
        <f>IF($A678="","",IF($A678=W$2,IF($G$3=aux!$A$2,1,-1)*($F678-INDEX($F$1:$F$1001,ROW($F678)+$E$3))/W$3*1000,""))</f>
        <v/>
      </c>
    </row>
    <row r="679" spans="14:23" x14ac:dyDescent="0.25">
      <c r="N679" s="73" t="str">
        <f>IF($A679="","",IF($A679=N$2,IF($G$3=aux!$A$2,1,-1)*($F679-INDEX($F$1:$F$1001,ROW($F679)+$E$3))/N$3*1000,""))</f>
        <v/>
      </c>
      <c r="O679" s="73" t="str">
        <f>IF($A679="","",IF($A679=O$2,IF($G$3=aux!$A$2,1,-1)*($F679-INDEX($F$1:$F$1001,ROW($F679)+$E$3))/O$3*1000,""))</f>
        <v/>
      </c>
      <c r="P679" s="73" t="str">
        <f>IF($A679="","",IF($A679=P$2,IF($G$3=aux!$A$2,1,-1)*($F679-INDEX($F$1:$F$1001,ROW($F679)+$E$3))/P$3*1000,""))</f>
        <v/>
      </c>
      <c r="Q679" s="73" t="str">
        <f>IF($A679="","",IF($A679=Q$2,IF($G$3=aux!$A$2,1,-1)*($F679-INDEX($F$1:$F$1001,ROW($F679)+$E$3))/Q$3*1000,""))</f>
        <v/>
      </c>
      <c r="R679" s="73" t="str">
        <f>IF($A679="","",IF($A679=R$2,IF($G$3=aux!$A$2,1,-1)*($F679-INDEX($F$1:$F$1001,ROW($F679)+$E$3))/R$3*1000,""))</f>
        <v/>
      </c>
      <c r="S679" s="73" t="str">
        <f>IF($A679="","",IF($A679=S$2,IF($G$3=aux!$A$2,1,-1)*($F679-INDEX($F$1:$F$1001,ROW($F679)+$E$3))/S$3*1000,""))</f>
        <v/>
      </c>
      <c r="T679" s="73" t="str">
        <f>IF($A679="","",IF($A679=T$2,IF($G$3=aux!$A$2,1,-1)*($F679-INDEX($F$1:$F$1001,ROW($F679)+$E$3))/T$3*1000,""))</f>
        <v/>
      </c>
      <c r="U679" s="73" t="str">
        <f>IF($A679="","",IF($A679=U$2,IF($G$3=aux!$A$2,1,-1)*($F679-INDEX($F$1:$F$1001,ROW($F679)+$E$3))/U$3*1000,""))</f>
        <v/>
      </c>
      <c r="V679" s="73" t="str">
        <f>IF($A679="","",IF($A679=V$2,IF($G$3=aux!$A$2,1,-1)*($F679-INDEX($F$1:$F$1001,ROW($F679)+$E$3))/V$3*1000,""))</f>
        <v/>
      </c>
      <c r="W679" s="73" t="str">
        <f>IF($A679="","",IF($A679=W$2,IF($G$3=aux!$A$2,1,-1)*($F679-INDEX($F$1:$F$1001,ROW($F679)+$E$3))/W$3*1000,""))</f>
        <v/>
      </c>
    </row>
    <row r="680" spans="14:23" x14ac:dyDescent="0.25">
      <c r="N680" s="73" t="str">
        <f>IF($A680="","",IF($A680=N$2,IF($G$3=aux!$A$2,1,-1)*($F680-INDEX($F$1:$F$1001,ROW($F680)+$E$3))/N$3*1000,""))</f>
        <v/>
      </c>
      <c r="O680" s="73" t="str">
        <f>IF($A680="","",IF($A680=O$2,IF($G$3=aux!$A$2,1,-1)*($F680-INDEX($F$1:$F$1001,ROW($F680)+$E$3))/O$3*1000,""))</f>
        <v/>
      </c>
      <c r="P680" s="73" t="str">
        <f>IF($A680="","",IF($A680=P$2,IF($G$3=aux!$A$2,1,-1)*($F680-INDEX($F$1:$F$1001,ROW($F680)+$E$3))/P$3*1000,""))</f>
        <v/>
      </c>
      <c r="Q680" s="73" t="str">
        <f>IF($A680="","",IF($A680=Q$2,IF($G$3=aux!$A$2,1,-1)*($F680-INDEX($F$1:$F$1001,ROW($F680)+$E$3))/Q$3*1000,""))</f>
        <v/>
      </c>
      <c r="R680" s="73" t="str">
        <f>IF($A680="","",IF($A680=R$2,IF($G$3=aux!$A$2,1,-1)*($F680-INDEX($F$1:$F$1001,ROW($F680)+$E$3))/R$3*1000,""))</f>
        <v/>
      </c>
      <c r="S680" s="73" t="str">
        <f>IF($A680="","",IF($A680=S$2,IF($G$3=aux!$A$2,1,-1)*($F680-INDEX($F$1:$F$1001,ROW($F680)+$E$3))/S$3*1000,""))</f>
        <v/>
      </c>
      <c r="T680" s="73" t="str">
        <f>IF($A680="","",IF($A680=T$2,IF($G$3=aux!$A$2,1,-1)*($F680-INDEX($F$1:$F$1001,ROW($F680)+$E$3))/T$3*1000,""))</f>
        <v/>
      </c>
      <c r="U680" s="73" t="str">
        <f>IF($A680="","",IF($A680=U$2,IF($G$3=aux!$A$2,1,-1)*($F680-INDEX($F$1:$F$1001,ROW($F680)+$E$3))/U$3*1000,""))</f>
        <v/>
      </c>
      <c r="V680" s="73" t="str">
        <f>IF($A680="","",IF($A680=V$2,IF($G$3=aux!$A$2,1,-1)*($F680-INDEX($F$1:$F$1001,ROW($F680)+$E$3))/V$3*1000,""))</f>
        <v/>
      </c>
      <c r="W680" s="73" t="str">
        <f>IF($A680="","",IF($A680=W$2,IF($G$3=aux!$A$2,1,-1)*($F680-INDEX($F$1:$F$1001,ROW($F680)+$E$3))/W$3*1000,""))</f>
        <v/>
      </c>
    </row>
    <row r="681" spans="14:23" x14ac:dyDescent="0.25">
      <c r="N681" s="73" t="str">
        <f>IF($A681="","",IF($A681=N$2,IF($G$3=aux!$A$2,1,-1)*($F681-INDEX($F$1:$F$1001,ROW($F681)+$E$3))/N$3*1000,""))</f>
        <v/>
      </c>
      <c r="O681" s="73" t="str">
        <f>IF($A681="","",IF($A681=O$2,IF($G$3=aux!$A$2,1,-1)*($F681-INDEX($F$1:$F$1001,ROW($F681)+$E$3))/O$3*1000,""))</f>
        <v/>
      </c>
      <c r="P681" s="73" t="str">
        <f>IF($A681="","",IF($A681=P$2,IF($G$3=aux!$A$2,1,-1)*($F681-INDEX($F$1:$F$1001,ROW($F681)+$E$3))/P$3*1000,""))</f>
        <v/>
      </c>
      <c r="Q681" s="73" t="str">
        <f>IF($A681="","",IF($A681=Q$2,IF($G$3=aux!$A$2,1,-1)*($F681-INDEX($F$1:$F$1001,ROW($F681)+$E$3))/Q$3*1000,""))</f>
        <v/>
      </c>
      <c r="R681" s="73" t="str">
        <f>IF($A681="","",IF($A681=R$2,IF($G$3=aux!$A$2,1,-1)*($F681-INDEX($F$1:$F$1001,ROW($F681)+$E$3))/R$3*1000,""))</f>
        <v/>
      </c>
      <c r="S681" s="73" t="str">
        <f>IF($A681="","",IF($A681=S$2,IF($G$3=aux!$A$2,1,-1)*($F681-INDEX($F$1:$F$1001,ROW($F681)+$E$3))/S$3*1000,""))</f>
        <v/>
      </c>
      <c r="T681" s="73" t="str">
        <f>IF($A681="","",IF($A681=T$2,IF($G$3=aux!$A$2,1,-1)*($F681-INDEX($F$1:$F$1001,ROW($F681)+$E$3))/T$3*1000,""))</f>
        <v/>
      </c>
      <c r="U681" s="73" t="str">
        <f>IF($A681="","",IF($A681=U$2,IF($G$3=aux!$A$2,1,-1)*($F681-INDEX($F$1:$F$1001,ROW($F681)+$E$3))/U$3*1000,""))</f>
        <v/>
      </c>
      <c r="V681" s="73" t="str">
        <f>IF($A681="","",IF($A681=V$2,IF($G$3=aux!$A$2,1,-1)*($F681-INDEX($F$1:$F$1001,ROW($F681)+$E$3))/V$3*1000,""))</f>
        <v/>
      </c>
      <c r="W681" s="73" t="str">
        <f>IF($A681="","",IF($A681=W$2,IF($G$3=aux!$A$2,1,-1)*($F681-INDEX($F$1:$F$1001,ROW($F681)+$E$3))/W$3*1000,""))</f>
        <v/>
      </c>
    </row>
    <row r="682" spans="14:23" x14ac:dyDescent="0.25">
      <c r="N682" s="73" t="str">
        <f>IF($A682="","",IF($A682=N$2,IF($G$3=aux!$A$2,1,-1)*($F682-INDEX($F$1:$F$1001,ROW($F682)+$E$3))/N$3*1000,""))</f>
        <v/>
      </c>
      <c r="O682" s="73" t="str">
        <f>IF($A682="","",IF($A682=O$2,IF($G$3=aux!$A$2,1,-1)*($F682-INDEX($F$1:$F$1001,ROW($F682)+$E$3))/O$3*1000,""))</f>
        <v/>
      </c>
      <c r="P682" s="73" t="str">
        <f>IF($A682="","",IF($A682=P$2,IF($G$3=aux!$A$2,1,-1)*($F682-INDEX($F$1:$F$1001,ROW($F682)+$E$3))/P$3*1000,""))</f>
        <v/>
      </c>
      <c r="Q682" s="73" t="str">
        <f>IF($A682="","",IF($A682=Q$2,IF($G$3=aux!$A$2,1,-1)*($F682-INDEX($F$1:$F$1001,ROW($F682)+$E$3))/Q$3*1000,""))</f>
        <v/>
      </c>
      <c r="R682" s="73" t="str">
        <f>IF($A682="","",IF($A682=R$2,IF($G$3=aux!$A$2,1,-1)*($F682-INDEX($F$1:$F$1001,ROW($F682)+$E$3))/R$3*1000,""))</f>
        <v/>
      </c>
      <c r="S682" s="73" t="str">
        <f>IF($A682="","",IF($A682=S$2,IF($G$3=aux!$A$2,1,-1)*($F682-INDEX($F$1:$F$1001,ROW($F682)+$E$3))/S$3*1000,""))</f>
        <v/>
      </c>
      <c r="T682" s="73" t="str">
        <f>IF($A682="","",IF($A682=T$2,IF($G$3=aux!$A$2,1,-1)*($F682-INDEX($F$1:$F$1001,ROW($F682)+$E$3))/T$3*1000,""))</f>
        <v/>
      </c>
      <c r="U682" s="73" t="str">
        <f>IF($A682="","",IF($A682=U$2,IF($G$3=aux!$A$2,1,-1)*($F682-INDEX($F$1:$F$1001,ROW($F682)+$E$3))/U$3*1000,""))</f>
        <v/>
      </c>
      <c r="V682" s="73" t="str">
        <f>IF($A682="","",IF($A682=V$2,IF($G$3=aux!$A$2,1,-1)*($F682-INDEX($F$1:$F$1001,ROW($F682)+$E$3))/V$3*1000,""))</f>
        <v/>
      </c>
      <c r="W682" s="73" t="str">
        <f>IF($A682="","",IF($A682=W$2,IF($G$3=aux!$A$2,1,-1)*($F682-INDEX($F$1:$F$1001,ROW($F682)+$E$3))/W$3*1000,""))</f>
        <v/>
      </c>
    </row>
    <row r="683" spans="14:23" x14ac:dyDescent="0.25">
      <c r="N683" s="73" t="str">
        <f>IF($A683="","",IF($A683=N$2,IF($G$3=aux!$A$2,1,-1)*($F683-INDEX($F$1:$F$1001,ROW($F683)+$E$3))/N$3*1000,""))</f>
        <v/>
      </c>
      <c r="O683" s="73" t="str">
        <f>IF($A683="","",IF($A683=O$2,IF($G$3=aux!$A$2,1,-1)*($F683-INDEX($F$1:$F$1001,ROW($F683)+$E$3))/O$3*1000,""))</f>
        <v/>
      </c>
      <c r="P683" s="73" t="str">
        <f>IF($A683="","",IF($A683=P$2,IF($G$3=aux!$A$2,1,-1)*($F683-INDEX($F$1:$F$1001,ROW($F683)+$E$3))/P$3*1000,""))</f>
        <v/>
      </c>
      <c r="Q683" s="73" t="str">
        <f>IF($A683="","",IF($A683=Q$2,IF($G$3=aux!$A$2,1,-1)*($F683-INDEX($F$1:$F$1001,ROW($F683)+$E$3))/Q$3*1000,""))</f>
        <v/>
      </c>
      <c r="R683" s="73" t="str">
        <f>IF($A683="","",IF($A683=R$2,IF($G$3=aux!$A$2,1,-1)*($F683-INDEX($F$1:$F$1001,ROW($F683)+$E$3))/R$3*1000,""))</f>
        <v/>
      </c>
      <c r="S683" s="73" t="str">
        <f>IF($A683="","",IF($A683=S$2,IF($G$3=aux!$A$2,1,-1)*($F683-INDEX($F$1:$F$1001,ROW($F683)+$E$3))/S$3*1000,""))</f>
        <v/>
      </c>
      <c r="T683" s="73" t="str">
        <f>IF($A683="","",IF($A683=T$2,IF($G$3=aux!$A$2,1,-1)*($F683-INDEX($F$1:$F$1001,ROW($F683)+$E$3))/T$3*1000,""))</f>
        <v/>
      </c>
      <c r="U683" s="73" t="str">
        <f>IF($A683="","",IF($A683=U$2,IF($G$3=aux!$A$2,1,-1)*($F683-INDEX($F$1:$F$1001,ROW($F683)+$E$3))/U$3*1000,""))</f>
        <v/>
      </c>
      <c r="V683" s="73" t="str">
        <f>IF($A683="","",IF($A683=V$2,IF($G$3=aux!$A$2,1,-1)*($F683-INDEX($F$1:$F$1001,ROW($F683)+$E$3))/V$3*1000,""))</f>
        <v/>
      </c>
      <c r="W683" s="73" t="str">
        <f>IF($A683="","",IF($A683=W$2,IF($G$3=aux!$A$2,1,-1)*($F683-INDEX($F$1:$F$1001,ROW($F683)+$E$3))/W$3*1000,""))</f>
        <v/>
      </c>
    </row>
    <row r="684" spans="14:23" x14ac:dyDescent="0.25">
      <c r="N684" s="73" t="str">
        <f>IF($A684="","",IF($A684=N$2,IF($G$3=aux!$A$2,1,-1)*($F684-INDEX($F$1:$F$1001,ROW($F684)+$E$3))/N$3*1000,""))</f>
        <v/>
      </c>
      <c r="O684" s="73" t="str">
        <f>IF($A684="","",IF($A684=O$2,IF($G$3=aux!$A$2,1,-1)*($F684-INDEX($F$1:$F$1001,ROW($F684)+$E$3))/O$3*1000,""))</f>
        <v/>
      </c>
      <c r="P684" s="73" t="str">
        <f>IF($A684="","",IF($A684=P$2,IF($G$3=aux!$A$2,1,-1)*($F684-INDEX($F$1:$F$1001,ROW($F684)+$E$3))/P$3*1000,""))</f>
        <v/>
      </c>
      <c r="Q684" s="73" t="str">
        <f>IF($A684="","",IF($A684=Q$2,IF($G$3=aux!$A$2,1,-1)*($F684-INDEX($F$1:$F$1001,ROW($F684)+$E$3))/Q$3*1000,""))</f>
        <v/>
      </c>
      <c r="R684" s="73" t="str">
        <f>IF($A684="","",IF($A684=R$2,IF($G$3=aux!$A$2,1,-1)*($F684-INDEX($F$1:$F$1001,ROW($F684)+$E$3))/R$3*1000,""))</f>
        <v/>
      </c>
      <c r="S684" s="73" t="str">
        <f>IF($A684="","",IF($A684=S$2,IF($G$3=aux!$A$2,1,-1)*($F684-INDEX($F$1:$F$1001,ROW($F684)+$E$3))/S$3*1000,""))</f>
        <v/>
      </c>
      <c r="T684" s="73" t="str">
        <f>IF($A684="","",IF($A684=T$2,IF($G$3=aux!$A$2,1,-1)*($F684-INDEX($F$1:$F$1001,ROW($F684)+$E$3))/T$3*1000,""))</f>
        <v/>
      </c>
      <c r="U684" s="73" t="str">
        <f>IF($A684="","",IF($A684=U$2,IF($G$3=aux!$A$2,1,-1)*($F684-INDEX($F$1:$F$1001,ROW($F684)+$E$3))/U$3*1000,""))</f>
        <v/>
      </c>
      <c r="V684" s="73" t="str">
        <f>IF($A684="","",IF($A684=V$2,IF($G$3=aux!$A$2,1,-1)*($F684-INDEX($F$1:$F$1001,ROW($F684)+$E$3))/V$3*1000,""))</f>
        <v/>
      </c>
      <c r="W684" s="73" t="str">
        <f>IF($A684="","",IF($A684=W$2,IF($G$3=aux!$A$2,1,-1)*($F684-INDEX($F$1:$F$1001,ROW($F684)+$E$3))/W$3*1000,""))</f>
        <v/>
      </c>
    </row>
    <row r="685" spans="14:23" x14ac:dyDescent="0.25">
      <c r="N685" s="73" t="str">
        <f>IF($A685="","",IF($A685=N$2,IF($G$3=aux!$A$2,1,-1)*($F685-INDEX($F$1:$F$1001,ROW($F685)+$E$3))/N$3*1000,""))</f>
        <v/>
      </c>
      <c r="O685" s="73" t="str">
        <f>IF($A685="","",IF($A685=O$2,IF($G$3=aux!$A$2,1,-1)*($F685-INDEX($F$1:$F$1001,ROW($F685)+$E$3))/O$3*1000,""))</f>
        <v/>
      </c>
      <c r="P685" s="73" t="str">
        <f>IF($A685="","",IF($A685=P$2,IF($G$3=aux!$A$2,1,-1)*($F685-INDEX($F$1:$F$1001,ROW($F685)+$E$3))/P$3*1000,""))</f>
        <v/>
      </c>
      <c r="Q685" s="73" t="str">
        <f>IF($A685="","",IF($A685=Q$2,IF($G$3=aux!$A$2,1,-1)*($F685-INDEX($F$1:$F$1001,ROW($F685)+$E$3))/Q$3*1000,""))</f>
        <v/>
      </c>
      <c r="R685" s="73" t="str">
        <f>IF($A685="","",IF($A685=R$2,IF($G$3=aux!$A$2,1,-1)*($F685-INDEX($F$1:$F$1001,ROW($F685)+$E$3))/R$3*1000,""))</f>
        <v/>
      </c>
      <c r="S685" s="73" t="str">
        <f>IF($A685="","",IF($A685=S$2,IF($G$3=aux!$A$2,1,-1)*($F685-INDEX($F$1:$F$1001,ROW($F685)+$E$3))/S$3*1000,""))</f>
        <v/>
      </c>
      <c r="T685" s="73" t="str">
        <f>IF($A685="","",IF($A685=T$2,IF($G$3=aux!$A$2,1,-1)*($F685-INDEX($F$1:$F$1001,ROW($F685)+$E$3))/T$3*1000,""))</f>
        <v/>
      </c>
      <c r="U685" s="73" t="str">
        <f>IF($A685="","",IF($A685=U$2,IF($G$3=aux!$A$2,1,-1)*($F685-INDEX($F$1:$F$1001,ROW($F685)+$E$3))/U$3*1000,""))</f>
        <v/>
      </c>
      <c r="V685" s="73" t="str">
        <f>IF($A685="","",IF($A685=V$2,IF($G$3=aux!$A$2,1,-1)*($F685-INDEX($F$1:$F$1001,ROW($F685)+$E$3))/V$3*1000,""))</f>
        <v/>
      </c>
      <c r="W685" s="73" t="str">
        <f>IF($A685="","",IF($A685=W$2,IF($G$3=aux!$A$2,1,-1)*($F685-INDEX($F$1:$F$1001,ROW($F685)+$E$3))/W$3*1000,""))</f>
        <v/>
      </c>
    </row>
    <row r="686" spans="14:23" x14ac:dyDescent="0.25">
      <c r="N686" s="73" t="str">
        <f>IF($A686="","",IF($A686=N$2,IF($G$3=aux!$A$2,1,-1)*($F686-INDEX($F$1:$F$1001,ROW($F686)+$E$3))/N$3*1000,""))</f>
        <v/>
      </c>
      <c r="O686" s="73" t="str">
        <f>IF($A686="","",IF($A686=O$2,IF($G$3=aux!$A$2,1,-1)*($F686-INDEX($F$1:$F$1001,ROW($F686)+$E$3))/O$3*1000,""))</f>
        <v/>
      </c>
      <c r="P686" s="73" t="str">
        <f>IF($A686="","",IF($A686=P$2,IF($G$3=aux!$A$2,1,-1)*($F686-INDEX($F$1:$F$1001,ROW($F686)+$E$3))/P$3*1000,""))</f>
        <v/>
      </c>
      <c r="Q686" s="73" t="str">
        <f>IF($A686="","",IF($A686=Q$2,IF($G$3=aux!$A$2,1,-1)*($F686-INDEX($F$1:$F$1001,ROW($F686)+$E$3))/Q$3*1000,""))</f>
        <v/>
      </c>
      <c r="R686" s="73" t="str">
        <f>IF($A686="","",IF($A686=R$2,IF($G$3=aux!$A$2,1,-1)*($F686-INDEX($F$1:$F$1001,ROW($F686)+$E$3))/R$3*1000,""))</f>
        <v/>
      </c>
      <c r="S686" s="73" t="str">
        <f>IF($A686="","",IF($A686=S$2,IF($G$3=aux!$A$2,1,-1)*($F686-INDEX($F$1:$F$1001,ROW($F686)+$E$3))/S$3*1000,""))</f>
        <v/>
      </c>
      <c r="T686" s="73" t="str">
        <f>IF($A686="","",IF($A686=T$2,IF($G$3=aux!$A$2,1,-1)*($F686-INDEX($F$1:$F$1001,ROW($F686)+$E$3))/T$3*1000,""))</f>
        <v/>
      </c>
      <c r="U686" s="73" t="str">
        <f>IF($A686="","",IF($A686=U$2,IF($G$3=aux!$A$2,1,-1)*($F686-INDEX($F$1:$F$1001,ROW($F686)+$E$3))/U$3*1000,""))</f>
        <v/>
      </c>
      <c r="V686" s="73" t="str">
        <f>IF($A686="","",IF($A686=V$2,IF($G$3=aux!$A$2,1,-1)*($F686-INDEX($F$1:$F$1001,ROW($F686)+$E$3))/V$3*1000,""))</f>
        <v/>
      </c>
      <c r="W686" s="73" t="str">
        <f>IF($A686="","",IF($A686=W$2,IF($G$3=aux!$A$2,1,-1)*($F686-INDEX($F$1:$F$1001,ROW($F686)+$E$3))/W$3*1000,""))</f>
        <v/>
      </c>
    </row>
    <row r="687" spans="14:23" x14ac:dyDescent="0.25">
      <c r="N687" s="73" t="str">
        <f>IF($A687="","",IF($A687=N$2,IF($G$3=aux!$A$2,1,-1)*($F687-INDEX($F$1:$F$1001,ROW($F687)+$E$3))/N$3*1000,""))</f>
        <v/>
      </c>
      <c r="O687" s="73" t="str">
        <f>IF($A687="","",IF($A687=O$2,IF($G$3=aux!$A$2,1,-1)*($F687-INDEX($F$1:$F$1001,ROW($F687)+$E$3))/O$3*1000,""))</f>
        <v/>
      </c>
      <c r="P687" s="73" t="str">
        <f>IF($A687="","",IF($A687=P$2,IF($G$3=aux!$A$2,1,-1)*($F687-INDEX($F$1:$F$1001,ROW($F687)+$E$3))/P$3*1000,""))</f>
        <v/>
      </c>
      <c r="Q687" s="73" t="str">
        <f>IF($A687="","",IF($A687=Q$2,IF($G$3=aux!$A$2,1,-1)*($F687-INDEX($F$1:$F$1001,ROW($F687)+$E$3))/Q$3*1000,""))</f>
        <v/>
      </c>
      <c r="R687" s="73" t="str">
        <f>IF($A687="","",IF($A687=R$2,IF($G$3=aux!$A$2,1,-1)*($F687-INDEX($F$1:$F$1001,ROW($F687)+$E$3))/R$3*1000,""))</f>
        <v/>
      </c>
      <c r="S687" s="73" t="str">
        <f>IF($A687="","",IF($A687=S$2,IF($G$3=aux!$A$2,1,-1)*($F687-INDEX($F$1:$F$1001,ROW($F687)+$E$3))/S$3*1000,""))</f>
        <v/>
      </c>
      <c r="T687" s="73" t="str">
        <f>IF($A687="","",IF($A687=T$2,IF($G$3=aux!$A$2,1,-1)*($F687-INDEX($F$1:$F$1001,ROW($F687)+$E$3))/T$3*1000,""))</f>
        <v/>
      </c>
      <c r="U687" s="73" t="str">
        <f>IF($A687="","",IF($A687=U$2,IF($G$3=aux!$A$2,1,-1)*($F687-INDEX($F$1:$F$1001,ROW($F687)+$E$3))/U$3*1000,""))</f>
        <v/>
      </c>
      <c r="V687" s="73" t="str">
        <f>IF($A687="","",IF($A687=V$2,IF($G$3=aux!$A$2,1,-1)*($F687-INDEX($F$1:$F$1001,ROW($F687)+$E$3))/V$3*1000,""))</f>
        <v/>
      </c>
      <c r="W687" s="73" t="str">
        <f>IF($A687="","",IF($A687=W$2,IF($G$3=aux!$A$2,1,-1)*($F687-INDEX($F$1:$F$1001,ROW($F687)+$E$3))/W$3*1000,""))</f>
        <v/>
      </c>
    </row>
    <row r="688" spans="14:23" x14ac:dyDescent="0.25">
      <c r="N688" s="73" t="str">
        <f>IF($A688="","",IF($A688=N$2,IF($G$3=aux!$A$2,1,-1)*($F688-INDEX($F$1:$F$1001,ROW($F688)+$E$3))/N$3*1000,""))</f>
        <v/>
      </c>
      <c r="O688" s="73" t="str">
        <f>IF($A688="","",IF($A688=O$2,IF($G$3=aux!$A$2,1,-1)*($F688-INDEX($F$1:$F$1001,ROW($F688)+$E$3))/O$3*1000,""))</f>
        <v/>
      </c>
      <c r="P688" s="73" t="str">
        <f>IF($A688="","",IF($A688=P$2,IF($G$3=aux!$A$2,1,-1)*($F688-INDEX($F$1:$F$1001,ROW($F688)+$E$3))/P$3*1000,""))</f>
        <v/>
      </c>
      <c r="Q688" s="73" t="str">
        <f>IF($A688="","",IF($A688=Q$2,IF($G$3=aux!$A$2,1,-1)*($F688-INDEX($F$1:$F$1001,ROW($F688)+$E$3))/Q$3*1000,""))</f>
        <v/>
      </c>
      <c r="R688" s="73" t="str">
        <f>IF($A688="","",IF($A688=R$2,IF($G$3=aux!$A$2,1,-1)*($F688-INDEX($F$1:$F$1001,ROW($F688)+$E$3))/R$3*1000,""))</f>
        <v/>
      </c>
      <c r="S688" s="73" t="str">
        <f>IF($A688="","",IF($A688=S$2,IF($G$3=aux!$A$2,1,-1)*($F688-INDEX($F$1:$F$1001,ROW($F688)+$E$3))/S$3*1000,""))</f>
        <v/>
      </c>
      <c r="T688" s="73" t="str">
        <f>IF($A688="","",IF($A688=T$2,IF($G$3=aux!$A$2,1,-1)*($F688-INDEX($F$1:$F$1001,ROW($F688)+$E$3))/T$3*1000,""))</f>
        <v/>
      </c>
      <c r="U688" s="73" t="str">
        <f>IF($A688="","",IF($A688=U$2,IF($G$3=aux!$A$2,1,-1)*($F688-INDEX($F$1:$F$1001,ROW($F688)+$E$3))/U$3*1000,""))</f>
        <v/>
      </c>
      <c r="V688" s="73" t="str">
        <f>IF($A688="","",IF($A688=V$2,IF($G$3=aux!$A$2,1,-1)*($F688-INDEX($F$1:$F$1001,ROW($F688)+$E$3))/V$3*1000,""))</f>
        <v/>
      </c>
      <c r="W688" s="73" t="str">
        <f>IF($A688="","",IF($A688=W$2,IF($G$3=aux!$A$2,1,-1)*($F688-INDEX($F$1:$F$1001,ROW($F688)+$E$3))/W$3*1000,""))</f>
        <v/>
      </c>
    </row>
    <row r="689" spans="14:23" x14ac:dyDescent="0.25">
      <c r="N689" s="73" t="str">
        <f>IF($A689="","",IF($A689=N$2,IF($G$3=aux!$A$2,1,-1)*($F689-INDEX($F$1:$F$1001,ROW($F689)+$E$3))/N$3*1000,""))</f>
        <v/>
      </c>
      <c r="O689" s="73" t="str">
        <f>IF($A689="","",IF($A689=O$2,IF($G$3=aux!$A$2,1,-1)*($F689-INDEX($F$1:$F$1001,ROW($F689)+$E$3))/O$3*1000,""))</f>
        <v/>
      </c>
      <c r="P689" s="73" t="str">
        <f>IF($A689="","",IF($A689=P$2,IF($G$3=aux!$A$2,1,-1)*($F689-INDEX($F$1:$F$1001,ROW($F689)+$E$3))/P$3*1000,""))</f>
        <v/>
      </c>
      <c r="Q689" s="73" t="str">
        <f>IF($A689="","",IF($A689=Q$2,IF($G$3=aux!$A$2,1,-1)*($F689-INDEX($F$1:$F$1001,ROW($F689)+$E$3))/Q$3*1000,""))</f>
        <v/>
      </c>
      <c r="R689" s="73" t="str">
        <f>IF($A689="","",IF($A689=R$2,IF($G$3=aux!$A$2,1,-1)*($F689-INDEX($F$1:$F$1001,ROW($F689)+$E$3))/R$3*1000,""))</f>
        <v/>
      </c>
      <c r="S689" s="73" t="str">
        <f>IF($A689="","",IF($A689=S$2,IF($G$3=aux!$A$2,1,-1)*($F689-INDEX($F$1:$F$1001,ROW($F689)+$E$3))/S$3*1000,""))</f>
        <v/>
      </c>
      <c r="T689" s="73" t="str">
        <f>IF($A689="","",IF($A689=T$2,IF($G$3=aux!$A$2,1,-1)*($F689-INDEX($F$1:$F$1001,ROW($F689)+$E$3))/T$3*1000,""))</f>
        <v/>
      </c>
      <c r="U689" s="73" t="str">
        <f>IF($A689="","",IF($A689=U$2,IF($G$3=aux!$A$2,1,-1)*($F689-INDEX($F$1:$F$1001,ROW($F689)+$E$3))/U$3*1000,""))</f>
        <v/>
      </c>
      <c r="V689" s="73" t="str">
        <f>IF($A689="","",IF($A689=V$2,IF($G$3=aux!$A$2,1,-1)*($F689-INDEX($F$1:$F$1001,ROW($F689)+$E$3))/V$3*1000,""))</f>
        <v/>
      </c>
      <c r="W689" s="73" t="str">
        <f>IF($A689="","",IF($A689=W$2,IF($G$3=aux!$A$2,1,-1)*($F689-INDEX($F$1:$F$1001,ROW($F689)+$E$3))/W$3*1000,""))</f>
        <v/>
      </c>
    </row>
    <row r="690" spans="14:23" x14ac:dyDescent="0.25">
      <c r="N690" s="73" t="str">
        <f>IF($A690="","",IF($A690=N$2,IF($G$3=aux!$A$2,1,-1)*($F690-INDEX($F$1:$F$1001,ROW($F690)+$E$3))/N$3*1000,""))</f>
        <v/>
      </c>
      <c r="O690" s="73" t="str">
        <f>IF($A690="","",IF($A690=O$2,IF($G$3=aux!$A$2,1,-1)*($F690-INDEX($F$1:$F$1001,ROW($F690)+$E$3))/O$3*1000,""))</f>
        <v/>
      </c>
      <c r="P690" s="73" t="str">
        <f>IF($A690="","",IF($A690=P$2,IF($G$3=aux!$A$2,1,-1)*($F690-INDEX($F$1:$F$1001,ROW($F690)+$E$3))/P$3*1000,""))</f>
        <v/>
      </c>
      <c r="Q690" s="73" t="str">
        <f>IF($A690="","",IF($A690=Q$2,IF($G$3=aux!$A$2,1,-1)*($F690-INDEX($F$1:$F$1001,ROW($F690)+$E$3))/Q$3*1000,""))</f>
        <v/>
      </c>
      <c r="R690" s="73" t="str">
        <f>IF($A690="","",IF($A690=R$2,IF($G$3=aux!$A$2,1,-1)*($F690-INDEX($F$1:$F$1001,ROW($F690)+$E$3))/R$3*1000,""))</f>
        <v/>
      </c>
      <c r="S690" s="73" t="str">
        <f>IF($A690="","",IF($A690=S$2,IF($G$3=aux!$A$2,1,-1)*($F690-INDEX($F$1:$F$1001,ROW($F690)+$E$3))/S$3*1000,""))</f>
        <v/>
      </c>
      <c r="T690" s="73" t="str">
        <f>IF($A690="","",IF($A690=T$2,IF($G$3=aux!$A$2,1,-1)*($F690-INDEX($F$1:$F$1001,ROW($F690)+$E$3))/T$3*1000,""))</f>
        <v/>
      </c>
      <c r="U690" s="73" t="str">
        <f>IF($A690="","",IF($A690=U$2,IF($G$3=aux!$A$2,1,-1)*($F690-INDEX($F$1:$F$1001,ROW($F690)+$E$3))/U$3*1000,""))</f>
        <v/>
      </c>
      <c r="V690" s="73" t="str">
        <f>IF($A690="","",IF($A690=V$2,IF($G$3=aux!$A$2,1,-1)*($F690-INDEX($F$1:$F$1001,ROW($F690)+$E$3))/V$3*1000,""))</f>
        <v/>
      </c>
      <c r="W690" s="73" t="str">
        <f>IF($A690="","",IF($A690=W$2,IF($G$3=aux!$A$2,1,-1)*($F690-INDEX($F$1:$F$1001,ROW($F690)+$E$3))/W$3*1000,""))</f>
        <v/>
      </c>
    </row>
    <row r="691" spans="14:23" x14ac:dyDescent="0.25">
      <c r="N691" s="73" t="str">
        <f>IF($A691="","",IF($A691=N$2,IF($G$3=aux!$A$2,1,-1)*($F691-INDEX($F$1:$F$1001,ROW($F691)+$E$3))/N$3*1000,""))</f>
        <v/>
      </c>
      <c r="O691" s="73" t="str">
        <f>IF($A691="","",IF($A691=O$2,IF($G$3=aux!$A$2,1,-1)*($F691-INDEX($F$1:$F$1001,ROW($F691)+$E$3))/O$3*1000,""))</f>
        <v/>
      </c>
      <c r="P691" s="73" t="str">
        <f>IF($A691="","",IF($A691=P$2,IF($G$3=aux!$A$2,1,-1)*($F691-INDEX($F$1:$F$1001,ROW($F691)+$E$3))/P$3*1000,""))</f>
        <v/>
      </c>
      <c r="Q691" s="73" t="str">
        <f>IF($A691="","",IF($A691=Q$2,IF($G$3=aux!$A$2,1,-1)*($F691-INDEX($F$1:$F$1001,ROW($F691)+$E$3))/Q$3*1000,""))</f>
        <v/>
      </c>
      <c r="R691" s="73" t="str">
        <f>IF($A691="","",IF($A691=R$2,IF($G$3=aux!$A$2,1,-1)*($F691-INDEX($F$1:$F$1001,ROW($F691)+$E$3))/R$3*1000,""))</f>
        <v/>
      </c>
      <c r="S691" s="73" t="str">
        <f>IF($A691="","",IF($A691=S$2,IF($G$3=aux!$A$2,1,-1)*($F691-INDEX($F$1:$F$1001,ROW($F691)+$E$3))/S$3*1000,""))</f>
        <v/>
      </c>
      <c r="T691" s="73" t="str">
        <f>IF($A691="","",IF($A691=T$2,IF($G$3=aux!$A$2,1,-1)*($F691-INDEX($F$1:$F$1001,ROW($F691)+$E$3))/T$3*1000,""))</f>
        <v/>
      </c>
      <c r="U691" s="73" t="str">
        <f>IF($A691="","",IF($A691=U$2,IF($G$3=aux!$A$2,1,-1)*($F691-INDEX($F$1:$F$1001,ROW($F691)+$E$3))/U$3*1000,""))</f>
        <v/>
      </c>
      <c r="V691" s="73" t="str">
        <f>IF($A691="","",IF($A691=V$2,IF($G$3=aux!$A$2,1,-1)*($F691-INDEX($F$1:$F$1001,ROW($F691)+$E$3))/V$3*1000,""))</f>
        <v/>
      </c>
      <c r="W691" s="73" t="str">
        <f>IF($A691="","",IF($A691=W$2,IF($G$3=aux!$A$2,1,-1)*($F691-INDEX($F$1:$F$1001,ROW($F691)+$E$3))/W$3*1000,""))</f>
        <v/>
      </c>
    </row>
    <row r="692" spans="14:23" x14ac:dyDescent="0.25">
      <c r="N692" s="73" t="str">
        <f>IF($A692="","",IF($A692=N$2,IF($G$3=aux!$A$2,1,-1)*($F692-INDEX($F$1:$F$1001,ROW($F692)+$E$3))/N$3*1000,""))</f>
        <v/>
      </c>
      <c r="O692" s="73" t="str">
        <f>IF($A692="","",IF($A692=O$2,IF($G$3=aux!$A$2,1,-1)*($F692-INDEX($F$1:$F$1001,ROW($F692)+$E$3))/O$3*1000,""))</f>
        <v/>
      </c>
      <c r="P692" s="73" t="str">
        <f>IF($A692="","",IF($A692=P$2,IF($G$3=aux!$A$2,1,-1)*($F692-INDEX($F$1:$F$1001,ROW($F692)+$E$3))/P$3*1000,""))</f>
        <v/>
      </c>
      <c r="Q692" s="73" t="str">
        <f>IF($A692="","",IF($A692=Q$2,IF($G$3=aux!$A$2,1,-1)*($F692-INDEX($F$1:$F$1001,ROW($F692)+$E$3))/Q$3*1000,""))</f>
        <v/>
      </c>
      <c r="R692" s="73" t="str">
        <f>IF($A692="","",IF($A692=R$2,IF($G$3=aux!$A$2,1,-1)*($F692-INDEX($F$1:$F$1001,ROW($F692)+$E$3))/R$3*1000,""))</f>
        <v/>
      </c>
      <c r="S692" s="73" t="str">
        <f>IF($A692="","",IF($A692=S$2,IF($G$3=aux!$A$2,1,-1)*($F692-INDEX($F$1:$F$1001,ROW($F692)+$E$3))/S$3*1000,""))</f>
        <v/>
      </c>
      <c r="T692" s="73" t="str">
        <f>IF($A692="","",IF($A692=T$2,IF($G$3=aux!$A$2,1,-1)*($F692-INDEX($F$1:$F$1001,ROW($F692)+$E$3))/T$3*1000,""))</f>
        <v/>
      </c>
      <c r="U692" s="73" t="str">
        <f>IF($A692="","",IF($A692=U$2,IF($G$3=aux!$A$2,1,-1)*($F692-INDEX($F$1:$F$1001,ROW($F692)+$E$3))/U$3*1000,""))</f>
        <v/>
      </c>
      <c r="V692" s="73" t="str">
        <f>IF($A692="","",IF($A692=V$2,IF($G$3=aux!$A$2,1,-1)*($F692-INDEX($F$1:$F$1001,ROW($F692)+$E$3))/V$3*1000,""))</f>
        <v/>
      </c>
      <c r="W692" s="73" t="str">
        <f>IF($A692="","",IF($A692=W$2,IF($G$3=aux!$A$2,1,-1)*($F692-INDEX($F$1:$F$1001,ROW($F692)+$E$3))/W$3*1000,""))</f>
        <v/>
      </c>
    </row>
    <row r="693" spans="14:23" x14ac:dyDescent="0.25">
      <c r="N693" s="73" t="str">
        <f>IF($A693="","",IF($A693=N$2,IF($G$3=aux!$A$2,1,-1)*($F693-INDEX($F$1:$F$1001,ROW($F693)+$E$3))/N$3*1000,""))</f>
        <v/>
      </c>
      <c r="O693" s="73" t="str">
        <f>IF($A693="","",IF($A693=O$2,IF($G$3=aux!$A$2,1,-1)*($F693-INDEX($F$1:$F$1001,ROW($F693)+$E$3))/O$3*1000,""))</f>
        <v/>
      </c>
      <c r="P693" s="73" t="str">
        <f>IF($A693="","",IF($A693=P$2,IF($G$3=aux!$A$2,1,-1)*($F693-INDEX($F$1:$F$1001,ROW($F693)+$E$3))/P$3*1000,""))</f>
        <v/>
      </c>
      <c r="Q693" s="73" t="str">
        <f>IF($A693="","",IF($A693=Q$2,IF($G$3=aux!$A$2,1,-1)*($F693-INDEX($F$1:$F$1001,ROW($F693)+$E$3))/Q$3*1000,""))</f>
        <v/>
      </c>
      <c r="R693" s="73" t="str">
        <f>IF($A693="","",IF($A693=R$2,IF($G$3=aux!$A$2,1,-1)*($F693-INDEX($F$1:$F$1001,ROW($F693)+$E$3))/R$3*1000,""))</f>
        <v/>
      </c>
      <c r="S693" s="73" t="str">
        <f>IF($A693="","",IF($A693=S$2,IF($G$3=aux!$A$2,1,-1)*($F693-INDEX($F$1:$F$1001,ROW($F693)+$E$3))/S$3*1000,""))</f>
        <v/>
      </c>
      <c r="T693" s="73" t="str">
        <f>IF($A693="","",IF($A693=T$2,IF($G$3=aux!$A$2,1,-1)*($F693-INDEX($F$1:$F$1001,ROW($F693)+$E$3))/T$3*1000,""))</f>
        <v/>
      </c>
      <c r="U693" s="73" t="str">
        <f>IF($A693="","",IF($A693=U$2,IF($G$3=aux!$A$2,1,-1)*($F693-INDEX($F$1:$F$1001,ROW($F693)+$E$3))/U$3*1000,""))</f>
        <v/>
      </c>
      <c r="V693" s="73" t="str">
        <f>IF($A693="","",IF($A693=V$2,IF($G$3=aux!$A$2,1,-1)*($F693-INDEX($F$1:$F$1001,ROW($F693)+$E$3))/V$3*1000,""))</f>
        <v/>
      </c>
      <c r="W693" s="73" t="str">
        <f>IF($A693="","",IF($A693=W$2,IF($G$3=aux!$A$2,1,-1)*($F693-INDEX($F$1:$F$1001,ROW($F693)+$E$3))/W$3*1000,""))</f>
        <v/>
      </c>
    </row>
    <row r="694" spans="14:23" x14ac:dyDescent="0.25">
      <c r="N694" s="73" t="str">
        <f>IF($A694="","",IF($A694=N$2,IF($G$3=aux!$A$2,1,-1)*($F694-INDEX($F$1:$F$1001,ROW($F694)+$E$3))/N$3*1000,""))</f>
        <v/>
      </c>
      <c r="O694" s="73" t="str">
        <f>IF($A694="","",IF($A694=O$2,IF($G$3=aux!$A$2,1,-1)*($F694-INDEX($F$1:$F$1001,ROW($F694)+$E$3))/O$3*1000,""))</f>
        <v/>
      </c>
      <c r="P694" s="73" t="str">
        <f>IF($A694="","",IF($A694=P$2,IF($G$3=aux!$A$2,1,-1)*($F694-INDEX($F$1:$F$1001,ROW($F694)+$E$3))/P$3*1000,""))</f>
        <v/>
      </c>
      <c r="Q694" s="73" t="str">
        <f>IF($A694="","",IF($A694=Q$2,IF($G$3=aux!$A$2,1,-1)*($F694-INDEX($F$1:$F$1001,ROW($F694)+$E$3))/Q$3*1000,""))</f>
        <v/>
      </c>
      <c r="R694" s="73" t="str">
        <f>IF($A694="","",IF($A694=R$2,IF($G$3=aux!$A$2,1,-1)*($F694-INDEX($F$1:$F$1001,ROW($F694)+$E$3))/R$3*1000,""))</f>
        <v/>
      </c>
      <c r="S694" s="73" t="str">
        <f>IF($A694="","",IF($A694=S$2,IF($G$3=aux!$A$2,1,-1)*($F694-INDEX($F$1:$F$1001,ROW($F694)+$E$3))/S$3*1000,""))</f>
        <v/>
      </c>
      <c r="T694" s="73" t="str">
        <f>IF($A694="","",IF($A694=T$2,IF($G$3=aux!$A$2,1,-1)*($F694-INDEX($F$1:$F$1001,ROW($F694)+$E$3))/T$3*1000,""))</f>
        <v/>
      </c>
      <c r="U694" s="73" t="str">
        <f>IF($A694="","",IF($A694=U$2,IF($G$3=aux!$A$2,1,-1)*($F694-INDEX($F$1:$F$1001,ROW($F694)+$E$3))/U$3*1000,""))</f>
        <v/>
      </c>
      <c r="V694" s="73" t="str">
        <f>IF($A694="","",IF($A694=V$2,IF($G$3=aux!$A$2,1,-1)*($F694-INDEX($F$1:$F$1001,ROW($F694)+$E$3))/V$3*1000,""))</f>
        <v/>
      </c>
      <c r="W694" s="73" t="str">
        <f>IF($A694="","",IF($A694=W$2,IF($G$3=aux!$A$2,1,-1)*($F694-INDEX($F$1:$F$1001,ROW($F694)+$E$3))/W$3*1000,""))</f>
        <v/>
      </c>
    </row>
    <row r="695" spans="14:23" x14ac:dyDescent="0.25">
      <c r="N695" s="73" t="str">
        <f>IF($A695="","",IF($A695=N$2,IF($G$3=aux!$A$2,1,-1)*($F695-INDEX($F$1:$F$1001,ROW($F695)+$E$3))/N$3*1000,""))</f>
        <v/>
      </c>
      <c r="O695" s="73" t="str">
        <f>IF($A695="","",IF($A695=O$2,IF($G$3=aux!$A$2,1,-1)*($F695-INDEX($F$1:$F$1001,ROW($F695)+$E$3))/O$3*1000,""))</f>
        <v/>
      </c>
      <c r="P695" s="73" t="str">
        <f>IF($A695="","",IF($A695=P$2,IF($G$3=aux!$A$2,1,-1)*($F695-INDEX($F$1:$F$1001,ROW($F695)+$E$3))/P$3*1000,""))</f>
        <v/>
      </c>
      <c r="Q695" s="73" t="str">
        <f>IF($A695="","",IF($A695=Q$2,IF($G$3=aux!$A$2,1,-1)*($F695-INDEX($F$1:$F$1001,ROW($F695)+$E$3))/Q$3*1000,""))</f>
        <v/>
      </c>
      <c r="R695" s="73" t="str">
        <f>IF($A695="","",IF($A695=R$2,IF($G$3=aux!$A$2,1,-1)*($F695-INDEX($F$1:$F$1001,ROW($F695)+$E$3))/R$3*1000,""))</f>
        <v/>
      </c>
      <c r="S695" s="73" t="str">
        <f>IF($A695="","",IF($A695=S$2,IF($G$3=aux!$A$2,1,-1)*($F695-INDEX($F$1:$F$1001,ROW($F695)+$E$3))/S$3*1000,""))</f>
        <v/>
      </c>
      <c r="T695" s="73" t="str">
        <f>IF($A695="","",IF($A695=T$2,IF($G$3=aux!$A$2,1,-1)*($F695-INDEX($F$1:$F$1001,ROW($F695)+$E$3))/T$3*1000,""))</f>
        <v/>
      </c>
      <c r="U695" s="73" t="str">
        <f>IF($A695="","",IF($A695=U$2,IF($G$3=aux!$A$2,1,-1)*($F695-INDEX($F$1:$F$1001,ROW($F695)+$E$3))/U$3*1000,""))</f>
        <v/>
      </c>
      <c r="V695" s="73" t="str">
        <f>IF($A695="","",IF($A695=V$2,IF($G$3=aux!$A$2,1,-1)*($F695-INDEX($F$1:$F$1001,ROW($F695)+$E$3))/V$3*1000,""))</f>
        <v/>
      </c>
      <c r="W695" s="73" t="str">
        <f>IF($A695="","",IF($A695=W$2,IF($G$3=aux!$A$2,1,-1)*($F695-INDEX($F$1:$F$1001,ROW($F695)+$E$3))/W$3*1000,""))</f>
        <v/>
      </c>
    </row>
    <row r="696" spans="14:23" x14ac:dyDescent="0.25">
      <c r="N696" s="73" t="str">
        <f>IF($A696="","",IF($A696=N$2,IF($G$3=aux!$A$2,1,-1)*($F696-INDEX($F$1:$F$1001,ROW($F696)+$E$3))/N$3*1000,""))</f>
        <v/>
      </c>
      <c r="O696" s="73" t="str">
        <f>IF($A696="","",IF($A696=O$2,IF($G$3=aux!$A$2,1,-1)*($F696-INDEX($F$1:$F$1001,ROW($F696)+$E$3))/O$3*1000,""))</f>
        <v/>
      </c>
      <c r="P696" s="73" t="str">
        <f>IF($A696="","",IF($A696=P$2,IF($G$3=aux!$A$2,1,-1)*($F696-INDEX($F$1:$F$1001,ROW($F696)+$E$3))/P$3*1000,""))</f>
        <v/>
      </c>
      <c r="Q696" s="73" t="str">
        <f>IF($A696="","",IF($A696=Q$2,IF($G$3=aux!$A$2,1,-1)*($F696-INDEX($F$1:$F$1001,ROW($F696)+$E$3))/Q$3*1000,""))</f>
        <v/>
      </c>
      <c r="R696" s="73" t="str">
        <f>IF($A696="","",IF($A696=R$2,IF($G$3=aux!$A$2,1,-1)*($F696-INDEX($F$1:$F$1001,ROW($F696)+$E$3))/R$3*1000,""))</f>
        <v/>
      </c>
      <c r="S696" s="73" t="str">
        <f>IF($A696="","",IF($A696=S$2,IF($G$3=aux!$A$2,1,-1)*($F696-INDEX($F$1:$F$1001,ROW($F696)+$E$3))/S$3*1000,""))</f>
        <v/>
      </c>
      <c r="T696" s="73" t="str">
        <f>IF($A696="","",IF($A696=T$2,IF($G$3=aux!$A$2,1,-1)*($F696-INDEX($F$1:$F$1001,ROW($F696)+$E$3))/T$3*1000,""))</f>
        <v/>
      </c>
      <c r="U696" s="73" t="str">
        <f>IF($A696="","",IF($A696=U$2,IF($G$3=aux!$A$2,1,-1)*($F696-INDEX($F$1:$F$1001,ROW($F696)+$E$3))/U$3*1000,""))</f>
        <v/>
      </c>
      <c r="V696" s="73" t="str">
        <f>IF($A696="","",IF($A696=V$2,IF($G$3=aux!$A$2,1,-1)*($F696-INDEX($F$1:$F$1001,ROW($F696)+$E$3))/V$3*1000,""))</f>
        <v/>
      </c>
      <c r="W696" s="73" t="str">
        <f>IF($A696="","",IF($A696=W$2,IF($G$3=aux!$A$2,1,-1)*($F696-INDEX($F$1:$F$1001,ROW($F696)+$E$3))/W$3*1000,""))</f>
        <v/>
      </c>
    </row>
    <row r="697" spans="14:23" x14ac:dyDescent="0.25">
      <c r="N697" s="73" t="str">
        <f>IF($A697="","",IF($A697=N$2,IF($G$3=aux!$A$2,1,-1)*($F697-INDEX($F$1:$F$1001,ROW($F697)+$E$3))/N$3*1000,""))</f>
        <v/>
      </c>
      <c r="O697" s="73" t="str">
        <f>IF($A697="","",IF($A697=O$2,IF($G$3=aux!$A$2,1,-1)*($F697-INDEX($F$1:$F$1001,ROW($F697)+$E$3))/O$3*1000,""))</f>
        <v/>
      </c>
      <c r="P697" s="73" t="str">
        <f>IF($A697="","",IF($A697=P$2,IF($G$3=aux!$A$2,1,-1)*($F697-INDEX($F$1:$F$1001,ROW($F697)+$E$3))/P$3*1000,""))</f>
        <v/>
      </c>
      <c r="Q697" s="73" t="str">
        <f>IF($A697="","",IF($A697=Q$2,IF($G$3=aux!$A$2,1,-1)*($F697-INDEX($F$1:$F$1001,ROW($F697)+$E$3))/Q$3*1000,""))</f>
        <v/>
      </c>
      <c r="R697" s="73" t="str">
        <f>IF($A697="","",IF($A697=R$2,IF($G$3=aux!$A$2,1,-1)*($F697-INDEX($F$1:$F$1001,ROW($F697)+$E$3))/R$3*1000,""))</f>
        <v/>
      </c>
      <c r="S697" s="73" t="str">
        <f>IF($A697="","",IF($A697=S$2,IF($G$3=aux!$A$2,1,-1)*($F697-INDEX($F$1:$F$1001,ROW($F697)+$E$3))/S$3*1000,""))</f>
        <v/>
      </c>
      <c r="T697" s="73" t="str">
        <f>IF($A697="","",IF($A697=T$2,IF($G$3=aux!$A$2,1,-1)*($F697-INDEX($F$1:$F$1001,ROW($F697)+$E$3))/T$3*1000,""))</f>
        <v/>
      </c>
      <c r="U697" s="73" t="str">
        <f>IF($A697="","",IF($A697=U$2,IF($G$3=aux!$A$2,1,-1)*($F697-INDEX($F$1:$F$1001,ROW($F697)+$E$3))/U$3*1000,""))</f>
        <v/>
      </c>
      <c r="V697" s="73" t="str">
        <f>IF($A697="","",IF($A697=V$2,IF($G$3=aux!$A$2,1,-1)*($F697-INDEX($F$1:$F$1001,ROW($F697)+$E$3))/V$3*1000,""))</f>
        <v/>
      </c>
      <c r="W697" s="73" t="str">
        <f>IF($A697="","",IF($A697=W$2,IF($G$3=aux!$A$2,1,-1)*($F697-INDEX($F$1:$F$1001,ROW($F697)+$E$3))/W$3*1000,""))</f>
        <v/>
      </c>
    </row>
    <row r="698" spans="14:23" x14ac:dyDescent="0.25">
      <c r="N698" s="73" t="str">
        <f>IF($A698="","",IF($A698=N$2,IF($G$3=aux!$A$2,1,-1)*($F698-INDEX($F$1:$F$1001,ROW($F698)+$E$3))/N$3*1000,""))</f>
        <v/>
      </c>
      <c r="O698" s="73" t="str">
        <f>IF($A698="","",IF($A698=O$2,IF($G$3=aux!$A$2,1,-1)*($F698-INDEX($F$1:$F$1001,ROW($F698)+$E$3))/O$3*1000,""))</f>
        <v/>
      </c>
      <c r="P698" s="73" t="str">
        <f>IF($A698="","",IF($A698=P$2,IF($G$3=aux!$A$2,1,-1)*($F698-INDEX($F$1:$F$1001,ROW($F698)+$E$3))/P$3*1000,""))</f>
        <v/>
      </c>
      <c r="Q698" s="73" t="str">
        <f>IF($A698="","",IF($A698=Q$2,IF($G$3=aux!$A$2,1,-1)*($F698-INDEX($F$1:$F$1001,ROW($F698)+$E$3))/Q$3*1000,""))</f>
        <v/>
      </c>
      <c r="R698" s="73" t="str">
        <f>IF($A698="","",IF($A698=R$2,IF($G$3=aux!$A$2,1,-1)*($F698-INDEX($F$1:$F$1001,ROW($F698)+$E$3))/R$3*1000,""))</f>
        <v/>
      </c>
      <c r="S698" s="73" t="str">
        <f>IF($A698="","",IF($A698=S$2,IF($G$3=aux!$A$2,1,-1)*($F698-INDEX($F$1:$F$1001,ROW($F698)+$E$3))/S$3*1000,""))</f>
        <v/>
      </c>
      <c r="T698" s="73" t="str">
        <f>IF($A698="","",IF($A698=T$2,IF($G$3=aux!$A$2,1,-1)*($F698-INDEX($F$1:$F$1001,ROW($F698)+$E$3))/T$3*1000,""))</f>
        <v/>
      </c>
      <c r="U698" s="73" t="str">
        <f>IF($A698="","",IF($A698=U$2,IF($G$3=aux!$A$2,1,-1)*($F698-INDEX($F$1:$F$1001,ROW($F698)+$E$3))/U$3*1000,""))</f>
        <v/>
      </c>
      <c r="V698" s="73" t="str">
        <f>IF($A698="","",IF($A698=V$2,IF($G$3=aux!$A$2,1,-1)*($F698-INDEX($F$1:$F$1001,ROW($F698)+$E$3))/V$3*1000,""))</f>
        <v/>
      </c>
      <c r="W698" s="73" t="str">
        <f>IF($A698="","",IF($A698=W$2,IF($G$3=aux!$A$2,1,-1)*($F698-INDEX($F$1:$F$1001,ROW($F698)+$E$3))/W$3*1000,""))</f>
        <v/>
      </c>
    </row>
    <row r="699" spans="14:23" x14ac:dyDescent="0.25">
      <c r="N699" s="73" t="str">
        <f>IF($A699="","",IF($A699=N$2,IF($G$3=aux!$A$2,1,-1)*($F699-INDEX($F$1:$F$1001,ROW($F699)+$E$3))/N$3*1000,""))</f>
        <v/>
      </c>
      <c r="O699" s="73" t="str">
        <f>IF($A699="","",IF($A699=O$2,IF($G$3=aux!$A$2,1,-1)*($F699-INDEX($F$1:$F$1001,ROW($F699)+$E$3))/O$3*1000,""))</f>
        <v/>
      </c>
      <c r="P699" s="73" t="str">
        <f>IF($A699="","",IF($A699=P$2,IF($G$3=aux!$A$2,1,-1)*($F699-INDEX($F$1:$F$1001,ROW($F699)+$E$3))/P$3*1000,""))</f>
        <v/>
      </c>
      <c r="Q699" s="73" t="str">
        <f>IF($A699="","",IF($A699=Q$2,IF($G$3=aux!$A$2,1,-1)*($F699-INDEX($F$1:$F$1001,ROW($F699)+$E$3))/Q$3*1000,""))</f>
        <v/>
      </c>
      <c r="R699" s="73" t="str">
        <f>IF($A699="","",IF($A699=R$2,IF($G$3=aux!$A$2,1,-1)*($F699-INDEX($F$1:$F$1001,ROW($F699)+$E$3))/R$3*1000,""))</f>
        <v/>
      </c>
      <c r="S699" s="73" t="str">
        <f>IF($A699="","",IF($A699=S$2,IF($G$3=aux!$A$2,1,-1)*($F699-INDEX($F$1:$F$1001,ROW($F699)+$E$3))/S$3*1000,""))</f>
        <v/>
      </c>
      <c r="T699" s="73" t="str">
        <f>IF($A699="","",IF($A699=T$2,IF($G$3=aux!$A$2,1,-1)*($F699-INDEX($F$1:$F$1001,ROW($F699)+$E$3))/T$3*1000,""))</f>
        <v/>
      </c>
      <c r="U699" s="73" t="str">
        <f>IF($A699="","",IF($A699=U$2,IF($G$3=aux!$A$2,1,-1)*($F699-INDEX($F$1:$F$1001,ROW($F699)+$E$3))/U$3*1000,""))</f>
        <v/>
      </c>
      <c r="V699" s="73" t="str">
        <f>IF($A699="","",IF($A699=V$2,IF($G$3=aux!$A$2,1,-1)*($F699-INDEX($F$1:$F$1001,ROW($F699)+$E$3))/V$3*1000,""))</f>
        <v/>
      </c>
      <c r="W699" s="73" t="str">
        <f>IF($A699="","",IF($A699=W$2,IF($G$3=aux!$A$2,1,-1)*($F699-INDEX($F$1:$F$1001,ROW($F699)+$E$3))/W$3*1000,""))</f>
        <v/>
      </c>
    </row>
    <row r="700" spans="14:23" x14ac:dyDescent="0.25">
      <c r="N700" s="73" t="str">
        <f>IF($A700="","",IF($A700=N$2,IF($G$3=aux!$A$2,1,-1)*($F700-INDEX($F$1:$F$1001,ROW($F700)+$E$3))/N$3*1000,""))</f>
        <v/>
      </c>
      <c r="O700" s="73" t="str">
        <f>IF($A700="","",IF($A700=O$2,IF($G$3=aux!$A$2,1,-1)*($F700-INDEX($F$1:$F$1001,ROW($F700)+$E$3))/O$3*1000,""))</f>
        <v/>
      </c>
      <c r="P700" s="73" t="str">
        <f>IF($A700="","",IF($A700=P$2,IF($G$3=aux!$A$2,1,-1)*($F700-INDEX($F$1:$F$1001,ROW($F700)+$E$3))/P$3*1000,""))</f>
        <v/>
      </c>
      <c r="Q700" s="73" t="str">
        <f>IF($A700="","",IF($A700=Q$2,IF($G$3=aux!$A$2,1,-1)*($F700-INDEX($F$1:$F$1001,ROW($F700)+$E$3))/Q$3*1000,""))</f>
        <v/>
      </c>
      <c r="R700" s="73" t="str">
        <f>IF($A700="","",IF($A700=R$2,IF($G$3=aux!$A$2,1,-1)*($F700-INDEX($F$1:$F$1001,ROW($F700)+$E$3))/R$3*1000,""))</f>
        <v/>
      </c>
      <c r="S700" s="73" t="str">
        <f>IF($A700="","",IF($A700=S$2,IF($G$3=aux!$A$2,1,-1)*($F700-INDEX($F$1:$F$1001,ROW($F700)+$E$3))/S$3*1000,""))</f>
        <v/>
      </c>
      <c r="T700" s="73" t="str">
        <f>IF($A700="","",IF($A700=T$2,IF($G$3=aux!$A$2,1,-1)*($F700-INDEX($F$1:$F$1001,ROW($F700)+$E$3))/T$3*1000,""))</f>
        <v/>
      </c>
      <c r="U700" s="73" t="str">
        <f>IF($A700="","",IF($A700=U$2,IF($G$3=aux!$A$2,1,-1)*($F700-INDEX($F$1:$F$1001,ROW($F700)+$E$3))/U$3*1000,""))</f>
        <v/>
      </c>
      <c r="V700" s="73" t="str">
        <f>IF($A700="","",IF($A700=V$2,IF($G$3=aux!$A$2,1,-1)*($F700-INDEX($F$1:$F$1001,ROW($F700)+$E$3))/V$3*1000,""))</f>
        <v/>
      </c>
      <c r="W700" s="73" t="str">
        <f>IF($A700="","",IF($A700=W$2,IF($G$3=aux!$A$2,1,-1)*($F700-INDEX($F$1:$F$1001,ROW($F700)+$E$3))/W$3*1000,""))</f>
        <v/>
      </c>
    </row>
    <row r="701" spans="14:23" x14ac:dyDescent="0.25">
      <c r="N701" s="73" t="str">
        <f>IF($A701="","",IF($A701=N$2,IF($G$3=aux!$A$2,1,-1)*($F701-INDEX($F$1:$F$1001,ROW($F701)+$E$3))/N$3*1000,""))</f>
        <v/>
      </c>
      <c r="O701" s="73" t="str">
        <f>IF($A701="","",IF($A701=O$2,IF($G$3=aux!$A$2,1,-1)*($F701-INDEX($F$1:$F$1001,ROW($F701)+$E$3))/O$3*1000,""))</f>
        <v/>
      </c>
      <c r="P701" s="73" t="str">
        <f>IF($A701="","",IF($A701=P$2,IF($G$3=aux!$A$2,1,-1)*($F701-INDEX($F$1:$F$1001,ROW($F701)+$E$3))/P$3*1000,""))</f>
        <v/>
      </c>
      <c r="Q701" s="73" t="str">
        <f>IF($A701="","",IF($A701=Q$2,IF($G$3=aux!$A$2,1,-1)*($F701-INDEX($F$1:$F$1001,ROW($F701)+$E$3))/Q$3*1000,""))</f>
        <v/>
      </c>
      <c r="R701" s="73" t="str">
        <f>IF($A701="","",IF($A701=R$2,IF($G$3=aux!$A$2,1,-1)*($F701-INDEX($F$1:$F$1001,ROW($F701)+$E$3))/R$3*1000,""))</f>
        <v/>
      </c>
      <c r="S701" s="73" t="str">
        <f>IF($A701="","",IF($A701=S$2,IF($G$3=aux!$A$2,1,-1)*($F701-INDEX($F$1:$F$1001,ROW($F701)+$E$3))/S$3*1000,""))</f>
        <v/>
      </c>
      <c r="T701" s="73" t="str">
        <f>IF($A701="","",IF($A701=T$2,IF($G$3=aux!$A$2,1,-1)*($F701-INDEX($F$1:$F$1001,ROW($F701)+$E$3))/T$3*1000,""))</f>
        <v/>
      </c>
      <c r="U701" s="73" t="str">
        <f>IF($A701="","",IF($A701=U$2,IF($G$3=aux!$A$2,1,-1)*($F701-INDEX($F$1:$F$1001,ROW($F701)+$E$3))/U$3*1000,""))</f>
        <v/>
      </c>
      <c r="V701" s="73" t="str">
        <f>IF($A701="","",IF($A701=V$2,IF($G$3=aux!$A$2,1,-1)*($F701-INDEX($F$1:$F$1001,ROW($F701)+$E$3))/V$3*1000,""))</f>
        <v/>
      </c>
      <c r="W701" s="73" t="str">
        <f>IF($A701="","",IF($A701=W$2,IF($G$3=aux!$A$2,1,-1)*($F701-INDEX($F$1:$F$1001,ROW($F701)+$E$3))/W$3*1000,""))</f>
        <v/>
      </c>
    </row>
    <row r="702" spans="14:23" x14ac:dyDescent="0.25">
      <c r="N702" s="73" t="str">
        <f>IF($A702="","",IF($A702=N$2,IF($G$3=aux!$A$2,1,-1)*($F702-INDEX($F$1:$F$1001,ROW($F702)+$E$3))/N$3*1000,""))</f>
        <v/>
      </c>
      <c r="O702" s="73" t="str">
        <f>IF($A702="","",IF($A702=O$2,IF($G$3=aux!$A$2,1,-1)*($F702-INDEX($F$1:$F$1001,ROW($F702)+$E$3))/O$3*1000,""))</f>
        <v/>
      </c>
      <c r="P702" s="73" t="str">
        <f>IF($A702="","",IF($A702=P$2,IF($G$3=aux!$A$2,1,-1)*($F702-INDEX($F$1:$F$1001,ROW($F702)+$E$3))/P$3*1000,""))</f>
        <v/>
      </c>
      <c r="Q702" s="73" t="str">
        <f>IF($A702="","",IF($A702=Q$2,IF($G$3=aux!$A$2,1,-1)*($F702-INDEX($F$1:$F$1001,ROW($F702)+$E$3))/Q$3*1000,""))</f>
        <v/>
      </c>
      <c r="R702" s="73" t="str">
        <f>IF($A702="","",IF($A702=R$2,IF($G$3=aux!$A$2,1,-1)*($F702-INDEX($F$1:$F$1001,ROW($F702)+$E$3))/R$3*1000,""))</f>
        <v/>
      </c>
      <c r="S702" s="73" t="str">
        <f>IF($A702="","",IF($A702=S$2,IF($G$3=aux!$A$2,1,-1)*($F702-INDEX($F$1:$F$1001,ROW($F702)+$E$3))/S$3*1000,""))</f>
        <v/>
      </c>
      <c r="T702" s="73" t="str">
        <f>IF($A702="","",IF($A702=T$2,IF($G$3=aux!$A$2,1,-1)*($F702-INDEX($F$1:$F$1001,ROW($F702)+$E$3))/T$3*1000,""))</f>
        <v/>
      </c>
      <c r="U702" s="73" t="str">
        <f>IF($A702="","",IF($A702=U$2,IF($G$3=aux!$A$2,1,-1)*($F702-INDEX($F$1:$F$1001,ROW($F702)+$E$3))/U$3*1000,""))</f>
        <v/>
      </c>
      <c r="V702" s="73" t="str">
        <f>IF($A702="","",IF($A702=V$2,IF($G$3=aux!$A$2,1,-1)*($F702-INDEX($F$1:$F$1001,ROW($F702)+$E$3))/V$3*1000,""))</f>
        <v/>
      </c>
      <c r="W702" s="73" t="str">
        <f>IF($A702="","",IF($A702=W$2,IF($G$3=aux!$A$2,1,-1)*($F702-INDEX($F$1:$F$1001,ROW($F702)+$E$3))/W$3*1000,""))</f>
        <v/>
      </c>
    </row>
    <row r="703" spans="14:23" x14ac:dyDescent="0.25">
      <c r="N703" s="73" t="str">
        <f>IF($A703="","",IF($A703=N$2,IF($G$3=aux!$A$2,1,-1)*($F703-INDEX($F$1:$F$1001,ROW($F703)+$E$3))/N$3*1000,""))</f>
        <v/>
      </c>
      <c r="O703" s="73" t="str">
        <f>IF($A703="","",IF($A703=O$2,IF($G$3=aux!$A$2,1,-1)*($F703-INDEX($F$1:$F$1001,ROW($F703)+$E$3))/O$3*1000,""))</f>
        <v/>
      </c>
      <c r="P703" s="73" t="str">
        <f>IF($A703="","",IF($A703=P$2,IF($G$3=aux!$A$2,1,-1)*($F703-INDEX($F$1:$F$1001,ROW($F703)+$E$3))/P$3*1000,""))</f>
        <v/>
      </c>
      <c r="Q703" s="73" t="str">
        <f>IF($A703="","",IF($A703=Q$2,IF($G$3=aux!$A$2,1,-1)*($F703-INDEX($F$1:$F$1001,ROW($F703)+$E$3))/Q$3*1000,""))</f>
        <v/>
      </c>
      <c r="R703" s="73" t="str">
        <f>IF($A703="","",IF($A703=R$2,IF($G$3=aux!$A$2,1,-1)*($F703-INDEX($F$1:$F$1001,ROW($F703)+$E$3))/R$3*1000,""))</f>
        <v/>
      </c>
      <c r="S703" s="73" t="str">
        <f>IF($A703="","",IF($A703=S$2,IF($G$3=aux!$A$2,1,-1)*($F703-INDEX($F$1:$F$1001,ROW($F703)+$E$3))/S$3*1000,""))</f>
        <v/>
      </c>
      <c r="T703" s="73" t="str">
        <f>IF($A703="","",IF($A703=T$2,IF($G$3=aux!$A$2,1,-1)*($F703-INDEX($F$1:$F$1001,ROW($F703)+$E$3))/T$3*1000,""))</f>
        <v/>
      </c>
      <c r="U703" s="73" t="str">
        <f>IF($A703="","",IF($A703=U$2,IF($G$3=aux!$A$2,1,-1)*($F703-INDEX($F$1:$F$1001,ROW($F703)+$E$3))/U$3*1000,""))</f>
        <v/>
      </c>
      <c r="V703" s="73" t="str">
        <f>IF($A703="","",IF($A703=V$2,IF($G$3=aux!$A$2,1,-1)*($F703-INDEX($F$1:$F$1001,ROW($F703)+$E$3))/V$3*1000,""))</f>
        <v/>
      </c>
      <c r="W703" s="73" t="str">
        <f>IF($A703="","",IF($A703=W$2,IF($G$3=aux!$A$2,1,-1)*($F703-INDEX($F$1:$F$1001,ROW($F703)+$E$3))/W$3*1000,""))</f>
        <v/>
      </c>
    </row>
    <row r="704" spans="14:23" x14ac:dyDescent="0.25">
      <c r="N704" s="73" t="str">
        <f>IF($A704="","",IF($A704=N$2,IF($G$3=aux!$A$2,1,-1)*($F704-INDEX($F$1:$F$1001,ROW($F704)+$E$3))/N$3*1000,""))</f>
        <v/>
      </c>
      <c r="O704" s="73" t="str">
        <f>IF($A704="","",IF($A704=O$2,IF($G$3=aux!$A$2,1,-1)*($F704-INDEX($F$1:$F$1001,ROW($F704)+$E$3))/O$3*1000,""))</f>
        <v/>
      </c>
      <c r="P704" s="73" t="str">
        <f>IF($A704="","",IF($A704=P$2,IF($G$3=aux!$A$2,1,-1)*($F704-INDEX($F$1:$F$1001,ROW($F704)+$E$3))/P$3*1000,""))</f>
        <v/>
      </c>
      <c r="Q704" s="73" t="str">
        <f>IF($A704="","",IF($A704=Q$2,IF($G$3=aux!$A$2,1,-1)*($F704-INDEX($F$1:$F$1001,ROW($F704)+$E$3))/Q$3*1000,""))</f>
        <v/>
      </c>
      <c r="R704" s="73" t="str">
        <f>IF($A704="","",IF($A704=R$2,IF($G$3=aux!$A$2,1,-1)*($F704-INDEX($F$1:$F$1001,ROW($F704)+$E$3))/R$3*1000,""))</f>
        <v/>
      </c>
      <c r="S704" s="73" t="str">
        <f>IF($A704="","",IF($A704=S$2,IF($G$3=aux!$A$2,1,-1)*($F704-INDEX($F$1:$F$1001,ROW($F704)+$E$3))/S$3*1000,""))</f>
        <v/>
      </c>
      <c r="T704" s="73" t="str">
        <f>IF($A704="","",IF($A704=T$2,IF($G$3=aux!$A$2,1,-1)*($F704-INDEX($F$1:$F$1001,ROW($F704)+$E$3))/T$3*1000,""))</f>
        <v/>
      </c>
      <c r="U704" s="73" t="str">
        <f>IF($A704="","",IF($A704=U$2,IF($G$3=aux!$A$2,1,-1)*($F704-INDEX($F$1:$F$1001,ROW($F704)+$E$3))/U$3*1000,""))</f>
        <v/>
      </c>
      <c r="V704" s="73" t="str">
        <f>IF($A704="","",IF($A704=V$2,IF($G$3=aux!$A$2,1,-1)*($F704-INDEX($F$1:$F$1001,ROW($F704)+$E$3))/V$3*1000,""))</f>
        <v/>
      </c>
      <c r="W704" s="73" t="str">
        <f>IF($A704="","",IF($A704=W$2,IF($G$3=aux!$A$2,1,-1)*($F704-INDEX($F$1:$F$1001,ROW($F704)+$E$3))/W$3*1000,""))</f>
        <v/>
      </c>
    </row>
    <row r="705" spans="14:23" x14ac:dyDescent="0.25">
      <c r="N705" s="73" t="str">
        <f>IF($A705="","",IF($A705=N$2,IF($G$3=aux!$A$2,1,-1)*($F705-INDEX($F$1:$F$1001,ROW($F705)+$E$3))/N$3*1000,""))</f>
        <v/>
      </c>
      <c r="O705" s="73" t="str">
        <f>IF($A705="","",IF($A705=O$2,IF($G$3=aux!$A$2,1,-1)*($F705-INDEX($F$1:$F$1001,ROW($F705)+$E$3))/O$3*1000,""))</f>
        <v/>
      </c>
      <c r="P705" s="73" t="str">
        <f>IF($A705="","",IF($A705=P$2,IF($G$3=aux!$A$2,1,-1)*($F705-INDEX($F$1:$F$1001,ROW($F705)+$E$3))/P$3*1000,""))</f>
        <v/>
      </c>
      <c r="Q705" s="73" t="str">
        <f>IF($A705="","",IF($A705=Q$2,IF($G$3=aux!$A$2,1,-1)*($F705-INDEX($F$1:$F$1001,ROW($F705)+$E$3))/Q$3*1000,""))</f>
        <v/>
      </c>
      <c r="R705" s="73" t="str">
        <f>IF($A705="","",IF($A705=R$2,IF($G$3=aux!$A$2,1,-1)*($F705-INDEX($F$1:$F$1001,ROW($F705)+$E$3))/R$3*1000,""))</f>
        <v/>
      </c>
      <c r="S705" s="73" t="str">
        <f>IF($A705="","",IF($A705=S$2,IF($G$3=aux!$A$2,1,-1)*($F705-INDEX($F$1:$F$1001,ROW($F705)+$E$3))/S$3*1000,""))</f>
        <v/>
      </c>
      <c r="T705" s="73" t="str">
        <f>IF($A705="","",IF($A705=T$2,IF($G$3=aux!$A$2,1,-1)*($F705-INDEX($F$1:$F$1001,ROW($F705)+$E$3))/T$3*1000,""))</f>
        <v/>
      </c>
      <c r="U705" s="73" t="str">
        <f>IF($A705="","",IF($A705=U$2,IF($G$3=aux!$A$2,1,-1)*($F705-INDEX($F$1:$F$1001,ROW($F705)+$E$3))/U$3*1000,""))</f>
        <v/>
      </c>
      <c r="V705" s="73" t="str">
        <f>IF($A705="","",IF($A705=V$2,IF($G$3=aux!$A$2,1,-1)*($F705-INDEX($F$1:$F$1001,ROW($F705)+$E$3))/V$3*1000,""))</f>
        <v/>
      </c>
      <c r="W705" s="73" t="str">
        <f>IF($A705="","",IF($A705=W$2,IF($G$3=aux!$A$2,1,-1)*($F705-INDEX($F$1:$F$1001,ROW($F705)+$E$3))/W$3*1000,""))</f>
        <v/>
      </c>
    </row>
    <row r="706" spans="14:23" x14ac:dyDescent="0.25">
      <c r="N706" s="73" t="str">
        <f>IF($A706="","",IF($A706=N$2,IF($G$3=aux!$A$2,1,-1)*($F706-INDEX($F$1:$F$1001,ROW($F706)+$E$3))/N$3*1000,""))</f>
        <v/>
      </c>
      <c r="O706" s="73" t="str">
        <f>IF($A706="","",IF($A706=O$2,IF($G$3=aux!$A$2,1,-1)*($F706-INDEX($F$1:$F$1001,ROW($F706)+$E$3))/O$3*1000,""))</f>
        <v/>
      </c>
      <c r="P706" s="73" t="str">
        <f>IF($A706="","",IF($A706=P$2,IF($G$3=aux!$A$2,1,-1)*($F706-INDEX($F$1:$F$1001,ROW($F706)+$E$3))/P$3*1000,""))</f>
        <v/>
      </c>
      <c r="Q706" s="73" t="str">
        <f>IF($A706="","",IF($A706=Q$2,IF($G$3=aux!$A$2,1,-1)*($F706-INDEX($F$1:$F$1001,ROW($F706)+$E$3))/Q$3*1000,""))</f>
        <v/>
      </c>
      <c r="R706" s="73" t="str">
        <f>IF($A706="","",IF($A706=R$2,IF($G$3=aux!$A$2,1,-1)*($F706-INDEX($F$1:$F$1001,ROW($F706)+$E$3))/R$3*1000,""))</f>
        <v/>
      </c>
      <c r="S706" s="73" t="str">
        <f>IF($A706="","",IF($A706=S$2,IF($G$3=aux!$A$2,1,-1)*($F706-INDEX($F$1:$F$1001,ROW($F706)+$E$3))/S$3*1000,""))</f>
        <v/>
      </c>
      <c r="T706" s="73" t="str">
        <f>IF($A706="","",IF($A706=T$2,IF($G$3=aux!$A$2,1,-1)*($F706-INDEX($F$1:$F$1001,ROW($F706)+$E$3))/T$3*1000,""))</f>
        <v/>
      </c>
      <c r="U706" s="73" t="str">
        <f>IF($A706="","",IF($A706=U$2,IF($G$3=aux!$A$2,1,-1)*($F706-INDEX($F$1:$F$1001,ROW($F706)+$E$3))/U$3*1000,""))</f>
        <v/>
      </c>
      <c r="V706" s="73" t="str">
        <f>IF($A706="","",IF($A706=V$2,IF($G$3=aux!$A$2,1,-1)*($F706-INDEX($F$1:$F$1001,ROW($F706)+$E$3))/V$3*1000,""))</f>
        <v/>
      </c>
      <c r="W706" s="73" t="str">
        <f>IF($A706="","",IF($A706=W$2,IF($G$3=aux!$A$2,1,-1)*($F706-INDEX($F$1:$F$1001,ROW($F706)+$E$3))/W$3*1000,""))</f>
        <v/>
      </c>
    </row>
    <row r="707" spans="14:23" x14ac:dyDescent="0.25">
      <c r="N707" s="73" t="str">
        <f>IF($A707="","",IF($A707=N$2,IF($G$3=aux!$A$2,1,-1)*($F707-INDEX($F$1:$F$1001,ROW($F707)+$E$3))/N$3*1000,""))</f>
        <v/>
      </c>
      <c r="O707" s="73" t="str">
        <f>IF($A707="","",IF($A707=O$2,IF($G$3=aux!$A$2,1,-1)*($F707-INDEX($F$1:$F$1001,ROW($F707)+$E$3))/O$3*1000,""))</f>
        <v/>
      </c>
      <c r="P707" s="73" t="str">
        <f>IF($A707="","",IF($A707=P$2,IF($G$3=aux!$A$2,1,-1)*($F707-INDEX($F$1:$F$1001,ROW($F707)+$E$3))/P$3*1000,""))</f>
        <v/>
      </c>
      <c r="Q707" s="73" t="str">
        <f>IF($A707="","",IF($A707=Q$2,IF($G$3=aux!$A$2,1,-1)*($F707-INDEX($F$1:$F$1001,ROW($F707)+$E$3))/Q$3*1000,""))</f>
        <v/>
      </c>
      <c r="R707" s="73" t="str">
        <f>IF($A707="","",IF($A707=R$2,IF($G$3=aux!$A$2,1,-1)*($F707-INDEX($F$1:$F$1001,ROW($F707)+$E$3))/R$3*1000,""))</f>
        <v/>
      </c>
      <c r="S707" s="73" t="str">
        <f>IF($A707="","",IF($A707=S$2,IF($G$3=aux!$A$2,1,-1)*($F707-INDEX($F$1:$F$1001,ROW($F707)+$E$3))/S$3*1000,""))</f>
        <v/>
      </c>
      <c r="T707" s="73" t="str">
        <f>IF($A707="","",IF($A707=T$2,IF($G$3=aux!$A$2,1,-1)*($F707-INDEX($F$1:$F$1001,ROW($F707)+$E$3))/T$3*1000,""))</f>
        <v/>
      </c>
      <c r="U707" s="73" t="str">
        <f>IF($A707="","",IF($A707=U$2,IF($G$3=aux!$A$2,1,-1)*($F707-INDEX($F$1:$F$1001,ROW($F707)+$E$3))/U$3*1000,""))</f>
        <v/>
      </c>
      <c r="V707" s="73" t="str">
        <f>IF($A707="","",IF($A707=V$2,IF($G$3=aux!$A$2,1,-1)*($F707-INDEX($F$1:$F$1001,ROW($F707)+$E$3))/V$3*1000,""))</f>
        <v/>
      </c>
      <c r="W707" s="73" t="str">
        <f>IF($A707="","",IF($A707=W$2,IF($G$3=aux!$A$2,1,-1)*($F707-INDEX($F$1:$F$1001,ROW($F707)+$E$3))/W$3*1000,""))</f>
        <v/>
      </c>
    </row>
    <row r="708" spans="14:23" x14ac:dyDescent="0.25">
      <c r="N708" s="73" t="str">
        <f>IF($A708="","",IF($A708=N$2,IF($G$3=aux!$A$2,1,-1)*($F708-INDEX($F$1:$F$1001,ROW($F708)+$E$3))/N$3*1000,""))</f>
        <v/>
      </c>
      <c r="O708" s="73" t="str">
        <f>IF($A708="","",IF($A708=O$2,IF($G$3=aux!$A$2,1,-1)*($F708-INDEX($F$1:$F$1001,ROW($F708)+$E$3))/O$3*1000,""))</f>
        <v/>
      </c>
      <c r="P708" s="73" t="str">
        <f>IF($A708="","",IF($A708=P$2,IF($G$3=aux!$A$2,1,-1)*($F708-INDEX($F$1:$F$1001,ROW($F708)+$E$3))/P$3*1000,""))</f>
        <v/>
      </c>
      <c r="Q708" s="73" t="str">
        <f>IF($A708="","",IF($A708=Q$2,IF($G$3=aux!$A$2,1,-1)*($F708-INDEX($F$1:$F$1001,ROW($F708)+$E$3))/Q$3*1000,""))</f>
        <v/>
      </c>
      <c r="R708" s="73" t="str">
        <f>IF($A708="","",IF($A708=R$2,IF($G$3=aux!$A$2,1,-1)*($F708-INDEX($F$1:$F$1001,ROW($F708)+$E$3))/R$3*1000,""))</f>
        <v/>
      </c>
      <c r="S708" s="73" t="str">
        <f>IF($A708="","",IF($A708=S$2,IF($G$3=aux!$A$2,1,-1)*($F708-INDEX($F$1:$F$1001,ROW($F708)+$E$3))/S$3*1000,""))</f>
        <v/>
      </c>
      <c r="T708" s="73" t="str">
        <f>IF($A708="","",IF($A708=T$2,IF($G$3=aux!$A$2,1,-1)*($F708-INDEX($F$1:$F$1001,ROW($F708)+$E$3))/T$3*1000,""))</f>
        <v/>
      </c>
      <c r="U708" s="73" t="str">
        <f>IF($A708="","",IF($A708=U$2,IF($G$3=aux!$A$2,1,-1)*($F708-INDEX($F$1:$F$1001,ROW($F708)+$E$3))/U$3*1000,""))</f>
        <v/>
      </c>
      <c r="V708" s="73" t="str">
        <f>IF($A708="","",IF($A708=V$2,IF($G$3=aux!$A$2,1,-1)*($F708-INDEX($F$1:$F$1001,ROW($F708)+$E$3))/V$3*1000,""))</f>
        <v/>
      </c>
      <c r="W708" s="73" t="str">
        <f>IF($A708="","",IF($A708=W$2,IF($G$3=aux!$A$2,1,-1)*($F708-INDEX($F$1:$F$1001,ROW($F708)+$E$3))/W$3*1000,""))</f>
        <v/>
      </c>
    </row>
    <row r="709" spans="14:23" x14ac:dyDescent="0.25">
      <c r="N709" s="73" t="str">
        <f>IF($A709="","",IF($A709=N$2,IF($G$3=aux!$A$2,1,-1)*($F709-INDEX($F$1:$F$1001,ROW($F709)+$E$3))/N$3*1000,""))</f>
        <v/>
      </c>
      <c r="O709" s="73" t="str">
        <f>IF($A709="","",IF($A709=O$2,IF($G$3=aux!$A$2,1,-1)*($F709-INDEX($F$1:$F$1001,ROW($F709)+$E$3))/O$3*1000,""))</f>
        <v/>
      </c>
      <c r="P709" s="73" t="str">
        <f>IF($A709="","",IF($A709=P$2,IF($G$3=aux!$A$2,1,-1)*($F709-INDEX($F$1:$F$1001,ROW($F709)+$E$3))/P$3*1000,""))</f>
        <v/>
      </c>
      <c r="Q709" s="73" t="str">
        <f>IF($A709="","",IF($A709=Q$2,IF($G$3=aux!$A$2,1,-1)*($F709-INDEX($F$1:$F$1001,ROW($F709)+$E$3))/Q$3*1000,""))</f>
        <v/>
      </c>
      <c r="R709" s="73" t="str">
        <f>IF($A709="","",IF($A709=R$2,IF($G$3=aux!$A$2,1,-1)*($F709-INDEX($F$1:$F$1001,ROW($F709)+$E$3))/R$3*1000,""))</f>
        <v/>
      </c>
      <c r="S709" s="73" t="str">
        <f>IF($A709="","",IF($A709=S$2,IF($G$3=aux!$A$2,1,-1)*($F709-INDEX($F$1:$F$1001,ROW($F709)+$E$3))/S$3*1000,""))</f>
        <v/>
      </c>
      <c r="T709" s="73" t="str">
        <f>IF($A709="","",IF($A709=T$2,IF($G$3=aux!$A$2,1,-1)*($F709-INDEX($F$1:$F$1001,ROW($F709)+$E$3))/T$3*1000,""))</f>
        <v/>
      </c>
      <c r="U709" s="73" t="str">
        <f>IF($A709="","",IF($A709=U$2,IF($G$3=aux!$A$2,1,-1)*($F709-INDEX($F$1:$F$1001,ROW($F709)+$E$3))/U$3*1000,""))</f>
        <v/>
      </c>
      <c r="V709" s="73" t="str">
        <f>IF($A709="","",IF($A709=V$2,IF($G$3=aux!$A$2,1,-1)*($F709-INDEX($F$1:$F$1001,ROW($F709)+$E$3))/V$3*1000,""))</f>
        <v/>
      </c>
      <c r="W709" s="73" t="str">
        <f>IF($A709="","",IF($A709=W$2,IF($G$3=aux!$A$2,1,-1)*($F709-INDEX($F$1:$F$1001,ROW($F709)+$E$3))/W$3*1000,""))</f>
        <v/>
      </c>
    </row>
    <row r="710" spans="14:23" x14ac:dyDescent="0.25">
      <c r="N710" s="73" t="str">
        <f>IF($A710="","",IF($A710=N$2,IF($G$3=aux!$A$2,1,-1)*($F710-INDEX($F$1:$F$1001,ROW($F710)+$E$3))/N$3*1000,""))</f>
        <v/>
      </c>
      <c r="O710" s="73" t="str">
        <f>IF($A710="","",IF($A710=O$2,IF($G$3=aux!$A$2,1,-1)*($F710-INDEX($F$1:$F$1001,ROW($F710)+$E$3))/O$3*1000,""))</f>
        <v/>
      </c>
      <c r="P710" s="73" t="str">
        <f>IF($A710="","",IF($A710=P$2,IF($G$3=aux!$A$2,1,-1)*($F710-INDEX($F$1:$F$1001,ROW($F710)+$E$3))/P$3*1000,""))</f>
        <v/>
      </c>
      <c r="Q710" s="73" t="str">
        <f>IF($A710="","",IF($A710=Q$2,IF($G$3=aux!$A$2,1,-1)*($F710-INDEX($F$1:$F$1001,ROW($F710)+$E$3))/Q$3*1000,""))</f>
        <v/>
      </c>
      <c r="R710" s="73" t="str">
        <f>IF($A710="","",IF($A710=R$2,IF($G$3=aux!$A$2,1,-1)*($F710-INDEX($F$1:$F$1001,ROW($F710)+$E$3))/R$3*1000,""))</f>
        <v/>
      </c>
      <c r="S710" s="73" t="str">
        <f>IF($A710="","",IF($A710=S$2,IF($G$3=aux!$A$2,1,-1)*($F710-INDEX($F$1:$F$1001,ROW($F710)+$E$3))/S$3*1000,""))</f>
        <v/>
      </c>
      <c r="T710" s="73" t="str">
        <f>IF($A710="","",IF($A710=T$2,IF($G$3=aux!$A$2,1,-1)*($F710-INDEX($F$1:$F$1001,ROW($F710)+$E$3))/T$3*1000,""))</f>
        <v/>
      </c>
      <c r="U710" s="73" t="str">
        <f>IF($A710="","",IF($A710=U$2,IF($G$3=aux!$A$2,1,-1)*($F710-INDEX($F$1:$F$1001,ROW($F710)+$E$3))/U$3*1000,""))</f>
        <v/>
      </c>
      <c r="V710" s="73" t="str">
        <f>IF($A710="","",IF($A710=V$2,IF($G$3=aux!$A$2,1,-1)*($F710-INDEX($F$1:$F$1001,ROW($F710)+$E$3))/V$3*1000,""))</f>
        <v/>
      </c>
      <c r="W710" s="73" t="str">
        <f>IF($A710="","",IF($A710=W$2,IF($G$3=aux!$A$2,1,-1)*($F710-INDEX($F$1:$F$1001,ROW($F710)+$E$3))/W$3*1000,""))</f>
        <v/>
      </c>
    </row>
    <row r="711" spans="14:23" x14ac:dyDescent="0.25">
      <c r="N711" s="73" t="str">
        <f>IF($A711="","",IF($A711=N$2,IF($G$3=aux!$A$2,1,-1)*($F711-INDEX($F$1:$F$1001,ROW($F711)+$E$3))/N$3*1000,""))</f>
        <v/>
      </c>
      <c r="O711" s="73" t="str">
        <f>IF($A711="","",IF($A711=O$2,IF($G$3=aux!$A$2,1,-1)*($F711-INDEX($F$1:$F$1001,ROW($F711)+$E$3))/O$3*1000,""))</f>
        <v/>
      </c>
      <c r="P711" s="73" t="str">
        <f>IF($A711="","",IF($A711=P$2,IF($G$3=aux!$A$2,1,-1)*($F711-INDEX($F$1:$F$1001,ROW($F711)+$E$3))/P$3*1000,""))</f>
        <v/>
      </c>
      <c r="Q711" s="73" t="str">
        <f>IF($A711="","",IF($A711=Q$2,IF($G$3=aux!$A$2,1,-1)*($F711-INDEX($F$1:$F$1001,ROW($F711)+$E$3))/Q$3*1000,""))</f>
        <v/>
      </c>
      <c r="R711" s="73" t="str">
        <f>IF($A711="","",IF($A711=R$2,IF($G$3=aux!$A$2,1,-1)*($F711-INDEX($F$1:$F$1001,ROW($F711)+$E$3))/R$3*1000,""))</f>
        <v/>
      </c>
      <c r="S711" s="73" t="str">
        <f>IF($A711="","",IF($A711=S$2,IF($G$3=aux!$A$2,1,-1)*($F711-INDEX($F$1:$F$1001,ROW($F711)+$E$3))/S$3*1000,""))</f>
        <v/>
      </c>
      <c r="T711" s="73" t="str">
        <f>IF($A711="","",IF($A711=T$2,IF($G$3=aux!$A$2,1,-1)*($F711-INDEX($F$1:$F$1001,ROW($F711)+$E$3))/T$3*1000,""))</f>
        <v/>
      </c>
      <c r="U711" s="73" t="str">
        <f>IF($A711="","",IF($A711=U$2,IF($G$3=aux!$A$2,1,-1)*($F711-INDEX($F$1:$F$1001,ROW($F711)+$E$3))/U$3*1000,""))</f>
        <v/>
      </c>
      <c r="V711" s="73" t="str">
        <f>IF($A711="","",IF($A711=V$2,IF($G$3=aux!$A$2,1,-1)*($F711-INDEX($F$1:$F$1001,ROW($F711)+$E$3))/V$3*1000,""))</f>
        <v/>
      </c>
      <c r="W711" s="73" t="str">
        <f>IF($A711="","",IF($A711=W$2,IF($G$3=aux!$A$2,1,-1)*($F711-INDEX($F$1:$F$1001,ROW($F711)+$E$3))/W$3*1000,""))</f>
        <v/>
      </c>
    </row>
    <row r="712" spans="14:23" x14ac:dyDescent="0.25">
      <c r="N712" s="73" t="str">
        <f>IF($A712="","",IF($A712=N$2,IF($G$3=aux!$A$2,1,-1)*($F712-INDEX($F$1:$F$1001,ROW($F712)+$E$3))/N$3*1000,""))</f>
        <v/>
      </c>
      <c r="O712" s="73" t="str">
        <f>IF($A712="","",IF($A712=O$2,IF($G$3=aux!$A$2,1,-1)*($F712-INDEX($F$1:$F$1001,ROW($F712)+$E$3))/O$3*1000,""))</f>
        <v/>
      </c>
      <c r="P712" s="73" t="str">
        <f>IF($A712="","",IF($A712=P$2,IF($G$3=aux!$A$2,1,-1)*($F712-INDEX($F$1:$F$1001,ROW($F712)+$E$3))/P$3*1000,""))</f>
        <v/>
      </c>
      <c r="Q712" s="73" t="str">
        <f>IF($A712="","",IF($A712=Q$2,IF($G$3=aux!$A$2,1,-1)*($F712-INDEX($F$1:$F$1001,ROW($F712)+$E$3))/Q$3*1000,""))</f>
        <v/>
      </c>
      <c r="R712" s="73" t="str">
        <f>IF($A712="","",IF($A712=R$2,IF($G$3=aux!$A$2,1,-1)*($F712-INDEX($F$1:$F$1001,ROW($F712)+$E$3))/R$3*1000,""))</f>
        <v/>
      </c>
      <c r="S712" s="73" t="str">
        <f>IF($A712="","",IF($A712=S$2,IF($G$3=aux!$A$2,1,-1)*($F712-INDEX($F$1:$F$1001,ROW($F712)+$E$3))/S$3*1000,""))</f>
        <v/>
      </c>
      <c r="T712" s="73" t="str">
        <f>IF($A712="","",IF($A712=T$2,IF($G$3=aux!$A$2,1,-1)*($F712-INDEX($F$1:$F$1001,ROW($F712)+$E$3))/T$3*1000,""))</f>
        <v/>
      </c>
      <c r="U712" s="73" t="str">
        <f>IF($A712="","",IF($A712=U$2,IF($G$3=aux!$A$2,1,-1)*($F712-INDEX($F$1:$F$1001,ROW($F712)+$E$3))/U$3*1000,""))</f>
        <v/>
      </c>
      <c r="V712" s="73" t="str">
        <f>IF($A712="","",IF($A712=V$2,IF($G$3=aux!$A$2,1,-1)*($F712-INDEX($F$1:$F$1001,ROW($F712)+$E$3))/V$3*1000,""))</f>
        <v/>
      </c>
      <c r="W712" s="73" t="str">
        <f>IF($A712="","",IF($A712=W$2,IF($G$3=aux!$A$2,1,-1)*($F712-INDEX($F$1:$F$1001,ROW($F712)+$E$3))/W$3*1000,""))</f>
        <v/>
      </c>
    </row>
    <row r="713" spans="14:23" x14ac:dyDescent="0.25">
      <c r="N713" s="73" t="str">
        <f>IF($A713="","",IF($A713=N$2,IF($G$3=aux!$A$2,1,-1)*($F713-INDEX($F$1:$F$1001,ROW($F713)+$E$3))/N$3*1000,""))</f>
        <v/>
      </c>
      <c r="O713" s="73" t="str">
        <f>IF($A713="","",IF($A713=O$2,IF($G$3=aux!$A$2,1,-1)*($F713-INDEX($F$1:$F$1001,ROW($F713)+$E$3))/O$3*1000,""))</f>
        <v/>
      </c>
      <c r="P713" s="73" t="str">
        <f>IF($A713="","",IF($A713=P$2,IF($G$3=aux!$A$2,1,-1)*($F713-INDEX($F$1:$F$1001,ROW($F713)+$E$3))/P$3*1000,""))</f>
        <v/>
      </c>
      <c r="Q713" s="73" t="str">
        <f>IF($A713="","",IF($A713=Q$2,IF($G$3=aux!$A$2,1,-1)*($F713-INDEX($F$1:$F$1001,ROW($F713)+$E$3))/Q$3*1000,""))</f>
        <v/>
      </c>
      <c r="R713" s="73" t="str">
        <f>IF($A713="","",IF($A713=R$2,IF($G$3=aux!$A$2,1,-1)*($F713-INDEX($F$1:$F$1001,ROW($F713)+$E$3))/R$3*1000,""))</f>
        <v/>
      </c>
      <c r="S713" s="73" t="str">
        <f>IF($A713="","",IF($A713=S$2,IF($G$3=aux!$A$2,1,-1)*($F713-INDEX($F$1:$F$1001,ROW($F713)+$E$3))/S$3*1000,""))</f>
        <v/>
      </c>
      <c r="T713" s="73" t="str">
        <f>IF($A713="","",IF($A713=T$2,IF($G$3=aux!$A$2,1,-1)*($F713-INDEX($F$1:$F$1001,ROW($F713)+$E$3))/T$3*1000,""))</f>
        <v/>
      </c>
      <c r="U713" s="73" t="str">
        <f>IF($A713="","",IF($A713=U$2,IF($G$3=aux!$A$2,1,-1)*($F713-INDEX($F$1:$F$1001,ROW($F713)+$E$3))/U$3*1000,""))</f>
        <v/>
      </c>
      <c r="V713" s="73" t="str">
        <f>IF($A713="","",IF($A713=V$2,IF($G$3=aux!$A$2,1,-1)*($F713-INDEX($F$1:$F$1001,ROW($F713)+$E$3))/V$3*1000,""))</f>
        <v/>
      </c>
      <c r="W713" s="73" t="str">
        <f>IF($A713="","",IF($A713=W$2,IF($G$3=aux!$A$2,1,-1)*($F713-INDEX($F$1:$F$1001,ROW($F713)+$E$3))/W$3*1000,""))</f>
        <v/>
      </c>
    </row>
    <row r="714" spans="14:23" x14ac:dyDescent="0.25">
      <c r="N714" s="73" t="str">
        <f>IF($A714="","",IF($A714=N$2,IF($G$3=aux!$A$2,1,-1)*($F714-INDEX($F$1:$F$1001,ROW($F714)+$E$3))/N$3*1000,""))</f>
        <v/>
      </c>
      <c r="O714" s="73" t="str">
        <f>IF($A714="","",IF($A714=O$2,IF($G$3=aux!$A$2,1,-1)*($F714-INDEX($F$1:$F$1001,ROW($F714)+$E$3))/O$3*1000,""))</f>
        <v/>
      </c>
      <c r="P714" s="73" t="str">
        <f>IF($A714="","",IF($A714=P$2,IF($G$3=aux!$A$2,1,-1)*($F714-INDEX($F$1:$F$1001,ROW($F714)+$E$3))/P$3*1000,""))</f>
        <v/>
      </c>
      <c r="Q714" s="73" t="str">
        <f>IF($A714="","",IF($A714=Q$2,IF($G$3=aux!$A$2,1,-1)*($F714-INDEX($F$1:$F$1001,ROW($F714)+$E$3))/Q$3*1000,""))</f>
        <v/>
      </c>
      <c r="R714" s="73" t="str">
        <f>IF($A714="","",IF($A714=R$2,IF($G$3=aux!$A$2,1,-1)*($F714-INDEX($F$1:$F$1001,ROW($F714)+$E$3))/R$3*1000,""))</f>
        <v/>
      </c>
      <c r="S714" s="73" t="str">
        <f>IF($A714="","",IF($A714=S$2,IF($G$3=aux!$A$2,1,-1)*($F714-INDEX($F$1:$F$1001,ROW($F714)+$E$3))/S$3*1000,""))</f>
        <v/>
      </c>
      <c r="T714" s="73" t="str">
        <f>IF($A714="","",IF($A714=T$2,IF($G$3=aux!$A$2,1,-1)*($F714-INDEX($F$1:$F$1001,ROW($F714)+$E$3))/T$3*1000,""))</f>
        <v/>
      </c>
      <c r="U714" s="73" t="str">
        <f>IF($A714="","",IF($A714=U$2,IF($G$3=aux!$A$2,1,-1)*($F714-INDEX($F$1:$F$1001,ROW($F714)+$E$3))/U$3*1000,""))</f>
        <v/>
      </c>
      <c r="V714" s="73" t="str">
        <f>IF($A714="","",IF($A714=V$2,IF($G$3=aux!$A$2,1,-1)*($F714-INDEX($F$1:$F$1001,ROW($F714)+$E$3))/V$3*1000,""))</f>
        <v/>
      </c>
      <c r="W714" s="73" t="str">
        <f>IF($A714="","",IF($A714=W$2,IF($G$3=aux!$A$2,1,-1)*($F714-INDEX($F$1:$F$1001,ROW($F714)+$E$3))/W$3*1000,""))</f>
        <v/>
      </c>
    </row>
    <row r="715" spans="14:23" x14ac:dyDescent="0.25">
      <c r="N715" s="73" t="str">
        <f>IF($A715="","",IF($A715=N$2,IF($G$3=aux!$A$2,1,-1)*($F715-INDEX($F$1:$F$1001,ROW($F715)+$E$3))/N$3*1000,""))</f>
        <v/>
      </c>
      <c r="O715" s="73" t="str">
        <f>IF($A715="","",IF($A715=O$2,IF($G$3=aux!$A$2,1,-1)*($F715-INDEX($F$1:$F$1001,ROW($F715)+$E$3))/O$3*1000,""))</f>
        <v/>
      </c>
      <c r="P715" s="73" t="str">
        <f>IF($A715="","",IF($A715=P$2,IF($G$3=aux!$A$2,1,-1)*($F715-INDEX($F$1:$F$1001,ROW($F715)+$E$3))/P$3*1000,""))</f>
        <v/>
      </c>
      <c r="Q715" s="73" t="str">
        <f>IF($A715="","",IF($A715=Q$2,IF($G$3=aux!$A$2,1,-1)*($F715-INDEX($F$1:$F$1001,ROW($F715)+$E$3))/Q$3*1000,""))</f>
        <v/>
      </c>
      <c r="R715" s="73" t="str">
        <f>IF($A715="","",IF($A715=R$2,IF($G$3=aux!$A$2,1,-1)*($F715-INDEX($F$1:$F$1001,ROW($F715)+$E$3))/R$3*1000,""))</f>
        <v/>
      </c>
      <c r="S715" s="73" t="str">
        <f>IF($A715="","",IF($A715=S$2,IF($G$3=aux!$A$2,1,-1)*($F715-INDEX($F$1:$F$1001,ROW($F715)+$E$3))/S$3*1000,""))</f>
        <v/>
      </c>
      <c r="T715" s="73" t="str">
        <f>IF($A715="","",IF($A715=T$2,IF($G$3=aux!$A$2,1,-1)*($F715-INDEX($F$1:$F$1001,ROW($F715)+$E$3))/T$3*1000,""))</f>
        <v/>
      </c>
      <c r="U715" s="73" t="str">
        <f>IF($A715="","",IF($A715=U$2,IF($G$3=aux!$A$2,1,-1)*($F715-INDEX($F$1:$F$1001,ROW($F715)+$E$3))/U$3*1000,""))</f>
        <v/>
      </c>
      <c r="V715" s="73" t="str">
        <f>IF($A715="","",IF($A715=V$2,IF($G$3=aux!$A$2,1,-1)*($F715-INDEX($F$1:$F$1001,ROW($F715)+$E$3))/V$3*1000,""))</f>
        <v/>
      </c>
      <c r="W715" s="73" t="str">
        <f>IF($A715="","",IF($A715=W$2,IF($G$3=aux!$A$2,1,-1)*($F715-INDEX($F$1:$F$1001,ROW($F715)+$E$3))/W$3*1000,""))</f>
        <v/>
      </c>
    </row>
    <row r="716" spans="14:23" x14ac:dyDescent="0.25">
      <c r="N716" s="73" t="str">
        <f>IF($A716="","",IF($A716=N$2,IF($G$3=aux!$A$2,1,-1)*($F716-INDEX($F$1:$F$1001,ROW($F716)+$E$3))/N$3*1000,""))</f>
        <v/>
      </c>
      <c r="O716" s="73" t="str">
        <f>IF($A716="","",IF($A716=O$2,IF($G$3=aux!$A$2,1,-1)*($F716-INDEX($F$1:$F$1001,ROW($F716)+$E$3))/O$3*1000,""))</f>
        <v/>
      </c>
      <c r="P716" s="73" t="str">
        <f>IF($A716="","",IF($A716=P$2,IF($G$3=aux!$A$2,1,-1)*($F716-INDEX($F$1:$F$1001,ROW($F716)+$E$3))/P$3*1000,""))</f>
        <v/>
      </c>
      <c r="Q716" s="73" t="str">
        <f>IF($A716="","",IF($A716=Q$2,IF($G$3=aux!$A$2,1,-1)*($F716-INDEX($F$1:$F$1001,ROW($F716)+$E$3))/Q$3*1000,""))</f>
        <v/>
      </c>
      <c r="R716" s="73" t="str">
        <f>IF($A716="","",IF($A716=R$2,IF($G$3=aux!$A$2,1,-1)*($F716-INDEX($F$1:$F$1001,ROW($F716)+$E$3))/R$3*1000,""))</f>
        <v/>
      </c>
      <c r="S716" s="73" t="str">
        <f>IF($A716="","",IF($A716=S$2,IF($G$3=aux!$A$2,1,-1)*($F716-INDEX($F$1:$F$1001,ROW($F716)+$E$3))/S$3*1000,""))</f>
        <v/>
      </c>
      <c r="T716" s="73" t="str">
        <f>IF($A716="","",IF($A716=T$2,IF($G$3=aux!$A$2,1,-1)*($F716-INDEX($F$1:$F$1001,ROW($F716)+$E$3))/T$3*1000,""))</f>
        <v/>
      </c>
      <c r="U716" s="73" t="str">
        <f>IF($A716="","",IF($A716=U$2,IF($G$3=aux!$A$2,1,-1)*($F716-INDEX($F$1:$F$1001,ROW($F716)+$E$3))/U$3*1000,""))</f>
        <v/>
      </c>
      <c r="V716" s="73" t="str">
        <f>IF($A716="","",IF($A716=V$2,IF($G$3=aux!$A$2,1,-1)*($F716-INDEX($F$1:$F$1001,ROW($F716)+$E$3))/V$3*1000,""))</f>
        <v/>
      </c>
      <c r="W716" s="73" t="str">
        <f>IF($A716="","",IF($A716=W$2,IF($G$3=aux!$A$2,1,-1)*($F716-INDEX($F$1:$F$1001,ROW($F716)+$E$3))/W$3*1000,""))</f>
        <v/>
      </c>
    </row>
    <row r="717" spans="14:23" x14ac:dyDescent="0.25">
      <c r="N717" s="73" t="str">
        <f>IF($A717="","",IF($A717=N$2,IF($G$3=aux!$A$2,1,-1)*($F717-INDEX($F$1:$F$1001,ROW($F717)+$E$3))/N$3*1000,""))</f>
        <v/>
      </c>
      <c r="O717" s="73" t="str">
        <f>IF($A717="","",IF($A717=O$2,IF($G$3=aux!$A$2,1,-1)*($F717-INDEX($F$1:$F$1001,ROW($F717)+$E$3))/O$3*1000,""))</f>
        <v/>
      </c>
      <c r="P717" s="73" t="str">
        <f>IF($A717="","",IF($A717=P$2,IF($G$3=aux!$A$2,1,-1)*($F717-INDEX($F$1:$F$1001,ROW($F717)+$E$3))/P$3*1000,""))</f>
        <v/>
      </c>
      <c r="Q717" s="73" t="str">
        <f>IF($A717="","",IF($A717=Q$2,IF($G$3=aux!$A$2,1,-1)*($F717-INDEX($F$1:$F$1001,ROW($F717)+$E$3))/Q$3*1000,""))</f>
        <v/>
      </c>
      <c r="R717" s="73" t="str">
        <f>IF($A717="","",IF($A717=R$2,IF($G$3=aux!$A$2,1,-1)*($F717-INDEX($F$1:$F$1001,ROW($F717)+$E$3))/R$3*1000,""))</f>
        <v/>
      </c>
      <c r="S717" s="73" t="str">
        <f>IF($A717="","",IF($A717=S$2,IF($G$3=aux!$A$2,1,-1)*($F717-INDEX($F$1:$F$1001,ROW($F717)+$E$3))/S$3*1000,""))</f>
        <v/>
      </c>
      <c r="T717" s="73" t="str">
        <f>IF($A717="","",IF($A717=T$2,IF($G$3=aux!$A$2,1,-1)*($F717-INDEX($F$1:$F$1001,ROW($F717)+$E$3))/T$3*1000,""))</f>
        <v/>
      </c>
      <c r="U717" s="73" t="str">
        <f>IF($A717="","",IF($A717=U$2,IF($G$3=aux!$A$2,1,-1)*($F717-INDEX($F$1:$F$1001,ROW($F717)+$E$3))/U$3*1000,""))</f>
        <v/>
      </c>
      <c r="V717" s="73" t="str">
        <f>IF($A717="","",IF($A717=V$2,IF($G$3=aux!$A$2,1,-1)*($F717-INDEX($F$1:$F$1001,ROW($F717)+$E$3))/V$3*1000,""))</f>
        <v/>
      </c>
      <c r="W717" s="73" t="str">
        <f>IF($A717="","",IF($A717=W$2,IF($G$3=aux!$A$2,1,-1)*($F717-INDEX($F$1:$F$1001,ROW($F717)+$E$3))/W$3*1000,""))</f>
        <v/>
      </c>
    </row>
    <row r="718" spans="14:23" x14ac:dyDescent="0.25">
      <c r="N718" s="73" t="str">
        <f>IF($A718="","",IF($A718=N$2,IF($G$3=aux!$A$2,1,-1)*($F718-INDEX($F$1:$F$1001,ROW($F718)+$E$3))/N$3*1000,""))</f>
        <v/>
      </c>
      <c r="O718" s="73" t="str">
        <f>IF($A718="","",IF($A718=O$2,IF($G$3=aux!$A$2,1,-1)*($F718-INDEX($F$1:$F$1001,ROW($F718)+$E$3))/O$3*1000,""))</f>
        <v/>
      </c>
      <c r="P718" s="73" t="str">
        <f>IF($A718="","",IF($A718=P$2,IF($G$3=aux!$A$2,1,-1)*($F718-INDEX($F$1:$F$1001,ROW($F718)+$E$3))/P$3*1000,""))</f>
        <v/>
      </c>
      <c r="Q718" s="73" t="str">
        <f>IF($A718="","",IF($A718=Q$2,IF($G$3=aux!$A$2,1,-1)*($F718-INDEX($F$1:$F$1001,ROW($F718)+$E$3))/Q$3*1000,""))</f>
        <v/>
      </c>
      <c r="R718" s="73" t="str">
        <f>IF($A718="","",IF($A718=R$2,IF($G$3=aux!$A$2,1,-1)*($F718-INDEX($F$1:$F$1001,ROW($F718)+$E$3))/R$3*1000,""))</f>
        <v/>
      </c>
      <c r="S718" s="73" t="str">
        <f>IF($A718="","",IF($A718=S$2,IF($G$3=aux!$A$2,1,-1)*($F718-INDEX($F$1:$F$1001,ROW($F718)+$E$3))/S$3*1000,""))</f>
        <v/>
      </c>
      <c r="T718" s="73" t="str">
        <f>IF($A718="","",IF($A718=T$2,IF($G$3=aux!$A$2,1,-1)*($F718-INDEX($F$1:$F$1001,ROW($F718)+$E$3))/T$3*1000,""))</f>
        <v/>
      </c>
      <c r="U718" s="73" t="str">
        <f>IF($A718="","",IF($A718=U$2,IF($G$3=aux!$A$2,1,-1)*($F718-INDEX($F$1:$F$1001,ROW($F718)+$E$3))/U$3*1000,""))</f>
        <v/>
      </c>
      <c r="V718" s="73" t="str">
        <f>IF($A718="","",IF($A718=V$2,IF($G$3=aux!$A$2,1,-1)*($F718-INDEX($F$1:$F$1001,ROW($F718)+$E$3))/V$3*1000,""))</f>
        <v/>
      </c>
      <c r="W718" s="73" t="str">
        <f>IF($A718="","",IF($A718=W$2,IF($G$3=aux!$A$2,1,-1)*($F718-INDEX($F$1:$F$1001,ROW($F718)+$E$3))/W$3*1000,""))</f>
        <v/>
      </c>
    </row>
    <row r="719" spans="14:23" x14ac:dyDescent="0.25">
      <c r="N719" s="73" t="str">
        <f>IF($A719="","",IF($A719=N$2,IF($G$3=aux!$A$2,1,-1)*($F719-INDEX($F$1:$F$1001,ROW($F719)+$E$3))/N$3*1000,""))</f>
        <v/>
      </c>
      <c r="O719" s="73" t="str">
        <f>IF($A719="","",IF($A719=O$2,IF($G$3=aux!$A$2,1,-1)*($F719-INDEX($F$1:$F$1001,ROW($F719)+$E$3))/O$3*1000,""))</f>
        <v/>
      </c>
      <c r="P719" s="73" t="str">
        <f>IF($A719="","",IF($A719=P$2,IF($G$3=aux!$A$2,1,-1)*($F719-INDEX($F$1:$F$1001,ROW($F719)+$E$3))/P$3*1000,""))</f>
        <v/>
      </c>
      <c r="Q719" s="73" t="str">
        <f>IF($A719="","",IF($A719=Q$2,IF($G$3=aux!$A$2,1,-1)*($F719-INDEX($F$1:$F$1001,ROW($F719)+$E$3))/Q$3*1000,""))</f>
        <v/>
      </c>
      <c r="R719" s="73" t="str">
        <f>IF($A719="","",IF($A719=R$2,IF($G$3=aux!$A$2,1,-1)*($F719-INDEX($F$1:$F$1001,ROW($F719)+$E$3))/R$3*1000,""))</f>
        <v/>
      </c>
      <c r="S719" s="73" t="str">
        <f>IF($A719="","",IF($A719=S$2,IF($G$3=aux!$A$2,1,-1)*($F719-INDEX($F$1:$F$1001,ROW($F719)+$E$3))/S$3*1000,""))</f>
        <v/>
      </c>
      <c r="T719" s="73" t="str">
        <f>IF($A719="","",IF($A719=T$2,IF($G$3=aux!$A$2,1,-1)*($F719-INDEX($F$1:$F$1001,ROW($F719)+$E$3))/T$3*1000,""))</f>
        <v/>
      </c>
      <c r="U719" s="73" t="str">
        <f>IF($A719="","",IF($A719=U$2,IF($G$3=aux!$A$2,1,-1)*($F719-INDEX($F$1:$F$1001,ROW($F719)+$E$3))/U$3*1000,""))</f>
        <v/>
      </c>
      <c r="V719" s="73" t="str">
        <f>IF($A719="","",IF($A719=V$2,IF($G$3=aux!$A$2,1,-1)*($F719-INDEX($F$1:$F$1001,ROW($F719)+$E$3))/V$3*1000,""))</f>
        <v/>
      </c>
      <c r="W719" s="73" t="str">
        <f>IF($A719="","",IF($A719=W$2,IF($G$3=aux!$A$2,1,-1)*($F719-INDEX($F$1:$F$1001,ROW($F719)+$E$3))/W$3*1000,""))</f>
        <v/>
      </c>
    </row>
    <row r="720" spans="14:23" x14ac:dyDescent="0.25">
      <c r="N720" s="73" t="str">
        <f>IF($A720="","",IF($A720=N$2,IF($G$3=aux!$A$2,1,-1)*($F720-INDEX($F$1:$F$1001,ROW($F720)+$E$3))/N$3*1000,""))</f>
        <v/>
      </c>
      <c r="O720" s="73" t="str">
        <f>IF($A720="","",IF($A720=O$2,IF($G$3=aux!$A$2,1,-1)*($F720-INDEX($F$1:$F$1001,ROW($F720)+$E$3))/O$3*1000,""))</f>
        <v/>
      </c>
      <c r="P720" s="73" t="str">
        <f>IF($A720="","",IF($A720=P$2,IF($G$3=aux!$A$2,1,-1)*($F720-INDEX($F$1:$F$1001,ROW($F720)+$E$3))/P$3*1000,""))</f>
        <v/>
      </c>
      <c r="Q720" s="73" t="str">
        <f>IF($A720="","",IF($A720=Q$2,IF($G$3=aux!$A$2,1,-1)*($F720-INDEX($F$1:$F$1001,ROW($F720)+$E$3))/Q$3*1000,""))</f>
        <v/>
      </c>
      <c r="R720" s="73" t="str">
        <f>IF($A720="","",IF($A720=R$2,IF($G$3=aux!$A$2,1,-1)*($F720-INDEX($F$1:$F$1001,ROW($F720)+$E$3))/R$3*1000,""))</f>
        <v/>
      </c>
      <c r="S720" s="73" t="str">
        <f>IF($A720="","",IF($A720=S$2,IF($G$3=aux!$A$2,1,-1)*($F720-INDEX($F$1:$F$1001,ROW($F720)+$E$3))/S$3*1000,""))</f>
        <v/>
      </c>
      <c r="T720" s="73" t="str">
        <f>IF($A720="","",IF($A720=T$2,IF($G$3=aux!$A$2,1,-1)*($F720-INDEX($F$1:$F$1001,ROW($F720)+$E$3))/T$3*1000,""))</f>
        <v/>
      </c>
      <c r="U720" s="73" t="str">
        <f>IF($A720="","",IF($A720=U$2,IF($G$3=aux!$A$2,1,-1)*($F720-INDEX($F$1:$F$1001,ROW($F720)+$E$3))/U$3*1000,""))</f>
        <v/>
      </c>
      <c r="V720" s="73" t="str">
        <f>IF($A720="","",IF($A720=V$2,IF($G$3=aux!$A$2,1,-1)*($F720-INDEX($F$1:$F$1001,ROW($F720)+$E$3))/V$3*1000,""))</f>
        <v/>
      </c>
      <c r="W720" s="73" t="str">
        <f>IF($A720="","",IF($A720=W$2,IF($G$3=aux!$A$2,1,-1)*($F720-INDEX($F$1:$F$1001,ROW($F720)+$E$3))/W$3*1000,""))</f>
        <v/>
      </c>
    </row>
    <row r="721" spans="14:23" x14ac:dyDescent="0.25">
      <c r="N721" s="73" t="str">
        <f>IF($A721="","",IF($A721=N$2,IF($G$3=aux!$A$2,1,-1)*($F721-INDEX($F$1:$F$1001,ROW($F721)+$E$3))/N$3*1000,""))</f>
        <v/>
      </c>
      <c r="O721" s="73" t="str">
        <f>IF($A721="","",IF($A721=O$2,IF($G$3=aux!$A$2,1,-1)*($F721-INDEX($F$1:$F$1001,ROW($F721)+$E$3))/O$3*1000,""))</f>
        <v/>
      </c>
      <c r="P721" s="73" t="str">
        <f>IF($A721="","",IF($A721=P$2,IF($G$3=aux!$A$2,1,-1)*($F721-INDEX($F$1:$F$1001,ROW($F721)+$E$3))/P$3*1000,""))</f>
        <v/>
      </c>
      <c r="Q721" s="73" t="str">
        <f>IF($A721="","",IF($A721=Q$2,IF($G$3=aux!$A$2,1,-1)*($F721-INDEX($F$1:$F$1001,ROW($F721)+$E$3))/Q$3*1000,""))</f>
        <v/>
      </c>
      <c r="R721" s="73" t="str">
        <f>IF($A721="","",IF($A721=R$2,IF($G$3=aux!$A$2,1,-1)*($F721-INDEX($F$1:$F$1001,ROW($F721)+$E$3))/R$3*1000,""))</f>
        <v/>
      </c>
      <c r="S721" s="73" t="str">
        <f>IF($A721="","",IF($A721=S$2,IF($G$3=aux!$A$2,1,-1)*($F721-INDEX($F$1:$F$1001,ROW($F721)+$E$3))/S$3*1000,""))</f>
        <v/>
      </c>
      <c r="T721" s="73" t="str">
        <f>IF($A721="","",IF($A721=T$2,IF($G$3=aux!$A$2,1,-1)*($F721-INDEX($F$1:$F$1001,ROW($F721)+$E$3))/T$3*1000,""))</f>
        <v/>
      </c>
      <c r="U721" s="73" t="str">
        <f>IF($A721="","",IF($A721=U$2,IF($G$3=aux!$A$2,1,-1)*($F721-INDEX($F$1:$F$1001,ROW($F721)+$E$3))/U$3*1000,""))</f>
        <v/>
      </c>
      <c r="V721" s="73" t="str">
        <f>IF($A721="","",IF($A721=V$2,IF($G$3=aux!$A$2,1,-1)*($F721-INDEX($F$1:$F$1001,ROW($F721)+$E$3))/V$3*1000,""))</f>
        <v/>
      </c>
      <c r="W721" s="73" t="str">
        <f>IF($A721="","",IF($A721=W$2,IF($G$3=aux!$A$2,1,-1)*($F721-INDEX($F$1:$F$1001,ROW($F721)+$E$3))/W$3*1000,""))</f>
        <v/>
      </c>
    </row>
    <row r="722" spans="14:23" x14ac:dyDescent="0.25">
      <c r="N722" s="73" t="str">
        <f>IF($A722="","",IF($A722=N$2,IF($G$3=aux!$A$2,1,-1)*($F722-INDEX($F$1:$F$1001,ROW($F722)+$E$3))/N$3*1000,""))</f>
        <v/>
      </c>
      <c r="O722" s="73" t="str">
        <f>IF($A722="","",IF($A722=O$2,IF($G$3=aux!$A$2,1,-1)*($F722-INDEX($F$1:$F$1001,ROW($F722)+$E$3))/O$3*1000,""))</f>
        <v/>
      </c>
      <c r="P722" s="73" t="str">
        <f>IF($A722="","",IF($A722=P$2,IF($G$3=aux!$A$2,1,-1)*($F722-INDEX($F$1:$F$1001,ROW($F722)+$E$3))/P$3*1000,""))</f>
        <v/>
      </c>
      <c r="Q722" s="73" t="str">
        <f>IF($A722="","",IF($A722=Q$2,IF($G$3=aux!$A$2,1,-1)*($F722-INDEX($F$1:$F$1001,ROW($F722)+$E$3))/Q$3*1000,""))</f>
        <v/>
      </c>
      <c r="R722" s="73" t="str">
        <f>IF($A722="","",IF($A722=R$2,IF($G$3=aux!$A$2,1,-1)*($F722-INDEX($F$1:$F$1001,ROW($F722)+$E$3))/R$3*1000,""))</f>
        <v/>
      </c>
      <c r="S722" s="73" t="str">
        <f>IF($A722="","",IF($A722=S$2,IF($G$3=aux!$A$2,1,-1)*($F722-INDEX($F$1:$F$1001,ROW($F722)+$E$3))/S$3*1000,""))</f>
        <v/>
      </c>
      <c r="T722" s="73" t="str">
        <f>IF($A722="","",IF($A722=T$2,IF($G$3=aux!$A$2,1,-1)*($F722-INDEX($F$1:$F$1001,ROW($F722)+$E$3))/T$3*1000,""))</f>
        <v/>
      </c>
      <c r="U722" s="73" t="str">
        <f>IF($A722="","",IF($A722=U$2,IF($G$3=aux!$A$2,1,-1)*($F722-INDEX($F$1:$F$1001,ROW($F722)+$E$3))/U$3*1000,""))</f>
        <v/>
      </c>
      <c r="V722" s="73" t="str">
        <f>IF($A722="","",IF($A722=V$2,IF($G$3=aux!$A$2,1,-1)*($F722-INDEX($F$1:$F$1001,ROW($F722)+$E$3))/V$3*1000,""))</f>
        <v/>
      </c>
      <c r="W722" s="73" t="str">
        <f>IF($A722="","",IF($A722=W$2,IF($G$3=aux!$A$2,1,-1)*($F722-INDEX($F$1:$F$1001,ROW($F722)+$E$3))/W$3*1000,""))</f>
        <v/>
      </c>
    </row>
    <row r="723" spans="14:23" x14ac:dyDescent="0.25">
      <c r="N723" s="73" t="str">
        <f>IF($A723="","",IF($A723=N$2,IF($G$3=aux!$A$2,1,-1)*($F723-INDEX($F$1:$F$1001,ROW($F723)+$E$3))/N$3*1000,""))</f>
        <v/>
      </c>
      <c r="O723" s="73" t="str">
        <f>IF($A723="","",IF($A723=O$2,IF($G$3=aux!$A$2,1,-1)*($F723-INDEX($F$1:$F$1001,ROW($F723)+$E$3))/O$3*1000,""))</f>
        <v/>
      </c>
      <c r="P723" s="73" t="str">
        <f>IF($A723="","",IF($A723=P$2,IF($G$3=aux!$A$2,1,-1)*($F723-INDEX($F$1:$F$1001,ROW($F723)+$E$3))/P$3*1000,""))</f>
        <v/>
      </c>
      <c r="Q723" s="73" t="str">
        <f>IF($A723="","",IF($A723=Q$2,IF($G$3=aux!$A$2,1,-1)*($F723-INDEX($F$1:$F$1001,ROW($F723)+$E$3))/Q$3*1000,""))</f>
        <v/>
      </c>
      <c r="R723" s="73" t="str">
        <f>IF($A723="","",IF($A723=R$2,IF($G$3=aux!$A$2,1,-1)*($F723-INDEX($F$1:$F$1001,ROW($F723)+$E$3))/R$3*1000,""))</f>
        <v/>
      </c>
      <c r="S723" s="73" t="str">
        <f>IF($A723="","",IF($A723=S$2,IF($G$3=aux!$A$2,1,-1)*($F723-INDEX($F$1:$F$1001,ROW($F723)+$E$3))/S$3*1000,""))</f>
        <v/>
      </c>
      <c r="T723" s="73" t="str">
        <f>IF($A723="","",IF($A723=T$2,IF($G$3=aux!$A$2,1,-1)*($F723-INDEX($F$1:$F$1001,ROW($F723)+$E$3))/T$3*1000,""))</f>
        <v/>
      </c>
      <c r="U723" s="73" t="str">
        <f>IF($A723="","",IF($A723=U$2,IF($G$3=aux!$A$2,1,-1)*($F723-INDEX($F$1:$F$1001,ROW($F723)+$E$3))/U$3*1000,""))</f>
        <v/>
      </c>
      <c r="V723" s="73" t="str">
        <f>IF($A723="","",IF($A723=V$2,IF($G$3=aux!$A$2,1,-1)*($F723-INDEX($F$1:$F$1001,ROW($F723)+$E$3))/V$3*1000,""))</f>
        <v/>
      </c>
      <c r="W723" s="73" t="str">
        <f>IF($A723="","",IF($A723=W$2,IF($G$3=aux!$A$2,1,-1)*($F723-INDEX($F$1:$F$1001,ROW($F723)+$E$3))/W$3*1000,""))</f>
        <v/>
      </c>
    </row>
    <row r="724" spans="14:23" x14ac:dyDescent="0.25">
      <c r="N724" s="73" t="str">
        <f>IF($A724="","",IF($A724=N$2,IF($G$3=aux!$A$2,1,-1)*($F724-INDEX($F$1:$F$1001,ROW($F724)+$E$3))/N$3*1000,""))</f>
        <v/>
      </c>
      <c r="O724" s="73" t="str">
        <f>IF($A724="","",IF($A724=O$2,IF($G$3=aux!$A$2,1,-1)*($F724-INDEX($F$1:$F$1001,ROW($F724)+$E$3))/O$3*1000,""))</f>
        <v/>
      </c>
      <c r="P724" s="73" t="str">
        <f>IF($A724="","",IF($A724=P$2,IF($G$3=aux!$A$2,1,-1)*($F724-INDEX($F$1:$F$1001,ROW($F724)+$E$3))/P$3*1000,""))</f>
        <v/>
      </c>
      <c r="Q724" s="73" t="str">
        <f>IF($A724="","",IF($A724=Q$2,IF($G$3=aux!$A$2,1,-1)*($F724-INDEX($F$1:$F$1001,ROW($F724)+$E$3))/Q$3*1000,""))</f>
        <v/>
      </c>
      <c r="R724" s="73" t="str">
        <f>IF($A724="","",IF($A724=R$2,IF($G$3=aux!$A$2,1,-1)*($F724-INDEX($F$1:$F$1001,ROW($F724)+$E$3))/R$3*1000,""))</f>
        <v/>
      </c>
      <c r="S724" s="73" t="str">
        <f>IF($A724="","",IF($A724=S$2,IF($G$3=aux!$A$2,1,-1)*($F724-INDEX($F$1:$F$1001,ROW($F724)+$E$3))/S$3*1000,""))</f>
        <v/>
      </c>
      <c r="T724" s="73" t="str">
        <f>IF($A724="","",IF($A724=T$2,IF($G$3=aux!$A$2,1,-1)*($F724-INDEX($F$1:$F$1001,ROW($F724)+$E$3))/T$3*1000,""))</f>
        <v/>
      </c>
      <c r="U724" s="73" t="str">
        <f>IF($A724="","",IF($A724=U$2,IF($G$3=aux!$A$2,1,-1)*($F724-INDEX($F$1:$F$1001,ROW($F724)+$E$3))/U$3*1000,""))</f>
        <v/>
      </c>
      <c r="V724" s="73" t="str">
        <f>IF($A724="","",IF($A724=V$2,IF($G$3=aux!$A$2,1,-1)*($F724-INDEX($F$1:$F$1001,ROW($F724)+$E$3))/V$3*1000,""))</f>
        <v/>
      </c>
      <c r="W724" s="73" t="str">
        <f>IF($A724="","",IF($A724=W$2,IF($G$3=aux!$A$2,1,-1)*($F724-INDEX($F$1:$F$1001,ROW($F724)+$E$3))/W$3*1000,""))</f>
        <v/>
      </c>
    </row>
    <row r="725" spans="14:23" x14ac:dyDescent="0.25">
      <c r="N725" s="73" t="str">
        <f>IF($A725="","",IF($A725=N$2,IF($G$3=aux!$A$2,1,-1)*($F725-INDEX($F$1:$F$1001,ROW($F725)+$E$3))/N$3*1000,""))</f>
        <v/>
      </c>
      <c r="O725" s="73" t="str">
        <f>IF($A725="","",IF($A725=O$2,IF($G$3=aux!$A$2,1,-1)*($F725-INDEX($F$1:$F$1001,ROW($F725)+$E$3))/O$3*1000,""))</f>
        <v/>
      </c>
      <c r="P725" s="73" t="str">
        <f>IF($A725="","",IF($A725=P$2,IF($G$3=aux!$A$2,1,-1)*($F725-INDEX($F$1:$F$1001,ROW($F725)+$E$3))/P$3*1000,""))</f>
        <v/>
      </c>
      <c r="Q725" s="73" t="str">
        <f>IF($A725="","",IF($A725=Q$2,IF($G$3=aux!$A$2,1,-1)*($F725-INDEX($F$1:$F$1001,ROW($F725)+$E$3))/Q$3*1000,""))</f>
        <v/>
      </c>
      <c r="R725" s="73" t="str">
        <f>IF($A725="","",IF($A725=R$2,IF($G$3=aux!$A$2,1,-1)*($F725-INDEX($F$1:$F$1001,ROW($F725)+$E$3))/R$3*1000,""))</f>
        <v/>
      </c>
      <c r="S725" s="73" t="str">
        <f>IF($A725="","",IF($A725=S$2,IF($G$3=aux!$A$2,1,-1)*($F725-INDEX($F$1:$F$1001,ROW($F725)+$E$3))/S$3*1000,""))</f>
        <v/>
      </c>
      <c r="T725" s="73" t="str">
        <f>IF($A725="","",IF($A725=T$2,IF($G$3=aux!$A$2,1,-1)*($F725-INDEX($F$1:$F$1001,ROW($F725)+$E$3))/T$3*1000,""))</f>
        <v/>
      </c>
      <c r="U725" s="73" t="str">
        <f>IF($A725="","",IF($A725=U$2,IF($G$3=aux!$A$2,1,-1)*($F725-INDEX($F$1:$F$1001,ROW($F725)+$E$3))/U$3*1000,""))</f>
        <v/>
      </c>
      <c r="V725" s="73" t="str">
        <f>IF($A725="","",IF($A725=V$2,IF($G$3=aux!$A$2,1,-1)*($F725-INDEX($F$1:$F$1001,ROW($F725)+$E$3))/V$3*1000,""))</f>
        <v/>
      </c>
      <c r="W725" s="73" t="str">
        <f>IF($A725="","",IF($A725=W$2,IF($G$3=aux!$A$2,1,-1)*($F725-INDEX($F$1:$F$1001,ROW($F725)+$E$3))/W$3*1000,""))</f>
        <v/>
      </c>
    </row>
    <row r="726" spans="14:23" x14ac:dyDescent="0.25">
      <c r="N726" s="73" t="str">
        <f>IF($A726="","",IF($A726=N$2,IF($G$3=aux!$A$2,1,-1)*($F726-INDEX($F$1:$F$1001,ROW($F726)+$E$3))/N$3*1000,""))</f>
        <v/>
      </c>
      <c r="O726" s="73" t="str">
        <f>IF($A726="","",IF($A726=O$2,IF($G$3=aux!$A$2,1,-1)*($F726-INDEX($F$1:$F$1001,ROW($F726)+$E$3))/O$3*1000,""))</f>
        <v/>
      </c>
      <c r="P726" s="73" t="str">
        <f>IF($A726="","",IF($A726=P$2,IF($G$3=aux!$A$2,1,-1)*($F726-INDEX($F$1:$F$1001,ROW($F726)+$E$3))/P$3*1000,""))</f>
        <v/>
      </c>
      <c r="Q726" s="73" t="str">
        <f>IF($A726="","",IF($A726=Q$2,IF($G$3=aux!$A$2,1,-1)*($F726-INDEX($F$1:$F$1001,ROW($F726)+$E$3))/Q$3*1000,""))</f>
        <v/>
      </c>
      <c r="R726" s="73" t="str">
        <f>IF($A726="","",IF($A726=R$2,IF($G$3=aux!$A$2,1,-1)*($F726-INDEX($F$1:$F$1001,ROW($F726)+$E$3))/R$3*1000,""))</f>
        <v/>
      </c>
      <c r="S726" s="73" t="str">
        <f>IF($A726="","",IF($A726=S$2,IF($G$3=aux!$A$2,1,-1)*($F726-INDEX($F$1:$F$1001,ROW($F726)+$E$3))/S$3*1000,""))</f>
        <v/>
      </c>
      <c r="T726" s="73" t="str">
        <f>IF($A726="","",IF($A726=T$2,IF($G$3=aux!$A$2,1,-1)*($F726-INDEX($F$1:$F$1001,ROW($F726)+$E$3))/T$3*1000,""))</f>
        <v/>
      </c>
      <c r="U726" s="73" t="str">
        <f>IF($A726="","",IF($A726=U$2,IF($G$3=aux!$A$2,1,-1)*($F726-INDEX($F$1:$F$1001,ROW($F726)+$E$3))/U$3*1000,""))</f>
        <v/>
      </c>
      <c r="V726" s="73" t="str">
        <f>IF($A726="","",IF($A726=V$2,IF($G$3=aux!$A$2,1,-1)*($F726-INDEX($F$1:$F$1001,ROW($F726)+$E$3))/V$3*1000,""))</f>
        <v/>
      </c>
      <c r="W726" s="73" t="str">
        <f>IF($A726="","",IF($A726=W$2,IF($G$3=aux!$A$2,1,-1)*($F726-INDEX($F$1:$F$1001,ROW($F726)+$E$3))/W$3*1000,""))</f>
        <v/>
      </c>
    </row>
    <row r="727" spans="14:23" x14ac:dyDescent="0.25">
      <c r="N727" s="73" t="str">
        <f>IF($A727="","",IF($A727=N$2,IF($G$3=aux!$A$2,1,-1)*($F727-INDEX($F$1:$F$1001,ROW($F727)+$E$3))/N$3*1000,""))</f>
        <v/>
      </c>
      <c r="O727" s="73" t="str">
        <f>IF($A727="","",IF($A727=O$2,IF($G$3=aux!$A$2,1,-1)*($F727-INDEX($F$1:$F$1001,ROW($F727)+$E$3))/O$3*1000,""))</f>
        <v/>
      </c>
      <c r="P727" s="73" t="str">
        <f>IF($A727="","",IF($A727=P$2,IF($G$3=aux!$A$2,1,-1)*($F727-INDEX($F$1:$F$1001,ROW($F727)+$E$3))/P$3*1000,""))</f>
        <v/>
      </c>
      <c r="Q727" s="73" t="str">
        <f>IF($A727="","",IF($A727=Q$2,IF($G$3=aux!$A$2,1,-1)*($F727-INDEX($F$1:$F$1001,ROW($F727)+$E$3))/Q$3*1000,""))</f>
        <v/>
      </c>
      <c r="R727" s="73" t="str">
        <f>IF($A727="","",IF($A727=R$2,IF($G$3=aux!$A$2,1,-1)*($F727-INDEX($F$1:$F$1001,ROW($F727)+$E$3))/R$3*1000,""))</f>
        <v/>
      </c>
      <c r="S727" s="73" t="str">
        <f>IF($A727="","",IF($A727=S$2,IF($G$3=aux!$A$2,1,-1)*($F727-INDEX($F$1:$F$1001,ROW($F727)+$E$3))/S$3*1000,""))</f>
        <v/>
      </c>
      <c r="T727" s="73" t="str">
        <f>IF($A727="","",IF($A727=T$2,IF($G$3=aux!$A$2,1,-1)*($F727-INDEX($F$1:$F$1001,ROW($F727)+$E$3))/T$3*1000,""))</f>
        <v/>
      </c>
      <c r="U727" s="73" t="str">
        <f>IF($A727="","",IF($A727=U$2,IF($G$3=aux!$A$2,1,-1)*($F727-INDEX($F$1:$F$1001,ROW($F727)+$E$3))/U$3*1000,""))</f>
        <v/>
      </c>
      <c r="V727" s="73" t="str">
        <f>IF($A727="","",IF($A727=V$2,IF($G$3=aux!$A$2,1,-1)*($F727-INDEX($F$1:$F$1001,ROW($F727)+$E$3))/V$3*1000,""))</f>
        <v/>
      </c>
      <c r="W727" s="73" t="str">
        <f>IF($A727="","",IF($A727=W$2,IF($G$3=aux!$A$2,1,-1)*($F727-INDEX($F$1:$F$1001,ROW($F727)+$E$3))/W$3*1000,""))</f>
        <v/>
      </c>
    </row>
    <row r="728" spans="14:23" x14ac:dyDescent="0.25">
      <c r="N728" s="73" t="str">
        <f>IF($A728="","",IF($A728=N$2,IF($G$3=aux!$A$2,1,-1)*($F728-INDEX($F$1:$F$1001,ROW($F728)+$E$3))/N$3*1000,""))</f>
        <v/>
      </c>
      <c r="O728" s="73" t="str">
        <f>IF($A728="","",IF($A728=O$2,IF($G$3=aux!$A$2,1,-1)*($F728-INDEX($F$1:$F$1001,ROW($F728)+$E$3))/O$3*1000,""))</f>
        <v/>
      </c>
      <c r="P728" s="73" t="str">
        <f>IF($A728="","",IF($A728=P$2,IF($G$3=aux!$A$2,1,-1)*($F728-INDEX($F$1:$F$1001,ROW($F728)+$E$3))/P$3*1000,""))</f>
        <v/>
      </c>
      <c r="Q728" s="73" t="str">
        <f>IF($A728="","",IF($A728=Q$2,IF($G$3=aux!$A$2,1,-1)*($F728-INDEX($F$1:$F$1001,ROW($F728)+$E$3))/Q$3*1000,""))</f>
        <v/>
      </c>
      <c r="R728" s="73" t="str">
        <f>IF($A728="","",IF($A728=R$2,IF($G$3=aux!$A$2,1,-1)*($F728-INDEX($F$1:$F$1001,ROW($F728)+$E$3))/R$3*1000,""))</f>
        <v/>
      </c>
      <c r="S728" s="73" t="str">
        <f>IF($A728="","",IF($A728=S$2,IF($G$3=aux!$A$2,1,-1)*($F728-INDEX($F$1:$F$1001,ROW($F728)+$E$3))/S$3*1000,""))</f>
        <v/>
      </c>
      <c r="T728" s="73" t="str">
        <f>IF($A728="","",IF($A728=T$2,IF($G$3=aux!$A$2,1,-1)*($F728-INDEX($F$1:$F$1001,ROW($F728)+$E$3))/T$3*1000,""))</f>
        <v/>
      </c>
      <c r="U728" s="73" t="str">
        <f>IF($A728="","",IF($A728=U$2,IF($G$3=aux!$A$2,1,-1)*($F728-INDEX($F$1:$F$1001,ROW($F728)+$E$3))/U$3*1000,""))</f>
        <v/>
      </c>
      <c r="V728" s="73" t="str">
        <f>IF($A728="","",IF($A728=V$2,IF($G$3=aux!$A$2,1,-1)*($F728-INDEX($F$1:$F$1001,ROW($F728)+$E$3))/V$3*1000,""))</f>
        <v/>
      </c>
      <c r="W728" s="73" t="str">
        <f>IF($A728="","",IF($A728=W$2,IF($G$3=aux!$A$2,1,-1)*($F728-INDEX($F$1:$F$1001,ROW($F728)+$E$3))/W$3*1000,""))</f>
        <v/>
      </c>
    </row>
    <row r="729" spans="14:23" x14ac:dyDescent="0.25">
      <c r="N729" s="73" t="str">
        <f>IF($A729="","",IF($A729=N$2,IF($G$3=aux!$A$2,1,-1)*($F729-INDEX($F$1:$F$1001,ROW($F729)+$E$3))/N$3*1000,""))</f>
        <v/>
      </c>
      <c r="O729" s="73" t="str">
        <f>IF($A729="","",IF($A729=O$2,IF($G$3=aux!$A$2,1,-1)*($F729-INDEX($F$1:$F$1001,ROW($F729)+$E$3))/O$3*1000,""))</f>
        <v/>
      </c>
      <c r="P729" s="73" t="str">
        <f>IF($A729="","",IF($A729=P$2,IF($G$3=aux!$A$2,1,-1)*($F729-INDEX($F$1:$F$1001,ROW($F729)+$E$3))/P$3*1000,""))</f>
        <v/>
      </c>
      <c r="Q729" s="73" t="str">
        <f>IF($A729="","",IF($A729=Q$2,IF($G$3=aux!$A$2,1,-1)*($F729-INDEX($F$1:$F$1001,ROW($F729)+$E$3))/Q$3*1000,""))</f>
        <v/>
      </c>
      <c r="R729" s="73" t="str">
        <f>IF($A729="","",IF($A729=R$2,IF($G$3=aux!$A$2,1,-1)*($F729-INDEX($F$1:$F$1001,ROW($F729)+$E$3))/R$3*1000,""))</f>
        <v/>
      </c>
      <c r="S729" s="73" t="str">
        <f>IF($A729="","",IF($A729=S$2,IF($G$3=aux!$A$2,1,-1)*($F729-INDEX($F$1:$F$1001,ROW($F729)+$E$3))/S$3*1000,""))</f>
        <v/>
      </c>
      <c r="T729" s="73" t="str">
        <f>IF($A729="","",IF($A729=T$2,IF($G$3=aux!$A$2,1,-1)*($F729-INDEX($F$1:$F$1001,ROW($F729)+$E$3))/T$3*1000,""))</f>
        <v/>
      </c>
      <c r="U729" s="73" t="str">
        <f>IF($A729="","",IF($A729=U$2,IF($G$3=aux!$A$2,1,-1)*($F729-INDEX($F$1:$F$1001,ROW($F729)+$E$3))/U$3*1000,""))</f>
        <v/>
      </c>
      <c r="V729" s="73" t="str">
        <f>IF($A729="","",IF($A729=V$2,IF($G$3=aux!$A$2,1,-1)*($F729-INDEX($F$1:$F$1001,ROW($F729)+$E$3))/V$3*1000,""))</f>
        <v/>
      </c>
      <c r="W729" s="73" t="str">
        <f>IF($A729="","",IF($A729=W$2,IF($G$3=aux!$A$2,1,-1)*($F729-INDEX($F$1:$F$1001,ROW($F729)+$E$3))/W$3*1000,""))</f>
        <v/>
      </c>
    </row>
    <row r="730" spans="14:23" x14ac:dyDescent="0.25">
      <c r="N730" s="73" t="str">
        <f>IF($A730="","",IF($A730=N$2,IF($G$3=aux!$A$2,1,-1)*($F730-INDEX($F$1:$F$1001,ROW($F730)+$E$3))/N$3*1000,""))</f>
        <v/>
      </c>
      <c r="O730" s="73" t="str">
        <f>IF($A730="","",IF($A730=O$2,IF($G$3=aux!$A$2,1,-1)*($F730-INDEX($F$1:$F$1001,ROW($F730)+$E$3))/O$3*1000,""))</f>
        <v/>
      </c>
      <c r="P730" s="73" t="str">
        <f>IF($A730="","",IF($A730=P$2,IF($G$3=aux!$A$2,1,-1)*($F730-INDEX($F$1:$F$1001,ROW($F730)+$E$3))/P$3*1000,""))</f>
        <v/>
      </c>
      <c r="Q730" s="73" t="str">
        <f>IF($A730="","",IF($A730=Q$2,IF($G$3=aux!$A$2,1,-1)*($F730-INDEX($F$1:$F$1001,ROW($F730)+$E$3))/Q$3*1000,""))</f>
        <v/>
      </c>
      <c r="R730" s="73" t="str">
        <f>IF($A730="","",IF($A730=R$2,IF($G$3=aux!$A$2,1,-1)*($F730-INDEX($F$1:$F$1001,ROW($F730)+$E$3))/R$3*1000,""))</f>
        <v/>
      </c>
      <c r="S730" s="73" t="str">
        <f>IF($A730="","",IF($A730=S$2,IF($G$3=aux!$A$2,1,-1)*($F730-INDEX($F$1:$F$1001,ROW($F730)+$E$3))/S$3*1000,""))</f>
        <v/>
      </c>
      <c r="T730" s="73" t="str">
        <f>IF($A730="","",IF($A730=T$2,IF($G$3=aux!$A$2,1,-1)*($F730-INDEX($F$1:$F$1001,ROW($F730)+$E$3))/T$3*1000,""))</f>
        <v/>
      </c>
      <c r="U730" s="73" t="str">
        <f>IF($A730="","",IF($A730=U$2,IF($G$3=aux!$A$2,1,-1)*($F730-INDEX($F$1:$F$1001,ROW($F730)+$E$3))/U$3*1000,""))</f>
        <v/>
      </c>
      <c r="V730" s="73" t="str">
        <f>IF($A730="","",IF($A730=V$2,IF($G$3=aux!$A$2,1,-1)*($F730-INDEX($F$1:$F$1001,ROW($F730)+$E$3))/V$3*1000,""))</f>
        <v/>
      </c>
      <c r="W730" s="73" t="str">
        <f>IF($A730="","",IF($A730=W$2,IF($G$3=aux!$A$2,1,-1)*($F730-INDEX($F$1:$F$1001,ROW($F730)+$E$3))/W$3*1000,""))</f>
        <v/>
      </c>
    </row>
    <row r="731" spans="14:23" x14ac:dyDescent="0.25">
      <c r="N731" s="73" t="str">
        <f>IF($A731="","",IF($A731=N$2,IF($G$3=aux!$A$2,1,-1)*($F731-INDEX($F$1:$F$1001,ROW($F731)+$E$3))/N$3*1000,""))</f>
        <v/>
      </c>
      <c r="O731" s="73" t="str">
        <f>IF($A731="","",IF($A731=O$2,IF($G$3=aux!$A$2,1,-1)*($F731-INDEX($F$1:$F$1001,ROW($F731)+$E$3))/O$3*1000,""))</f>
        <v/>
      </c>
      <c r="P731" s="73" t="str">
        <f>IF($A731="","",IF($A731=P$2,IF($G$3=aux!$A$2,1,-1)*($F731-INDEX($F$1:$F$1001,ROW($F731)+$E$3))/P$3*1000,""))</f>
        <v/>
      </c>
      <c r="Q731" s="73" t="str">
        <f>IF($A731="","",IF($A731=Q$2,IF($G$3=aux!$A$2,1,-1)*($F731-INDEX($F$1:$F$1001,ROW($F731)+$E$3))/Q$3*1000,""))</f>
        <v/>
      </c>
      <c r="R731" s="73" t="str">
        <f>IF($A731="","",IF($A731=R$2,IF($G$3=aux!$A$2,1,-1)*($F731-INDEX($F$1:$F$1001,ROW($F731)+$E$3))/R$3*1000,""))</f>
        <v/>
      </c>
      <c r="S731" s="73" t="str">
        <f>IF($A731="","",IF($A731=S$2,IF($G$3=aux!$A$2,1,-1)*($F731-INDEX($F$1:$F$1001,ROW($F731)+$E$3))/S$3*1000,""))</f>
        <v/>
      </c>
      <c r="T731" s="73" t="str">
        <f>IF($A731="","",IF($A731=T$2,IF($G$3=aux!$A$2,1,-1)*($F731-INDEX($F$1:$F$1001,ROW($F731)+$E$3))/T$3*1000,""))</f>
        <v/>
      </c>
      <c r="U731" s="73" t="str">
        <f>IF($A731="","",IF($A731=U$2,IF($G$3=aux!$A$2,1,-1)*($F731-INDEX($F$1:$F$1001,ROW($F731)+$E$3))/U$3*1000,""))</f>
        <v/>
      </c>
      <c r="V731" s="73" t="str">
        <f>IF($A731="","",IF($A731=V$2,IF($G$3=aux!$A$2,1,-1)*($F731-INDEX($F$1:$F$1001,ROW($F731)+$E$3))/V$3*1000,""))</f>
        <v/>
      </c>
      <c r="W731" s="73" t="str">
        <f>IF($A731="","",IF($A731=W$2,IF($G$3=aux!$A$2,1,-1)*($F731-INDEX($F$1:$F$1001,ROW($F731)+$E$3))/W$3*1000,""))</f>
        <v/>
      </c>
    </row>
    <row r="732" spans="14:23" x14ac:dyDescent="0.25">
      <c r="N732" s="73" t="str">
        <f>IF($A732="","",IF($A732=N$2,IF($G$3=aux!$A$2,1,-1)*($F732-INDEX($F$1:$F$1001,ROW($F732)+$E$3))/N$3*1000,""))</f>
        <v/>
      </c>
      <c r="O732" s="73" t="str">
        <f>IF($A732="","",IF($A732=O$2,IF($G$3=aux!$A$2,1,-1)*($F732-INDEX($F$1:$F$1001,ROW($F732)+$E$3))/O$3*1000,""))</f>
        <v/>
      </c>
      <c r="P732" s="73" t="str">
        <f>IF($A732="","",IF($A732=P$2,IF($G$3=aux!$A$2,1,-1)*($F732-INDEX($F$1:$F$1001,ROW($F732)+$E$3))/P$3*1000,""))</f>
        <v/>
      </c>
      <c r="Q732" s="73" t="str">
        <f>IF($A732="","",IF($A732=Q$2,IF($G$3=aux!$A$2,1,-1)*($F732-INDEX($F$1:$F$1001,ROW($F732)+$E$3))/Q$3*1000,""))</f>
        <v/>
      </c>
      <c r="R732" s="73" t="str">
        <f>IF($A732="","",IF($A732=R$2,IF($G$3=aux!$A$2,1,-1)*($F732-INDEX($F$1:$F$1001,ROW($F732)+$E$3))/R$3*1000,""))</f>
        <v/>
      </c>
      <c r="S732" s="73" t="str">
        <f>IF($A732="","",IF($A732=S$2,IF($G$3=aux!$A$2,1,-1)*($F732-INDEX($F$1:$F$1001,ROW($F732)+$E$3))/S$3*1000,""))</f>
        <v/>
      </c>
      <c r="T732" s="73" t="str">
        <f>IF($A732="","",IF($A732=T$2,IF($G$3=aux!$A$2,1,-1)*($F732-INDEX($F$1:$F$1001,ROW($F732)+$E$3))/T$3*1000,""))</f>
        <v/>
      </c>
      <c r="U732" s="73" t="str">
        <f>IF($A732="","",IF($A732=U$2,IF($G$3=aux!$A$2,1,-1)*($F732-INDEX($F$1:$F$1001,ROW($F732)+$E$3))/U$3*1000,""))</f>
        <v/>
      </c>
      <c r="V732" s="73" t="str">
        <f>IF($A732="","",IF($A732=V$2,IF($G$3=aux!$A$2,1,-1)*($F732-INDEX($F$1:$F$1001,ROW($F732)+$E$3))/V$3*1000,""))</f>
        <v/>
      </c>
      <c r="W732" s="73" t="str">
        <f>IF($A732="","",IF($A732=W$2,IF($G$3=aux!$A$2,1,-1)*($F732-INDEX($F$1:$F$1001,ROW($F732)+$E$3))/W$3*1000,""))</f>
        <v/>
      </c>
    </row>
    <row r="733" spans="14:23" x14ac:dyDescent="0.25">
      <c r="N733" s="73" t="str">
        <f>IF($A733="","",IF($A733=N$2,IF($G$3=aux!$A$2,1,-1)*($F733-INDEX($F$1:$F$1001,ROW($F733)+$E$3))/N$3*1000,""))</f>
        <v/>
      </c>
      <c r="O733" s="73" t="str">
        <f>IF($A733="","",IF($A733=O$2,IF($G$3=aux!$A$2,1,-1)*($F733-INDEX($F$1:$F$1001,ROW($F733)+$E$3))/O$3*1000,""))</f>
        <v/>
      </c>
      <c r="P733" s="73" t="str">
        <f>IF($A733="","",IF($A733=P$2,IF($G$3=aux!$A$2,1,-1)*($F733-INDEX($F$1:$F$1001,ROW($F733)+$E$3))/P$3*1000,""))</f>
        <v/>
      </c>
      <c r="Q733" s="73" t="str">
        <f>IF($A733="","",IF($A733=Q$2,IF($G$3=aux!$A$2,1,-1)*($F733-INDEX($F$1:$F$1001,ROW($F733)+$E$3))/Q$3*1000,""))</f>
        <v/>
      </c>
      <c r="R733" s="73" t="str">
        <f>IF($A733="","",IF($A733=R$2,IF($G$3=aux!$A$2,1,-1)*($F733-INDEX($F$1:$F$1001,ROW($F733)+$E$3))/R$3*1000,""))</f>
        <v/>
      </c>
      <c r="S733" s="73" t="str">
        <f>IF($A733="","",IF($A733=S$2,IF($G$3=aux!$A$2,1,-1)*($F733-INDEX($F$1:$F$1001,ROW($F733)+$E$3))/S$3*1000,""))</f>
        <v/>
      </c>
      <c r="T733" s="73" t="str">
        <f>IF($A733="","",IF($A733=T$2,IF($G$3=aux!$A$2,1,-1)*($F733-INDEX($F$1:$F$1001,ROW($F733)+$E$3))/T$3*1000,""))</f>
        <v/>
      </c>
      <c r="U733" s="73" t="str">
        <f>IF($A733="","",IF($A733=U$2,IF($G$3=aux!$A$2,1,-1)*($F733-INDEX($F$1:$F$1001,ROW($F733)+$E$3))/U$3*1000,""))</f>
        <v/>
      </c>
      <c r="V733" s="73" t="str">
        <f>IF($A733="","",IF($A733=V$2,IF($G$3=aux!$A$2,1,-1)*($F733-INDEX($F$1:$F$1001,ROW($F733)+$E$3))/V$3*1000,""))</f>
        <v/>
      </c>
      <c r="W733" s="73" t="str">
        <f>IF($A733="","",IF($A733=W$2,IF($G$3=aux!$A$2,1,-1)*($F733-INDEX($F$1:$F$1001,ROW($F733)+$E$3))/W$3*1000,""))</f>
        <v/>
      </c>
    </row>
    <row r="734" spans="14:23" x14ac:dyDescent="0.25">
      <c r="N734" s="73" t="str">
        <f>IF($A734="","",IF($A734=N$2,IF($G$3=aux!$A$2,1,-1)*($F734-INDEX($F$1:$F$1001,ROW($F734)+$E$3))/N$3*1000,""))</f>
        <v/>
      </c>
      <c r="O734" s="73" t="str">
        <f>IF($A734="","",IF($A734=O$2,IF($G$3=aux!$A$2,1,-1)*($F734-INDEX($F$1:$F$1001,ROW($F734)+$E$3))/O$3*1000,""))</f>
        <v/>
      </c>
      <c r="P734" s="73" t="str">
        <f>IF($A734="","",IF($A734=P$2,IF($G$3=aux!$A$2,1,-1)*($F734-INDEX($F$1:$F$1001,ROW($F734)+$E$3))/P$3*1000,""))</f>
        <v/>
      </c>
      <c r="Q734" s="73" t="str">
        <f>IF($A734="","",IF($A734=Q$2,IF($G$3=aux!$A$2,1,-1)*($F734-INDEX($F$1:$F$1001,ROW($F734)+$E$3))/Q$3*1000,""))</f>
        <v/>
      </c>
      <c r="R734" s="73" t="str">
        <f>IF($A734="","",IF($A734=R$2,IF($G$3=aux!$A$2,1,-1)*($F734-INDEX($F$1:$F$1001,ROW($F734)+$E$3))/R$3*1000,""))</f>
        <v/>
      </c>
      <c r="S734" s="73" t="str">
        <f>IF($A734="","",IF($A734=S$2,IF($G$3=aux!$A$2,1,-1)*($F734-INDEX($F$1:$F$1001,ROW($F734)+$E$3))/S$3*1000,""))</f>
        <v/>
      </c>
      <c r="T734" s="73" t="str">
        <f>IF($A734="","",IF($A734=T$2,IF($G$3=aux!$A$2,1,-1)*($F734-INDEX($F$1:$F$1001,ROW($F734)+$E$3))/T$3*1000,""))</f>
        <v/>
      </c>
      <c r="U734" s="73" t="str">
        <f>IF($A734="","",IF($A734=U$2,IF($G$3=aux!$A$2,1,-1)*($F734-INDEX($F$1:$F$1001,ROW($F734)+$E$3))/U$3*1000,""))</f>
        <v/>
      </c>
      <c r="V734" s="73" t="str">
        <f>IF($A734="","",IF($A734=V$2,IF($G$3=aux!$A$2,1,-1)*($F734-INDEX($F$1:$F$1001,ROW($F734)+$E$3))/V$3*1000,""))</f>
        <v/>
      </c>
      <c r="W734" s="73" t="str">
        <f>IF($A734="","",IF($A734=W$2,IF($G$3=aux!$A$2,1,-1)*($F734-INDEX($F$1:$F$1001,ROW($F734)+$E$3))/W$3*1000,""))</f>
        <v/>
      </c>
    </row>
    <row r="735" spans="14:23" x14ac:dyDescent="0.25">
      <c r="N735" s="73" t="str">
        <f>IF($A735="","",IF($A735=N$2,IF($G$3=aux!$A$2,1,-1)*($F735-INDEX($F$1:$F$1001,ROW($F735)+$E$3))/N$3*1000,""))</f>
        <v/>
      </c>
      <c r="O735" s="73" t="str">
        <f>IF($A735="","",IF($A735=O$2,IF($G$3=aux!$A$2,1,-1)*($F735-INDEX($F$1:$F$1001,ROW($F735)+$E$3))/O$3*1000,""))</f>
        <v/>
      </c>
      <c r="P735" s="73" t="str">
        <f>IF($A735="","",IF($A735=P$2,IF($G$3=aux!$A$2,1,-1)*($F735-INDEX($F$1:$F$1001,ROW($F735)+$E$3))/P$3*1000,""))</f>
        <v/>
      </c>
      <c r="Q735" s="73" t="str">
        <f>IF($A735="","",IF($A735=Q$2,IF($G$3=aux!$A$2,1,-1)*($F735-INDEX($F$1:$F$1001,ROW($F735)+$E$3))/Q$3*1000,""))</f>
        <v/>
      </c>
      <c r="R735" s="73" t="str">
        <f>IF($A735="","",IF($A735=R$2,IF($G$3=aux!$A$2,1,-1)*($F735-INDEX($F$1:$F$1001,ROW($F735)+$E$3))/R$3*1000,""))</f>
        <v/>
      </c>
      <c r="S735" s="73" t="str">
        <f>IF($A735="","",IF($A735=S$2,IF($G$3=aux!$A$2,1,-1)*($F735-INDEX($F$1:$F$1001,ROW($F735)+$E$3))/S$3*1000,""))</f>
        <v/>
      </c>
      <c r="T735" s="73" t="str">
        <f>IF($A735="","",IF($A735=T$2,IF($G$3=aux!$A$2,1,-1)*($F735-INDEX($F$1:$F$1001,ROW($F735)+$E$3))/T$3*1000,""))</f>
        <v/>
      </c>
      <c r="U735" s="73" t="str">
        <f>IF($A735="","",IF($A735=U$2,IF($G$3=aux!$A$2,1,-1)*($F735-INDEX($F$1:$F$1001,ROW($F735)+$E$3))/U$3*1000,""))</f>
        <v/>
      </c>
      <c r="V735" s="73" t="str">
        <f>IF($A735="","",IF($A735=V$2,IF($G$3=aux!$A$2,1,-1)*($F735-INDEX($F$1:$F$1001,ROW($F735)+$E$3))/V$3*1000,""))</f>
        <v/>
      </c>
      <c r="W735" s="73" t="str">
        <f>IF($A735="","",IF($A735=W$2,IF($G$3=aux!$A$2,1,-1)*($F735-INDEX($F$1:$F$1001,ROW($F735)+$E$3))/W$3*1000,""))</f>
        <v/>
      </c>
    </row>
    <row r="736" spans="14:23" x14ac:dyDescent="0.25">
      <c r="N736" s="73" t="str">
        <f>IF($A736="","",IF($A736=N$2,IF($G$3=aux!$A$2,1,-1)*($F736-INDEX($F$1:$F$1001,ROW($F736)+$E$3))/N$3*1000,""))</f>
        <v/>
      </c>
      <c r="O736" s="73" t="str">
        <f>IF($A736="","",IF($A736=O$2,IF($G$3=aux!$A$2,1,-1)*($F736-INDEX($F$1:$F$1001,ROW($F736)+$E$3))/O$3*1000,""))</f>
        <v/>
      </c>
      <c r="P736" s="73" t="str">
        <f>IF($A736="","",IF($A736=P$2,IF($G$3=aux!$A$2,1,-1)*($F736-INDEX($F$1:$F$1001,ROW($F736)+$E$3))/P$3*1000,""))</f>
        <v/>
      </c>
      <c r="Q736" s="73" t="str">
        <f>IF($A736="","",IF($A736=Q$2,IF($G$3=aux!$A$2,1,-1)*($F736-INDEX($F$1:$F$1001,ROW($F736)+$E$3))/Q$3*1000,""))</f>
        <v/>
      </c>
      <c r="R736" s="73" t="str">
        <f>IF($A736="","",IF($A736=R$2,IF($G$3=aux!$A$2,1,-1)*($F736-INDEX($F$1:$F$1001,ROW($F736)+$E$3))/R$3*1000,""))</f>
        <v/>
      </c>
      <c r="S736" s="73" t="str">
        <f>IF($A736="","",IF($A736=S$2,IF($G$3=aux!$A$2,1,-1)*($F736-INDEX($F$1:$F$1001,ROW($F736)+$E$3))/S$3*1000,""))</f>
        <v/>
      </c>
      <c r="T736" s="73" t="str">
        <f>IF($A736="","",IF($A736=T$2,IF($G$3=aux!$A$2,1,-1)*($F736-INDEX($F$1:$F$1001,ROW($F736)+$E$3))/T$3*1000,""))</f>
        <v/>
      </c>
      <c r="U736" s="73" t="str">
        <f>IF($A736="","",IF($A736=U$2,IF($G$3=aux!$A$2,1,-1)*($F736-INDEX($F$1:$F$1001,ROW($F736)+$E$3))/U$3*1000,""))</f>
        <v/>
      </c>
      <c r="V736" s="73" t="str">
        <f>IF($A736="","",IF($A736=V$2,IF($G$3=aux!$A$2,1,-1)*($F736-INDEX($F$1:$F$1001,ROW($F736)+$E$3))/V$3*1000,""))</f>
        <v/>
      </c>
      <c r="W736" s="73" t="str">
        <f>IF($A736="","",IF($A736=W$2,IF($G$3=aux!$A$2,1,-1)*($F736-INDEX($F$1:$F$1001,ROW($F736)+$E$3))/W$3*1000,""))</f>
        <v/>
      </c>
    </row>
    <row r="737" spans="14:23" x14ac:dyDescent="0.25">
      <c r="N737" s="73" t="str">
        <f>IF($A737="","",IF($A737=N$2,IF($G$3=aux!$A$2,1,-1)*($F737-INDEX($F$1:$F$1001,ROW($F737)+$E$3))/N$3*1000,""))</f>
        <v/>
      </c>
      <c r="O737" s="73" t="str">
        <f>IF($A737="","",IF($A737=O$2,IF($G$3=aux!$A$2,1,-1)*($F737-INDEX($F$1:$F$1001,ROW($F737)+$E$3))/O$3*1000,""))</f>
        <v/>
      </c>
      <c r="P737" s="73" t="str">
        <f>IF($A737="","",IF($A737=P$2,IF($G$3=aux!$A$2,1,-1)*($F737-INDEX($F$1:$F$1001,ROW($F737)+$E$3))/P$3*1000,""))</f>
        <v/>
      </c>
      <c r="Q737" s="73" t="str">
        <f>IF($A737="","",IF($A737=Q$2,IF($G$3=aux!$A$2,1,-1)*($F737-INDEX($F$1:$F$1001,ROW($F737)+$E$3))/Q$3*1000,""))</f>
        <v/>
      </c>
      <c r="R737" s="73" t="str">
        <f>IF($A737="","",IF($A737=R$2,IF($G$3=aux!$A$2,1,-1)*($F737-INDEX($F$1:$F$1001,ROW($F737)+$E$3))/R$3*1000,""))</f>
        <v/>
      </c>
      <c r="S737" s="73" t="str">
        <f>IF($A737="","",IF($A737=S$2,IF($G$3=aux!$A$2,1,-1)*($F737-INDEX($F$1:$F$1001,ROW($F737)+$E$3))/S$3*1000,""))</f>
        <v/>
      </c>
      <c r="T737" s="73" t="str">
        <f>IF($A737="","",IF($A737=T$2,IF($G$3=aux!$A$2,1,-1)*($F737-INDEX($F$1:$F$1001,ROW($F737)+$E$3))/T$3*1000,""))</f>
        <v/>
      </c>
      <c r="U737" s="73" t="str">
        <f>IF($A737="","",IF($A737=U$2,IF($G$3=aux!$A$2,1,-1)*($F737-INDEX($F$1:$F$1001,ROW($F737)+$E$3))/U$3*1000,""))</f>
        <v/>
      </c>
      <c r="V737" s="73" t="str">
        <f>IF($A737="","",IF($A737=V$2,IF($G$3=aux!$A$2,1,-1)*($F737-INDEX($F$1:$F$1001,ROW($F737)+$E$3))/V$3*1000,""))</f>
        <v/>
      </c>
      <c r="W737" s="73" t="str">
        <f>IF($A737="","",IF($A737=W$2,IF($G$3=aux!$A$2,1,-1)*($F737-INDEX($F$1:$F$1001,ROW($F737)+$E$3))/W$3*1000,""))</f>
        <v/>
      </c>
    </row>
    <row r="738" spans="14:23" x14ac:dyDescent="0.25">
      <c r="N738" s="73" t="str">
        <f>IF($A738="","",IF($A738=N$2,IF($G$3=aux!$A$2,1,-1)*($F738-INDEX($F$1:$F$1001,ROW($F738)+$E$3))/N$3*1000,""))</f>
        <v/>
      </c>
      <c r="O738" s="73" t="str">
        <f>IF($A738="","",IF($A738=O$2,IF($G$3=aux!$A$2,1,-1)*($F738-INDEX($F$1:$F$1001,ROW($F738)+$E$3))/O$3*1000,""))</f>
        <v/>
      </c>
      <c r="P738" s="73" t="str">
        <f>IF($A738="","",IF($A738=P$2,IF($G$3=aux!$A$2,1,-1)*($F738-INDEX($F$1:$F$1001,ROW($F738)+$E$3))/P$3*1000,""))</f>
        <v/>
      </c>
      <c r="Q738" s="73" t="str">
        <f>IF($A738="","",IF($A738=Q$2,IF($G$3=aux!$A$2,1,-1)*($F738-INDEX($F$1:$F$1001,ROW($F738)+$E$3))/Q$3*1000,""))</f>
        <v/>
      </c>
      <c r="R738" s="73" t="str">
        <f>IF($A738="","",IF($A738=R$2,IF($G$3=aux!$A$2,1,-1)*($F738-INDEX($F$1:$F$1001,ROW($F738)+$E$3))/R$3*1000,""))</f>
        <v/>
      </c>
      <c r="S738" s="73" t="str">
        <f>IF($A738="","",IF($A738=S$2,IF($G$3=aux!$A$2,1,-1)*($F738-INDEX($F$1:$F$1001,ROW($F738)+$E$3))/S$3*1000,""))</f>
        <v/>
      </c>
      <c r="T738" s="73" t="str">
        <f>IF($A738="","",IF($A738=T$2,IF($G$3=aux!$A$2,1,-1)*($F738-INDEX($F$1:$F$1001,ROW($F738)+$E$3))/T$3*1000,""))</f>
        <v/>
      </c>
      <c r="U738" s="73" t="str">
        <f>IF($A738="","",IF($A738=U$2,IF($G$3=aux!$A$2,1,-1)*($F738-INDEX($F$1:$F$1001,ROW($F738)+$E$3))/U$3*1000,""))</f>
        <v/>
      </c>
      <c r="V738" s="73" t="str">
        <f>IF($A738="","",IF($A738=V$2,IF($G$3=aux!$A$2,1,-1)*($F738-INDEX($F$1:$F$1001,ROW($F738)+$E$3))/V$3*1000,""))</f>
        <v/>
      </c>
      <c r="W738" s="73" t="str">
        <f>IF($A738="","",IF($A738=W$2,IF($G$3=aux!$A$2,1,-1)*($F738-INDEX($F$1:$F$1001,ROW($F738)+$E$3))/W$3*1000,""))</f>
        <v/>
      </c>
    </row>
    <row r="739" spans="14:23" x14ac:dyDescent="0.25">
      <c r="N739" s="73" t="str">
        <f>IF($A739="","",IF($A739=N$2,IF($G$3=aux!$A$2,1,-1)*($F739-INDEX($F$1:$F$1001,ROW($F739)+$E$3))/N$3*1000,""))</f>
        <v/>
      </c>
      <c r="O739" s="73" t="str">
        <f>IF($A739="","",IF($A739=O$2,IF($G$3=aux!$A$2,1,-1)*($F739-INDEX($F$1:$F$1001,ROW($F739)+$E$3))/O$3*1000,""))</f>
        <v/>
      </c>
      <c r="P739" s="73" t="str">
        <f>IF($A739="","",IF($A739=P$2,IF($G$3=aux!$A$2,1,-1)*($F739-INDEX($F$1:$F$1001,ROW($F739)+$E$3))/P$3*1000,""))</f>
        <v/>
      </c>
      <c r="Q739" s="73" t="str">
        <f>IF($A739="","",IF($A739=Q$2,IF($G$3=aux!$A$2,1,-1)*($F739-INDEX($F$1:$F$1001,ROW($F739)+$E$3))/Q$3*1000,""))</f>
        <v/>
      </c>
      <c r="R739" s="73" t="str">
        <f>IF($A739="","",IF($A739=R$2,IF($G$3=aux!$A$2,1,-1)*($F739-INDEX($F$1:$F$1001,ROW($F739)+$E$3))/R$3*1000,""))</f>
        <v/>
      </c>
      <c r="S739" s="73" t="str">
        <f>IF($A739="","",IF($A739=S$2,IF($G$3=aux!$A$2,1,-1)*($F739-INDEX($F$1:$F$1001,ROW($F739)+$E$3))/S$3*1000,""))</f>
        <v/>
      </c>
      <c r="T739" s="73" t="str">
        <f>IF($A739="","",IF($A739=T$2,IF($G$3=aux!$A$2,1,-1)*($F739-INDEX($F$1:$F$1001,ROW($F739)+$E$3))/T$3*1000,""))</f>
        <v/>
      </c>
      <c r="U739" s="73" t="str">
        <f>IF($A739="","",IF($A739=U$2,IF($G$3=aux!$A$2,1,-1)*($F739-INDEX($F$1:$F$1001,ROW($F739)+$E$3))/U$3*1000,""))</f>
        <v/>
      </c>
      <c r="V739" s="73" t="str">
        <f>IF($A739="","",IF($A739=V$2,IF($G$3=aux!$A$2,1,-1)*($F739-INDEX($F$1:$F$1001,ROW($F739)+$E$3))/V$3*1000,""))</f>
        <v/>
      </c>
      <c r="W739" s="73" t="str">
        <f>IF($A739="","",IF($A739=W$2,IF($G$3=aux!$A$2,1,-1)*($F739-INDEX($F$1:$F$1001,ROW($F739)+$E$3))/W$3*1000,""))</f>
        <v/>
      </c>
    </row>
    <row r="740" spans="14:23" x14ac:dyDescent="0.25">
      <c r="N740" s="73" t="str">
        <f>IF($A740="","",IF($A740=N$2,IF($G$3=aux!$A$2,1,-1)*($F740-INDEX($F$1:$F$1001,ROW($F740)+$E$3))/N$3*1000,""))</f>
        <v/>
      </c>
      <c r="O740" s="73" t="str">
        <f>IF($A740="","",IF($A740=O$2,IF($G$3=aux!$A$2,1,-1)*($F740-INDEX($F$1:$F$1001,ROW($F740)+$E$3))/O$3*1000,""))</f>
        <v/>
      </c>
      <c r="P740" s="73" t="str">
        <f>IF($A740="","",IF($A740=P$2,IF($G$3=aux!$A$2,1,-1)*($F740-INDEX($F$1:$F$1001,ROW($F740)+$E$3))/P$3*1000,""))</f>
        <v/>
      </c>
      <c r="Q740" s="73" t="str">
        <f>IF($A740="","",IF($A740=Q$2,IF($G$3=aux!$A$2,1,-1)*($F740-INDEX($F$1:$F$1001,ROW($F740)+$E$3))/Q$3*1000,""))</f>
        <v/>
      </c>
      <c r="R740" s="73" t="str">
        <f>IF($A740="","",IF($A740=R$2,IF($G$3=aux!$A$2,1,-1)*($F740-INDEX($F$1:$F$1001,ROW($F740)+$E$3))/R$3*1000,""))</f>
        <v/>
      </c>
      <c r="S740" s="73" t="str">
        <f>IF($A740="","",IF($A740=S$2,IF($G$3=aux!$A$2,1,-1)*($F740-INDEX($F$1:$F$1001,ROW($F740)+$E$3))/S$3*1000,""))</f>
        <v/>
      </c>
      <c r="T740" s="73" t="str">
        <f>IF($A740="","",IF($A740=T$2,IF($G$3=aux!$A$2,1,-1)*($F740-INDEX($F$1:$F$1001,ROW($F740)+$E$3))/T$3*1000,""))</f>
        <v/>
      </c>
      <c r="U740" s="73" t="str">
        <f>IF($A740="","",IF($A740=U$2,IF($G$3=aux!$A$2,1,-1)*($F740-INDEX($F$1:$F$1001,ROW($F740)+$E$3))/U$3*1000,""))</f>
        <v/>
      </c>
      <c r="V740" s="73" t="str">
        <f>IF($A740="","",IF($A740=V$2,IF($G$3=aux!$A$2,1,-1)*($F740-INDEX($F$1:$F$1001,ROW($F740)+$E$3))/V$3*1000,""))</f>
        <v/>
      </c>
      <c r="W740" s="73" t="str">
        <f>IF($A740="","",IF($A740=W$2,IF($G$3=aux!$A$2,1,-1)*($F740-INDEX($F$1:$F$1001,ROW($F740)+$E$3))/W$3*1000,""))</f>
        <v/>
      </c>
    </row>
    <row r="741" spans="14:23" x14ac:dyDescent="0.25">
      <c r="N741" s="73" t="str">
        <f>IF($A741="","",IF($A741=N$2,IF($G$3=aux!$A$2,1,-1)*($F741-INDEX($F$1:$F$1001,ROW($F741)+$E$3))/N$3*1000,""))</f>
        <v/>
      </c>
      <c r="O741" s="73" t="str">
        <f>IF($A741="","",IF($A741=O$2,IF($G$3=aux!$A$2,1,-1)*($F741-INDEX($F$1:$F$1001,ROW($F741)+$E$3))/O$3*1000,""))</f>
        <v/>
      </c>
      <c r="P741" s="73" t="str">
        <f>IF($A741="","",IF($A741=P$2,IF($G$3=aux!$A$2,1,-1)*($F741-INDEX($F$1:$F$1001,ROW($F741)+$E$3))/P$3*1000,""))</f>
        <v/>
      </c>
      <c r="Q741" s="73" t="str">
        <f>IF($A741="","",IF($A741=Q$2,IF($G$3=aux!$A$2,1,-1)*($F741-INDEX($F$1:$F$1001,ROW($F741)+$E$3))/Q$3*1000,""))</f>
        <v/>
      </c>
      <c r="R741" s="73" t="str">
        <f>IF($A741="","",IF($A741=R$2,IF($G$3=aux!$A$2,1,-1)*($F741-INDEX($F$1:$F$1001,ROW($F741)+$E$3))/R$3*1000,""))</f>
        <v/>
      </c>
      <c r="S741" s="73" t="str">
        <f>IF($A741="","",IF($A741=S$2,IF($G$3=aux!$A$2,1,-1)*($F741-INDEX($F$1:$F$1001,ROW($F741)+$E$3))/S$3*1000,""))</f>
        <v/>
      </c>
      <c r="T741" s="73" t="str">
        <f>IF($A741="","",IF($A741=T$2,IF($G$3=aux!$A$2,1,-1)*($F741-INDEX($F$1:$F$1001,ROW($F741)+$E$3))/T$3*1000,""))</f>
        <v/>
      </c>
      <c r="U741" s="73" t="str">
        <f>IF($A741="","",IF($A741=U$2,IF($G$3=aux!$A$2,1,-1)*($F741-INDEX($F$1:$F$1001,ROW($F741)+$E$3))/U$3*1000,""))</f>
        <v/>
      </c>
      <c r="V741" s="73" t="str">
        <f>IF($A741="","",IF($A741=V$2,IF($G$3=aux!$A$2,1,-1)*($F741-INDEX($F$1:$F$1001,ROW($F741)+$E$3))/V$3*1000,""))</f>
        <v/>
      </c>
      <c r="W741" s="73" t="str">
        <f>IF($A741="","",IF($A741=W$2,IF($G$3=aux!$A$2,1,-1)*($F741-INDEX($F$1:$F$1001,ROW($F741)+$E$3))/W$3*1000,""))</f>
        <v/>
      </c>
    </row>
    <row r="742" spans="14:23" x14ac:dyDescent="0.25">
      <c r="N742" s="73" t="str">
        <f>IF($A742="","",IF($A742=N$2,IF($G$3=aux!$A$2,1,-1)*($F742-INDEX($F$1:$F$1001,ROW($F742)+$E$3))/N$3*1000,""))</f>
        <v/>
      </c>
      <c r="O742" s="73" t="str">
        <f>IF($A742="","",IF($A742=O$2,IF($G$3=aux!$A$2,1,-1)*($F742-INDEX($F$1:$F$1001,ROW($F742)+$E$3))/O$3*1000,""))</f>
        <v/>
      </c>
      <c r="P742" s="73" t="str">
        <f>IF($A742="","",IF($A742=P$2,IF($G$3=aux!$A$2,1,-1)*($F742-INDEX($F$1:$F$1001,ROW($F742)+$E$3))/P$3*1000,""))</f>
        <v/>
      </c>
      <c r="Q742" s="73" t="str">
        <f>IF($A742="","",IF($A742=Q$2,IF($G$3=aux!$A$2,1,-1)*($F742-INDEX($F$1:$F$1001,ROW($F742)+$E$3))/Q$3*1000,""))</f>
        <v/>
      </c>
      <c r="R742" s="73" t="str">
        <f>IF($A742="","",IF($A742=R$2,IF($G$3=aux!$A$2,1,-1)*($F742-INDEX($F$1:$F$1001,ROW($F742)+$E$3))/R$3*1000,""))</f>
        <v/>
      </c>
      <c r="S742" s="73" t="str">
        <f>IF($A742="","",IF($A742=S$2,IF($G$3=aux!$A$2,1,-1)*($F742-INDEX($F$1:$F$1001,ROW($F742)+$E$3))/S$3*1000,""))</f>
        <v/>
      </c>
      <c r="T742" s="73" t="str">
        <f>IF($A742="","",IF($A742=T$2,IF($G$3=aux!$A$2,1,-1)*($F742-INDEX($F$1:$F$1001,ROW($F742)+$E$3))/T$3*1000,""))</f>
        <v/>
      </c>
      <c r="U742" s="73" t="str">
        <f>IF($A742="","",IF($A742=U$2,IF($G$3=aux!$A$2,1,-1)*($F742-INDEX($F$1:$F$1001,ROW($F742)+$E$3))/U$3*1000,""))</f>
        <v/>
      </c>
      <c r="V742" s="73" t="str">
        <f>IF($A742="","",IF($A742=V$2,IF($G$3=aux!$A$2,1,-1)*($F742-INDEX($F$1:$F$1001,ROW($F742)+$E$3))/V$3*1000,""))</f>
        <v/>
      </c>
      <c r="W742" s="73" t="str">
        <f>IF($A742="","",IF($A742=W$2,IF($G$3=aux!$A$2,1,-1)*($F742-INDEX($F$1:$F$1001,ROW($F742)+$E$3))/W$3*1000,""))</f>
        <v/>
      </c>
    </row>
    <row r="743" spans="14:23" x14ac:dyDescent="0.25">
      <c r="N743" s="73" t="str">
        <f>IF($A743="","",IF($A743=N$2,IF($G$3=aux!$A$2,1,-1)*($F743-INDEX($F$1:$F$1001,ROW($F743)+$E$3))/N$3*1000,""))</f>
        <v/>
      </c>
      <c r="O743" s="73" t="str">
        <f>IF($A743="","",IF($A743=O$2,IF($G$3=aux!$A$2,1,-1)*($F743-INDEX($F$1:$F$1001,ROW($F743)+$E$3))/O$3*1000,""))</f>
        <v/>
      </c>
      <c r="P743" s="73" t="str">
        <f>IF($A743="","",IF($A743=P$2,IF($G$3=aux!$A$2,1,-1)*($F743-INDEX($F$1:$F$1001,ROW($F743)+$E$3))/P$3*1000,""))</f>
        <v/>
      </c>
      <c r="Q743" s="73" t="str">
        <f>IF($A743="","",IF($A743=Q$2,IF($G$3=aux!$A$2,1,-1)*($F743-INDEX($F$1:$F$1001,ROW($F743)+$E$3))/Q$3*1000,""))</f>
        <v/>
      </c>
      <c r="R743" s="73" t="str">
        <f>IF($A743="","",IF($A743=R$2,IF($G$3=aux!$A$2,1,-1)*($F743-INDEX($F$1:$F$1001,ROW($F743)+$E$3))/R$3*1000,""))</f>
        <v/>
      </c>
      <c r="S743" s="73" t="str">
        <f>IF($A743="","",IF($A743=S$2,IF($G$3=aux!$A$2,1,-1)*($F743-INDEX($F$1:$F$1001,ROW($F743)+$E$3))/S$3*1000,""))</f>
        <v/>
      </c>
      <c r="T743" s="73" t="str">
        <f>IF($A743="","",IF($A743=T$2,IF($G$3=aux!$A$2,1,-1)*($F743-INDEX($F$1:$F$1001,ROW($F743)+$E$3))/T$3*1000,""))</f>
        <v/>
      </c>
      <c r="U743" s="73" t="str">
        <f>IF($A743="","",IF($A743=U$2,IF($G$3=aux!$A$2,1,-1)*($F743-INDEX($F$1:$F$1001,ROW($F743)+$E$3))/U$3*1000,""))</f>
        <v/>
      </c>
      <c r="V743" s="73" t="str">
        <f>IF($A743="","",IF($A743=V$2,IF($G$3=aux!$A$2,1,-1)*($F743-INDEX($F$1:$F$1001,ROW($F743)+$E$3))/V$3*1000,""))</f>
        <v/>
      </c>
      <c r="W743" s="73" t="str">
        <f>IF($A743="","",IF($A743=W$2,IF($G$3=aux!$A$2,1,-1)*($F743-INDEX($F$1:$F$1001,ROW($F743)+$E$3))/W$3*1000,""))</f>
        <v/>
      </c>
    </row>
    <row r="744" spans="14:23" x14ac:dyDescent="0.25">
      <c r="N744" s="73" t="str">
        <f>IF($A744="","",IF($A744=N$2,IF($G$3=aux!$A$2,1,-1)*($F744-INDEX($F$1:$F$1001,ROW($F744)+$E$3))/N$3*1000,""))</f>
        <v/>
      </c>
      <c r="O744" s="73" t="str">
        <f>IF($A744="","",IF($A744=O$2,IF($G$3=aux!$A$2,1,-1)*($F744-INDEX($F$1:$F$1001,ROW($F744)+$E$3))/O$3*1000,""))</f>
        <v/>
      </c>
      <c r="P744" s="73" t="str">
        <f>IF($A744="","",IF($A744=P$2,IF($G$3=aux!$A$2,1,-1)*($F744-INDEX($F$1:$F$1001,ROW($F744)+$E$3))/P$3*1000,""))</f>
        <v/>
      </c>
      <c r="Q744" s="73" t="str">
        <f>IF($A744="","",IF($A744=Q$2,IF($G$3=aux!$A$2,1,-1)*($F744-INDEX($F$1:$F$1001,ROW($F744)+$E$3))/Q$3*1000,""))</f>
        <v/>
      </c>
      <c r="R744" s="73" t="str">
        <f>IF($A744="","",IF($A744=R$2,IF($G$3=aux!$A$2,1,-1)*($F744-INDEX($F$1:$F$1001,ROW($F744)+$E$3))/R$3*1000,""))</f>
        <v/>
      </c>
      <c r="S744" s="73" t="str">
        <f>IF($A744="","",IF($A744=S$2,IF($G$3=aux!$A$2,1,-1)*($F744-INDEX($F$1:$F$1001,ROW($F744)+$E$3))/S$3*1000,""))</f>
        <v/>
      </c>
      <c r="T744" s="73" t="str">
        <f>IF($A744="","",IF($A744=T$2,IF($G$3=aux!$A$2,1,-1)*($F744-INDEX($F$1:$F$1001,ROW($F744)+$E$3))/T$3*1000,""))</f>
        <v/>
      </c>
      <c r="U744" s="73" t="str">
        <f>IF($A744="","",IF($A744=U$2,IF($G$3=aux!$A$2,1,-1)*($F744-INDEX($F$1:$F$1001,ROW($F744)+$E$3))/U$3*1000,""))</f>
        <v/>
      </c>
      <c r="V744" s="73" t="str">
        <f>IF($A744="","",IF($A744=V$2,IF($G$3=aux!$A$2,1,-1)*($F744-INDEX($F$1:$F$1001,ROW($F744)+$E$3))/V$3*1000,""))</f>
        <v/>
      </c>
      <c r="W744" s="73" t="str">
        <f>IF($A744="","",IF($A744=W$2,IF($G$3=aux!$A$2,1,-1)*($F744-INDEX($F$1:$F$1001,ROW($F744)+$E$3))/W$3*1000,""))</f>
        <v/>
      </c>
    </row>
    <row r="745" spans="14:23" x14ac:dyDescent="0.25">
      <c r="N745" s="73" t="str">
        <f>IF($A745="","",IF($A745=N$2,IF($G$3=aux!$A$2,1,-1)*($F745-INDEX($F$1:$F$1001,ROW($F745)+$E$3))/N$3*1000,""))</f>
        <v/>
      </c>
      <c r="O745" s="73" t="str">
        <f>IF($A745="","",IF($A745=O$2,IF($G$3=aux!$A$2,1,-1)*($F745-INDEX($F$1:$F$1001,ROW($F745)+$E$3))/O$3*1000,""))</f>
        <v/>
      </c>
      <c r="P745" s="73" t="str">
        <f>IF($A745="","",IF($A745=P$2,IF($G$3=aux!$A$2,1,-1)*($F745-INDEX($F$1:$F$1001,ROW($F745)+$E$3))/P$3*1000,""))</f>
        <v/>
      </c>
      <c r="Q745" s="73" t="str">
        <f>IF($A745="","",IF($A745=Q$2,IF($G$3=aux!$A$2,1,-1)*($F745-INDEX($F$1:$F$1001,ROW($F745)+$E$3))/Q$3*1000,""))</f>
        <v/>
      </c>
      <c r="R745" s="73" t="str">
        <f>IF($A745="","",IF($A745=R$2,IF($G$3=aux!$A$2,1,-1)*($F745-INDEX($F$1:$F$1001,ROW($F745)+$E$3))/R$3*1000,""))</f>
        <v/>
      </c>
      <c r="S745" s="73" t="str">
        <f>IF($A745="","",IF($A745=S$2,IF($G$3=aux!$A$2,1,-1)*($F745-INDEX($F$1:$F$1001,ROW($F745)+$E$3))/S$3*1000,""))</f>
        <v/>
      </c>
      <c r="T745" s="73" t="str">
        <f>IF($A745="","",IF($A745=T$2,IF($G$3=aux!$A$2,1,-1)*($F745-INDEX($F$1:$F$1001,ROW($F745)+$E$3))/T$3*1000,""))</f>
        <v/>
      </c>
      <c r="U745" s="73" t="str">
        <f>IF($A745="","",IF($A745=U$2,IF($G$3=aux!$A$2,1,-1)*($F745-INDEX($F$1:$F$1001,ROW($F745)+$E$3))/U$3*1000,""))</f>
        <v/>
      </c>
      <c r="V745" s="73" t="str">
        <f>IF($A745="","",IF($A745=V$2,IF($G$3=aux!$A$2,1,-1)*($F745-INDEX($F$1:$F$1001,ROW($F745)+$E$3))/V$3*1000,""))</f>
        <v/>
      </c>
      <c r="W745" s="73" t="str">
        <f>IF($A745="","",IF($A745=W$2,IF($G$3=aux!$A$2,1,-1)*($F745-INDEX($F$1:$F$1001,ROW($F745)+$E$3))/W$3*1000,""))</f>
        <v/>
      </c>
    </row>
    <row r="746" spans="14:23" x14ac:dyDescent="0.25">
      <c r="N746" s="73" t="str">
        <f>IF($A746="","",IF($A746=N$2,IF($G$3=aux!$A$2,1,-1)*($F746-INDEX($F$1:$F$1001,ROW($F746)+$E$3))/N$3*1000,""))</f>
        <v/>
      </c>
      <c r="O746" s="73" t="str">
        <f>IF($A746="","",IF($A746=O$2,IF($G$3=aux!$A$2,1,-1)*($F746-INDEX($F$1:$F$1001,ROW($F746)+$E$3))/O$3*1000,""))</f>
        <v/>
      </c>
      <c r="P746" s="73" t="str">
        <f>IF($A746="","",IF($A746=P$2,IF($G$3=aux!$A$2,1,-1)*($F746-INDEX($F$1:$F$1001,ROW($F746)+$E$3))/P$3*1000,""))</f>
        <v/>
      </c>
      <c r="Q746" s="73" t="str">
        <f>IF($A746="","",IF($A746=Q$2,IF($G$3=aux!$A$2,1,-1)*($F746-INDEX($F$1:$F$1001,ROW($F746)+$E$3))/Q$3*1000,""))</f>
        <v/>
      </c>
      <c r="R746" s="73" t="str">
        <f>IF($A746="","",IF($A746=R$2,IF($G$3=aux!$A$2,1,-1)*($F746-INDEX($F$1:$F$1001,ROW($F746)+$E$3))/R$3*1000,""))</f>
        <v/>
      </c>
      <c r="S746" s="73" t="str">
        <f>IF($A746="","",IF($A746=S$2,IF($G$3=aux!$A$2,1,-1)*($F746-INDEX($F$1:$F$1001,ROW($F746)+$E$3))/S$3*1000,""))</f>
        <v/>
      </c>
      <c r="T746" s="73" t="str">
        <f>IF($A746="","",IF($A746=T$2,IF($G$3=aux!$A$2,1,-1)*($F746-INDEX($F$1:$F$1001,ROW($F746)+$E$3))/T$3*1000,""))</f>
        <v/>
      </c>
      <c r="U746" s="73" t="str">
        <f>IF($A746="","",IF($A746=U$2,IF($G$3=aux!$A$2,1,-1)*($F746-INDEX($F$1:$F$1001,ROW($F746)+$E$3))/U$3*1000,""))</f>
        <v/>
      </c>
      <c r="V746" s="73" t="str">
        <f>IF($A746="","",IF($A746=V$2,IF($G$3=aux!$A$2,1,-1)*($F746-INDEX($F$1:$F$1001,ROW($F746)+$E$3))/V$3*1000,""))</f>
        <v/>
      </c>
      <c r="W746" s="73" t="str">
        <f>IF($A746="","",IF($A746=W$2,IF($G$3=aux!$A$2,1,-1)*($F746-INDEX($F$1:$F$1001,ROW($F746)+$E$3))/W$3*1000,""))</f>
        <v/>
      </c>
    </row>
    <row r="747" spans="14:23" x14ac:dyDescent="0.25">
      <c r="N747" s="73" t="str">
        <f>IF($A747="","",IF($A747=N$2,IF($G$3=aux!$A$2,1,-1)*($F747-INDEX($F$1:$F$1001,ROW($F747)+$E$3))/N$3*1000,""))</f>
        <v/>
      </c>
      <c r="O747" s="73" t="str">
        <f>IF($A747="","",IF($A747=O$2,IF($G$3=aux!$A$2,1,-1)*($F747-INDEX($F$1:$F$1001,ROW($F747)+$E$3))/O$3*1000,""))</f>
        <v/>
      </c>
      <c r="P747" s="73" t="str">
        <f>IF($A747="","",IF($A747=P$2,IF($G$3=aux!$A$2,1,-1)*($F747-INDEX($F$1:$F$1001,ROW($F747)+$E$3))/P$3*1000,""))</f>
        <v/>
      </c>
      <c r="Q747" s="73" t="str">
        <f>IF($A747="","",IF($A747=Q$2,IF($G$3=aux!$A$2,1,-1)*($F747-INDEX($F$1:$F$1001,ROW($F747)+$E$3))/Q$3*1000,""))</f>
        <v/>
      </c>
      <c r="R747" s="73" t="str">
        <f>IF($A747="","",IF($A747=R$2,IF($G$3=aux!$A$2,1,-1)*($F747-INDEX($F$1:$F$1001,ROW($F747)+$E$3))/R$3*1000,""))</f>
        <v/>
      </c>
      <c r="S747" s="73" t="str">
        <f>IF($A747="","",IF($A747=S$2,IF($G$3=aux!$A$2,1,-1)*($F747-INDEX($F$1:$F$1001,ROW($F747)+$E$3))/S$3*1000,""))</f>
        <v/>
      </c>
      <c r="T747" s="73" t="str">
        <f>IF($A747="","",IF($A747=T$2,IF($G$3=aux!$A$2,1,-1)*($F747-INDEX($F$1:$F$1001,ROW($F747)+$E$3))/T$3*1000,""))</f>
        <v/>
      </c>
      <c r="U747" s="73" t="str">
        <f>IF($A747="","",IF($A747=U$2,IF($G$3=aux!$A$2,1,-1)*($F747-INDEX($F$1:$F$1001,ROW($F747)+$E$3))/U$3*1000,""))</f>
        <v/>
      </c>
      <c r="V747" s="73" t="str">
        <f>IF($A747="","",IF($A747=V$2,IF($G$3=aux!$A$2,1,-1)*($F747-INDEX($F$1:$F$1001,ROW($F747)+$E$3))/V$3*1000,""))</f>
        <v/>
      </c>
      <c r="W747" s="73" t="str">
        <f>IF($A747="","",IF($A747=W$2,IF($G$3=aux!$A$2,1,-1)*($F747-INDEX($F$1:$F$1001,ROW($F747)+$E$3))/W$3*1000,""))</f>
        <v/>
      </c>
    </row>
    <row r="748" spans="14:23" x14ac:dyDescent="0.25">
      <c r="N748" s="73" t="str">
        <f>IF($A748="","",IF($A748=N$2,IF($G$3=aux!$A$2,1,-1)*($F748-INDEX($F$1:$F$1001,ROW($F748)+$E$3))/N$3*1000,""))</f>
        <v/>
      </c>
      <c r="O748" s="73" t="str">
        <f>IF($A748="","",IF($A748=O$2,IF($G$3=aux!$A$2,1,-1)*($F748-INDEX($F$1:$F$1001,ROW($F748)+$E$3))/O$3*1000,""))</f>
        <v/>
      </c>
      <c r="P748" s="73" t="str">
        <f>IF($A748="","",IF($A748=P$2,IF($G$3=aux!$A$2,1,-1)*($F748-INDEX($F$1:$F$1001,ROW($F748)+$E$3))/P$3*1000,""))</f>
        <v/>
      </c>
      <c r="Q748" s="73" t="str">
        <f>IF($A748="","",IF($A748=Q$2,IF($G$3=aux!$A$2,1,-1)*($F748-INDEX($F$1:$F$1001,ROW($F748)+$E$3))/Q$3*1000,""))</f>
        <v/>
      </c>
      <c r="R748" s="73" t="str">
        <f>IF($A748="","",IF($A748=R$2,IF($G$3=aux!$A$2,1,-1)*($F748-INDEX($F$1:$F$1001,ROW($F748)+$E$3))/R$3*1000,""))</f>
        <v/>
      </c>
      <c r="S748" s="73" t="str">
        <f>IF($A748="","",IF($A748=S$2,IF($G$3=aux!$A$2,1,-1)*($F748-INDEX($F$1:$F$1001,ROW($F748)+$E$3))/S$3*1000,""))</f>
        <v/>
      </c>
      <c r="T748" s="73" t="str">
        <f>IF($A748="","",IF($A748=T$2,IF($G$3=aux!$A$2,1,-1)*($F748-INDEX($F$1:$F$1001,ROW($F748)+$E$3))/T$3*1000,""))</f>
        <v/>
      </c>
      <c r="U748" s="73" t="str">
        <f>IF($A748="","",IF($A748=U$2,IF($G$3=aux!$A$2,1,-1)*($F748-INDEX($F$1:$F$1001,ROW($F748)+$E$3))/U$3*1000,""))</f>
        <v/>
      </c>
      <c r="V748" s="73" t="str">
        <f>IF($A748="","",IF($A748=V$2,IF($G$3=aux!$A$2,1,-1)*($F748-INDEX($F$1:$F$1001,ROW($F748)+$E$3))/V$3*1000,""))</f>
        <v/>
      </c>
      <c r="W748" s="73" t="str">
        <f>IF($A748="","",IF($A748=W$2,IF($G$3=aux!$A$2,1,-1)*($F748-INDEX($F$1:$F$1001,ROW($F748)+$E$3))/W$3*1000,""))</f>
        <v/>
      </c>
    </row>
    <row r="749" spans="14:23" x14ac:dyDescent="0.25">
      <c r="N749" s="73" t="str">
        <f>IF($A749="","",IF($A749=N$2,IF($G$3=aux!$A$2,1,-1)*($F749-INDEX($F$1:$F$1001,ROW($F749)+$E$3))/N$3*1000,""))</f>
        <v/>
      </c>
      <c r="O749" s="73" t="str">
        <f>IF($A749="","",IF($A749=O$2,IF($G$3=aux!$A$2,1,-1)*($F749-INDEX($F$1:$F$1001,ROW($F749)+$E$3))/O$3*1000,""))</f>
        <v/>
      </c>
      <c r="P749" s="73" t="str">
        <f>IF($A749="","",IF($A749=P$2,IF($G$3=aux!$A$2,1,-1)*($F749-INDEX($F$1:$F$1001,ROW($F749)+$E$3))/P$3*1000,""))</f>
        <v/>
      </c>
      <c r="Q749" s="73" t="str">
        <f>IF($A749="","",IF($A749=Q$2,IF($G$3=aux!$A$2,1,-1)*($F749-INDEX($F$1:$F$1001,ROW($F749)+$E$3))/Q$3*1000,""))</f>
        <v/>
      </c>
      <c r="R749" s="73" t="str">
        <f>IF($A749="","",IF($A749=R$2,IF($G$3=aux!$A$2,1,-1)*($F749-INDEX($F$1:$F$1001,ROW($F749)+$E$3))/R$3*1000,""))</f>
        <v/>
      </c>
      <c r="S749" s="73" t="str">
        <f>IF($A749="","",IF($A749=S$2,IF($G$3=aux!$A$2,1,-1)*($F749-INDEX($F$1:$F$1001,ROW($F749)+$E$3))/S$3*1000,""))</f>
        <v/>
      </c>
      <c r="T749" s="73" t="str">
        <f>IF($A749="","",IF($A749=T$2,IF($G$3=aux!$A$2,1,-1)*($F749-INDEX($F$1:$F$1001,ROW($F749)+$E$3))/T$3*1000,""))</f>
        <v/>
      </c>
      <c r="U749" s="73" t="str">
        <f>IF($A749="","",IF($A749=U$2,IF($G$3=aux!$A$2,1,-1)*($F749-INDEX($F$1:$F$1001,ROW($F749)+$E$3))/U$3*1000,""))</f>
        <v/>
      </c>
      <c r="V749" s="73" t="str">
        <f>IF($A749="","",IF($A749=V$2,IF($G$3=aux!$A$2,1,-1)*($F749-INDEX($F$1:$F$1001,ROW($F749)+$E$3))/V$3*1000,""))</f>
        <v/>
      </c>
      <c r="W749" s="73" t="str">
        <f>IF($A749="","",IF($A749=W$2,IF($G$3=aux!$A$2,1,-1)*($F749-INDEX($F$1:$F$1001,ROW($F749)+$E$3))/W$3*1000,""))</f>
        <v/>
      </c>
    </row>
    <row r="750" spans="14:23" x14ac:dyDescent="0.25">
      <c r="N750" s="73" t="str">
        <f>IF($A750="","",IF($A750=N$2,IF($G$3=aux!$A$2,1,-1)*($F750-INDEX($F$1:$F$1001,ROW($F750)+$E$3))/N$3*1000,""))</f>
        <v/>
      </c>
      <c r="O750" s="73" t="str">
        <f>IF($A750="","",IF($A750=O$2,IF($G$3=aux!$A$2,1,-1)*($F750-INDEX($F$1:$F$1001,ROW($F750)+$E$3))/O$3*1000,""))</f>
        <v/>
      </c>
      <c r="P750" s="73" t="str">
        <f>IF($A750="","",IF($A750=P$2,IF($G$3=aux!$A$2,1,-1)*($F750-INDEX($F$1:$F$1001,ROW($F750)+$E$3))/P$3*1000,""))</f>
        <v/>
      </c>
      <c r="Q750" s="73" t="str">
        <f>IF($A750="","",IF($A750=Q$2,IF($G$3=aux!$A$2,1,-1)*($F750-INDEX($F$1:$F$1001,ROW($F750)+$E$3))/Q$3*1000,""))</f>
        <v/>
      </c>
      <c r="R750" s="73" t="str">
        <f>IF($A750="","",IF($A750=R$2,IF($G$3=aux!$A$2,1,-1)*($F750-INDEX($F$1:$F$1001,ROW($F750)+$E$3))/R$3*1000,""))</f>
        <v/>
      </c>
      <c r="S750" s="73" t="str">
        <f>IF($A750="","",IF($A750=S$2,IF($G$3=aux!$A$2,1,-1)*($F750-INDEX($F$1:$F$1001,ROW($F750)+$E$3))/S$3*1000,""))</f>
        <v/>
      </c>
      <c r="T750" s="73" t="str">
        <f>IF($A750="","",IF($A750=T$2,IF($G$3=aux!$A$2,1,-1)*($F750-INDEX($F$1:$F$1001,ROW($F750)+$E$3))/T$3*1000,""))</f>
        <v/>
      </c>
      <c r="U750" s="73" t="str">
        <f>IF($A750="","",IF($A750=U$2,IF($G$3=aux!$A$2,1,-1)*($F750-INDEX($F$1:$F$1001,ROW($F750)+$E$3))/U$3*1000,""))</f>
        <v/>
      </c>
      <c r="V750" s="73" t="str">
        <f>IF($A750="","",IF($A750=V$2,IF($G$3=aux!$A$2,1,-1)*($F750-INDEX($F$1:$F$1001,ROW($F750)+$E$3))/V$3*1000,""))</f>
        <v/>
      </c>
      <c r="W750" s="73" t="str">
        <f>IF($A750="","",IF($A750=W$2,IF($G$3=aux!$A$2,1,-1)*($F750-INDEX($F$1:$F$1001,ROW($F750)+$E$3))/W$3*1000,""))</f>
        <v/>
      </c>
    </row>
    <row r="751" spans="14:23" x14ac:dyDescent="0.25">
      <c r="N751" s="73" t="str">
        <f>IF($A751="","",IF($A751=N$2,IF($G$3=aux!$A$2,1,-1)*($F751-INDEX($F$1:$F$1001,ROW($F751)+$E$3))/N$3*1000,""))</f>
        <v/>
      </c>
      <c r="O751" s="73" t="str">
        <f>IF($A751="","",IF($A751=O$2,IF($G$3=aux!$A$2,1,-1)*($F751-INDEX($F$1:$F$1001,ROW($F751)+$E$3))/O$3*1000,""))</f>
        <v/>
      </c>
      <c r="P751" s="73" t="str">
        <f>IF($A751="","",IF($A751=P$2,IF($G$3=aux!$A$2,1,-1)*($F751-INDEX($F$1:$F$1001,ROW($F751)+$E$3))/P$3*1000,""))</f>
        <v/>
      </c>
      <c r="Q751" s="73" t="str">
        <f>IF($A751="","",IF($A751=Q$2,IF($G$3=aux!$A$2,1,-1)*($F751-INDEX($F$1:$F$1001,ROW($F751)+$E$3))/Q$3*1000,""))</f>
        <v/>
      </c>
      <c r="R751" s="73" t="str">
        <f>IF($A751="","",IF($A751=R$2,IF($G$3=aux!$A$2,1,-1)*($F751-INDEX($F$1:$F$1001,ROW($F751)+$E$3))/R$3*1000,""))</f>
        <v/>
      </c>
      <c r="S751" s="73" t="str">
        <f>IF($A751="","",IF($A751=S$2,IF($G$3=aux!$A$2,1,-1)*($F751-INDEX($F$1:$F$1001,ROW($F751)+$E$3))/S$3*1000,""))</f>
        <v/>
      </c>
      <c r="T751" s="73" t="str">
        <f>IF($A751="","",IF($A751=T$2,IF($G$3=aux!$A$2,1,-1)*($F751-INDEX($F$1:$F$1001,ROW($F751)+$E$3))/T$3*1000,""))</f>
        <v/>
      </c>
      <c r="U751" s="73" t="str">
        <f>IF($A751="","",IF($A751=U$2,IF($G$3=aux!$A$2,1,-1)*($F751-INDEX($F$1:$F$1001,ROW($F751)+$E$3))/U$3*1000,""))</f>
        <v/>
      </c>
      <c r="V751" s="73" t="str">
        <f>IF($A751="","",IF($A751=V$2,IF($G$3=aux!$A$2,1,-1)*($F751-INDEX($F$1:$F$1001,ROW($F751)+$E$3))/V$3*1000,""))</f>
        <v/>
      </c>
      <c r="W751" s="73" t="str">
        <f>IF($A751="","",IF($A751=W$2,IF($G$3=aux!$A$2,1,-1)*($F751-INDEX($F$1:$F$1001,ROW($F751)+$E$3))/W$3*1000,""))</f>
        <v/>
      </c>
    </row>
    <row r="752" spans="14:23" x14ac:dyDescent="0.25">
      <c r="N752" s="73" t="str">
        <f>IF($A752="","",IF($A752=N$2,IF($G$3=aux!$A$2,1,-1)*($F752-INDEX($F$1:$F$1001,ROW($F752)+$E$3))/N$3*1000,""))</f>
        <v/>
      </c>
      <c r="O752" s="73" t="str">
        <f>IF($A752="","",IF($A752=O$2,IF($G$3=aux!$A$2,1,-1)*($F752-INDEX($F$1:$F$1001,ROW($F752)+$E$3))/O$3*1000,""))</f>
        <v/>
      </c>
      <c r="P752" s="73" t="str">
        <f>IF($A752="","",IF($A752=P$2,IF($G$3=aux!$A$2,1,-1)*($F752-INDEX($F$1:$F$1001,ROW($F752)+$E$3))/P$3*1000,""))</f>
        <v/>
      </c>
      <c r="Q752" s="73" t="str">
        <f>IF($A752="","",IF($A752=Q$2,IF($G$3=aux!$A$2,1,-1)*($F752-INDEX($F$1:$F$1001,ROW($F752)+$E$3))/Q$3*1000,""))</f>
        <v/>
      </c>
      <c r="R752" s="73" t="str">
        <f>IF($A752="","",IF($A752=R$2,IF($G$3=aux!$A$2,1,-1)*($F752-INDEX($F$1:$F$1001,ROW($F752)+$E$3))/R$3*1000,""))</f>
        <v/>
      </c>
      <c r="S752" s="73" t="str">
        <f>IF($A752="","",IF($A752=S$2,IF($G$3=aux!$A$2,1,-1)*($F752-INDEX($F$1:$F$1001,ROW($F752)+$E$3))/S$3*1000,""))</f>
        <v/>
      </c>
      <c r="T752" s="73" t="str">
        <f>IF($A752="","",IF($A752=T$2,IF($G$3=aux!$A$2,1,-1)*($F752-INDEX($F$1:$F$1001,ROW($F752)+$E$3))/T$3*1000,""))</f>
        <v/>
      </c>
      <c r="U752" s="73" t="str">
        <f>IF($A752="","",IF($A752=U$2,IF($G$3=aux!$A$2,1,-1)*($F752-INDEX($F$1:$F$1001,ROW($F752)+$E$3))/U$3*1000,""))</f>
        <v/>
      </c>
      <c r="V752" s="73" t="str">
        <f>IF($A752="","",IF($A752=V$2,IF($G$3=aux!$A$2,1,-1)*($F752-INDEX($F$1:$F$1001,ROW($F752)+$E$3))/V$3*1000,""))</f>
        <v/>
      </c>
      <c r="W752" s="73" t="str">
        <f>IF($A752="","",IF($A752=W$2,IF($G$3=aux!$A$2,1,-1)*($F752-INDEX($F$1:$F$1001,ROW($F752)+$E$3))/W$3*1000,""))</f>
        <v/>
      </c>
    </row>
    <row r="753" spans="14:23" x14ac:dyDescent="0.25">
      <c r="N753" s="73" t="str">
        <f>IF($A753="","",IF($A753=N$2,IF($G$3=aux!$A$2,1,-1)*($F753-INDEX($F$1:$F$1001,ROW($F753)+$E$3))/N$3*1000,""))</f>
        <v/>
      </c>
      <c r="O753" s="73" t="str">
        <f>IF($A753="","",IF($A753=O$2,IF($G$3=aux!$A$2,1,-1)*($F753-INDEX($F$1:$F$1001,ROW($F753)+$E$3))/O$3*1000,""))</f>
        <v/>
      </c>
      <c r="P753" s="73" t="str">
        <f>IF($A753="","",IF($A753=P$2,IF($G$3=aux!$A$2,1,-1)*($F753-INDEX($F$1:$F$1001,ROW($F753)+$E$3))/P$3*1000,""))</f>
        <v/>
      </c>
      <c r="Q753" s="73" t="str">
        <f>IF($A753="","",IF($A753=Q$2,IF($G$3=aux!$A$2,1,-1)*($F753-INDEX($F$1:$F$1001,ROW($F753)+$E$3))/Q$3*1000,""))</f>
        <v/>
      </c>
      <c r="R753" s="73" t="str">
        <f>IF($A753="","",IF($A753=R$2,IF($G$3=aux!$A$2,1,-1)*($F753-INDEX($F$1:$F$1001,ROW($F753)+$E$3))/R$3*1000,""))</f>
        <v/>
      </c>
      <c r="S753" s="73" t="str">
        <f>IF($A753="","",IF($A753=S$2,IF($G$3=aux!$A$2,1,-1)*($F753-INDEX($F$1:$F$1001,ROW($F753)+$E$3))/S$3*1000,""))</f>
        <v/>
      </c>
      <c r="T753" s="73" t="str">
        <f>IF($A753="","",IF($A753=T$2,IF($G$3=aux!$A$2,1,-1)*($F753-INDEX($F$1:$F$1001,ROW($F753)+$E$3))/T$3*1000,""))</f>
        <v/>
      </c>
      <c r="U753" s="73" t="str">
        <f>IF($A753="","",IF($A753=U$2,IF($G$3=aux!$A$2,1,-1)*($F753-INDEX($F$1:$F$1001,ROW($F753)+$E$3))/U$3*1000,""))</f>
        <v/>
      </c>
      <c r="V753" s="73" t="str">
        <f>IF($A753="","",IF($A753=V$2,IF($G$3=aux!$A$2,1,-1)*($F753-INDEX($F$1:$F$1001,ROW($F753)+$E$3))/V$3*1000,""))</f>
        <v/>
      </c>
      <c r="W753" s="73" t="str">
        <f>IF($A753="","",IF($A753=W$2,IF($G$3=aux!$A$2,1,-1)*($F753-INDEX($F$1:$F$1001,ROW($F753)+$E$3))/W$3*1000,""))</f>
        <v/>
      </c>
    </row>
    <row r="754" spans="14:23" x14ac:dyDescent="0.25">
      <c r="N754" s="73" t="str">
        <f>IF($A754="","",IF($A754=N$2,IF($G$3=aux!$A$2,1,-1)*($F754-INDEX($F$1:$F$1001,ROW($F754)+$E$3))/N$3*1000,""))</f>
        <v/>
      </c>
      <c r="O754" s="73" t="str">
        <f>IF($A754="","",IF($A754=O$2,IF($G$3=aux!$A$2,1,-1)*($F754-INDEX($F$1:$F$1001,ROW($F754)+$E$3))/O$3*1000,""))</f>
        <v/>
      </c>
      <c r="P754" s="73" t="str">
        <f>IF($A754="","",IF($A754=P$2,IF($G$3=aux!$A$2,1,-1)*($F754-INDEX($F$1:$F$1001,ROW($F754)+$E$3))/P$3*1000,""))</f>
        <v/>
      </c>
      <c r="Q754" s="73" t="str">
        <f>IF($A754="","",IF($A754=Q$2,IF($G$3=aux!$A$2,1,-1)*($F754-INDEX($F$1:$F$1001,ROW($F754)+$E$3))/Q$3*1000,""))</f>
        <v/>
      </c>
      <c r="R754" s="73" t="str">
        <f>IF($A754="","",IF($A754=R$2,IF($G$3=aux!$A$2,1,-1)*($F754-INDEX($F$1:$F$1001,ROW($F754)+$E$3))/R$3*1000,""))</f>
        <v/>
      </c>
      <c r="S754" s="73" t="str">
        <f>IF($A754="","",IF($A754=S$2,IF($G$3=aux!$A$2,1,-1)*($F754-INDEX($F$1:$F$1001,ROW($F754)+$E$3))/S$3*1000,""))</f>
        <v/>
      </c>
      <c r="T754" s="73" t="str">
        <f>IF($A754="","",IF($A754=T$2,IF($G$3=aux!$A$2,1,-1)*($F754-INDEX($F$1:$F$1001,ROW($F754)+$E$3))/T$3*1000,""))</f>
        <v/>
      </c>
      <c r="U754" s="73" t="str">
        <f>IF($A754="","",IF($A754=U$2,IF($G$3=aux!$A$2,1,-1)*($F754-INDEX($F$1:$F$1001,ROW($F754)+$E$3))/U$3*1000,""))</f>
        <v/>
      </c>
      <c r="V754" s="73" t="str">
        <f>IF($A754="","",IF($A754=V$2,IF($G$3=aux!$A$2,1,-1)*($F754-INDEX($F$1:$F$1001,ROW($F754)+$E$3))/V$3*1000,""))</f>
        <v/>
      </c>
      <c r="W754" s="73" t="str">
        <f>IF($A754="","",IF($A754=W$2,IF($G$3=aux!$A$2,1,-1)*($F754-INDEX($F$1:$F$1001,ROW($F754)+$E$3))/W$3*1000,""))</f>
        <v/>
      </c>
    </row>
    <row r="755" spans="14:23" x14ac:dyDescent="0.25">
      <c r="N755" s="73" t="str">
        <f>IF($A755="","",IF($A755=N$2,IF($G$3=aux!$A$2,1,-1)*($F755-INDEX($F$1:$F$1001,ROW($F755)+$E$3))/N$3*1000,""))</f>
        <v/>
      </c>
      <c r="O755" s="73" t="str">
        <f>IF($A755="","",IF($A755=O$2,IF($G$3=aux!$A$2,1,-1)*($F755-INDEX($F$1:$F$1001,ROW($F755)+$E$3))/O$3*1000,""))</f>
        <v/>
      </c>
      <c r="P755" s="73" t="str">
        <f>IF($A755="","",IF($A755=P$2,IF($G$3=aux!$A$2,1,-1)*($F755-INDEX($F$1:$F$1001,ROW($F755)+$E$3))/P$3*1000,""))</f>
        <v/>
      </c>
      <c r="Q755" s="73" t="str">
        <f>IF($A755="","",IF($A755=Q$2,IF($G$3=aux!$A$2,1,-1)*($F755-INDEX($F$1:$F$1001,ROW($F755)+$E$3))/Q$3*1000,""))</f>
        <v/>
      </c>
      <c r="R755" s="73" t="str">
        <f>IF($A755="","",IF($A755=R$2,IF($G$3=aux!$A$2,1,-1)*($F755-INDEX($F$1:$F$1001,ROW($F755)+$E$3))/R$3*1000,""))</f>
        <v/>
      </c>
      <c r="S755" s="73" t="str">
        <f>IF($A755="","",IF($A755=S$2,IF($G$3=aux!$A$2,1,-1)*($F755-INDEX($F$1:$F$1001,ROW($F755)+$E$3))/S$3*1000,""))</f>
        <v/>
      </c>
      <c r="T755" s="73" t="str">
        <f>IF($A755="","",IF($A755=T$2,IF($G$3=aux!$A$2,1,-1)*($F755-INDEX($F$1:$F$1001,ROW($F755)+$E$3))/T$3*1000,""))</f>
        <v/>
      </c>
      <c r="U755" s="73" t="str">
        <f>IF($A755="","",IF($A755=U$2,IF($G$3=aux!$A$2,1,-1)*($F755-INDEX($F$1:$F$1001,ROW($F755)+$E$3))/U$3*1000,""))</f>
        <v/>
      </c>
      <c r="V755" s="73" t="str">
        <f>IF($A755="","",IF($A755=V$2,IF($G$3=aux!$A$2,1,-1)*($F755-INDEX($F$1:$F$1001,ROW($F755)+$E$3))/V$3*1000,""))</f>
        <v/>
      </c>
      <c r="W755" s="73" t="str">
        <f>IF($A755="","",IF($A755=W$2,IF($G$3=aux!$A$2,1,-1)*($F755-INDEX($F$1:$F$1001,ROW($F755)+$E$3))/W$3*1000,""))</f>
        <v/>
      </c>
    </row>
    <row r="756" spans="14:23" x14ac:dyDescent="0.25">
      <c r="N756" s="73" t="str">
        <f>IF($A756="","",IF($A756=N$2,IF($G$3=aux!$A$2,1,-1)*($F756-INDEX($F$1:$F$1001,ROW($F756)+$E$3))/N$3*1000,""))</f>
        <v/>
      </c>
      <c r="O756" s="73" t="str">
        <f>IF($A756="","",IF($A756=O$2,IF($G$3=aux!$A$2,1,-1)*($F756-INDEX($F$1:$F$1001,ROW($F756)+$E$3))/O$3*1000,""))</f>
        <v/>
      </c>
      <c r="P756" s="73" t="str">
        <f>IF($A756="","",IF($A756=P$2,IF($G$3=aux!$A$2,1,-1)*($F756-INDEX($F$1:$F$1001,ROW($F756)+$E$3))/P$3*1000,""))</f>
        <v/>
      </c>
      <c r="Q756" s="73" t="str">
        <f>IF($A756="","",IF($A756=Q$2,IF($G$3=aux!$A$2,1,-1)*($F756-INDEX($F$1:$F$1001,ROW($F756)+$E$3))/Q$3*1000,""))</f>
        <v/>
      </c>
      <c r="R756" s="73" t="str">
        <f>IF($A756="","",IF($A756=R$2,IF($G$3=aux!$A$2,1,-1)*($F756-INDEX($F$1:$F$1001,ROW($F756)+$E$3))/R$3*1000,""))</f>
        <v/>
      </c>
      <c r="S756" s="73" t="str">
        <f>IF($A756="","",IF($A756=S$2,IF($G$3=aux!$A$2,1,-1)*($F756-INDEX($F$1:$F$1001,ROW($F756)+$E$3))/S$3*1000,""))</f>
        <v/>
      </c>
      <c r="T756" s="73" t="str">
        <f>IF($A756="","",IF($A756=T$2,IF($G$3=aux!$A$2,1,-1)*($F756-INDEX($F$1:$F$1001,ROW($F756)+$E$3))/T$3*1000,""))</f>
        <v/>
      </c>
      <c r="U756" s="73" t="str">
        <f>IF($A756="","",IF($A756=U$2,IF($G$3=aux!$A$2,1,-1)*($F756-INDEX($F$1:$F$1001,ROW($F756)+$E$3))/U$3*1000,""))</f>
        <v/>
      </c>
      <c r="V756" s="73" t="str">
        <f>IF($A756="","",IF($A756=V$2,IF($G$3=aux!$A$2,1,-1)*($F756-INDEX($F$1:$F$1001,ROW($F756)+$E$3))/V$3*1000,""))</f>
        <v/>
      </c>
      <c r="W756" s="73" t="str">
        <f>IF($A756="","",IF($A756=W$2,IF($G$3=aux!$A$2,1,-1)*($F756-INDEX($F$1:$F$1001,ROW($F756)+$E$3))/W$3*1000,""))</f>
        <v/>
      </c>
    </row>
    <row r="757" spans="14:23" x14ac:dyDescent="0.25">
      <c r="N757" s="73" t="str">
        <f>IF($A757="","",IF($A757=N$2,IF($G$3=aux!$A$2,1,-1)*($F757-INDEX($F$1:$F$1001,ROW($F757)+$E$3))/N$3*1000,""))</f>
        <v/>
      </c>
      <c r="O757" s="73" t="str">
        <f>IF($A757="","",IF($A757=O$2,IF($G$3=aux!$A$2,1,-1)*($F757-INDEX($F$1:$F$1001,ROW($F757)+$E$3))/O$3*1000,""))</f>
        <v/>
      </c>
      <c r="P757" s="73" t="str">
        <f>IF($A757="","",IF($A757=P$2,IF($G$3=aux!$A$2,1,-1)*($F757-INDEX($F$1:$F$1001,ROW($F757)+$E$3))/P$3*1000,""))</f>
        <v/>
      </c>
      <c r="Q757" s="73" t="str">
        <f>IF($A757="","",IF($A757=Q$2,IF($G$3=aux!$A$2,1,-1)*($F757-INDEX($F$1:$F$1001,ROW($F757)+$E$3))/Q$3*1000,""))</f>
        <v/>
      </c>
      <c r="R757" s="73" t="str">
        <f>IF($A757="","",IF($A757=R$2,IF($G$3=aux!$A$2,1,-1)*($F757-INDEX($F$1:$F$1001,ROW($F757)+$E$3))/R$3*1000,""))</f>
        <v/>
      </c>
      <c r="S757" s="73" t="str">
        <f>IF($A757="","",IF($A757=S$2,IF($G$3=aux!$A$2,1,-1)*($F757-INDEX($F$1:$F$1001,ROW($F757)+$E$3))/S$3*1000,""))</f>
        <v/>
      </c>
      <c r="T757" s="73" t="str">
        <f>IF($A757="","",IF($A757=T$2,IF($G$3=aux!$A$2,1,-1)*($F757-INDEX($F$1:$F$1001,ROW($F757)+$E$3))/T$3*1000,""))</f>
        <v/>
      </c>
      <c r="U757" s="73" t="str">
        <f>IF($A757="","",IF($A757=U$2,IF($G$3=aux!$A$2,1,-1)*($F757-INDEX($F$1:$F$1001,ROW($F757)+$E$3))/U$3*1000,""))</f>
        <v/>
      </c>
      <c r="V757" s="73" t="str">
        <f>IF($A757="","",IF($A757=V$2,IF($G$3=aux!$A$2,1,-1)*($F757-INDEX($F$1:$F$1001,ROW($F757)+$E$3))/V$3*1000,""))</f>
        <v/>
      </c>
      <c r="W757" s="73" t="str">
        <f>IF($A757="","",IF($A757=W$2,IF($G$3=aux!$A$2,1,-1)*($F757-INDEX($F$1:$F$1001,ROW($F757)+$E$3))/W$3*1000,""))</f>
        <v/>
      </c>
    </row>
    <row r="758" spans="14:23" x14ac:dyDescent="0.25">
      <c r="N758" s="73" t="str">
        <f>IF($A758="","",IF($A758=N$2,IF($G$3=aux!$A$2,1,-1)*($F758-INDEX($F$1:$F$1001,ROW($F758)+$E$3))/N$3*1000,""))</f>
        <v/>
      </c>
      <c r="O758" s="73" t="str">
        <f>IF($A758="","",IF($A758=O$2,IF($G$3=aux!$A$2,1,-1)*($F758-INDEX($F$1:$F$1001,ROW($F758)+$E$3))/O$3*1000,""))</f>
        <v/>
      </c>
      <c r="P758" s="73" t="str">
        <f>IF($A758="","",IF($A758=P$2,IF($G$3=aux!$A$2,1,-1)*($F758-INDEX($F$1:$F$1001,ROW($F758)+$E$3))/P$3*1000,""))</f>
        <v/>
      </c>
      <c r="Q758" s="73" t="str">
        <f>IF($A758="","",IF($A758=Q$2,IF($G$3=aux!$A$2,1,-1)*($F758-INDEX($F$1:$F$1001,ROW($F758)+$E$3))/Q$3*1000,""))</f>
        <v/>
      </c>
      <c r="R758" s="73" t="str">
        <f>IF($A758="","",IF($A758=R$2,IF($G$3=aux!$A$2,1,-1)*($F758-INDEX($F$1:$F$1001,ROW($F758)+$E$3))/R$3*1000,""))</f>
        <v/>
      </c>
      <c r="S758" s="73" t="str">
        <f>IF($A758="","",IF($A758=S$2,IF($G$3=aux!$A$2,1,-1)*($F758-INDEX($F$1:$F$1001,ROW($F758)+$E$3))/S$3*1000,""))</f>
        <v/>
      </c>
      <c r="T758" s="73" t="str">
        <f>IF($A758="","",IF($A758=T$2,IF($G$3=aux!$A$2,1,-1)*($F758-INDEX($F$1:$F$1001,ROW($F758)+$E$3))/T$3*1000,""))</f>
        <v/>
      </c>
      <c r="U758" s="73" t="str">
        <f>IF($A758="","",IF($A758=U$2,IF($G$3=aux!$A$2,1,-1)*($F758-INDEX($F$1:$F$1001,ROW($F758)+$E$3))/U$3*1000,""))</f>
        <v/>
      </c>
      <c r="V758" s="73" t="str">
        <f>IF($A758="","",IF($A758=V$2,IF($G$3=aux!$A$2,1,-1)*($F758-INDEX($F$1:$F$1001,ROW($F758)+$E$3))/V$3*1000,""))</f>
        <v/>
      </c>
      <c r="W758" s="73" t="str">
        <f>IF($A758="","",IF($A758=W$2,IF($G$3=aux!$A$2,1,-1)*($F758-INDEX($F$1:$F$1001,ROW($F758)+$E$3))/W$3*1000,""))</f>
        <v/>
      </c>
    </row>
    <row r="759" spans="14:23" x14ac:dyDescent="0.25">
      <c r="N759" s="73" t="str">
        <f>IF($A759="","",IF($A759=N$2,IF($G$3=aux!$A$2,1,-1)*($F759-INDEX($F$1:$F$1001,ROW($F759)+$E$3))/N$3*1000,""))</f>
        <v/>
      </c>
      <c r="O759" s="73" t="str">
        <f>IF($A759="","",IF($A759=O$2,IF($G$3=aux!$A$2,1,-1)*($F759-INDEX($F$1:$F$1001,ROW($F759)+$E$3))/O$3*1000,""))</f>
        <v/>
      </c>
      <c r="P759" s="73" t="str">
        <f>IF($A759="","",IF($A759=P$2,IF($G$3=aux!$A$2,1,-1)*($F759-INDEX($F$1:$F$1001,ROW($F759)+$E$3))/P$3*1000,""))</f>
        <v/>
      </c>
      <c r="Q759" s="73" t="str">
        <f>IF($A759="","",IF($A759=Q$2,IF($G$3=aux!$A$2,1,-1)*($F759-INDEX($F$1:$F$1001,ROW($F759)+$E$3))/Q$3*1000,""))</f>
        <v/>
      </c>
      <c r="R759" s="73" t="str">
        <f>IF($A759="","",IF($A759=R$2,IF($G$3=aux!$A$2,1,-1)*($F759-INDEX($F$1:$F$1001,ROW($F759)+$E$3))/R$3*1000,""))</f>
        <v/>
      </c>
      <c r="S759" s="73" t="str">
        <f>IF($A759="","",IF($A759=S$2,IF($G$3=aux!$A$2,1,-1)*($F759-INDEX($F$1:$F$1001,ROW($F759)+$E$3))/S$3*1000,""))</f>
        <v/>
      </c>
      <c r="T759" s="73" t="str">
        <f>IF($A759="","",IF($A759=T$2,IF($G$3=aux!$A$2,1,-1)*($F759-INDEX($F$1:$F$1001,ROW($F759)+$E$3))/T$3*1000,""))</f>
        <v/>
      </c>
      <c r="U759" s="73" t="str">
        <f>IF($A759="","",IF($A759=U$2,IF($G$3=aux!$A$2,1,-1)*($F759-INDEX($F$1:$F$1001,ROW($F759)+$E$3))/U$3*1000,""))</f>
        <v/>
      </c>
      <c r="V759" s="73" t="str">
        <f>IF($A759="","",IF($A759=V$2,IF($G$3=aux!$A$2,1,-1)*($F759-INDEX($F$1:$F$1001,ROW($F759)+$E$3))/V$3*1000,""))</f>
        <v/>
      </c>
      <c r="W759" s="73" t="str">
        <f>IF($A759="","",IF($A759=W$2,IF($G$3=aux!$A$2,1,-1)*($F759-INDEX($F$1:$F$1001,ROW($F759)+$E$3))/W$3*1000,""))</f>
        <v/>
      </c>
    </row>
    <row r="760" spans="14:23" x14ac:dyDescent="0.25">
      <c r="N760" s="73" t="str">
        <f>IF($A760="","",IF($A760=N$2,IF($G$3=aux!$A$2,1,-1)*($F760-INDEX($F$1:$F$1001,ROW($F760)+$E$3))/N$3*1000,""))</f>
        <v/>
      </c>
      <c r="O760" s="73" t="str">
        <f>IF($A760="","",IF($A760=O$2,IF($G$3=aux!$A$2,1,-1)*($F760-INDEX($F$1:$F$1001,ROW($F760)+$E$3))/O$3*1000,""))</f>
        <v/>
      </c>
      <c r="P760" s="73" t="str">
        <f>IF($A760="","",IF($A760=P$2,IF($G$3=aux!$A$2,1,-1)*($F760-INDEX($F$1:$F$1001,ROW($F760)+$E$3))/P$3*1000,""))</f>
        <v/>
      </c>
      <c r="Q760" s="73" t="str">
        <f>IF($A760="","",IF($A760=Q$2,IF($G$3=aux!$A$2,1,-1)*($F760-INDEX($F$1:$F$1001,ROW($F760)+$E$3))/Q$3*1000,""))</f>
        <v/>
      </c>
      <c r="R760" s="73" t="str">
        <f>IF($A760="","",IF($A760=R$2,IF($G$3=aux!$A$2,1,-1)*($F760-INDEX($F$1:$F$1001,ROW($F760)+$E$3))/R$3*1000,""))</f>
        <v/>
      </c>
      <c r="S760" s="73" t="str">
        <f>IF($A760="","",IF($A760=S$2,IF($G$3=aux!$A$2,1,-1)*($F760-INDEX($F$1:$F$1001,ROW($F760)+$E$3))/S$3*1000,""))</f>
        <v/>
      </c>
      <c r="T760" s="73" t="str">
        <f>IF($A760="","",IF($A760=T$2,IF($G$3=aux!$A$2,1,-1)*($F760-INDEX($F$1:$F$1001,ROW($F760)+$E$3))/T$3*1000,""))</f>
        <v/>
      </c>
      <c r="U760" s="73" t="str">
        <f>IF($A760="","",IF($A760=U$2,IF($G$3=aux!$A$2,1,-1)*($F760-INDEX($F$1:$F$1001,ROW($F760)+$E$3))/U$3*1000,""))</f>
        <v/>
      </c>
      <c r="V760" s="73" t="str">
        <f>IF($A760="","",IF($A760=V$2,IF($G$3=aux!$A$2,1,-1)*($F760-INDEX($F$1:$F$1001,ROW($F760)+$E$3))/V$3*1000,""))</f>
        <v/>
      </c>
      <c r="W760" s="73" t="str">
        <f>IF($A760="","",IF($A760=W$2,IF($G$3=aux!$A$2,1,-1)*($F760-INDEX($F$1:$F$1001,ROW($F760)+$E$3))/W$3*1000,""))</f>
        <v/>
      </c>
    </row>
    <row r="761" spans="14:23" x14ac:dyDescent="0.25">
      <c r="N761" s="73" t="str">
        <f>IF($A761="","",IF($A761=N$2,IF($G$3=aux!$A$2,1,-1)*($F761-INDEX($F$1:$F$1001,ROW($F761)+$E$3))/N$3*1000,""))</f>
        <v/>
      </c>
      <c r="O761" s="73" t="str">
        <f>IF($A761="","",IF($A761=O$2,IF($G$3=aux!$A$2,1,-1)*($F761-INDEX($F$1:$F$1001,ROW($F761)+$E$3))/O$3*1000,""))</f>
        <v/>
      </c>
      <c r="P761" s="73" t="str">
        <f>IF($A761="","",IF($A761=P$2,IF($G$3=aux!$A$2,1,-1)*($F761-INDEX($F$1:$F$1001,ROW($F761)+$E$3))/P$3*1000,""))</f>
        <v/>
      </c>
      <c r="Q761" s="73" t="str">
        <f>IF($A761="","",IF($A761=Q$2,IF($G$3=aux!$A$2,1,-1)*($F761-INDEX($F$1:$F$1001,ROW($F761)+$E$3))/Q$3*1000,""))</f>
        <v/>
      </c>
      <c r="R761" s="73" t="str">
        <f>IF($A761="","",IF($A761=R$2,IF($G$3=aux!$A$2,1,-1)*($F761-INDEX($F$1:$F$1001,ROW($F761)+$E$3))/R$3*1000,""))</f>
        <v/>
      </c>
      <c r="S761" s="73" t="str">
        <f>IF($A761="","",IF($A761=S$2,IF($G$3=aux!$A$2,1,-1)*($F761-INDEX($F$1:$F$1001,ROW($F761)+$E$3))/S$3*1000,""))</f>
        <v/>
      </c>
      <c r="T761" s="73" t="str">
        <f>IF($A761="","",IF($A761=T$2,IF($G$3=aux!$A$2,1,-1)*($F761-INDEX($F$1:$F$1001,ROW($F761)+$E$3))/T$3*1000,""))</f>
        <v/>
      </c>
      <c r="U761" s="73" t="str">
        <f>IF($A761="","",IF($A761=U$2,IF($G$3=aux!$A$2,1,-1)*($F761-INDEX($F$1:$F$1001,ROW($F761)+$E$3))/U$3*1000,""))</f>
        <v/>
      </c>
      <c r="V761" s="73" t="str">
        <f>IF($A761="","",IF($A761=V$2,IF($G$3=aux!$A$2,1,-1)*($F761-INDEX($F$1:$F$1001,ROW($F761)+$E$3))/V$3*1000,""))</f>
        <v/>
      </c>
      <c r="W761" s="73" t="str">
        <f>IF($A761="","",IF($A761=W$2,IF($G$3=aux!$A$2,1,-1)*($F761-INDEX($F$1:$F$1001,ROW($F761)+$E$3))/W$3*1000,""))</f>
        <v/>
      </c>
    </row>
    <row r="762" spans="14:23" x14ac:dyDescent="0.25">
      <c r="N762" s="73" t="str">
        <f>IF($A762="","",IF($A762=N$2,IF($G$3=aux!$A$2,1,-1)*($F762-INDEX($F$1:$F$1001,ROW($F762)+$E$3))/N$3*1000,""))</f>
        <v/>
      </c>
      <c r="O762" s="73" t="str">
        <f>IF($A762="","",IF($A762=O$2,IF($G$3=aux!$A$2,1,-1)*($F762-INDEX($F$1:$F$1001,ROW($F762)+$E$3))/O$3*1000,""))</f>
        <v/>
      </c>
      <c r="P762" s="73" t="str">
        <f>IF($A762="","",IF($A762=P$2,IF($G$3=aux!$A$2,1,-1)*($F762-INDEX($F$1:$F$1001,ROW($F762)+$E$3))/P$3*1000,""))</f>
        <v/>
      </c>
      <c r="Q762" s="73" t="str">
        <f>IF($A762="","",IF($A762=Q$2,IF($G$3=aux!$A$2,1,-1)*($F762-INDEX($F$1:$F$1001,ROW($F762)+$E$3))/Q$3*1000,""))</f>
        <v/>
      </c>
      <c r="R762" s="73" t="str">
        <f>IF($A762="","",IF($A762=R$2,IF($G$3=aux!$A$2,1,-1)*($F762-INDEX($F$1:$F$1001,ROW($F762)+$E$3))/R$3*1000,""))</f>
        <v/>
      </c>
      <c r="S762" s="73" t="str">
        <f>IF($A762="","",IF($A762=S$2,IF($G$3=aux!$A$2,1,-1)*($F762-INDEX($F$1:$F$1001,ROW($F762)+$E$3))/S$3*1000,""))</f>
        <v/>
      </c>
      <c r="T762" s="73" t="str">
        <f>IF($A762="","",IF($A762=T$2,IF($G$3=aux!$A$2,1,-1)*($F762-INDEX($F$1:$F$1001,ROW($F762)+$E$3))/T$3*1000,""))</f>
        <v/>
      </c>
      <c r="U762" s="73" t="str">
        <f>IF($A762="","",IF($A762=U$2,IF($G$3=aux!$A$2,1,-1)*($F762-INDEX($F$1:$F$1001,ROW($F762)+$E$3))/U$3*1000,""))</f>
        <v/>
      </c>
      <c r="V762" s="73" t="str">
        <f>IF($A762="","",IF($A762=V$2,IF($G$3=aux!$A$2,1,-1)*($F762-INDEX($F$1:$F$1001,ROW($F762)+$E$3))/V$3*1000,""))</f>
        <v/>
      </c>
      <c r="W762" s="73" t="str">
        <f>IF($A762="","",IF($A762=W$2,IF($G$3=aux!$A$2,1,-1)*($F762-INDEX($F$1:$F$1001,ROW($F762)+$E$3))/W$3*1000,""))</f>
        <v/>
      </c>
    </row>
    <row r="763" spans="14:23" x14ac:dyDescent="0.25">
      <c r="N763" s="73" t="str">
        <f>IF($A763="","",IF($A763=N$2,IF($G$3=aux!$A$2,1,-1)*($F763-INDEX($F$1:$F$1001,ROW($F763)+$E$3))/N$3*1000,""))</f>
        <v/>
      </c>
      <c r="O763" s="73" t="str">
        <f>IF($A763="","",IF($A763=O$2,IF($G$3=aux!$A$2,1,-1)*($F763-INDEX($F$1:$F$1001,ROW($F763)+$E$3))/O$3*1000,""))</f>
        <v/>
      </c>
      <c r="P763" s="73" t="str">
        <f>IF($A763="","",IF($A763=P$2,IF($G$3=aux!$A$2,1,-1)*($F763-INDEX($F$1:$F$1001,ROW($F763)+$E$3))/P$3*1000,""))</f>
        <v/>
      </c>
      <c r="Q763" s="73" t="str">
        <f>IF($A763="","",IF($A763=Q$2,IF($G$3=aux!$A$2,1,-1)*($F763-INDEX($F$1:$F$1001,ROW($F763)+$E$3))/Q$3*1000,""))</f>
        <v/>
      </c>
      <c r="R763" s="73" t="str">
        <f>IF($A763="","",IF($A763=R$2,IF($G$3=aux!$A$2,1,-1)*($F763-INDEX($F$1:$F$1001,ROW($F763)+$E$3))/R$3*1000,""))</f>
        <v/>
      </c>
      <c r="S763" s="73" t="str">
        <f>IF($A763="","",IF($A763=S$2,IF($G$3=aux!$A$2,1,-1)*($F763-INDEX($F$1:$F$1001,ROW($F763)+$E$3))/S$3*1000,""))</f>
        <v/>
      </c>
      <c r="T763" s="73" t="str">
        <f>IF($A763="","",IF($A763=T$2,IF($G$3=aux!$A$2,1,-1)*($F763-INDEX($F$1:$F$1001,ROW($F763)+$E$3))/T$3*1000,""))</f>
        <v/>
      </c>
      <c r="U763" s="73" t="str">
        <f>IF($A763="","",IF($A763=U$2,IF($G$3=aux!$A$2,1,-1)*($F763-INDEX($F$1:$F$1001,ROW($F763)+$E$3))/U$3*1000,""))</f>
        <v/>
      </c>
      <c r="V763" s="73" t="str">
        <f>IF($A763="","",IF($A763=V$2,IF($G$3=aux!$A$2,1,-1)*($F763-INDEX($F$1:$F$1001,ROW($F763)+$E$3))/V$3*1000,""))</f>
        <v/>
      </c>
      <c r="W763" s="73" t="str">
        <f>IF($A763="","",IF($A763=W$2,IF($G$3=aux!$A$2,1,-1)*($F763-INDEX($F$1:$F$1001,ROW($F763)+$E$3))/W$3*1000,""))</f>
        <v/>
      </c>
    </row>
    <row r="764" spans="14:23" x14ac:dyDescent="0.25">
      <c r="N764" s="73" t="str">
        <f>IF($A764="","",IF($A764=N$2,IF($G$3=aux!$A$2,1,-1)*($F764-INDEX($F$1:$F$1001,ROW($F764)+$E$3))/N$3*1000,""))</f>
        <v/>
      </c>
      <c r="O764" s="73" t="str">
        <f>IF($A764="","",IF($A764=O$2,IF($G$3=aux!$A$2,1,-1)*($F764-INDEX($F$1:$F$1001,ROW($F764)+$E$3))/O$3*1000,""))</f>
        <v/>
      </c>
      <c r="P764" s="73" t="str">
        <f>IF($A764="","",IF($A764=P$2,IF($G$3=aux!$A$2,1,-1)*($F764-INDEX($F$1:$F$1001,ROW($F764)+$E$3))/P$3*1000,""))</f>
        <v/>
      </c>
      <c r="Q764" s="73" t="str">
        <f>IF($A764="","",IF($A764=Q$2,IF($G$3=aux!$A$2,1,-1)*($F764-INDEX($F$1:$F$1001,ROW($F764)+$E$3))/Q$3*1000,""))</f>
        <v/>
      </c>
      <c r="R764" s="73" t="str">
        <f>IF($A764="","",IF($A764=R$2,IF($G$3=aux!$A$2,1,-1)*($F764-INDEX($F$1:$F$1001,ROW($F764)+$E$3))/R$3*1000,""))</f>
        <v/>
      </c>
      <c r="S764" s="73" t="str">
        <f>IF($A764="","",IF($A764=S$2,IF($G$3=aux!$A$2,1,-1)*($F764-INDEX($F$1:$F$1001,ROW($F764)+$E$3))/S$3*1000,""))</f>
        <v/>
      </c>
      <c r="T764" s="73" t="str">
        <f>IF($A764="","",IF($A764=T$2,IF($G$3=aux!$A$2,1,-1)*($F764-INDEX($F$1:$F$1001,ROW($F764)+$E$3))/T$3*1000,""))</f>
        <v/>
      </c>
      <c r="U764" s="73" t="str">
        <f>IF($A764="","",IF($A764=U$2,IF($G$3=aux!$A$2,1,-1)*($F764-INDEX($F$1:$F$1001,ROW($F764)+$E$3))/U$3*1000,""))</f>
        <v/>
      </c>
      <c r="V764" s="73" t="str">
        <f>IF($A764="","",IF($A764=V$2,IF($G$3=aux!$A$2,1,-1)*($F764-INDEX($F$1:$F$1001,ROW($F764)+$E$3))/V$3*1000,""))</f>
        <v/>
      </c>
      <c r="W764" s="73" t="str">
        <f>IF($A764="","",IF($A764=W$2,IF($G$3=aux!$A$2,1,-1)*($F764-INDEX($F$1:$F$1001,ROW($F764)+$E$3))/W$3*1000,""))</f>
        <v/>
      </c>
    </row>
    <row r="765" spans="14:23" x14ac:dyDescent="0.25">
      <c r="N765" s="73" t="str">
        <f>IF($A765="","",IF($A765=N$2,IF($G$3=aux!$A$2,1,-1)*($F765-INDEX($F$1:$F$1001,ROW($F765)+$E$3))/N$3*1000,""))</f>
        <v/>
      </c>
      <c r="O765" s="73" t="str">
        <f>IF($A765="","",IF($A765=O$2,IF($G$3=aux!$A$2,1,-1)*($F765-INDEX($F$1:$F$1001,ROW($F765)+$E$3))/O$3*1000,""))</f>
        <v/>
      </c>
      <c r="P765" s="73" t="str">
        <f>IF($A765="","",IF($A765=P$2,IF($G$3=aux!$A$2,1,-1)*($F765-INDEX($F$1:$F$1001,ROW($F765)+$E$3))/P$3*1000,""))</f>
        <v/>
      </c>
      <c r="Q765" s="73" t="str">
        <f>IF($A765="","",IF($A765=Q$2,IF($G$3=aux!$A$2,1,-1)*($F765-INDEX($F$1:$F$1001,ROW($F765)+$E$3))/Q$3*1000,""))</f>
        <v/>
      </c>
      <c r="R765" s="73" t="str">
        <f>IF($A765="","",IF($A765=R$2,IF($G$3=aux!$A$2,1,-1)*($F765-INDEX($F$1:$F$1001,ROW($F765)+$E$3))/R$3*1000,""))</f>
        <v/>
      </c>
      <c r="S765" s="73" t="str">
        <f>IF($A765="","",IF($A765=S$2,IF($G$3=aux!$A$2,1,-1)*($F765-INDEX($F$1:$F$1001,ROW($F765)+$E$3))/S$3*1000,""))</f>
        <v/>
      </c>
      <c r="T765" s="73" t="str">
        <f>IF($A765="","",IF($A765=T$2,IF($G$3=aux!$A$2,1,-1)*($F765-INDEX($F$1:$F$1001,ROW($F765)+$E$3))/T$3*1000,""))</f>
        <v/>
      </c>
      <c r="U765" s="73" t="str">
        <f>IF($A765="","",IF($A765=U$2,IF($G$3=aux!$A$2,1,-1)*($F765-INDEX($F$1:$F$1001,ROW($F765)+$E$3))/U$3*1000,""))</f>
        <v/>
      </c>
      <c r="V765" s="73" t="str">
        <f>IF($A765="","",IF($A765=V$2,IF($G$3=aux!$A$2,1,-1)*($F765-INDEX($F$1:$F$1001,ROW($F765)+$E$3))/V$3*1000,""))</f>
        <v/>
      </c>
      <c r="W765" s="73" t="str">
        <f>IF($A765="","",IF($A765=W$2,IF($G$3=aux!$A$2,1,-1)*($F765-INDEX($F$1:$F$1001,ROW($F765)+$E$3))/W$3*1000,""))</f>
        <v/>
      </c>
    </row>
    <row r="766" spans="14:23" x14ac:dyDescent="0.25">
      <c r="N766" s="73" t="str">
        <f>IF($A766="","",IF($A766=N$2,IF($G$3=aux!$A$2,1,-1)*($F766-INDEX($F$1:$F$1001,ROW($F766)+$E$3))/N$3*1000,""))</f>
        <v/>
      </c>
      <c r="O766" s="73" t="str">
        <f>IF($A766="","",IF($A766=O$2,IF($G$3=aux!$A$2,1,-1)*($F766-INDEX($F$1:$F$1001,ROW($F766)+$E$3))/O$3*1000,""))</f>
        <v/>
      </c>
      <c r="P766" s="73" t="str">
        <f>IF($A766="","",IF($A766=P$2,IF($G$3=aux!$A$2,1,-1)*($F766-INDEX($F$1:$F$1001,ROW($F766)+$E$3))/P$3*1000,""))</f>
        <v/>
      </c>
      <c r="Q766" s="73" t="str">
        <f>IF($A766="","",IF($A766=Q$2,IF($G$3=aux!$A$2,1,-1)*($F766-INDEX($F$1:$F$1001,ROW($F766)+$E$3))/Q$3*1000,""))</f>
        <v/>
      </c>
      <c r="R766" s="73" t="str">
        <f>IF($A766="","",IF($A766=R$2,IF($G$3=aux!$A$2,1,-1)*($F766-INDEX($F$1:$F$1001,ROW($F766)+$E$3))/R$3*1000,""))</f>
        <v/>
      </c>
      <c r="S766" s="73" t="str">
        <f>IF($A766="","",IF($A766=S$2,IF($G$3=aux!$A$2,1,-1)*($F766-INDEX($F$1:$F$1001,ROW($F766)+$E$3))/S$3*1000,""))</f>
        <v/>
      </c>
      <c r="T766" s="73" t="str">
        <f>IF($A766="","",IF($A766=T$2,IF($G$3=aux!$A$2,1,-1)*($F766-INDEX($F$1:$F$1001,ROW($F766)+$E$3))/T$3*1000,""))</f>
        <v/>
      </c>
      <c r="U766" s="73" t="str">
        <f>IF($A766="","",IF($A766=U$2,IF($G$3=aux!$A$2,1,-1)*($F766-INDEX($F$1:$F$1001,ROW($F766)+$E$3))/U$3*1000,""))</f>
        <v/>
      </c>
      <c r="V766" s="73" t="str">
        <f>IF($A766="","",IF($A766=V$2,IF($G$3=aux!$A$2,1,-1)*($F766-INDEX($F$1:$F$1001,ROW($F766)+$E$3))/V$3*1000,""))</f>
        <v/>
      </c>
      <c r="W766" s="73" t="str">
        <f>IF($A766="","",IF($A766=W$2,IF($G$3=aux!$A$2,1,-1)*($F766-INDEX($F$1:$F$1001,ROW($F766)+$E$3))/W$3*1000,""))</f>
        <v/>
      </c>
    </row>
    <row r="767" spans="14:23" x14ac:dyDescent="0.25">
      <c r="N767" s="73" t="str">
        <f>IF($A767="","",IF($A767=N$2,IF($G$3=aux!$A$2,1,-1)*($F767-INDEX($F$1:$F$1001,ROW($F767)+$E$3))/N$3*1000,""))</f>
        <v/>
      </c>
      <c r="O767" s="73" t="str">
        <f>IF($A767="","",IF($A767=O$2,IF($G$3=aux!$A$2,1,-1)*($F767-INDEX($F$1:$F$1001,ROW($F767)+$E$3))/O$3*1000,""))</f>
        <v/>
      </c>
      <c r="P767" s="73" t="str">
        <f>IF($A767="","",IF($A767=P$2,IF($G$3=aux!$A$2,1,-1)*($F767-INDEX($F$1:$F$1001,ROW($F767)+$E$3))/P$3*1000,""))</f>
        <v/>
      </c>
      <c r="Q767" s="73" t="str">
        <f>IF($A767="","",IF($A767=Q$2,IF($G$3=aux!$A$2,1,-1)*($F767-INDEX($F$1:$F$1001,ROW($F767)+$E$3))/Q$3*1000,""))</f>
        <v/>
      </c>
      <c r="R767" s="73" t="str">
        <f>IF($A767="","",IF($A767=R$2,IF($G$3=aux!$A$2,1,-1)*($F767-INDEX($F$1:$F$1001,ROW($F767)+$E$3))/R$3*1000,""))</f>
        <v/>
      </c>
      <c r="S767" s="73" t="str">
        <f>IF($A767="","",IF($A767=S$2,IF($G$3=aux!$A$2,1,-1)*($F767-INDEX($F$1:$F$1001,ROW($F767)+$E$3))/S$3*1000,""))</f>
        <v/>
      </c>
      <c r="T767" s="73" t="str">
        <f>IF($A767="","",IF($A767=T$2,IF($G$3=aux!$A$2,1,-1)*($F767-INDEX($F$1:$F$1001,ROW($F767)+$E$3))/T$3*1000,""))</f>
        <v/>
      </c>
      <c r="U767" s="73" t="str">
        <f>IF($A767="","",IF($A767=U$2,IF($G$3=aux!$A$2,1,-1)*($F767-INDEX($F$1:$F$1001,ROW($F767)+$E$3))/U$3*1000,""))</f>
        <v/>
      </c>
      <c r="V767" s="73" t="str">
        <f>IF($A767="","",IF($A767=V$2,IF($G$3=aux!$A$2,1,-1)*($F767-INDEX($F$1:$F$1001,ROW($F767)+$E$3))/V$3*1000,""))</f>
        <v/>
      </c>
      <c r="W767" s="73" t="str">
        <f>IF($A767="","",IF($A767=W$2,IF($G$3=aux!$A$2,1,-1)*($F767-INDEX($F$1:$F$1001,ROW($F767)+$E$3))/W$3*1000,""))</f>
        <v/>
      </c>
    </row>
    <row r="768" spans="14:23" x14ac:dyDescent="0.25">
      <c r="N768" s="73" t="str">
        <f>IF($A768="","",IF($A768=N$2,IF($G$3=aux!$A$2,1,-1)*($F768-INDEX($F$1:$F$1001,ROW($F768)+$E$3))/N$3*1000,""))</f>
        <v/>
      </c>
      <c r="O768" s="73" t="str">
        <f>IF($A768="","",IF($A768=O$2,IF($G$3=aux!$A$2,1,-1)*($F768-INDEX($F$1:$F$1001,ROW($F768)+$E$3))/O$3*1000,""))</f>
        <v/>
      </c>
      <c r="P768" s="73" t="str">
        <f>IF($A768="","",IF($A768=P$2,IF($G$3=aux!$A$2,1,-1)*($F768-INDEX($F$1:$F$1001,ROW($F768)+$E$3))/P$3*1000,""))</f>
        <v/>
      </c>
      <c r="Q768" s="73" t="str">
        <f>IF($A768="","",IF($A768=Q$2,IF($G$3=aux!$A$2,1,-1)*($F768-INDEX($F$1:$F$1001,ROW($F768)+$E$3))/Q$3*1000,""))</f>
        <v/>
      </c>
      <c r="R768" s="73" t="str">
        <f>IF($A768="","",IF($A768=R$2,IF($G$3=aux!$A$2,1,-1)*($F768-INDEX($F$1:$F$1001,ROW($F768)+$E$3))/R$3*1000,""))</f>
        <v/>
      </c>
      <c r="S768" s="73" t="str">
        <f>IF($A768="","",IF($A768=S$2,IF($G$3=aux!$A$2,1,-1)*($F768-INDEX($F$1:$F$1001,ROW($F768)+$E$3))/S$3*1000,""))</f>
        <v/>
      </c>
      <c r="T768" s="73" t="str">
        <f>IF($A768="","",IF($A768=T$2,IF($G$3=aux!$A$2,1,-1)*($F768-INDEX($F$1:$F$1001,ROW($F768)+$E$3))/T$3*1000,""))</f>
        <v/>
      </c>
      <c r="U768" s="73" t="str">
        <f>IF($A768="","",IF($A768=U$2,IF($G$3=aux!$A$2,1,-1)*($F768-INDEX($F$1:$F$1001,ROW($F768)+$E$3))/U$3*1000,""))</f>
        <v/>
      </c>
      <c r="V768" s="73" t="str">
        <f>IF($A768="","",IF($A768=V$2,IF($G$3=aux!$A$2,1,-1)*($F768-INDEX($F$1:$F$1001,ROW($F768)+$E$3))/V$3*1000,""))</f>
        <v/>
      </c>
      <c r="W768" s="73" t="str">
        <f>IF($A768="","",IF($A768=W$2,IF($G$3=aux!$A$2,1,-1)*($F768-INDEX($F$1:$F$1001,ROW($F768)+$E$3))/W$3*1000,""))</f>
        <v/>
      </c>
    </row>
    <row r="769" spans="14:23" x14ac:dyDescent="0.25">
      <c r="N769" s="73" t="str">
        <f>IF($A769="","",IF($A769=N$2,IF($G$3=aux!$A$2,1,-1)*($F769-INDEX($F$1:$F$1001,ROW($F769)+$E$3))/N$3*1000,""))</f>
        <v/>
      </c>
      <c r="O769" s="73" t="str">
        <f>IF($A769="","",IF($A769=O$2,IF($G$3=aux!$A$2,1,-1)*($F769-INDEX($F$1:$F$1001,ROW($F769)+$E$3))/O$3*1000,""))</f>
        <v/>
      </c>
      <c r="P769" s="73" t="str">
        <f>IF($A769="","",IF($A769=P$2,IF($G$3=aux!$A$2,1,-1)*($F769-INDEX($F$1:$F$1001,ROW($F769)+$E$3))/P$3*1000,""))</f>
        <v/>
      </c>
      <c r="Q769" s="73" t="str">
        <f>IF($A769="","",IF($A769=Q$2,IF($G$3=aux!$A$2,1,-1)*($F769-INDEX($F$1:$F$1001,ROW($F769)+$E$3))/Q$3*1000,""))</f>
        <v/>
      </c>
      <c r="R769" s="73" t="str">
        <f>IF($A769="","",IF($A769=R$2,IF($G$3=aux!$A$2,1,-1)*($F769-INDEX($F$1:$F$1001,ROW($F769)+$E$3))/R$3*1000,""))</f>
        <v/>
      </c>
      <c r="S769" s="73" t="str">
        <f>IF($A769="","",IF($A769=S$2,IF($G$3=aux!$A$2,1,-1)*($F769-INDEX($F$1:$F$1001,ROW($F769)+$E$3))/S$3*1000,""))</f>
        <v/>
      </c>
      <c r="T769" s="73" t="str">
        <f>IF($A769="","",IF($A769=T$2,IF($G$3=aux!$A$2,1,-1)*($F769-INDEX($F$1:$F$1001,ROW($F769)+$E$3))/T$3*1000,""))</f>
        <v/>
      </c>
      <c r="U769" s="73" t="str">
        <f>IF($A769="","",IF($A769=U$2,IF($G$3=aux!$A$2,1,-1)*($F769-INDEX($F$1:$F$1001,ROW($F769)+$E$3))/U$3*1000,""))</f>
        <v/>
      </c>
      <c r="V769" s="73" t="str">
        <f>IF($A769="","",IF($A769=V$2,IF($G$3=aux!$A$2,1,-1)*($F769-INDEX($F$1:$F$1001,ROW($F769)+$E$3))/V$3*1000,""))</f>
        <v/>
      </c>
      <c r="W769" s="73" t="str">
        <f>IF($A769="","",IF($A769=W$2,IF($G$3=aux!$A$2,1,-1)*($F769-INDEX($F$1:$F$1001,ROW($F769)+$E$3))/W$3*1000,""))</f>
        <v/>
      </c>
    </row>
    <row r="770" spans="14:23" x14ac:dyDescent="0.25">
      <c r="N770" s="73" t="str">
        <f>IF($A770="","",IF($A770=N$2,IF($G$3=aux!$A$2,1,-1)*($F770-INDEX($F$1:$F$1001,ROW($F770)+$E$3))/N$3*1000,""))</f>
        <v/>
      </c>
      <c r="O770" s="73" t="str">
        <f>IF($A770="","",IF($A770=O$2,IF($G$3=aux!$A$2,1,-1)*($F770-INDEX($F$1:$F$1001,ROW($F770)+$E$3))/O$3*1000,""))</f>
        <v/>
      </c>
      <c r="P770" s="73" t="str">
        <f>IF($A770="","",IF($A770=P$2,IF($G$3=aux!$A$2,1,-1)*($F770-INDEX($F$1:$F$1001,ROW($F770)+$E$3))/P$3*1000,""))</f>
        <v/>
      </c>
      <c r="Q770" s="73" t="str">
        <f>IF($A770="","",IF($A770=Q$2,IF($G$3=aux!$A$2,1,-1)*($F770-INDEX($F$1:$F$1001,ROW($F770)+$E$3))/Q$3*1000,""))</f>
        <v/>
      </c>
      <c r="R770" s="73" t="str">
        <f>IF($A770="","",IF($A770=R$2,IF($G$3=aux!$A$2,1,-1)*($F770-INDEX($F$1:$F$1001,ROW($F770)+$E$3))/R$3*1000,""))</f>
        <v/>
      </c>
      <c r="S770" s="73" t="str">
        <f>IF($A770="","",IF($A770=S$2,IF($G$3=aux!$A$2,1,-1)*($F770-INDEX($F$1:$F$1001,ROW($F770)+$E$3))/S$3*1000,""))</f>
        <v/>
      </c>
      <c r="T770" s="73" t="str">
        <f>IF($A770="","",IF($A770=T$2,IF($G$3=aux!$A$2,1,-1)*($F770-INDEX($F$1:$F$1001,ROW($F770)+$E$3))/T$3*1000,""))</f>
        <v/>
      </c>
      <c r="U770" s="73" t="str">
        <f>IF($A770="","",IF($A770=U$2,IF($G$3=aux!$A$2,1,-1)*($F770-INDEX($F$1:$F$1001,ROW($F770)+$E$3))/U$3*1000,""))</f>
        <v/>
      </c>
      <c r="V770" s="73" t="str">
        <f>IF($A770="","",IF($A770=V$2,IF($G$3=aux!$A$2,1,-1)*($F770-INDEX($F$1:$F$1001,ROW($F770)+$E$3))/V$3*1000,""))</f>
        <v/>
      </c>
      <c r="W770" s="73" t="str">
        <f>IF($A770="","",IF($A770=W$2,IF($G$3=aux!$A$2,1,-1)*($F770-INDEX($F$1:$F$1001,ROW($F770)+$E$3))/W$3*1000,""))</f>
        <v/>
      </c>
    </row>
    <row r="771" spans="14:23" x14ac:dyDescent="0.25">
      <c r="N771" s="73" t="str">
        <f>IF($A771="","",IF($A771=N$2,IF($G$3=aux!$A$2,1,-1)*($F771-INDEX($F$1:$F$1001,ROW($F771)+$E$3))/N$3*1000,""))</f>
        <v/>
      </c>
      <c r="O771" s="73" t="str">
        <f>IF($A771="","",IF($A771=O$2,IF($G$3=aux!$A$2,1,-1)*($F771-INDEX($F$1:$F$1001,ROW($F771)+$E$3))/O$3*1000,""))</f>
        <v/>
      </c>
      <c r="P771" s="73" t="str">
        <f>IF($A771="","",IF($A771=P$2,IF($G$3=aux!$A$2,1,-1)*($F771-INDEX($F$1:$F$1001,ROW($F771)+$E$3))/P$3*1000,""))</f>
        <v/>
      </c>
      <c r="Q771" s="73" t="str">
        <f>IF($A771="","",IF($A771=Q$2,IF($G$3=aux!$A$2,1,-1)*($F771-INDEX($F$1:$F$1001,ROW($F771)+$E$3))/Q$3*1000,""))</f>
        <v/>
      </c>
      <c r="R771" s="73" t="str">
        <f>IF($A771="","",IF($A771=R$2,IF($G$3=aux!$A$2,1,-1)*($F771-INDEX($F$1:$F$1001,ROW($F771)+$E$3))/R$3*1000,""))</f>
        <v/>
      </c>
      <c r="S771" s="73" t="str">
        <f>IF($A771="","",IF($A771=S$2,IF($G$3=aux!$A$2,1,-1)*($F771-INDEX($F$1:$F$1001,ROW($F771)+$E$3))/S$3*1000,""))</f>
        <v/>
      </c>
      <c r="T771" s="73" t="str">
        <f>IF($A771="","",IF($A771=T$2,IF($G$3=aux!$A$2,1,-1)*($F771-INDEX($F$1:$F$1001,ROW($F771)+$E$3))/T$3*1000,""))</f>
        <v/>
      </c>
      <c r="U771" s="73" t="str">
        <f>IF($A771="","",IF($A771=U$2,IF($G$3=aux!$A$2,1,-1)*($F771-INDEX($F$1:$F$1001,ROW($F771)+$E$3))/U$3*1000,""))</f>
        <v/>
      </c>
      <c r="V771" s="73" t="str">
        <f>IF($A771="","",IF($A771=V$2,IF($G$3=aux!$A$2,1,-1)*($F771-INDEX($F$1:$F$1001,ROW($F771)+$E$3))/V$3*1000,""))</f>
        <v/>
      </c>
      <c r="W771" s="73" t="str">
        <f>IF($A771="","",IF($A771=W$2,IF($G$3=aux!$A$2,1,-1)*($F771-INDEX($F$1:$F$1001,ROW($F771)+$E$3))/W$3*1000,""))</f>
        <v/>
      </c>
    </row>
    <row r="772" spans="14:23" x14ac:dyDescent="0.25">
      <c r="N772" s="73" t="str">
        <f>IF($A772="","",IF($A772=N$2,IF($G$3=aux!$A$2,1,-1)*($F772-INDEX($F$1:$F$1001,ROW($F772)+$E$3))/N$3*1000,""))</f>
        <v/>
      </c>
      <c r="O772" s="73" t="str">
        <f>IF($A772="","",IF($A772=O$2,IF($G$3=aux!$A$2,1,-1)*($F772-INDEX($F$1:$F$1001,ROW($F772)+$E$3))/O$3*1000,""))</f>
        <v/>
      </c>
      <c r="P772" s="73" t="str">
        <f>IF($A772="","",IF($A772=P$2,IF($G$3=aux!$A$2,1,-1)*($F772-INDEX($F$1:$F$1001,ROW($F772)+$E$3))/P$3*1000,""))</f>
        <v/>
      </c>
      <c r="Q772" s="73" t="str">
        <f>IF($A772="","",IF($A772=Q$2,IF($G$3=aux!$A$2,1,-1)*($F772-INDEX($F$1:$F$1001,ROW($F772)+$E$3))/Q$3*1000,""))</f>
        <v/>
      </c>
      <c r="R772" s="73" t="str">
        <f>IF($A772="","",IF($A772=R$2,IF($G$3=aux!$A$2,1,-1)*($F772-INDEX($F$1:$F$1001,ROW($F772)+$E$3))/R$3*1000,""))</f>
        <v/>
      </c>
      <c r="S772" s="73" t="str">
        <f>IF($A772="","",IF($A772=S$2,IF($G$3=aux!$A$2,1,-1)*($F772-INDEX($F$1:$F$1001,ROW($F772)+$E$3))/S$3*1000,""))</f>
        <v/>
      </c>
      <c r="T772" s="73" t="str">
        <f>IF($A772="","",IF($A772=T$2,IF($G$3=aux!$A$2,1,-1)*($F772-INDEX($F$1:$F$1001,ROW($F772)+$E$3))/T$3*1000,""))</f>
        <v/>
      </c>
      <c r="U772" s="73" t="str">
        <f>IF($A772="","",IF($A772=U$2,IF($G$3=aux!$A$2,1,-1)*($F772-INDEX($F$1:$F$1001,ROW($F772)+$E$3))/U$3*1000,""))</f>
        <v/>
      </c>
      <c r="V772" s="73" t="str">
        <f>IF($A772="","",IF($A772=V$2,IF($G$3=aux!$A$2,1,-1)*($F772-INDEX($F$1:$F$1001,ROW($F772)+$E$3))/V$3*1000,""))</f>
        <v/>
      </c>
      <c r="W772" s="73" t="str">
        <f>IF($A772="","",IF($A772=W$2,IF($G$3=aux!$A$2,1,-1)*($F772-INDEX($F$1:$F$1001,ROW($F772)+$E$3))/W$3*1000,""))</f>
        <v/>
      </c>
    </row>
    <row r="773" spans="14:23" x14ac:dyDescent="0.25">
      <c r="N773" s="73" t="str">
        <f>IF($A773="","",IF($A773=N$2,IF($G$3=aux!$A$2,1,-1)*($F773-INDEX($F$1:$F$1001,ROW($F773)+$E$3))/N$3*1000,""))</f>
        <v/>
      </c>
      <c r="O773" s="73" t="str">
        <f>IF($A773="","",IF($A773=O$2,IF($G$3=aux!$A$2,1,-1)*($F773-INDEX($F$1:$F$1001,ROW($F773)+$E$3))/O$3*1000,""))</f>
        <v/>
      </c>
      <c r="P773" s="73" t="str">
        <f>IF($A773="","",IF($A773=P$2,IF($G$3=aux!$A$2,1,-1)*($F773-INDEX($F$1:$F$1001,ROW($F773)+$E$3))/P$3*1000,""))</f>
        <v/>
      </c>
      <c r="Q773" s="73" t="str">
        <f>IF($A773="","",IF($A773=Q$2,IF($G$3=aux!$A$2,1,-1)*($F773-INDEX($F$1:$F$1001,ROW($F773)+$E$3))/Q$3*1000,""))</f>
        <v/>
      </c>
      <c r="R773" s="73" t="str">
        <f>IF($A773="","",IF($A773=R$2,IF($G$3=aux!$A$2,1,-1)*($F773-INDEX($F$1:$F$1001,ROW($F773)+$E$3))/R$3*1000,""))</f>
        <v/>
      </c>
      <c r="S773" s="73" t="str">
        <f>IF($A773="","",IF($A773=S$2,IF($G$3=aux!$A$2,1,-1)*($F773-INDEX($F$1:$F$1001,ROW($F773)+$E$3))/S$3*1000,""))</f>
        <v/>
      </c>
      <c r="T773" s="73" t="str">
        <f>IF($A773="","",IF($A773=T$2,IF($G$3=aux!$A$2,1,-1)*($F773-INDEX($F$1:$F$1001,ROW($F773)+$E$3))/T$3*1000,""))</f>
        <v/>
      </c>
      <c r="U773" s="73" t="str">
        <f>IF($A773="","",IF($A773=U$2,IF($G$3=aux!$A$2,1,-1)*($F773-INDEX($F$1:$F$1001,ROW($F773)+$E$3))/U$3*1000,""))</f>
        <v/>
      </c>
      <c r="V773" s="73" t="str">
        <f>IF($A773="","",IF($A773=V$2,IF($G$3=aux!$A$2,1,-1)*($F773-INDEX($F$1:$F$1001,ROW($F773)+$E$3))/V$3*1000,""))</f>
        <v/>
      </c>
      <c r="W773" s="73" t="str">
        <f>IF($A773="","",IF($A773=W$2,IF($G$3=aux!$A$2,1,-1)*($F773-INDEX($F$1:$F$1001,ROW($F773)+$E$3))/W$3*1000,""))</f>
        <v/>
      </c>
    </row>
    <row r="774" spans="14:23" x14ac:dyDescent="0.25">
      <c r="N774" s="73" t="str">
        <f>IF($A774="","",IF($A774=N$2,IF($G$3=aux!$A$2,1,-1)*($F774-INDEX($F$1:$F$1001,ROW($F774)+$E$3))/N$3*1000,""))</f>
        <v/>
      </c>
      <c r="O774" s="73" t="str">
        <f>IF($A774="","",IF($A774=O$2,IF($G$3=aux!$A$2,1,-1)*($F774-INDEX($F$1:$F$1001,ROW($F774)+$E$3))/O$3*1000,""))</f>
        <v/>
      </c>
      <c r="P774" s="73" t="str">
        <f>IF($A774="","",IF($A774=P$2,IF($G$3=aux!$A$2,1,-1)*($F774-INDEX($F$1:$F$1001,ROW($F774)+$E$3))/P$3*1000,""))</f>
        <v/>
      </c>
      <c r="Q774" s="73" t="str">
        <f>IF($A774="","",IF($A774=Q$2,IF($G$3=aux!$A$2,1,-1)*($F774-INDEX($F$1:$F$1001,ROW($F774)+$E$3))/Q$3*1000,""))</f>
        <v/>
      </c>
      <c r="R774" s="73" t="str">
        <f>IF($A774="","",IF($A774=R$2,IF($G$3=aux!$A$2,1,-1)*($F774-INDEX($F$1:$F$1001,ROW($F774)+$E$3))/R$3*1000,""))</f>
        <v/>
      </c>
      <c r="S774" s="73" t="str">
        <f>IF($A774="","",IF($A774=S$2,IF($G$3=aux!$A$2,1,-1)*($F774-INDEX($F$1:$F$1001,ROW($F774)+$E$3))/S$3*1000,""))</f>
        <v/>
      </c>
      <c r="T774" s="73" t="str">
        <f>IF($A774="","",IF($A774=T$2,IF($G$3=aux!$A$2,1,-1)*($F774-INDEX($F$1:$F$1001,ROW($F774)+$E$3))/T$3*1000,""))</f>
        <v/>
      </c>
      <c r="U774" s="73" t="str">
        <f>IF($A774="","",IF($A774=U$2,IF($G$3=aux!$A$2,1,-1)*($F774-INDEX($F$1:$F$1001,ROW($F774)+$E$3))/U$3*1000,""))</f>
        <v/>
      </c>
      <c r="V774" s="73" t="str">
        <f>IF($A774="","",IF($A774=V$2,IF($G$3=aux!$A$2,1,-1)*($F774-INDEX($F$1:$F$1001,ROW($F774)+$E$3))/V$3*1000,""))</f>
        <v/>
      </c>
      <c r="W774" s="73" t="str">
        <f>IF($A774="","",IF($A774=W$2,IF($G$3=aux!$A$2,1,-1)*($F774-INDEX($F$1:$F$1001,ROW($F774)+$E$3))/W$3*1000,""))</f>
        <v/>
      </c>
    </row>
    <row r="775" spans="14:23" x14ac:dyDescent="0.25">
      <c r="N775" s="73" t="str">
        <f>IF($A775="","",IF($A775=N$2,IF($G$3=aux!$A$2,1,-1)*($F775-INDEX($F$1:$F$1001,ROW($F775)+$E$3))/N$3*1000,""))</f>
        <v/>
      </c>
      <c r="O775" s="73" t="str">
        <f>IF($A775="","",IF($A775=O$2,IF($G$3=aux!$A$2,1,-1)*($F775-INDEX($F$1:$F$1001,ROW($F775)+$E$3))/O$3*1000,""))</f>
        <v/>
      </c>
      <c r="P775" s="73" t="str">
        <f>IF($A775="","",IF($A775=P$2,IF($G$3=aux!$A$2,1,-1)*($F775-INDEX($F$1:$F$1001,ROW($F775)+$E$3))/P$3*1000,""))</f>
        <v/>
      </c>
      <c r="Q775" s="73" t="str">
        <f>IF($A775="","",IF($A775=Q$2,IF($G$3=aux!$A$2,1,-1)*($F775-INDEX($F$1:$F$1001,ROW($F775)+$E$3))/Q$3*1000,""))</f>
        <v/>
      </c>
      <c r="R775" s="73" t="str">
        <f>IF($A775="","",IF($A775=R$2,IF($G$3=aux!$A$2,1,-1)*($F775-INDEX($F$1:$F$1001,ROW($F775)+$E$3))/R$3*1000,""))</f>
        <v/>
      </c>
      <c r="S775" s="73" t="str">
        <f>IF($A775="","",IF($A775=S$2,IF($G$3=aux!$A$2,1,-1)*($F775-INDEX($F$1:$F$1001,ROW($F775)+$E$3))/S$3*1000,""))</f>
        <v/>
      </c>
      <c r="T775" s="73" t="str">
        <f>IF($A775="","",IF($A775=T$2,IF($G$3=aux!$A$2,1,-1)*($F775-INDEX($F$1:$F$1001,ROW($F775)+$E$3))/T$3*1000,""))</f>
        <v/>
      </c>
      <c r="U775" s="73" t="str">
        <f>IF($A775="","",IF($A775=U$2,IF($G$3=aux!$A$2,1,-1)*($F775-INDEX($F$1:$F$1001,ROW($F775)+$E$3))/U$3*1000,""))</f>
        <v/>
      </c>
      <c r="V775" s="73" t="str">
        <f>IF($A775="","",IF($A775=V$2,IF($G$3=aux!$A$2,1,-1)*($F775-INDEX($F$1:$F$1001,ROW($F775)+$E$3))/V$3*1000,""))</f>
        <v/>
      </c>
      <c r="W775" s="73" t="str">
        <f>IF($A775="","",IF($A775=W$2,IF($G$3=aux!$A$2,1,-1)*($F775-INDEX($F$1:$F$1001,ROW($F775)+$E$3))/W$3*1000,""))</f>
        <v/>
      </c>
    </row>
    <row r="776" spans="14:23" x14ac:dyDescent="0.25">
      <c r="N776" s="73" t="str">
        <f>IF($A776="","",IF($A776=N$2,IF($G$3=aux!$A$2,1,-1)*($F776-INDEX($F$1:$F$1001,ROW($F776)+$E$3))/N$3*1000,""))</f>
        <v/>
      </c>
      <c r="O776" s="73" t="str">
        <f>IF($A776="","",IF($A776=O$2,IF($G$3=aux!$A$2,1,-1)*($F776-INDEX($F$1:$F$1001,ROW($F776)+$E$3))/O$3*1000,""))</f>
        <v/>
      </c>
      <c r="P776" s="73" t="str">
        <f>IF($A776="","",IF($A776=P$2,IF($G$3=aux!$A$2,1,-1)*($F776-INDEX($F$1:$F$1001,ROW($F776)+$E$3))/P$3*1000,""))</f>
        <v/>
      </c>
      <c r="Q776" s="73" t="str">
        <f>IF($A776="","",IF($A776=Q$2,IF($G$3=aux!$A$2,1,-1)*($F776-INDEX($F$1:$F$1001,ROW($F776)+$E$3))/Q$3*1000,""))</f>
        <v/>
      </c>
      <c r="R776" s="73" t="str">
        <f>IF($A776="","",IF($A776=R$2,IF($G$3=aux!$A$2,1,-1)*($F776-INDEX($F$1:$F$1001,ROW($F776)+$E$3))/R$3*1000,""))</f>
        <v/>
      </c>
      <c r="S776" s="73" t="str">
        <f>IF($A776="","",IF($A776=S$2,IF($G$3=aux!$A$2,1,-1)*($F776-INDEX($F$1:$F$1001,ROW($F776)+$E$3))/S$3*1000,""))</f>
        <v/>
      </c>
      <c r="T776" s="73" t="str">
        <f>IF($A776="","",IF($A776=T$2,IF($G$3=aux!$A$2,1,-1)*($F776-INDEX($F$1:$F$1001,ROW($F776)+$E$3))/T$3*1000,""))</f>
        <v/>
      </c>
      <c r="U776" s="73" t="str">
        <f>IF($A776="","",IF($A776=U$2,IF($G$3=aux!$A$2,1,-1)*($F776-INDEX($F$1:$F$1001,ROW($F776)+$E$3))/U$3*1000,""))</f>
        <v/>
      </c>
      <c r="V776" s="73" t="str">
        <f>IF($A776="","",IF($A776=V$2,IF($G$3=aux!$A$2,1,-1)*($F776-INDEX($F$1:$F$1001,ROW($F776)+$E$3))/V$3*1000,""))</f>
        <v/>
      </c>
      <c r="W776" s="73" t="str">
        <f>IF($A776="","",IF($A776=W$2,IF($G$3=aux!$A$2,1,-1)*($F776-INDEX($F$1:$F$1001,ROW($F776)+$E$3))/W$3*1000,""))</f>
        <v/>
      </c>
    </row>
    <row r="777" spans="14:23" x14ac:dyDescent="0.25">
      <c r="N777" s="73" t="str">
        <f>IF($A777="","",IF($A777=N$2,IF($G$3=aux!$A$2,1,-1)*($F777-INDEX($F$1:$F$1001,ROW($F777)+$E$3))/N$3*1000,""))</f>
        <v/>
      </c>
      <c r="O777" s="73" t="str">
        <f>IF($A777="","",IF($A777=O$2,IF($G$3=aux!$A$2,1,-1)*($F777-INDEX($F$1:$F$1001,ROW($F777)+$E$3))/O$3*1000,""))</f>
        <v/>
      </c>
      <c r="P777" s="73" t="str">
        <f>IF($A777="","",IF($A777=P$2,IF($G$3=aux!$A$2,1,-1)*($F777-INDEX($F$1:$F$1001,ROW($F777)+$E$3))/P$3*1000,""))</f>
        <v/>
      </c>
      <c r="Q777" s="73" t="str">
        <f>IF($A777="","",IF($A777=Q$2,IF($G$3=aux!$A$2,1,-1)*($F777-INDEX($F$1:$F$1001,ROW($F777)+$E$3))/Q$3*1000,""))</f>
        <v/>
      </c>
      <c r="R777" s="73" t="str">
        <f>IF($A777="","",IF($A777=R$2,IF($G$3=aux!$A$2,1,-1)*($F777-INDEX($F$1:$F$1001,ROW($F777)+$E$3))/R$3*1000,""))</f>
        <v/>
      </c>
      <c r="S777" s="73" t="str">
        <f>IF($A777="","",IF($A777=S$2,IF($G$3=aux!$A$2,1,-1)*($F777-INDEX($F$1:$F$1001,ROW($F777)+$E$3))/S$3*1000,""))</f>
        <v/>
      </c>
      <c r="T777" s="73" t="str">
        <f>IF($A777="","",IF($A777=T$2,IF($G$3=aux!$A$2,1,-1)*($F777-INDEX($F$1:$F$1001,ROW($F777)+$E$3))/T$3*1000,""))</f>
        <v/>
      </c>
      <c r="U777" s="73" t="str">
        <f>IF($A777="","",IF($A777=U$2,IF($G$3=aux!$A$2,1,-1)*($F777-INDEX($F$1:$F$1001,ROW($F777)+$E$3))/U$3*1000,""))</f>
        <v/>
      </c>
      <c r="V777" s="73" t="str">
        <f>IF($A777="","",IF($A777=V$2,IF($G$3=aux!$A$2,1,-1)*($F777-INDEX($F$1:$F$1001,ROW($F777)+$E$3))/V$3*1000,""))</f>
        <v/>
      </c>
      <c r="W777" s="73" t="str">
        <f>IF($A777="","",IF($A777=W$2,IF($G$3=aux!$A$2,1,-1)*($F777-INDEX($F$1:$F$1001,ROW($F777)+$E$3))/W$3*1000,""))</f>
        <v/>
      </c>
    </row>
    <row r="778" spans="14:23" x14ac:dyDescent="0.25">
      <c r="N778" s="73" t="str">
        <f>IF($A778="","",IF($A778=N$2,IF($G$3=aux!$A$2,1,-1)*($F778-INDEX($F$1:$F$1001,ROW($F778)+$E$3))/N$3*1000,""))</f>
        <v/>
      </c>
      <c r="O778" s="73" t="str">
        <f>IF($A778="","",IF($A778=O$2,IF($G$3=aux!$A$2,1,-1)*($F778-INDEX($F$1:$F$1001,ROW($F778)+$E$3))/O$3*1000,""))</f>
        <v/>
      </c>
      <c r="P778" s="73" t="str">
        <f>IF($A778="","",IF($A778=P$2,IF($G$3=aux!$A$2,1,-1)*($F778-INDEX($F$1:$F$1001,ROW($F778)+$E$3))/P$3*1000,""))</f>
        <v/>
      </c>
      <c r="Q778" s="73" t="str">
        <f>IF($A778="","",IF($A778=Q$2,IF($G$3=aux!$A$2,1,-1)*($F778-INDEX($F$1:$F$1001,ROW($F778)+$E$3))/Q$3*1000,""))</f>
        <v/>
      </c>
      <c r="R778" s="73" t="str">
        <f>IF($A778="","",IF($A778=R$2,IF($G$3=aux!$A$2,1,-1)*($F778-INDEX($F$1:$F$1001,ROW($F778)+$E$3))/R$3*1000,""))</f>
        <v/>
      </c>
      <c r="S778" s="73" t="str">
        <f>IF($A778="","",IF($A778=S$2,IF($G$3=aux!$A$2,1,-1)*($F778-INDEX($F$1:$F$1001,ROW($F778)+$E$3))/S$3*1000,""))</f>
        <v/>
      </c>
      <c r="T778" s="73" t="str">
        <f>IF($A778="","",IF($A778=T$2,IF($G$3=aux!$A$2,1,-1)*($F778-INDEX($F$1:$F$1001,ROW($F778)+$E$3))/T$3*1000,""))</f>
        <v/>
      </c>
      <c r="U778" s="73" t="str">
        <f>IF($A778="","",IF($A778=U$2,IF($G$3=aux!$A$2,1,-1)*($F778-INDEX($F$1:$F$1001,ROW($F778)+$E$3))/U$3*1000,""))</f>
        <v/>
      </c>
      <c r="V778" s="73" t="str">
        <f>IF($A778="","",IF($A778=V$2,IF($G$3=aux!$A$2,1,-1)*($F778-INDEX($F$1:$F$1001,ROW($F778)+$E$3))/V$3*1000,""))</f>
        <v/>
      </c>
      <c r="W778" s="73" t="str">
        <f>IF($A778="","",IF($A778=W$2,IF($G$3=aux!$A$2,1,-1)*($F778-INDEX($F$1:$F$1001,ROW($F778)+$E$3))/W$3*1000,""))</f>
        <v/>
      </c>
    </row>
    <row r="779" spans="14:23" x14ac:dyDescent="0.25">
      <c r="N779" s="73" t="str">
        <f>IF($A779="","",IF($A779=N$2,IF($G$3=aux!$A$2,1,-1)*($F779-INDEX($F$1:$F$1001,ROW($F779)+$E$3))/N$3*1000,""))</f>
        <v/>
      </c>
      <c r="O779" s="73" t="str">
        <f>IF($A779="","",IF($A779=O$2,IF($G$3=aux!$A$2,1,-1)*($F779-INDEX($F$1:$F$1001,ROW($F779)+$E$3))/O$3*1000,""))</f>
        <v/>
      </c>
      <c r="P779" s="73" t="str">
        <f>IF($A779="","",IF($A779=P$2,IF($G$3=aux!$A$2,1,-1)*($F779-INDEX($F$1:$F$1001,ROW($F779)+$E$3))/P$3*1000,""))</f>
        <v/>
      </c>
      <c r="Q779" s="73" t="str">
        <f>IF($A779="","",IF($A779=Q$2,IF($G$3=aux!$A$2,1,-1)*($F779-INDEX($F$1:$F$1001,ROW($F779)+$E$3))/Q$3*1000,""))</f>
        <v/>
      </c>
      <c r="R779" s="73" t="str">
        <f>IF($A779="","",IF($A779=R$2,IF($G$3=aux!$A$2,1,-1)*($F779-INDEX($F$1:$F$1001,ROW($F779)+$E$3))/R$3*1000,""))</f>
        <v/>
      </c>
      <c r="S779" s="73" t="str">
        <f>IF($A779="","",IF($A779=S$2,IF($G$3=aux!$A$2,1,-1)*($F779-INDEX($F$1:$F$1001,ROW($F779)+$E$3))/S$3*1000,""))</f>
        <v/>
      </c>
      <c r="T779" s="73" t="str">
        <f>IF($A779="","",IF($A779=T$2,IF($G$3=aux!$A$2,1,-1)*($F779-INDEX($F$1:$F$1001,ROW($F779)+$E$3))/T$3*1000,""))</f>
        <v/>
      </c>
      <c r="U779" s="73" t="str">
        <f>IF($A779="","",IF($A779=U$2,IF($G$3=aux!$A$2,1,-1)*($F779-INDEX($F$1:$F$1001,ROW($F779)+$E$3))/U$3*1000,""))</f>
        <v/>
      </c>
      <c r="V779" s="73" t="str">
        <f>IF($A779="","",IF($A779=V$2,IF($G$3=aux!$A$2,1,-1)*($F779-INDEX($F$1:$F$1001,ROW($F779)+$E$3))/V$3*1000,""))</f>
        <v/>
      </c>
      <c r="W779" s="73" t="str">
        <f>IF($A779="","",IF($A779=W$2,IF($G$3=aux!$A$2,1,-1)*($F779-INDEX($F$1:$F$1001,ROW($F779)+$E$3))/W$3*1000,""))</f>
        <v/>
      </c>
    </row>
    <row r="780" spans="14:23" x14ac:dyDescent="0.25">
      <c r="N780" s="73" t="str">
        <f>IF($A780="","",IF($A780=N$2,IF($G$3=aux!$A$2,1,-1)*($F780-INDEX($F$1:$F$1001,ROW($F780)+$E$3))/N$3*1000,""))</f>
        <v/>
      </c>
      <c r="O780" s="73" t="str">
        <f>IF($A780="","",IF($A780=O$2,IF($G$3=aux!$A$2,1,-1)*($F780-INDEX($F$1:$F$1001,ROW($F780)+$E$3))/O$3*1000,""))</f>
        <v/>
      </c>
      <c r="P780" s="73" t="str">
        <f>IF($A780="","",IF($A780=P$2,IF($G$3=aux!$A$2,1,-1)*($F780-INDEX($F$1:$F$1001,ROW($F780)+$E$3))/P$3*1000,""))</f>
        <v/>
      </c>
      <c r="Q780" s="73" t="str">
        <f>IF($A780="","",IF($A780=Q$2,IF($G$3=aux!$A$2,1,-1)*($F780-INDEX($F$1:$F$1001,ROW($F780)+$E$3))/Q$3*1000,""))</f>
        <v/>
      </c>
      <c r="R780" s="73" t="str">
        <f>IF($A780="","",IF($A780=R$2,IF($G$3=aux!$A$2,1,-1)*($F780-INDEX($F$1:$F$1001,ROW($F780)+$E$3))/R$3*1000,""))</f>
        <v/>
      </c>
      <c r="S780" s="73" t="str">
        <f>IF($A780="","",IF($A780=S$2,IF($G$3=aux!$A$2,1,-1)*($F780-INDEX($F$1:$F$1001,ROW($F780)+$E$3))/S$3*1000,""))</f>
        <v/>
      </c>
      <c r="T780" s="73" t="str">
        <f>IF($A780="","",IF($A780=T$2,IF($G$3=aux!$A$2,1,-1)*($F780-INDEX($F$1:$F$1001,ROW($F780)+$E$3))/T$3*1000,""))</f>
        <v/>
      </c>
      <c r="U780" s="73" t="str">
        <f>IF($A780="","",IF($A780=U$2,IF($G$3=aux!$A$2,1,-1)*($F780-INDEX($F$1:$F$1001,ROW($F780)+$E$3))/U$3*1000,""))</f>
        <v/>
      </c>
      <c r="V780" s="73" t="str">
        <f>IF($A780="","",IF($A780=V$2,IF($G$3=aux!$A$2,1,-1)*($F780-INDEX($F$1:$F$1001,ROW($F780)+$E$3))/V$3*1000,""))</f>
        <v/>
      </c>
      <c r="W780" s="73" t="str">
        <f>IF($A780="","",IF($A780=W$2,IF($G$3=aux!$A$2,1,-1)*($F780-INDEX($F$1:$F$1001,ROW($F780)+$E$3))/W$3*1000,""))</f>
        <v/>
      </c>
    </row>
    <row r="781" spans="14:23" x14ac:dyDescent="0.25">
      <c r="N781" s="73" t="str">
        <f>IF($A781="","",IF($A781=N$2,IF($G$3=aux!$A$2,1,-1)*($F781-INDEX($F$1:$F$1001,ROW($F781)+$E$3))/N$3*1000,""))</f>
        <v/>
      </c>
      <c r="O781" s="73" t="str">
        <f>IF($A781="","",IF($A781=O$2,IF($G$3=aux!$A$2,1,-1)*($F781-INDEX($F$1:$F$1001,ROW($F781)+$E$3))/O$3*1000,""))</f>
        <v/>
      </c>
      <c r="P781" s="73" t="str">
        <f>IF($A781="","",IF($A781=P$2,IF($G$3=aux!$A$2,1,-1)*($F781-INDEX($F$1:$F$1001,ROW($F781)+$E$3))/P$3*1000,""))</f>
        <v/>
      </c>
      <c r="Q781" s="73" t="str">
        <f>IF($A781="","",IF($A781=Q$2,IF($G$3=aux!$A$2,1,-1)*($F781-INDEX($F$1:$F$1001,ROW($F781)+$E$3))/Q$3*1000,""))</f>
        <v/>
      </c>
      <c r="R781" s="73" t="str">
        <f>IF($A781="","",IF($A781=R$2,IF($G$3=aux!$A$2,1,-1)*($F781-INDEX($F$1:$F$1001,ROW($F781)+$E$3))/R$3*1000,""))</f>
        <v/>
      </c>
      <c r="S781" s="73" t="str">
        <f>IF($A781="","",IF($A781=S$2,IF($G$3=aux!$A$2,1,-1)*($F781-INDEX($F$1:$F$1001,ROW($F781)+$E$3))/S$3*1000,""))</f>
        <v/>
      </c>
      <c r="T781" s="73" t="str">
        <f>IF($A781="","",IF($A781=T$2,IF($G$3=aux!$A$2,1,-1)*($F781-INDEX($F$1:$F$1001,ROW($F781)+$E$3))/T$3*1000,""))</f>
        <v/>
      </c>
      <c r="U781" s="73" t="str">
        <f>IF($A781="","",IF($A781=U$2,IF($G$3=aux!$A$2,1,-1)*($F781-INDEX($F$1:$F$1001,ROW($F781)+$E$3))/U$3*1000,""))</f>
        <v/>
      </c>
      <c r="V781" s="73" t="str">
        <f>IF($A781="","",IF($A781=V$2,IF($G$3=aux!$A$2,1,-1)*($F781-INDEX($F$1:$F$1001,ROW($F781)+$E$3))/V$3*1000,""))</f>
        <v/>
      </c>
      <c r="W781" s="73" t="str">
        <f>IF($A781="","",IF($A781=W$2,IF($G$3=aux!$A$2,1,-1)*($F781-INDEX($F$1:$F$1001,ROW($F781)+$E$3))/W$3*1000,""))</f>
        <v/>
      </c>
    </row>
    <row r="782" spans="14:23" x14ac:dyDescent="0.25">
      <c r="N782" s="73" t="str">
        <f>IF($A782="","",IF($A782=N$2,IF($G$3=aux!$A$2,1,-1)*($F782-INDEX($F$1:$F$1001,ROW($F782)+$E$3))/N$3*1000,""))</f>
        <v/>
      </c>
      <c r="O782" s="73" t="str">
        <f>IF($A782="","",IF($A782=O$2,IF($G$3=aux!$A$2,1,-1)*($F782-INDEX($F$1:$F$1001,ROW($F782)+$E$3))/O$3*1000,""))</f>
        <v/>
      </c>
      <c r="P782" s="73" t="str">
        <f>IF($A782="","",IF($A782=P$2,IF($G$3=aux!$A$2,1,-1)*($F782-INDEX($F$1:$F$1001,ROW($F782)+$E$3))/P$3*1000,""))</f>
        <v/>
      </c>
      <c r="Q782" s="73" t="str">
        <f>IF($A782="","",IF($A782=Q$2,IF($G$3=aux!$A$2,1,-1)*($F782-INDEX($F$1:$F$1001,ROW($F782)+$E$3))/Q$3*1000,""))</f>
        <v/>
      </c>
      <c r="R782" s="73" t="str">
        <f>IF($A782="","",IF($A782=R$2,IF($G$3=aux!$A$2,1,-1)*($F782-INDEX($F$1:$F$1001,ROW($F782)+$E$3))/R$3*1000,""))</f>
        <v/>
      </c>
      <c r="S782" s="73" t="str">
        <f>IF($A782="","",IF($A782=S$2,IF($G$3=aux!$A$2,1,-1)*($F782-INDEX($F$1:$F$1001,ROW($F782)+$E$3))/S$3*1000,""))</f>
        <v/>
      </c>
      <c r="T782" s="73" t="str">
        <f>IF($A782="","",IF($A782=T$2,IF($G$3=aux!$A$2,1,-1)*($F782-INDEX($F$1:$F$1001,ROW($F782)+$E$3))/T$3*1000,""))</f>
        <v/>
      </c>
      <c r="U782" s="73" t="str">
        <f>IF($A782="","",IF($A782=U$2,IF($G$3=aux!$A$2,1,-1)*($F782-INDEX($F$1:$F$1001,ROW($F782)+$E$3))/U$3*1000,""))</f>
        <v/>
      </c>
      <c r="V782" s="73" t="str">
        <f>IF($A782="","",IF($A782=V$2,IF($G$3=aux!$A$2,1,-1)*($F782-INDEX($F$1:$F$1001,ROW($F782)+$E$3))/V$3*1000,""))</f>
        <v/>
      </c>
      <c r="W782" s="73" t="str">
        <f>IF($A782="","",IF($A782=W$2,IF($G$3=aux!$A$2,1,-1)*($F782-INDEX($F$1:$F$1001,ROW($F782)+$E$3))/W$3*1000,""))</f>
        <v/>
      </c>
    </row>
    <row r="783" spans="14:23" x14ac:dyDescent="0.25">
      <c r="N783" s="73" t="str">
        <f>IF($A783="","",IF($A783=N$2,IF($G$3=aux!$A$2,1,-1)*($F783-INDEX($F$1:$F$1001,ROW($F783)+$E$3))/N$3*1000,""))</f>
        <v/>
      </c>
      <c r="O783" s="73" t="str">
        <f>IF($A783="","",IF($A783=O$2,IF($G$3=aux!$A$2,1,-1)*($F783-INDEX($F$1:$F$1001,ROW($F783)+$E$3))/O$3*1000,""))</f>
        <v/>
      </c>
      <c r="P783" s="73" t="str">
        <f>IF($A783="","",IF($A783=P$2,IF($G$3=aux!$A$2,1,-1)*($F783-INDEX($F$1:$F$1001,ROW($F783)+$E$3))/P$3*1000,""))</f>
        <v/>
      </c>
      <c r="Q783" s="73" t="str">
        <f>IF($A783="","",IF($A783=Q$2,IF($G$3=aux!$A$2,1,-1)*($F783-INDEX($F$1:$F$1001,ROW($F783)+$E$3))/Q$3*1000,""))</f>
        <v/>
      </c>
      <c r="R783" s="73" t="str">
        <f>IF($A783="","",IF($A783=R$2,IF($G$3=aux!$A$2,1,-1)*($F783-INDEX($F$1:$F$1001,ROW($F783)+$E$3))/R$3*1000,""))</f>
        <v/>
      </c>
      <c r="S783" s="73" t="str">
        <f>IF($A783="","",IF($A783=S$2,IF($G$3=aux!$A$2,1,-1)*($F783-INDEX($F$1:$F$1001,ROW($F783)+$E$3))/S$3*1000,""))</f>
        <v/>
      </c>
      <c r="T783" s="73" t="str">
        <f>IF($A783="","",IF($A783=T$2,IF($G$3=aux!$A$2,1,-1)*($F783-INDEX($F$1:$F$1001,ROW($F783)+$E$3))/T$3*1000,""))</f>
        <v/>
      </c>
      <c r="U783" s="73" t="str">
        <f>IF($A783="","",IF($A783=U$2,IF($G$3=aux!$A$2,1,-1)*($F783-INDEX($F$1:$F$1001,ROW($F783)+$E$3))/U$3*1000,""))</f>
        <v/>
      </c>
      <c r="V783" s="73" t="str">
        <f>IF($A783="","",IF($A783=V$2,IF($G$3=aux!$A$2,1,-1)*($F783-INDEX($F$1:$F$1001,ROW($F783)+$E$3))/V$3*1000,""))</f>
        <v/>
      </c>
      <c r="W783" s="73" t="str">
        <f>IF($A783="","",IF($A783=W$2,IF($G$3=aux!$A$2,1,-1)*($F783-INDEX($F$1:$F$1001,ROW($F783)+$E$3))/W$3*1000,""))</f>
        <v/>
      </c>
    </row>
    <row r="784" spans="14:23" x14ac:dyDescent="0.25">
      <c r="N784" s="73" t="str">
        <f>IF($A784="","",IF($A784=N$2,IF($G$3=aux!$A$2,1,-1)*($F784-INDEX($F$1:$F$1001,ROW($F784)+$E$3))/N$3*1000,""))</f>
        <v/>
      </c>
      <c r="O784" s="73" t="str">
        <f>IF($A784="","",IF($A784=O$2,IF($G$3=aux!$A$2,1,-1)*($F784-INDEX($F$1:$F$1001,ROW($F784)+$E$3))/O$3*1000,""))</f>
        <v/>
      </c>
      <c r="P784" s="73" t="str">
        <f>IF($A784="","",IF($A784=P$2,IF($G$3=aux!$A$2,1,-1)*($F784-INDEX($F$1:$F$1001,ROW($F784)+$E$3))/P$3*1000,""))</f>
        <v/>
      </c>
      <c r="Q784" s="73" t="str">
        <f>IF($A784="","",IF($A784=Q$2,IF($G$3=aux!$A$2,1,-1)*($F784-INDEX($F$1:$F$1001,ROW($F784)+$E$3))/Q$3*1000,""))</f>
        <v/>
      </c>
      <c r="R784" s="73" t="str">
        <f>IF($A784="","",IF($A784=R$2,IF($G$3=aux!$A$2,1,-1)*($F784-INDEX($F$1:$F$1001,ROW($F784)+$E$3))/R$3*1000,""))</f>
        <v/>
      </c>
      <c r="S784" s="73" t="str">
        <f>IF($A784="","",IF($A784=S$2,IF($G$3=aux!$A$2,1,-1)*($F784-INDEX($F$1:$F$1001,ROW($F784)+$E$3))/S$3*1000,""))</f>
        <v/>
      </c>
      <c r="T784" s="73" t="str">
        <f>IF($A784="","",IF($A784=T$2,IF($G$3=aux!$A$2,1,-1)*($F784-INDEX($F$1:$F$1001,ROW($F784)+$E$3))/T$3*1000,""))</f>
        <v/>
      </c>
      <c r="U784" s="73" t="str">
        <f>IF($A784="","",IF($A784=U$2,IF($G$3=aux!$A$2,1,-1)*($F784-INDEX($F$1:$F$1001,ROW($F784)+$E$3))/U$3*1000,""))</f>
        <v/>
      </c>
      <c r="V784" s="73" t="str">
        <f>IF($A784="","",IF($A784=V$2,IF($G$3=aux!$A$2,1,-1)*($F784-INDEX($F$1:$F$1001,ROW($F784)+$E$3))/V$3*1000,""))</f>
        <v/>
      </c>
      <c r="W784" s="73" t="str">
        <f>IF($A784="","",IF($A784=W$2,IF($G$3=aux!$A$2,1,-1)*($F784-INDEX($F$1:$F$1001,ROW($F784)+$E$3))/W$3*1000,""))</f>
        <v/>
      </c>
    </row>
    <row r="785" spans="14:23" x14ac:dyDescent="0.25">
      <c r="N785" s="73" t="str">
        <f>IF($A785="","",IF($A785=N$2,IF($G$3=aux!$A$2,1,-1)*($F785-INDEX($F$1:$F$1001,ROW($F785)+$E$3))/N$3*1000,""))</f>
        <v/>
      </c>
      <c r="O785" s="73" t="str">
        <f>IF($A785="","",IF($A785=O$2,IF($G$3=aux!$A$2,1,-1)*($F785-INDEX($F$1:$F$1001,ROW($F785)+$E$3))/O$3*1000,""))</f>
        <v/>
      </c>
      <c r="P785" s="73" t="str">
        <f>IF($A785="","",IF($A785=P$2,IF($G$3=aux!$A$2,1,-1)*($F785-INDEX($F$1:$F$1001,ROW($F785)+$E$3))/P$3*1000,""))</f>
        <v/>
      </c>
      <c r="Q785" s="73" t="str">
        <f>IF($A785="","",IF($A785=Q$2,IF($G$3=aux!$A$2,1,-1)*($F785-INDEX($F$1:$F$1001,ROW($F785)+$E$3))/Q$3*1000,""))</f>
        <v/>
      </c>
      <c r="R785" s="73" t="str">
        <f>IF($A785="","",IF($A785=R$2,IF($G$3=aux!$A$2,1,-1)*($F785-INDEX($F$1:$F$1001,ROW($F785)+$E$3))/R$3*1000,""))</f>
        <v/>
      </c>
      <c r="S785" s="73" t="str">
        <f>IF($A785="","",IF($A785=S$2,IF($G$3=aux!$A$2,1,-1)*($F785-INDEX($F$1:$F$1001,ROW($F785)+$E$3))/S$3*1000,""))</f>
        <v/>
      </c>
      <c r="T785" s="73" t="str">
        <f>IF($A785="","",IF($A785=T$2,IF($G$3=aux!$A$2,1,-1)*($F785-INDEX($F$1:$F$1001,ROW($F785)+$E$3))/T$3*1000,""))</f>
        <v/>
      </c>
      <c r="U785" s="73" t="str">
        <f>IF($A785="","",IF($A785=U$2,IF($G$3=aux!$A$2,1,-1)*($F785-INDEX($F$1:$F$1001,ROW($F785)+$E$3))/U$3*1000,""))</f>
        <v/>
      </c>
      <c r="V785" s="73" t="str">
        <f>IF($A785="","",IF($A785=V$2,IF($G$3=aux!$A$2,1,-1)*($F785-INDEX($F$1:$F$1001,ROW($F785)+$E$3))/V$3*1000,""))</f>
        <v/>
      </c>
      <c r="W785" s="73" t="str">
        <f>IF($A785="","",IF($A785=W$2,IF($G$3=aux!$A$2,1,-1)*($F785-INDEX($F$1:$F$1001,ROW($F785)+$E$3))/W$3*1000,""))</f>
        <v/>
      </c>
    </row>
    <row r="786" spans="14:23" x14ac:dyDescent="0.25">
      <c r="N786" s="73" t="str">
        <f>IF($A786="","",IF($A786=N$2,IF($G$3=aux!$A$2,1,-1)*($F786-INDEX($F$1:$F$1001,ROW($F786)+$E$3))/N$3*1000,""))</f>
        <v/>
      </c>
      <c r="O786" s="73" t="str">
        <f>IF($A786="","",IF($A786=O$2,IF($G$3=aux!$A$2,1,-1)*($F786-INDEX($F$1:$F$1001,ROW($F786)+$E$3))/O$3*1000,""))</f>
        <v/>
      </c>
      <c r="P786" s="73" t="str">
        <f>IF($A786="","",IF($A786=P$2,IF($G$3=aux!$A$2,1,-1)*($F786-INDEX($F$1:$F$1001,ROW($F786)+$E$3))/P$3*1000,""))</f>
        <v/>
      </c>
      <c r="Q786" s="73" t="str">
        <f>IF($A786="","",IF($A786=Q$2,IF($G$3=aux!$A$2,1,-1)*($F786-INDEX($F$1:$F$1001,ROW($F786)+$E$3))/Q$3*1000,""))</f>
        <v/>
      </c>
      <c r="R786" s="73" t="str">
        <f>IF($A786="","",IF($A786=R$2,IF($G$3=aux!$A$2,1,-1)*($F786-INDEX($F$1:$F$1001,ROW($F786)+$E$3))/R$3*1000,""))</f>
        <v/>
      </c>
      <c r="S786" s="73" t="str">
        <f>IF($A786="","",IF($A786=S$2,IF($G$3=aux!$A$2,1,-1)*($F786-INDEX($F$1:$F$1001,ROW($F786)+$E$3))/S$3*1000,""))</f>
        <v/>
      </c>
      <c r="T786" s="73" t="str">
        <f>IF($A786="","",IF($A786=T$2,IF($G$3=aux!$A$2,1,-1)*($F786-INDEX($F$1:$F$1001,ROW($F786)+$E$3))/T$3*1000,""))</f>
        <v/>
      </c>
      <c r="U786" s="73" t="str">
        <f>IF($A786="","",IF($A786=U$2,IF($G$3=aux!$A$2,1,-1)*($F786-INDEX($F$1:$F$1001,ROW($F786)+$E$3))/U$3*1000,""))</f>
        <v/>
      </c>
      <c r="V786" s="73" t="str">
        <f>IF($A786="","",IF($A786=V$2,IF($G$3=aux!$A$2,1,-1)*($F786-INDEX($F$1:$F$1001,ROW($F786)+$E$3))/V$3*1000,""))</f>
        <v/>
      </c>
      <c r="W786" s="73" t="str">
        <f>IF($A786="","",IF($A786=W$2,IF($G$3=aux!$A$2,1,-1)*($F786-INDEX($F$1:$F$1001,ROW($F786)+$E$3))/W$3*1000,""))</f>
        <v/>
      </c>
    </row>
    <row r="787" spans="14:23" x14ac:dyDescent="0.25">
      <c r="N787" s="73" t="str">
        <f>IF($A787="","",IF($A787=N$2,IF($G$3=aux!$A$2,1,-1)*($F787-INDEX($F$1:$F$1001,ROW($F787)+$E$3))/N$3*1000,""))</f>
        <v/>
      </c>
      <c r="O787" s="73" t="str">
        <f>IF($A787="","",IF($A787=O$2,IF($G$3=aux!$A$2,1,-1)*($F787-INDEX($F$1:$F$1001,ROW($F787)+$E$3))/O$3*1000,""))</f>
        <v/>
      </c>
      <c r="P787" s="73" t="str">
        <f>IF($A787="","",IF($A787=P$2,IF($G$3=aux!$A$2,1,-1)*($F787-INDEX($F$1:$F$1001,ROW($F787)+$E$3))/P$3*1000,""))</f>
        <v/>
      </c>
      <c r="Q787" s="73" t="str">
        <f>IF($A787="","",IF($A787=Q$2,IF($G$3=aux!$A$2,1,-1)*($F787-INDEX($F$1:$F$1001,ROW($F787)+$E$3))/Q$3*1000,""))</f>
        <v/>
      </c>
      <c r="R787" s="73" t="str">
        <f>IF($A787="","",IF($A787=R$2,IF($G$3=aux!$A$2,1,-1)*($F787-INDEX($F$1:$F$1001,ROW($F787)+$E$3))/R$3*1000,""))</f>
        <v/>
      </c>
      <c r="S787" s="73" t="str">
        <f>IF($A787="","",IF($A787=S$2,IF($G$3=aux!$A$2,1,-1)*($F787-INDEX($F$1:$F$1001,ROW($F787)+$E$3))/S$3*1000,""))</f>
        <v/>
      </c>
      <c r="T787" s="73" t="str">
        <f>IF($A787="","",IF($A787=T$2,IF($G$3=aux!$A$2,1,-1)*($F787-INDEX($F$1:$F$1001,ROW($F787)+$E$3))/T$3*1000,""))</f>
        <v/>
      </c>
      <c r="U787" s="73" t="str">
        <f>IF($A787="","",IF($A787=U$2,IF($G$3=aux!$A$2,1,-1)*($F787-INDEX($F$1:$F$1001,ROW($F787)+$E$3))/U$3*1000,""))</f>
        <v/>
      </c>
      <c r="V787" s="73" t="str">
        <f>IF($A787="","",IF($A787=V$2,IF($G$3=aux!$A$2,1,-1)*($F787-INDEX($F$1:$F$1001,ROW($F787)+$E$3))/V$3*1000,""))</f>
        <v/>
      </c>
      <c r="W787" s="73" t="str">
        <f>IF($A787="","",IF($A787=W$2,IF($G$3=aux!$A$2,1,-1)*($F787-INDEX($F$1:$F$1001,ROW($F787)+$E$3))/W$3*1000,""))</f>
        <v/>
      </c>
    </row>
    <row r="788" spans="14:23" x14ac:dyDescent="0.25">
      <c r="N788" s="73" t="str">
        <f>IF($A788="","",IF($A788=N$2,IF($G$3=aux!$A$2,1,-1)*($F788-INDEX($F$1:$F$1001,ROW($F788)+$E$3))/N$3*1000,""))</f>
        <v/>
      </c>
      <c r="O788" s="73" t="str">
        <f>IF($A788="","",IF($A788=O$2,IF($G$3=aux!$A$2,1,-1)*($F788-INDEX($F$1:$F$1001,ROW($F788)+$E$3))/O$3*1000,""))</f>
        <v/>
      </c>
      <c r="P788" s="73" t="str">
        <f>IF($A788="","",IF($A788=P$2,IF($G$3=aux!$A$2,1,-1)*($F788-INDEX($F$1:$F$1001,ROW($F788)+$E$3))/P$3*1000,""))</f>
        <v/>
      </c>
      <c r="Q788" s="73" t="str">
        <f>IF($A788="","",IF($A788=Q$2,IF($G$3=aux!$A$2,1,-1)*($F788-INDEX($F$1:$F$1001,ROW($F788)+$E$3))/Q$3*1000,""))</f>
        <v/>
      </c>
      <c r="R788" s="73" t="str">
        <f>IF($A788="","",IF($A788=R$2,IF($G$3=aux!$A$2,1,-1)*($F788-INDEX($F$1:$F$1001,ROW($F788)+$E$3))/R$3*1000,""))</f>
        <v/>
      </c>
      <c r="S788" s="73" t="str">
        <f>IF($A788="","",IF($A788=S$2,IF($G$3=aux!$A$2,1,-1)*($F788-INDEX($F$1:$F$1001,ROW($F788)+$E$3))/S$3*1000,""))</f>
        <v/>
      </c>
      <c r="T788" s="73" t="str">
        <f>IF($A788="","",IF($A788=T$2,IF($G$3=aux!$A$2,1,-1)*($F788-INDEX($F$1:$F$1001,ROW($F788)+$E$3))/T$3*1000,""))</f>
        <v/>
      </c>
      <c r="U788" s="73" t="str">
        <f>IF($A788="","",IF($A788=U$2,IF($G$3=aux!$A$2,1,-1)*($F788-INDEX($F$1:$F$1001,ROW($F788)+$E$3))/U$3*1000,""))</f>
        <v/>
      </c>
      <c r="V788" s="73" t="str">
        <f>IF($A788="","",IF($A788=V$2,IF($G$3=aux!$A$2,1,-1)*($F788-INDEX($F$1:$F$1001,ROW($F788)+$E$3))/V$3*1000,""))</f>
        <v/>
      </c>
      <c r="W788" s="73" t="str">
        <f>IF($A788="","",IF($A788=W$2,IF($G$3=aux!$A$2,1,-1)*($F788-INDEX($F$1:$F$1001,ROW($F788)+$E$3))/W$3*1000,""))</f>
        <v/>
      </c>
    </row>
    <row r="789" spans="14:23" x14ac:dyDescent="0.25">
      <c r="N789" s="73" t="str">
        <f>IF($A789="","",IF($A789=N$2,IF($G$3=aux!$A$2,1,-1)*($F789-INDEX($F$1:$F$1001,ROW($F789)+$E$3))/N$3*1000,""))</f>
        <v/>
      </c>
      <c r="O789" s="73" t="str">
        <f>IF($A789="","",IF($A789=O$2,IF($G$3=aux!$A$2,1,-1)*($F789-INDEX($F$1:$F$1001,ROW($F789)+$E$3))/O$3*1000,""))</f>
        <v/>
      </c>
      <c r="P789" s="73" t="str">
        <f>IF($A789="","",IF($A789=P$2,IF($G$3=aux!$A$2,1,-1)*($F789-INDEX($F$1:$F$1001,ROW($F789)+$E$3))/P$3*1000,""))</f>
        <v/>
      </c>
      <c r="Q789" s="73" t="str">
        <f>IF($A789="","",IF($A789=Q$2,IF($G$3=aux!$A$2,1,-1)*($F789-INDEX($F$1:$F$1001,ROW($F789)+$E$3))/Q$3*1000,""))</f>
        <v/>
      </c>
      <c r="R789" s="73" t="str">
        <f>IF($A789="","",IF($A789=R$2,IF($G$3=aux!$A$2,1,-1)*($F789-INDEX($F$1:$F$1001,ROW($F789)+$E$3))/R$3*1000,""))</f>
        <v/>
      </c>
      <c r="S789" s="73" t="str">
        <f>IF($A789="","",IF($A789=S$2,IF($G$3=aux!$A$2,1,-1)*($F789-INDEX($F$1:$F$1001,ROW($F789)+$E$3))/S$3*1000,""))</f>
        <v/>
      </c>
      <c r="T789" s="73" t="str">
        <f>IF($A789="","",IF($A789=T$2,IF($G$3=aux!$A$2,1,-1)*($F789-INDEX($F$1:$F$1001,ROW($F789)+$E$3))/T$3*1000,""))</f>
        <v/>
      </c>
      <c r="U789" s="73" t="str">
        <f>IF($A789="","",IF($A789=U$2,IF($G$3=aux!$A$2,1,-1)*($F789-INDEX($F$1:$F$1001,ROW($F789)+$E$3))/U$3*1000,""))</f>
        <v/>
      </c>
      <c r="V789" s="73" t="str">
        <f>IF($A789="","",IF($A789=V$2,IF($G$3=aux!$A$2,1,-1)*($F789-INDEX($F$1:$F$1001,ROW($F789)+$E$3))/V$3*1000,""))</f>
        <v/>
      </c>
      <c r="W789" s="73" t="str">
        <f>IF($A789="","",IF($A789=W$2,IF($G$3=aux!$A$2,1,-1)*($F789-INDEX($F$1:$F$1001,ROW($F789)+$E$3))/W$3*1000,""))</f>
        <v/>
      </c>
    </row>
    <row r="790" spans="14:23" x14ac:dyDescent="0.25">
      <c r="N790" s="73" t="str">
        <f>IF($A790="","",IF($A790=N$2,IF($G$3=aux!$A$2,1,-1)*($F790-INDEX($F$1:$F$1001,ROW($F790)+$E$3))/N$3*1000,""))</f>
        <v/>
      </c>
      <c r="O790" s="73" t="str">
        <f>IF($A790="","",IF($A790=O$2,IF($G$3=aux!$A$2,1,-1)*($F790-INDEX($F$1:$F$1001,ROW($F790)+$E$3))/O$3*1000,""))</f>
        <v/>
      </c>
      <c r="P790" s="73" t="str">
        <f>IF($A790="","",IF($A790=P$2,IF($G$3=aux!$A$2,1,-1)*($F790-INDEX($F$1:$F$1001,ROW($F790)+$E$3))/P$3*1000,""))</f>
        <v/>
      </c>
      <c r="Q790" s="73" t="str">
        <f>IF($A790="","",IF($A790=Q$2,IF($G$3=aux!$A$2,1,-1)*($F790-INDEX($F$1:$F$1001,ROW($F790)+$E$3))/Q$3*1000,""))</f>
        <v/>
      </c>
      <c r="R790" s="73" t="str">
        <f>IF($A790="","",IF($A790=R$2,IF($G$3=aux!$A$2,1,-1)*($F790-INDEX($F$1:$F$1001,ROW($F790)+$E$3))/R$3*1000,""))</f>
        <v/>
      </c>
      <c r="S790" s="73" t="str">
        <f>IF($A790="","",IF($A790=S$2,IF($G$3=aux!$A$2,1,-1)*($F790-INDEX($F$1:$F$1001,ROW($F790)+$E$3))/S$3*1000,""))</f>
        <v/>
      </c>
      <c r="T790" s="73" t="str">
        <f>IF($A790="","",IF($A790=T$2,IF($G$3=aux!$A$2,1,-1)*($F790-INDEX($F$1:$F$1001,ROW($F790)+$E$3))/T$3*1000,""))</f>
        <v/>
      </c>
      <c r="U790" s="73" t="str">
        <f>IF($A790="","",IF($A790=U$2,IF($G$3=aux!$A$2,1,-1)*($F790-INDEX($F$1:$F$1001,ROW($F790)+$E$3))/U$3*1000,""))</f>
        <v/>
      </c>
      <c r="V790" s="73" t="str">
        <f>IF($A790="","",IF($A790=V$2,IF($G$3=aux!$A$2,1,-1)*($F790-INDEX($F$1:$F$1001,ROW($F790)+$E$3))/V$3*1000,""))</f>
        <v/>
      </c>
      <c r="W790" s="73" t="str">
        <f>IF($A790="","",IF($A790=W$2,IF($G$3=aux!$A$2,1,-1)*($F790-INDEX($F$1:$F$1001,ROW($F790)+$E$3))/W$3*1000,""))</f>
        <v/>
      </c>
    </row>
    <row r="791" spans="14:23" x14ac:dyDescent="0.25">
      <c r="N791" s="73" t="str">
        <f>IF($A791="","",IF($A791=N$2,IF($G$3=aux!$A$2,1,-1)*($F791-INDEX($F$1:$F$1001,ROW($F791)+$E$3))/N$3*1000,""))</f>
        <v/>
      </c>
      <c r="O791" s="73" t="str">
        <f>IF($A791="","",IF($A791=O$2,IF($G$3=aux!$A$2,1,-1)*($F791-INDEX($F$1:$F$1001,ROW($F791)+$E$3))/O$3*1000,""))</f>
        <v/>
      </c>
      <c r="P791" s="73" t="str">
        <f>IF($A791="","",IF($A791=P$2,IF($G$3=aux!$A$2,1,-1)*($F791-INDEX($F$1:$F$1001,ROW($F791)+$E$3))/P$3*1000,""))</f>
        <v/>
      </c>
      <c r="Q791" s="73" t="str">
        <f>IF($A791="","",IF($A791=Q$2,IF($G$3=aux!$A$2,1,-1)*($F791-INDEX($F$1:$F$1001,ROW($F791)+$E$3))/Q$3*1000,""))</f>
        <v/>
      </c>
      <c r="R791" s="73" t="str">
        <f>IF($A791="","",IF($A791=R$2,IF($G$3=aux!$A$2,1,-1)*($F791-INDEX($F$1:$F$1001,ROW($F791)+$E$3))/R$3*1000,""))</f>
        <v/>
      </c>
      <c r="S791" s="73" t="str">
        <f>IF($A791="","",IF($A791=S$2,IF($G$3=aux!$A$2,1,-1)*($F791-INDEX($F$1:$F$1001,ROW($F791)+$E$3))/S$3*1000,""))</f>
        <v/>
      </c>
      <c r="T791" s="73" t="str">
        <f>IF($A791="","",IF($A791=T$2,IF($G$3=aux!$A$2,1,-1)*($F791-INDEX($F$1:$F$1001,ROW($F791)+$E$3))/T$3*1000,""))</f>
        <v/>
      </c>
      <c r="U791" s="73" t="str">
        <f>IF($A791="","",IF($A791=U$2,IF($G$3=aux!$A$2,1,-1)*($F791-INDEX($F$1:$F$1001,ROW($F791)+$E$3))/U$3*1000,""))</f>
        <v/>
      </c>
      <c r="V791" s="73" t="str">
        <f>IF($A791="","",IF($A791=V$2,IF($G$3=aux!$A$2,1,-1)*($F791-INDEX($F$1:$F$1001,ROW($F791)+$E$3))/V$3*1000,""))</f>
        <v/>
      </c>
      <c r="W791" s="73" t="str">
        <f>IF($A791="","",IF($A791=W$2,IF($G$3=aux!$A$2,1,-1)*($F791-INDEX($F$1:$F$1001,ROW($F791)+$E$3))/W$3*1000,""))</f>
        <v/>
      </c>
    </row>
    <row r="792" spans="14:23" x14ac:dyDescent="0.25">
      <c r="N792" s="73" t="str">
        <f>IF($A792="","",IF($A792=N$2,IF($G$3=aux!$A$2,1,-1)*($F792-INDEX($F$1:$F$1001,ROW($F792)+$E$3))/N$3*1000,""))</f>
        <v/>
      </c>
      <c r="O792" s="73" t="str">
        <f>IF($A792="","",IF($A792=O$2,IF($G$3=aux!$A$2,1,-1)*($F792-INDEX($F$1:$F$1001,ROW($F792)+$E$3))/O$3*1000,""))</f>
        <v/>
      </c>
      <c r="P792" s="73" t="str">
        <f>IF($A792="","",IF($A792=P$2,IF($G$3=aux!$A$2,1,-1)*($F792-INDEX($F$1:$F$1001,ROW($F792)+$E$3))/P$3*1000,""))</f>
        <v/>
      </c>
      <c r="Q792" s="73" t="str">
        <f>IF($A792="","",IF($A792=Q$2,IF($G$3=aux!$A$2,1,-1)*($F792-INDEX($F$1:$F$1001,ROW($F792)+$E$3))/Q$3*1000,""))</f>
        <v/>
      </c>
      <c r="R792" s="73" t="str">
        <f>IF($A792="","",IF($A792=R$2,IF($G$3=aux!$A$2,1,-1)*($F792-INDEX($F$1:$F$1001,ROW($F792)+$E$3))/R$3*1000,""))</f>
        <v/>
      </c>
      <c r="S792" s="73" t="str">
        <f>IF($A792="","",IF($A792=S$2,IF($G$3=aux!$A$2,1,-1)*($F792-INDEX($F$1:$F$1001,ROW($F792)+$E$3))/S$3*1000,""))</f>
        <v/>
      </c>
      <c r="T792" s="73" t="str">
        <f>IF($A792="","",IF($A792=T$2,IF($G$3=aux!$A$2,1,-1)*($F792-INDEX($F$1:$F$1001,ROW($F792)+$E$3))/T$3*1000,""))</f>
        <v/>
      </c>
      <c r="U792" s="73" t="str">
        <f>IF($A792="","",IF($A792=U$2,IF($G$3=aux!$A$2,1,-1)*($F792-INDEX($F$1:$F$1001,ROW($F792)+$E$3))/U$3*1000,""))</f>
        <v/>
      </c>
      <c r="V792" s="73" t="str">
        <f>IF($A792="","",IF($A792=V$2,IF($G$3=aux!$A$2,1,-1)*($F792-INDEX($F$1:$F$1001,ROW($F792)+$E$3))/V$3*1000,""))</f>
        <v/>
      </c>
      <c r="W792" s="73" t="str">
        <f>IF($A792="","",IF($A792=W$2,IF($G$3=aux!$A$2,1,-1)*($F792-INDEX($F$1:$F$1001,ROW($F792)+$E$3))/W$3*1000,""))</f>
        <v/>
      </c>
    </row>
    <row r="793" spans="14:23" x14ac:dyDescent="0.25">
      <c r="N793" s="73" t="str">
        <f>IF($A793="","",IF($A793=N$2,IF($G$3=aux!$A$2,1,-1)*($F793-INDEX($F$1:$F$1001,ROW($F793)+$E$3))/N$3*1000,""))</f>
        <v/>
      </c>
      <c r="O793" s="73" t="str">
        <f>IF($A793="","",IF($A793=O$2,IF($G$3=aux!$A$2,1,-1)*($F793-INDEX($F$1:$F$1001,ROW($F793)+$E$3))/O$3*1000,""))</f>
        <v/>
      </c>
      <c r="P793" s="73" t="str">
        <f>IF($A793="","",IF($A793=P$2,IF($G$3=aux!$A$2,1,-1)*($F793-INDEX($F$1:$F$1001,ROW($F793)+$E$3))/P$3*1000,""))</f>
        <v/>
      </c>
      <c r="Q793" s="73" t="str">
        <f>IF($A793="","",IF($A793=Q$2,IF($G$3=aux!$A$2,1,-1)*($F793-INDEX($F$1:$F$1001,ROW($F793)+$E$3))/Q$3*1000,""))</f>
        <v/>
      </c>
      <c r="R793" s="73" t="str">
        <f>IF($A793="","",IF($A793=R$2,IF($G$3=aux!$A$2,1,-1)*($F793-INDEX($F$1:$F$1001,ROW($F793)+$E$3))/R$3*1000,""))</f>
        <v/>
      </c>
      <c r="S793" s="73" t="str">
        <f>IF($A793="","",IF($A793=S$2,IF($G$3=aux!$A$2,1,-1)*($F793-INDEX($F$1:$F$1001,ROW($F793)+$E$3))/S$3*1000,""))</f>
        <v/>
      </c>
      <c r="T793" s="73" t="str">
        <f>IF($A793="","",IF($A793=T$2,IF($G$3=aux!$A$2,1,-1)*($F793-INDEX($F$1:$F$1001,ROW($F793)+$E$3))/T$3*1000,""))</f>
        <v/>
      </c>
      <c r="U793" s="73" t="str">
        <f>IF($A793="","",IF($A793=U$2,IF($G$3=aux!$A$2,1,-1)*($F793-INDEX($F$1:$F$1001,ROW($F793)+$E$3))/U$3*1000,""))</f>
        <v/>
      </c>
      <c r="V793" s="73" t="str">
        <f>IF($A793="","",IF($A793=V$2,IF($G$3=aux!$A$2,1,-1)*($F793-INDEX($F$1:$F$1001,ROW($F793)+$E$3))/V$3*1000,""))</f>
        <v/>
      </c>
      <c r="W793" s="73" t="str">
        <f>IF($A793="","",IF($A793=W$2,IF($G$3=aux!$A$2,1,-1)*($F793-INDEX($F$1:$F$1001,ROW($F793)+$E$3))/W$3*1000,""))</f>
        <v/>
      </c>
    </row>
    <row r="794" spans="14:23" x14ac:dyDescent="0.25">
      <c r="N794" s="73" t="str">
        <f>IF($A794="","",IF($A794=N$2,IF($G$3=aux!$A$2,1,-1)*($F794-INDEX($F$1:$F$1001,ROW($F794)+$E$3))/N$3*1000,""))</f>
        <v/>
      </c>
      <c r="O794" s="73" t="str">
        <f>IF($A794="","",IF($A794=O$2,IF($G$3=aux!$A$2,1,-1)*($F794-INDEX($F$1:$F$1001,ROW($F794)+$E$3))/O$3*1000,""))</f>
        <v/>
      </c>
      <c r="P794" s="73" t="str">
        <f>IF($A794="","",IF($A794=P$2,IF($G$3=aux!$A$2,1,-1)*($F794-INDEX($F$1:$F$1001,ROW($F794)+$E$3))/P$3*1000,""))</f>
        <v/>
      </c>
      <c r="Q794" s="73" t="str">
        <f>IF($A794="","",IF($A794=Q$2,IF($G$3=aux!$A$2,1,-1)*($F794-INDEX($F$1:$F$1001,ROW($F794)+$E$3))/Q$3*1000,""))</f>
        <v/>
      </c>
      <c r="R794" s="73" t="str">
        <f>IF($A794="","",IF($A794=R$2,IF($G$3=aux!$A$2,1,-1)*($F794-INDEX($F$1:$F$1001,ROW($F794)+$E$3))/R$3*1000,""))</f>
        <v/>
      </c>
      <c r="S794" s="73" t="str">
        <f>IF($A794="","",IF($A794=S$2,IF($G$3=aux!$A$2,1,-1)*($F794-INDEX($F$1:$F$1001,ROW($F794)+$E$3))/S$3*1000,""))</f>
        <v/>
      </c>
      <c r="T794" s="73" t="str">
        <f>IF($A794="","",IF($A794=T$2,IF($G$3=aux!$A$2,1,-1)*($F794-INDEX($F$1:$F$1001,ROW($F794)+$E$3))/T$3*1000,""))</f>
        <v/>
      </c>
      <c r="U794" s="73" t="str">
        <f>IF($A794="","",IF($A794=U$2,IF($G$3=aux!$A$2,1,-1)*($F794-INDEX($F$1:$F$1001,ROW($F794)+$E$3))/U$3*1000,""))</f>
        <v/>
      </c>
      <c r="V794" s="73" t="str">
        <f>IF($A794="","",IF($A794=V$2,IF($G$3=aux!$A$2,1,-1)*($F794-INDEX($F$1:$F$1001,ROW($F794)+$E$3))/V$3*1000,""))</f>
        <v/>
      </c>
      <c r="W794" s="73" t="str">
        <f>IF($A794="","",IF($A794=W$2,IF($G$3=aux!$A$2,1,-1)*($F794-INDEX($F$1:$F$1001,ROW($F794)+$E$3))/W$3*1000,""))</f>
        <v/>
      </c>
    </row>
    <row r="795" spans="14:23" x14ac:dyDescent="0.25">
      <c r="N795" s="73" t="str">
        <f>IF($A795="","",IF($A795=N$2,IF($G$3=aux!$A$2,1,-1)*($F795-INDEX($F$1:$F$1001,ROW($F795)+$E$3))/N$3*1000,""))</f>
        <v/>
      </c>
      <c r="O795" s="73" t="str">
        <f>IF($A795="","",IF($A795=O$2,IF($G$3=aux!$A$2,1,-1)*($F795-INDEX($F$1:$F$1001,ROW($F795)+$E$3))/O$3*1000,""))</f>
        <v/>
      </c>
      <c r="P795" s="73" t="str">
        <f>IF($A795="","",IF($A795=P$2,IF($G$3=aux!$A$2,1,-1)*($F795-INDEX($F$1:$F$1001,ROW($F795)+$E$3))/P$3*1000,""))</f>
        <v/>
      </c>
      <c r="Q795" s="73" t="str">
        <f>IF($A795="","",IF($A795=Q$2,IF($G$3=aux!$A$2,1,-1)*($F795-INDEX($F$1:$F$1001,ROW($F795)+$E$3))/Q$3*1000,""))</f>
        <v/>
      </c>
      <c r="R795" s="73" t="str">
        <f>IF($A795="","",IF($A795=R$2,IF($G$3=aux!$A$2,1,-1)*($F795-INDEX($F$1:$F$1001,ROW($F795)+$E$3))/R$3*1000,""))</f>
        <v/>
      </c>
      <c r="S795" s="73" t="str">
        <f>IF($A795="","",IF($A795=S$2,IF($G$3=aux!$A$2,1,-1)*($F795-INDEX($F$1:$F$1001,ROW($F795)+$E$3))/S$3*1000,""))</f>
        <v/>
      </c>
      <c r="T795" s="73" t="str">
        <f>IF($A795="","",IF($A795=T$2,IF($G$3=aux!$A$2,1,-1)*($F795-INDEX($F$1:$F$1001,ROW($F795)+$E$3))/T$3*1000,""))</f>
        <v/>
      </c>
      <c r="U795" s="73" t="str">
        <f>IF($A795="","",IF($A795=U$2,IF($G$3=aux!$A$2,1,-1)*($F795-INDEX($F$1:$F$1001,ROW($F795)+$E$3))/U$3*1000,""))</f>
        <v/>
      </c>
      <c r="V795" s="73" t="str">
        <f>IF($A795="","",IF($A795=V$2,IF($G$3=aux!$A$2,1,-1)*($F795-INDEX($F$1:$F$1001,ROW($F795)+$E$3))/V$3*1000,""))</f>
        <v/>
      </c>
      <c r="W795" s="73" t="str">
        <f>IF($A795="","",IF($A795=W$2,IF($G$3=aux!$A$2,1,-1)*($F795-INDEX($F$1:$F$1001,ROW($F795)+$E$3))/W$3*1000,""))</f>
        <v/>
      </c>
    </row>
    <row r="796" spans="14:23" x14ac:dyDescent="0.25">
      <c r="N796" s="73" t="str">
        <f>IF($A796="","",IF($A796=N$2,IF($G$3=aux!$A$2,1,-1)*($F796-INDEX($F$1:$F$1001,ROW($F796)+$E$3))/N$3*1000,""))</f>
        <v/>
      </c>
      <c r="O796" s="73" t="str">
        <f>IF($A796="","",IF($A796=O$2,IF($G$3=aux!$A$2,1,-1)*($F796-INDEX($F$1:$F$1001,ROW($F796)+$E$3))/O$3*1000,""))</f>
        <v/>
      </c>
      <c r="P796" s="73" t="str">
        <f>IF($A796="","",IF($A796=P$2,IF($G$3=aux!$A$2,1,-1)*($F796-INDEX($F$1:$F$1001,ROW($F796)+$E$3))/P$3*1000,""))</f>
        <v/>
      </c>
      <c r="Q796" s="73" t="str">
        <f>IF($A796="","",IF($A796=Q$2,IF($G$3=aux!$A$2,1,-1)*($F796-INDEX($F$1:$F$1001,ROW($F796)+$E$3))/Q$3*1000,""))</f>
        <v/>
      </c>
      <c r="R796" s="73" t="str">
        <f>IF($A796="","",IF($A796=R$2,IF($G$3=aux!$A$2,1,-1)*($F796-INDEX($F$1:$F$1001,ROW($F796)+$E$3))/R$3*1000,""))</f>
        <v/>
      </c>
      <c r="S796" s="73" t="str">
        <f>IF($A796="","",IF($A796=S$2,IF($G$3=aux!$A$2,1,-1)*($F796-INDEX($F$1:$F$1001,ROW($F796)+$E$3))/S$3*1000,""))</f>
        <v/>
      </c>
      <c r="T796" s="73" t="str">
        <f>IF($A796="","",IF($A796=T$2,IF($G$3=aux!$A$2,1,-1)*($F796-INDEX($F$1:$F$1001,ROW($F796)+$E$3))/T$3*1000,""))</f>
        <v/>
      </c>
      <c r="U796" s="73" t="str">
        <f>IF($A796="","",IF($A796=U$2,IF($G$3=aux!$A$2,1,-1)*($F796-INDEX($F$1:$F$1001,ROW($F796)+$E$3))/U$3*1000,""))</f>
        <v/>
      </c>
      <c r="V796" s="73" t="str">
        <f>IF($A796="","",IF($A796=V$2,IF($G$3=aux!$A$2,1,-1)*($F796-INDEX($F$1:$F$1001,ROW($F796)+$E$3))/V$3*1000,""))</f>
        <v/>
      </c>
      <c r="W796" s="73" t="str">
        <f>IF($A796="","",IF($A796=W$2,IF($G$3=aux!$A$2,1,-1)*($F796-INDEX($F$1:$F$1001,ROW($F796)+$E$3))/W$3*1000,""))</f>
        <v/>
      </c>
    </row>
    <row r="797" spans="14:23" x14ac:dyDescent="0.25">
      <c r="N797" s="73" t="str">
        <f>IF($A797="","",IF($A797=N$2,IF($G$3=aux!$A$2,1,-1)*($F797-INDEX($F$1:$F$1001,ROW($F797)+$E$3))/N$3*1000,""))</f>
        <v/>
      </c>
      <c r="O797" s="73" t="str">
        <f>IF($A797="","",IF($A797=O$2,IF($G$3=aux!$A$2,1,-1)*($F797-INDEX($F$1:$F$1001,ROW($F797)+$E$3))/O$3*1000,""))</f>
        <v/>
      </c>
      <c r="P797" s="73" t="str">
        <f>IF($A797="","",IF($A797=P$2,IF($G$3=aux!$A$2,1,-1)*($F797-INDEX($F$1:$F$1001,ROW($F797)+$E$3))/P$3*1000,""))</f>
        <v/>
      </c>
      <c r="Q797" s="73" t="str">
        <f>IF($A797="","",IF($A797=Q$2,IF($G$3=aux!$A$2,1,-1)*($F797-INDEX($F$1:$F$1001,ROW($F797)+$E$3))/Q$3*1000,""))</f>
        <v/>
      </c>
      <c r="R797" s="73" t="str">
        <f>IF($A797="","",IF($A797=R$2,IF($G$3=aux!$A$2,1,-1)*($F797-INDEX($F$1:$F$1001,ROW($F797)+$E$3))/R$3*1000,""))</f>
        <v/>
      </c>
      <c r="S797" s="73" t="str">
        <f>IF($A797="","",IF($A797=S$2,IF($G$3=aux!$A$2,1,-1)*($F797-INDEX($F$1:$F$1001,ROW($F797)+$E$3))/S$3*1000,""))</f>
        <v/>
      </c>
      <c r="T797" s="73" t="str">
        <f>IF($A797="","",IF($A797=T$2,IF($G$3=aux!$A$2,1,-1)*($F797-INDEX($F$1:$F$1001,ROW($F797)+$E$3))/T$3*1000,""))</f>
        <v/>
      </c>
      <c r="U797" s="73" t="str">
        <f>IF($A797="","",IF($A797=U$2,IF($G$3=aux!$A$2,1,-1)*($F797-INDEX($F$1:$F$1001,ROW($F797)+$E$3))/U$3*1000,""))</f>
        <v/>
      </c>
      <c r="V797" s="73" t="str">
        <f>IF($A797="","",IF($A797=V$2,IF($G$3=aux!$A$2,1,-1)*($F797-INDEX($F$1:$F$1001,ROW($F797)+$E$3))/V$3*1000,""))</f>
        <v/>
      </c>
      <c r="W797" s="73" t="str">
        <f>IF($A797="","",IF($A797=W$2,IF($G$3=aux!$A$2,1,-1)*($F797-INDEX($F$1:$F$1001,ROW($F797)+$E$3))/W$3*1000,""))</f>
        <v/>
      </c>
    </row>
    <row r="798" spans="14:23" x14ac:dyDescent="0.25">
      <c r="N798" s="73" t="str">
        <f>IF($A798="","",IF($A798=N$2,IF($G$3=aux!$A$2,1,-1)*($F798-INDEX($F$1:$F$1001,ROW($F798)+$E$3))/N$3*1000,""))</f>
        <v/>
      </c>
      <c r="O798" s="73" t="str">
        <f>IF($A798="","",IF($A798=O$2,IF($G$3=aux!$A$2,1,-1)*($F798-INDEX($F$1:$F$1001,ROW($F798)+$E$3))/O$3*1000,""))</f>
        <v/>
      </c>
      <c r="P798" s="73" t="str">
        <f>IF($A798="","",IF($A798=P$2,IF($G$3=aux!$A$2,1,-1)*($F798-INDEX($F$1:$F$1001,ROW($F798)+$E$3))/P$3*1000,""))</f>
        <v/>
      </c>
      <c r="Q798" s="73" t="str">
        <f>IF($A798="","",IF($A798=Q$2,IF($G$3=aux!$A$2,1,-1)*($F798-INDEX($F$1:$F$1001,ROW($F798)+$E$3))/Q$3*1000,""))</f>
        <v/>
      </c>
      <c r="R798" s="73" t="str">
        <f>IF($A798="","",IF($A798=R$2,IF($G$3=aux!$A$2,1,-1)*($F798-INDEX($F$1:$F$1001,ROW($F798)+$E$3))/R$3*1000,""))</f>
        <v/>
      </c>
      <c r="S798" s="73" t="str">
        <f>IF($A798="","",IF($A798=S$2,IF($G$3=aux!$A$2,1,-1)*($F798-INDEX($F$1:$F$1001,ROW($F798)+$E$3))/S$3*1000,""))</f>
        <v/>
      </c>
      <c r="T798" s="73" t="str">
        <f>IF($A798="","",IF($A798=T$2,IF($G$3=aux!$A$2,1,-1)*($F798-INDEX($F$1:$F$1001,ROW($F798)+$E$3))/T$3*1000,""))</f>
        <v/>
      </c>
      <c r="U798" s="73" t="str">
        <f>IF($A798="","",IF($A798=U$2,IF($G$3=aux!$A$2,1,-1)*($F798-INDEX($F$1:$F$1001,ROW($F798)+$E$3))/U$3*1000,""))</f>
        <v/>
      </c>
      <c r="V798" s="73" t="str">
        <f>IF($A798="","",IF($A798=V$2,IF($G$3=aux!$A$2,1,-1)*($F798-INDEX($F$1:$F$1001,ROW($F798)+$E$3))/V$3*1000,""))</f>
        <v/>
      </c>
      <c r="W798" s="73" t="str">
        <f>IF($A798="","",IF($A798=W$2,IF($G$3=aux!$A$2,1,-1)*($F798-INDEX($F$1:$F$1001,ROW($F798)+$E$3))/W$3*1000,""))</f>
        <v/>
      </c>
    </row>
    <row r="799" spans="14:23" x14ac:dyDescent="0.25">
      <c r="N799" s="73" t="str">
        <f>IF($A799="","",IF($A799=N$2,IF($G$3=aux!$A$2,1,-1)*($F799-INDEX($F$1:$F$1001,ROW($F799)+$E$3))/N$3*1000,""))</f>
        <v/>
      </c>
      <c r="O799" s="73" t="str">
        <f>IF($A799="","",IF($A799=O$2,IF($G$3=aux!$A$2,1,-1)*($F799-INDEX($F$1:$F$1001,ROW($F799)+$E$3))/O$3*1000,""))</f>
        <v/>
      </c>
      <c r="P799" s="73" t="str">
        <f>IF($A799="","",IF($A799=P$2,IF($G$3=aux!$A$2,1,-1)*($F799-INDEX($F$1:$F$1001,ROW($F799)+$E$3))/P$3*1000,""))</f>
        <v/>
      </c>
      <c r="Q799" s="73" t="str">
        <f>IF($A799="","",IF($A799=Q$2,IF($G$3=aux!$A$2,1,-1)*($F799-INDEX($F$1:$F$1001,ROW($F799)+$E$3))/Q$3*1000,""))</f>
        <v/>
      </c>
      <c r="R799" s="73" t="str">
        <f>IF($A799="","",IF($A799=R$2,IF($G$3=aux!$A$2,1,-1)*($F799-INDEX($F$1:$F$1001,ROW($F799)+$E$3))/R$3*1000,""))</f>
        <v/>
      </c>
      <c r="S799" s="73" t="str">
        <f>IF($A799="","",IF($A799=S$2,IF($G$3=aux!$A$2,1,-1)*($F799-INDEX($F$1:$F$1001,ROW($F799)+$E$3))/S$3*1000,""))</f>
        <v/>
      </c>
      <c r="T799" s="73" t="str">
        <f>IF($A799="","",IF($A799=T$2,IF($G$3=aux!$A$2,1,-1)*($F799-INDEX($F$1:$F$1001,ROW($F799)+$E$3))/T$3*1000,""))</f>
        <v/>
      </c>
      <c r="U799" s="73" t="str">
        <f>IF($A799="","",IF($A799=U$2,IF($G$3=aux!$A$2,1,-1)*($F799-INDEX($F$1:$F$1001,ROW($F799)+$E$3))/U$3*1000,""))</f>
        <v/>
      </c>
      <c r="V799" s="73" t="str">
        <f>IF($A799="","",IF($A799=V$2,IF($G$3=aux!$A$2,1,-1)*($F799-INDEX($F$1:$F$1001,ROW($F799)+$E$3))/V$3*1000,""))</f>
        <v/>
      </c>
      <c r="W799" s="73" t="str">
        <f>IF($A799="","",IF($A799=W$2,IF($G$3=aux!$A$2,1,-1)*($F799-INDEX($F$1:$F$1001,ROW($F799)+$E$3))/W$3*1000,""))</f>
        <v/>
      </c>
    </row>
    <row r="800" spans="14:23" x14ac:dyDescent="0.25">
      <c r="N800" s="73" t="str">
        <f>IF($A800="","",IF($A800=N$2,IF($G$3=aux!$A$2,1,-1)*($F800-INDEX($F$1:$F$1001,ROW($F800)+$E$3))/N$3*1000,""))</f>
        <v/>
      </c>
      <c r="O800" s="73" t="str">
        <f>IF($A800="","",IF($A800=O$2,IF($G$3=aux!$A$2,1,-1)*($F800-INDEX($F$1:$F$1001,ROW($F800)+$E$3))/O$3*1000,""))</f>
        <v/>
      </c>
      <c r="P800" s="73" t="str">
        <f>IF($A800="","",IF($A800=P$2,IF($G$3=aux!$A$2,1,-1)*($F800-INDEX($F$1:$F$1001,ROW($F800)+$E$3))/P$3*1000,""))</f>
        <v/>
      </c>
      <c r="Q800" s="73" t="str">
        <f>IF($A800="","",IF($A800=Q$2,IF($G$3=aux!$A$2,1,-1)*($F800-INDEX($F$1:$F$1001,ROW($F800)+$E$3))/Q$3*1000,""))</f>
        <v/>
      </c>
      <c r="R800" s="73" t="str">
        <f>IF($A800="","",IF($A800=R$2,IF($G$3=aux!$A$2,1,-1)*($F800-INDEX($F$1:$F$1001,ROW($F800)+$E$3))/R$3*1000,""))</f>
        <v/>
      </c>
      <c r="S800" s="73" t="str">
        <f>IF($A800="","",IF($A800=S$2,IF($G$3=aux!$A$2,1,-1)*($F800-INDEX($F$1:$F$1001,ROW($F800)+$E$3))/S$3*1000,""))</f>
        <v/>
      </c>
      <c r="T800" s="73" t="str">
        <f>IF($A800="","",IF($A800=T$2,IF($G$3=aux!$A$2,1,-1)*($F800-INDEX($F$1:$F$1001,ROW($F800)+$E$3))/T$3*1000,""))</f>
        <v/>
      </c>
      <c r="U800" s="73" t="str">
        <f>IF($A800="","",IF($A800=U$2,IF($G$3=aux!$A$2,1,-1)*($F800-INDEX($F$1:$F$1001,ROW($F800)+$E$3))/U$3*1000,""))</f>
        <v/>
      </c>
      <c r="V800" s="73" t="str">
        <f>IF($A800="","",IF($A800=V$2,IF($G$3=aux!$A$2,1,-1)*($F800-INDEX($F$1:$F$1001,ROW($F800)+$E$3))/V$3*1000,""))</f>
        <v/>
      </c>
      <c r="W800" s="73" t="str">
        <f>IF($A800="","",IF($A800=W$2,IF($G$3=aux!$A$2,1,-1)*($F800-INDEX($F$1:$F$1001,ROW($F800)+$E$3))/W$3*1000,""))</f>
        <v/>
      </c>
    </row>
    <row r="801" spans="14:23" x14ac:dyDescent="0.25">
      <c r="N801" s="73" t="str">
        <f>IF($A801="","",IF($A801=N$2,IF($G$3=aux!$A$2,1,-1)*($F801-INDEX($F$1:$F$1001,ROW($F801)+$E$3))/N$3*1000,""))</f>
        <v/>
      </c>
      <c r="O801" s="73" t="str">
        <f>IF($A801="","",IF($A801=O$2,IF($G$3=aux!$A$2,1,-1)*($F801-INDEX($F$1:$F$1001,ROW($F801)+$E$3))/O$3*1000,""))</f>
        <v/>
      </c>
      <c r="P801" s="73" t="str">
        <f>IF($A801="","",IF($A801=P$2,IF($G$3=aux!$A$2,1,-1)*($F801-INDEX($F$1:$F$1001,ROW($F801)+$E$3))/P$3*1000,""))</f>
        <v/>
      </c>
      <c r="Q801" s="73" t="str">
        <f>IF($A801="","",IF($A801=Q$2,IF($G$3=aux!$A$2,1,-1)*($F801-INDEX($F$1:$F$1001,ROW($F801)+$E$3))/Q$3*1000,""))</f>
        <v/>
      </c>
      <c r="R801" s="73" t="str">
        <f>IF($A801="","",IF($A801=R$2,IF($G$3=aux!$A$2,1,-1)*($F801-INDEX($F$1:$F$1001,ROW($F801)+$E$3))/R$3*1000,""))</f>
        <v/>
      </c>
      <c r="S801" s="73" t="str">
        <f>IF($A801="","",IF($A801=S$2,IF($G$3=aux!$A$2,1,-1)*($F801-INDEX($F$1:$F$1001,ROW($F801)+$E$3))/S$3*1000,""))</f>
        <v/>
      </c>
      <c r="T801" s="73" t="str">
        <f>IF($A801="","",IF($A801=T$2,IF($G$3=aux!$A$2,1,-1)*($F801-INDEX($F$1:$F$1001,ROW($F801)+$E$3))/T$3*1000,""))</f>
        <v/>
      </c>
      <c r="U801" s="73" t="str">
        <f>IF($A801="","",IF($A801=U$2,IF($G$3=aux!$A$2,1,-1)*($F801-INDEX($F$1:$F$1001,ROW($F801)+$E$3))/U$3*1000,""))</f>
        <v/>
      </c>
      <c r="V801" s="73" t="str">
        <f>IF($A801="","",IF($A801=V$2,IF($G$3=aux!$A$2,1,-1)*($F801-INDEX($F$1:$F$1001,ROW($F801)+$E$3))/V$3*1000,""))</f>
        <v/>
      </c>
      <c r="W801" s="73" t="str">
        <f>IF($A801="","",IF($A801=W$2,IF($G$3=aux!$A$2,1,-1)*($F801-INDEX($F$1:$F$1001,ROW($F801)+$E$3))/W$3*1000,""))</f>
        <v/>
      </c>
    </row>
    <row r="802" spans="14:23" x14ac:dyDescent="0.25">
      <c r="N802" s="73" t="str">
        <f>IF($A802="","",IF($A802=N$2,IF($G$3=aux!$A$2,1,-1)*($F802-INDEX($F$1:$F$1001,ROW($F802)+$E$3))/N$3*1000,""))</f>
        <v/>
      </c>
      <c r="O802" s="73" t="str">
        <f>IF($A802="","",IF($A802=O$2,IF($G$3=aux!$A$2,1,-1)*($F802-INDEX($F$1:$F$1001,ROW($F802)+$E$3))/O$3*1000,""))</f>
        <v/>
      </c>
      <c r="P802" s="73" t="str">
        <f>IF($A802="","",IF($A802=P$2,IF($G$3=aux!$A$2,1,-1)*($F802-INDEX($F$1:$F$1001,ROW($F802)+$E$3))/P$3*1000,""))</f>
        <v/>
      </c>
      <c r="Q802" s="73" t="str">
        <f>IF($A802="","",IF($A802=Q$2,IF($G$3=aux!$A$2,1,-1)*($F802-INDEX($F$1:$F$1001,ROW($F802)+$E$3))/Q$3*1000,""))</f>
        <v/>
      </c>
      <c r="R802" s="73" t="str">
        <f>IF($A802="","",IF($A802=R$2,IF($G$3=aux!$A$2,1,-1)*($F802-INDEX($F$1:$F$1001,ROW($F802)+$E$3))/R$3*1000,""))</f>
        <v/>
      </c>
      <c r="S802" s="73" t="str">
        <f>IF($A802="","",IF($A802=S$2,IF($G$3=aux!$A$2,1,-1)*($F802-INDEX($F$1:$F$1001,ROW($F802)+$E$3))/S$3*1000,""))</f>
        <v/>
      </c>
      <c r="T802" s="73" t="str">
        <f>IF($A802="","",IF($A802=T$2,IF($G$3=aux!$A$2,1,-1)*($F802-INDEX($F$1:$F$1001,ROW($F802)+$E$3))/T$3*1000,""))</f>
        <v/>
      </c>
      <c r="U802" s="73" t="str">
        <f>IF($A802="","",IF($A802=U$2,IF($G$3=aux!$A$2,1,-1)*($F802-INDEX($F$1:$F$1001,ROW($F802)+$E$3))/U$3*1000,""))</f>
        <v/>
      </c>
      <c r="V802" s="73" t="str">
        <f>IF($A802="","",IF($A802=V$2,IF($G$3=aux!$A$2,1,-1)*($F802-INDEX($F$1:$F$1001,ROW($F802)+$E$3))/V$3*1000,""))</f>
        <v/>
      </c>
      <c r="W802" s="73" t="str">
        <f>IF($A802="","",IF($A802=W$2,IF($G$3=aux!$A$2,1,-1)*($F802-INDEX($F$1:$F$1001,ROW($F802)+$E$3))/W$3*1000,""))</f>
        <v/>
      </c>
    </row>
    <row r="803" spans="14:23" x14ac:dyDescent="0.25">
      <c r="N803" s="73" t="str">
        <f>IF($A803="","",IF($A803=N$2,IF($G$3=aux!$A$2,1,-1)*($F803-INDEX($F$1:$F$1001,ROW($F803)+$E$3))/N$3*1000,""))</f>
        <v/>
      </c>
      <c r="O803" s="73" t="str">
        <f>IF($A803="","",IF($A803=O$2,IF($G$3=aux!$A$2,1,-1)*($F803-INDEX($F$1:$F$1001,ROW($F803)+$E$3))/O$3*1000,""))</f>
        <v/>
      </c>
      <c r="P803" s="73" t="str">
        <f>IF($A803="","",IF($A803=P$2,IF($G$3=aux!$A$2,1,-1)*($F803-INDEX($F$1:$F$1001,ROW($F803)+$E$3))/P$3*1000,""))</f>
        <v/>
      </c>
      <c r="Q803" s="73" t="str">
        <f>IF($A803="","",IF($A803=Q$2,IF($G$3=aux!$A$2,1,-1)*($F803-INDEX($F$1:$F$1001,ROW($F803)+$E$3))/Q$3*1000,""))</f>
        <v/>
      </c>
      <c r="R803" s="73" t="str">
        <f>IF($A803="","",IF($A803=R$2,IF($G$3=aux!$A$2,1,-1)*($F803-INDEX($F$1:$F$1001,ROW($F803)+$E$3))/R$3*1000,""))</f>
        <v/>
      </c>
      <c r="S803" s="73" t="str">
        <f>IF($A803="","",IF($A803=S$2,IF($G$3=aux!$A$2,1,-1)*($F803-INDEX($F$1:$F$1001,ROW($F803)+$E$3))/S$3*1000,""))</f>
        <v/>
      </c>
      <c r="T803" s="73" t="str">
        <f>IF($A803="","",IF($A803=T$2,IF($G$3=aux!$A$2,1,-1)*($F803-INDEX($F$1:$F$1001,ROW($F803)+$E$3))/T$3*1000,""))</f>
        <v/>
      </c>
      <c r="U803" s="73" t="str">
        <f>IF($A803="","",IF($A803=U$2,IF($G$3=aux!$A$2,1,-1)*($F803-INDEX($F$1:$F$1001,ROW($F803)+$E$3))/U$3*1000,""))</f>
        <v/>
      </c>
      <c r="V803" s="73" t="str">
        <f>IF($A803="","",IF($A803=V$2,IF($G$3=aux!$A$2,1,-1)*($F803-INDEX($F$1:$F$1001,ROW($F803)+$E$3))/V$3*1000,""))</f>
        <v/>
      </c>
      <c r="W803" s="73" t="str">
        <f>IF($A803="","",IF($A803=W$2,IF($G$3=aux!$A$2,1,-1)*($F803-INDEX($F$1:$F$1001,ROW($F803)+$E$3))/W$3*1000,""))</f>
        <v/>
      </c>
    </row>
    <row r="804" spans="14:23" x14ac:dyDescent="0.25">
      <c r="N804" s="73" t="str">
        <f>IF($A804="","",IF($A804=N$2,IF($G$3=aux!$A$2,1,-1)*($F804-INDEX($F$1:$F$1001,ROW($F804)+$E$3))/N$3*1000,""))</f>
        <v/>
      </c>
      <c r="O804" s="73" t="str">
        <f>IF($A804="","",IF($A804=O$2,IF($G$3=aux!$A$2,1,-1)*($F804-INDEX($F$1:$F$1001,ROW($F804)+$E$3))/O$3*1000,""))</f>
        <v/>
      </c>
      <c r="P804" s="73" t="str">
        <f>IF($A804="","",IF($A804=P$2,IF($G$3=aux!$A$2,1,-1)*($F804-INDEX($F$1:$F$1001,ROW($F804)+$E$3))/P$3*1000,""))</f>
        <v/>
      </c>
      <c r="Q804" s="73" t="str">
        <f>IF($A804="","",IF($A804=Q$2,IF($G$3=aux!$A$2,1,-1)*($F804-INDEX($F$1:$F$1001,ROW($F804)+$E$3))/Q$3*1000,""))</f>
        <v/>
      </c>
      <c r="R804" s="73" t="str">
        <f>IF($A804="","",IF($A804=R$2,IF($G$3=aux!$A$2,1,-1)*($F804-INDEX($F$1:$F$1001,ROW($F804)+$E$3))/R$3*1000,""))</f>
        <v/>
      </c>
      <c r="S804" s="73" t="str">
        <f>IF($A804="","",IF($A804=S$2,IF($G$3=aux!$A$2,1,-1)*($F804-INDEX($F$1:$F$1001,ROW($F804)+$E$3))/S$3*1000,""))</f>
        <v/>
      </c>
      <c r="T804" s="73" t="str">
        <f>IF($A804="","",IF($A804=T$2,IF($G$3=aux!$A$2,1,-1)*($F804-INDEX($F$1:$F$1001,ROW($F804)+$E$3))/T$3*1000,""))</f>
        <v/>
      </c>
      <c r="U804" s="73" t="str">
        <f>IF($A804="","",IF($A804=U$2,IF($G$3=aux!$A$2,1,-1)*($F804-INDEX($F$1:$F$1001,ROW($F804)+$E$3))/U$3*1000,""))</f>
        <v/>
      </c>
      <c r="V804" s="73" t="str">
        <f>IF($A804="","",IF($A804=V$2,IF($G$3=aux!$A$2,1,-1)*($F804-INDEX($F$1:$F$1001,ROW($F804)+$E$3))/V$3*1000,""))</f>
        <v/>
      </c>
      <c r="W804" s="73" t="str">
        <f>IF($A804="","",IF($A804=W$2,IF($G$3=aux!$A$2,1,-1)*($F804-INDEX($F$1:$F$1001,ROW($F804)+$E$3))/W$3*1000,""))</f>
        <v/>
      </c>
    </row>
    <row r="805" spans="14:23" x14ac:dyDescent="0.25">
      <c r="N805" s="73" t="str">
        <f>IF($A805="","",IF($A805=N$2,IF($G$3=aux!$A$2,1,-1)*($F805-INDEX($F$1:$F$1001,ROW($F805)+$E$3))/N$3*1000,""))</f>
        <v/>
      </c>
      <c r="O805" s="73" t="str">
        <f>IF($A805="","",IF($A805=O$2,IF($G$3=aux!$A$2,1,-1)*($F805-INDEX($F$1:$F$1001,ROW($F805)+$E$3))/O$3*1000,""))</f>
        <v/>
      </c>
      <c r="P805" s="73" t="str">
        <f>IF($A805="","",IF($A805=P$2,IF($G$3=aux!$A$2,1,-1)*($F805-INDEX($F$1:$F$1001,ROW($F805)+$E$3))/P$3*1000,""))</f>
        <v/>
      </c>
      <c r="Q805" s="73" t="str">
        <f>IF($A805="","",IF($A805=Q$2,IF($G$3=aux!$A$2,1,-1)*($F805-INDEX($F$1:$F$1001,ROW($F805)+$E$3))/Q$3*1000,""))</f>
        <v/>
      </c>
      <c r="R805" s="73" t="str">
        <f>IF($A805="","",IF($A805=R$2,IF($G$3=aux!$A$2,1,-1)*($F805-INDEX($F$1:$F$1001,ROW($F805)+$E$3))/R$3*1000,""))</f>
        <v/>
      </c>
      <c r="S805" s="73" t="str">
        <f>IF($A805="","",IF($A805=S$2,IF($G$3=aux!$A$2,1,-1)*($F805-INDEX($F$1:$F$1001,ROW($F805)+$E$3))/S$3*1000,""))</f>
        <v/>
      </c>
      <c r="T805" s="73" t="str">
        <f>IF($A805="","",IF($A805=T$2,IF($G$3=aux!$A$2,1,-1)*($F805-INDEX($F$1:$F$1001,ROW($F805)+$E$3))/T$3*1000,""))</f>
        <v/>
      </c>
      <c r="U805" s="73" t="str">
        <f>IF($A805="","",IF($A805=U$2,IF($G$3=aux!$A$2,1,-1)*($F805-INDEX($F$1:$F$1001,ROW($F805)+$E$3))/U$3*1000,""))</f>
        <v/>
      </c>
      <c r="V805" s="73" t="str">
        <f>IF($A805="","",IF($A805=V$2,IF($G$3=aux!$A$2,1,-1)*($F805-INDEX($F$1:$F$1001,ROW($F805)+$E$3))/V$3*1000,""))</f>
        <v/>
      </c>
      <c r="W805" s="73" t="str">
        <f>IF($A805="","",IF($A805=W$2,IF($G$3=aux!$A$2,1,-1)*($F805-INDEX($F$1:$F$1001,ROW($F805)+$E$3))/W$3*1000,""))</f>
        <v/>
      </c>
    </row>
    <row r="806" spans="14:23" x14ac:dyDescent="0.25">
      <c r="N806" s="73" t="str">
        <f>IF($A806="","",IF($A806=N$2,IF($G$3=aux!$A$2,1,-1)*($F806-INDEX($F$1:$F$1001,ROW($F806)+$E$3))/N$3*1000,""))</f>
        <v/>
      </c>
      <c r="O806" s="73" t="str">
        <f>IF($A806="","",IF($A806=O$2,IF($G$3=aux!$A$2,1,-1)*($F806-INDEX($F$1:$F$1001,ROW($F806)+$E$3))/O$3*1000,""))</f>
        <v/>
      </c>
      <c r="P806" s="73" t="str">
        <f>IF($A806="","",IF($A806=P$2,IF($G$3=aux!$A$2,1,-1)*($F806-INDEX($F$1:$F$1001,ROW($F806)+$E$3))/P$3*1000,""))</f>
        <v/>
      </c>
      <c r="Q806" s="73" t="str">
        <f>IF($A806="","",IF($A806=Q$2,IF($G$3=aux!$A$2,1,-1)*($F806-INDEX($F$1:$F$1001,ROW($F806)+$E$3))/Q$3*1000,""))</f>
        <v/>
      </c>
      <c r="R806" s="73" t="str">
        <f>IF($A806="","",IF($A806=R$2,IF($G$3=aux!$A$2,1,-1)*($F806-INDEX($F$1:$F$1001,ROW($F806)+$E$3))/R$3*1000,""))</f>
        <v/>
      </c>
      <c r="S806" s="73" t="str">
        <f>IF($A806="","",IF($A806=S$2,IF($G$3=aux!$A$2,1,-1)*($F806-INDEX($F$1:$F$1001,ROW($F806)+$E$3))/S$3*1000,""))</f>
        <v/>
      </c>
      <c r="T806" s="73" t="str">
        <f>IF($A806="","",IF($A806=T$2,IF($G$3=aux!$A$2,1,-1)*($F806-INDEX($F$1:$F$1001,ROW($F806)+$E$3))/T$3*1000,""))</f>
        <v/>
      </c>
      <c r="U806" s="73" t="str">
        <f>IF($A806="","",IF($A806=U$2,IF($G$3=aux!$A$2,1,-1)*($F806-INDEX($F$1:$F$1001,ROW($F806)+$E$3))/U$3*1000,""))</f>
        <v/>
      </c>
      <c r="V806" s="73" t="str">
        <f>IF($A806="","",IF($A806=V$2,IF($G$3=aux!$A$2,1,-1)*($F806-INDEX($F$1:$F$1001,ROW($F806)+$E$3))/V$3*1000,""))</f>
        <v/>
      </c>
      <c r="W806" s="73" t="str">
        <f>IF($A806="","",IF($A806=W$2,IF($G$3=aux!$A$2,1,-1)*($F806-INDEX($F$1:$F$1001,ROW($F806)+$E$3))/W$3*1000,""))</f>
        <v/>
      </c>
    </row>
    <row r="807" spans="14:23" x14ac:dyDescent="0.25">
      <c r="N807" s="73" t="str">
        <f>IF($A807="","",IF($A807=N$2,IF($G$3=aux!$A$2,1,-1)*($F807-INDEX($F$1:$F$1001,ROW($F807)+$E$3))/N$3*1000,""))</f>
        <v/>
      </c>
      <c r="O807" s="73" t="str">
        <f>IF($A807="","",IF($A807=O$2,IF($G$3=aux!$A$2,1,-1)*($F807-INDEX($F$1:$F$1001,ROW($F807)+$E$3))/O$3*1000,""))</f>
        <v/>
      </c>
      <c r="P807" s="73" t="str">
        <f>IF($A807="","",IF($A807=P$2,IF($G$3=aux!$A$2,1,-1)*($F807-INDEX($F$1:$F$1001,ROW($F807)+$E$3))/P$3*1000,""))</f>
        <v/>
      </c>
      <c r="Q807" s="73" t="str">
        <f>IF($A807="","",IF($A807=Q$2,IF($G$3=aux!$A$2,1,-1)*($F807-INDEX($F$1:$F$1001,ROW($F807)+$E$3))/Q$3*1000,""))</f>
        <v/>
      </c>
      <c r="R807" s="73" t="str">
        <f>IF($A807="","",IF($A807=R$2,IF($G$3=aux!$A$2,1,-1)*($F807-INDEX($F$1:$F$1001,ROW($F807)+$E$3))/R$3*1000,""))</f>
        <v/>
      </c>
      <c r="S807" s="73" t="str">
        <f>IF($A807="","",IF($A807=S$2,IF($G$3=aux!$A$2,1,-1)*($F807-INDEX($F$1:$F$1001,ROW($F807)+$E$3))/S$3*1000,""))</f>
        <v/>
      </c>
      <c r="T807" s="73" t="str">
        <f>IF($A807="","",IF($A807=T$2,IF($G$3=aux!$A$2,1,-1)*($F807-INDEX($F$1:$F$1001,ROW($F807)+$E$3))/T$3*1000,""))</f>
        <v/>
      </c>
      <c r="U807" s="73" t="str">
        <f>IF($A807="","",IF($A807=U$2,IF($G$3=aux!$A$2,1,-1)*($F807-INDEX($F$1:$F$1001,ROW($F807)+$E$3))/U$3*1000,""))</f>
        <v/>
      </c>
      <c r="V807" s="73" t="str">
        <f>IF($A807="","",IF($A807=V$2,IF($G$3=aux!$A$2,1,-1)*($F807-INDEX($F$1:$F$1001,ROW($F807)+$E$3))/V$3*1000,""))</f>
        <v/>
      </c>
      <c r="W807" s="73" t="str">
        <f>IF($A807="","",IF($A807=W$2,IF($G$3=aux!$A$2,1,-1)*($F807-INDEX($F$1:$F$1001,ROW($F807)+$E$3))/W$3*1000,""))</f>
        <v/>
      </c>
    </row>
    <row r="808" spans="14:23" x14ac:dyDescent="0.25">
      <c r="N808" s="73" t="str">
        <f>IF($A808="","",IF($A808=N$2,IF($G$3=aux!$A$2,1,-1)*($F808-INDEX($F$1:$F$1001,ROW($F808)+$E$3))/N$3*1000,""))</f>
        <v/>
      </c>
      <c r="O808" s="73" t="str">
        <f>IF($A808="","",IF($A808=O$2,IF($G$3=aux!$A$2,1,-1)*($F808-INDEX($F$1:$F$1001,ROW($F808)+$E$3))/O$3*1000,""))</f>
        <v/>
      </c>
      <c r="P808" s="73" t="str">
        <f>IF($A808="","",IF($A808=P$2,IF($G$3=aux!$A$2,1,-1)*($F808-INDEX($F$1:$F$1001,ROW($F808)+$E$3))/P$3*1000,""))</f>
        <v/>
      </c>
      <c r="Q808" s="73" t="str">
        <f>IF($A808="","",IF($A808=Q$2,IF($G$3=aux!$A$2,1,-1)*($F808-INDEX($F$1:$F$1001,ROW($F808)+$E$3))/Q$3*1000,""))</f>
        <v/>
      </c>
      <c r="R808" s="73" t="str">
        <f>IF($A808="","",IF($A808=R$2,IF($G$3=aux!$A$2,1,-1)*($F808-INDEX($F$1:$F$1001,ROW($F808)+$E$3))/R$3*1000,""))</f>
        <v/>
      </c>
      <c r="S808" s="73" t="str">
        <f>IF($A808="","",IF($A808=S$2,IF($G$3=aux!$A$2,1,-1)*($F808-INDEX($F$1:$F$1001,ROW($F808)+$E$3))/S$3*1000,""))</f>
        <v/>
      </c>
      <c r="T808" s="73" t="str">
        <f>IF($A808="","",IF($A808=T$2,IF($G$3=aux!$A$2,1,-1)*($F808-INDEX($F$1:$F$1001,ROW($F808)+$E$3))/T$3*1000,""))</f>
        <v/>
      </c>
      <c r="U808" s="73" t="str">
        <f>IF($A808="","",IF($A808=U$2,IF($G$3=aux!$A$2,1,-1)*($F808-INDEX($F$1:$F$1001,ROW($F808)+$E$3))/U$3*1000,""))</f>
        <v/>
      </c>
      <c r="V808" s="73" t="str">
        <f>IF($A808="","",IF($A808=V$2,IF($G$3=aux!$A$2,1,-1)*($F808-INDEX($F$1:$F$1001,ROW($F808)+$E$3))/V$3*1000,""))</f>
        <v/>
      </c>
      <c r="W808" s="73" t="str">
        <f>IF($A808="","",IF($A808=W$2,IF($G$3=aux!$A$2,1,-1)*($F808-INDEX($F$1:$F$1001,ROW($F808)+$E$3))/W$3*1000,""))</f>
        <v/>
      </c>
    </row>
    <row r="809" spans="14:23" x14ac:dyDescent="0.25">
      <c r="N809" s="73" t="str">
        <f>IF($A809="","",IF($A809=N$2,IF($G$3=aux!$A$2,1,-1)*($F809-INDEX($F$1:$F$1001,ROW($F809)+$E$3))/N$3*1000,""))</f>
        <v/>
      </c>
      <c r="O809" s="73" t="str">
        <f>IF($A809="","",IF($A809=O$2,IF($G$3=aux!$A$2,1,-1)*($F809-INDEX($F$1:$F$1001,ROW($F809)+$E$3))/O$3*1000,""))</f>
        <v/>
      </c>
      <c r="P809" s="73" t="str">
        <f>IF($A809="","",IF($A809=P$2,IF($G$3=aux!$A$2,1,-1)*($F809-INDEX($F$1:$F$1001,ROW($F809)+$E$3))/P$3*1000,""))</f>
        <v/>
      </c>
      <c r="Q809" s="73" t="str">
        <f>IF($A809="","",IF($A809=Q$2,IF($G$3=aux!$A$2,1,-1)*($F809-INDEX($F$1:$F$1001,ROW($F809)+$E$3))/Q$3*1000,""))</f>
        <v/>
      </c>
      <c r="R809" s="73" t="str">
        <f>IF($A809="","",IF($A809=R$2,IF($G$3=aux!$A$2,1,-1)*($F809-INDEX($F$1:$F$1001,ROW($F809)+$E$3))/R$3*1000,""))</f>
        <v/>
      </c>
      <c r="S809" s="73" t="str">
        <f>IF($A809="","",IF($A809=S$2,IF($G$3=aux!$A$2,1,-1)*($F809-INDEX($F$1:$F$1001,ROW($F809)+$E$3))/S$3*1000,""))</f>
        <v/>
      </c>
      <c r="T809" s="73" t="str">
        <f>IF($A809="","",IF($A809=T$2,IF($G$3=aux!$A$2,1,-1)*($F809-INDEX($F$1:$F$1001,ROW($F809)+$E$3))/T$3*1000,""))</f>
        <v/>
      </c>
      <c r="U809" s="73" t="str">
        <f>IF($A809="","",IF($A809=U$2,IF($G$3=aux!$A$2,1,-1)*($F809-INDEX($F$1:$F$1001,ROW($F809)+$E$3))/U$3*1000,""))</f>
        <v/>
      </c>
      <c r="V809" s="73" t="str">
        <f>IF($A809="","",IF($A809=V$2,IF($G$3=aux!$A$2,1,-1)*($F809-INDEX($F$1:$F$1001,ROW($F809)+$E$3))/V$3*1000,""))</f>
        <v/>
      </c>
      <c r="W809" s="73" t="str">
        <f>IF($A809="","",IF($A809=W$2,IF($G$3=aux!$A$2,1,-1)*($F809-INDEX($F$1:$F$1001,ROW($F809)+$E$3))/W$3*1000,""))</f>
        <v/>
      </c>
    </row>
    <row r="810" spans="14:23" x14ac:dyDescent="0.25">
      <c r="N810" s="73" t="str">
        <f>IF($A810="","",IF($A810=N$2,IF($G$3=aux!$A$2,1,-1)*($F810-INDEX($F$1:$F$1001,ROW($F810)+$E$3))/N$3*1000,""))</f>
        <v/>
      </c>
      <c r="O810" s="73" t="str">
        <f>IF($A810="","",IF($A810=O$2,IF($G$3=aux!$A$2,1,-1)*($F810-INDEX($F$1:$F$1001,ROW($F810)+$E$3))/O$3*1000,""))</f>
        <v/>
      </c>
      <c r="P810" s="73" t="str">
        <f>IF($A810="","",IF($A810=P$2,IF($G$3=aux!$A$2,1,-1)*($F810-INDEX($F$1:$F$1001,ROW($F810)+$E$3))/P$3*1000,""))</f>
        <v/>
      </c>
      <c r="Q810" s="73" t="str">
        <f>IF($A810="","",IF($A810=Q$2,IF($G$3=aux!$A$2,1,-1)*($F810-INDEX($F$1:$F$1001,ROW($F810)+$E$3))/Q$3*1000,""))</f>
        <v/>
      </c>
      <c r="R810" s="73" t="str">
        <f>IF($A810="","",IF($A810=R$2,IF($G$3=aux!$A$2,1,-1)*($F810-INDEX($F$1:$F$1001,ROW($F810)+$E$3))/R$3*1000,""))</f>
        <v/>
      </c>
      <c r="S810" s="73" t="str">
        <f>IF($A810="","",IF($A810=S$2,IF($G$3=aux!$A$2,1,-1)*($F810-INDEX($F$1:$F$1001,ROW($F810)+$E$3))/S$3*1000,""))</f>
        <v/>
      </c>
      <c r="T810" s="73" t="str">
        <f>IF($A810="","",IF($A810=T$2,IF($G$3=aux!$A$2,1,-1)*($F810-INDEX($F$1:$F$1001,ROW($F810)+$E$3))/T$3*1000,""))</f>
        <v/>
      </c>
      <c r="U810" s="73" t="str">
        <f>IF($A810="","",IF($A810=U$2,IF($G$3=aux!$A$2,1,-1)*($F810-INDEX($F$1:$F$1001,ROW($F810)+$E$3))/U$3*1000,""))</f>
        <v/>
      </c>
      <c r="V810" s="73" t="str">
        <f>IF($A810="","",IF($A810=V$2,IF($G$3=aux!$A$2,1,-1)*($F810-INDEX($F$1:$F$1001,ROW($F810)+$E$3))/V$3*1000,""))</f>
        <v/>
      </c>
      <c r="W810" s="73" t="str">
        <f>IF($A810="","",IF($A810=W$2,IF($G$3=aux!$A$2,1,-1)*($F810-INDEX($F$1:$F$1001,ROW($F810)+$E$3))/W$3*1000,""))</f>
        <v/>
      </c>
    </row>
    <row r="811" spans="14:23" x14ac:dyDescent="0.25">
      <c r="N811" s="73" t="str">
        <f>IF($A811="","",IF($A811=N$2,IF($G$3=aux!$A$2,1,-1)*($F811-INDEX($F$1:$F$1001,ROW($F811)+$E$3))/N$3*1000,""))</f>
        <v/>
      </c>
      <c r="O811" s="73" t="str">
        <f>IF($A811="","",IF($A811=O$2,IF($G$3=aux!$A$2,1,-1)*($F811-INDEX($F$1:$F$1001,ROW($F811)+$E$3))/O$3*1000,""))</f>
        <v/>
      </c>
      <c r="P811" s="73" t="str">
        <f>IF($A811="","",IF($A811=P$2,IF($G$3=aux!$A$2,1,-1)*($F811-INDEX($F$1:$F$1001,ROW($F811)+$E$3))/P$3*1000,""))</f>
        <v/>
      </c>
      <c r="Q811" s="73" t="str">
        <f>IF($A811="","",IF($A811=Q$2,IF($G$3=aux!$A$2,1,-1)*($F811-INDEX($F$1:$F$1001,ROW($F811)+$E$3))/Q$3*1000,""))</f>
        <v/>
      </c>
      <c r="R811" s="73" t="str">
        <f>IF($A811="","",IF($A811=R$2,IF($G$3=aux!$A$2,1,-1)*($F811-INDEX($F$1:$F$1001,ROW($F811)+$E$3))/R$3*1000,""))</f>
        <v/>
      </c>
      <c r="S811" s="73" t="str">
        <f>IF($A811="","",IF($A811=S$2,IF($G$3=aux!$A$2,1,-1)*($F811-INDEX($F$1:$F$1001,ROW($F811)+$E$3))/S$3*1000,""))</f>
        <v/>
      </c>
      <c r="T811" s="73" t="str">
        <f>IF($A811="","",IF($A811=T$2,IF($G$3=aux!$A$2,1,-1)*($F811-INDEX($F$1:$F$1001,ROW($F811)+$E$3))/T$3*1000,""))</f>
        <v/>
      </c>
      <c r="U811" s="73" t="str">
        <f>IF($A811="","",IF($A811=U$2,IF($G$3=aux!$A$2,1,-1)*($F811-INDEX($F$1:$F$1001,ROW($F811)+$E$3))/U$3*1000,""))</f>
        <v/>
      </c>
      <c r="V811" s="73" t="str">
        <f>IF($A811="","",IF($A811=V$2,IF($G$3=aux!$A$2,1,-1)*($F811-INDEX($F$1:$F$1001,ROW($F811)+$E$3))/V$3*1000,""))</f>
        <v/>
      </c>
      <c r="W811" s="73" t="str">
        <f>IF($A811="","",IF($A811=W$2,IF($G$3=aux!$A$2,1,-1)*($F811-INDEX($F$1:$F$1001,ROW($F811)+$E$3))/W$3*1000,""))</f>
        <v/>
      </c>
    </row>
    <row r="812" spans="14:23" x14ac:dyDescent="0.25">
      <c r="N812" s="73" t="str">
        <f>IF($A812="","",IF($A812=N$2,IF($G$3=aux!$A$2,1,-1)*($F812-INDEX($F$1:$F$1001,ROW($F812)+$E$3))/N$3*1000,""))</f>
        <v/>
      </c>
      <c r="O812" s="73" t="str">
        <f>IF($A812="","",IF($A812=O$2,IF($G$3=aux!$A$2,1,-1)*($F812-INDEX($F$1:$F$1001,ROW($F812)+$E$3))/O$3*1000,""))</f>
        <v/>
      </c>
      <c r="P812" s="73" t="str">
        <f>IF($A812="","",IF($A812=P$2,IF($G$3=aux!$A$2,1,-1)*($F812-INDEX($F$1:$F$1001,ROW($F812)+$E$3))/P$3*1000,""))</f>
        <v/>
      </c>
      <c r="Q812" s="73" t="str">
        <f>IF($A812="","",IF($A812=Q$2,IF($G$3=aux!$A$2,1,-1)*($F812-INDEX($F$1:$F$1001,ROW($F812)+$E$3))/Q$3*1000,""))</f>
        <v/>
      </c>
      <c r="R812" s="73" t="str">
        <f>IF($A812="","",IF($A812=R$2,IF($G$3=aux!$A$2,1,-1)*($F812-INDEX($F$1:$F$1001,ROW($F812)+$E$3))/R$3*1000,""))</f>
        <v/>
      </c>
      <c r="S812" s="73" t="str">
        <f>IF($A812="","",IF($A812=S$2,IF($G$3=aux!$A$2,1,-1)*($F812-INDEX($F$1:$F$1001,ROW($F812)+$E$3))/S$3*1000,""))</f>
        <v/>
      </c>
      <c r="T812" s="73" t="str">
        <f>IF($A812="","",IF($A812=T$2,IF($G$3=aux!$A$2,1,-1)*($F812-INDEX($F$1:$F$1001,ROW($F812)+$E$3))/T$3*1000,""))</f>
        <v/>
      </c>
      <c r="U812" s="73" t="str">
        <f>IF($A812="","",IF($A812=U$2,IF($G$3=aux!$A$2,1,-1)*($F812-INDEX($F$1:$F$1001,ROW($F812)+$E$3))/U$3*1000,""))</f>
        <v/>
      </c>
      <c r="V812" s="73" t="str">
        <f>IF($A812="","",IF($A812=V$2,IF($G$3=aux!$A$2,1,-1)*($F812-INDEX($F$1:$F$1001,ROW($F812)+$E$3))/V$3*1000,""))</f>
        <v/>
      </c>
      <c r="W812" s="73" t="str">
        <f>IF($A812="","",IF($A812=W$2,IF($G$3=aux!$A$2,1,-1)*($F812-INDEX($F$1:$F$1001,ROW($F812)+$E$3))/W$3*1000,""))</f>
        <v/>
      </c>
    </row>
    <row r="813" spans="14:23" x14ac:dyDescent="0.25">
      <c r="N813" s="73" t="str">
        <f>IF($A813="","",IF($A813=N$2,IF($G$3=aux!$A$2,1,-1)*($F813-INDEX($F$1:$F$1001,ROW($F813)+$E$3))/N$3*1000,""))</f>
        <v/>
      </c>
      <c r="O813" s="73" t="str">
        <f>IF($A813="","",IF($A813=O$2,IF($G$3=aux!$A$2,1,-1)*($F813-INDEX($F$1:$F$1001,ROW($F813)+$E$3))/O$3*1000,""))</f>
        <v/>
      </c>
      <c r="P813" s="73" t="str">
        <f>IF($A813="","",IF($A813=P$2,IF($G$3=aux!$A$2,1,-1)*($F813-INDEX($F$1:$F$1001,ROW($F813)+$E$3))/P$3*1000,""))</f>
        <v/>
      </c>
      <c r="Q813" s="73" t="str">
        <f>IF($A813="","",IF($A813=Q$2,IF($G$3=aux!$A$2,1,-1)*($F813-INDEX($F$1:$F$1001,ROW($F813)+$E$3))/Q$3*1000,""))</f>
        <v/>
      </c>
      <c r="R813" s="73" t="str">
        <f>IF($A813="","",IF($A813=R$2,IF($G$3=aux!$A$2,1,-1)*($F813-INDEX($F$1:$F$1001,ROW($F813)+$E$3))/R$3*1000,""))</f>
        <v/>
      </c>
      <c r="S813" s="73" t="str">
        <f>IF($A813="","",IF($A813=S$2,IF($G$3=aux!$A$2,1,-1)*($F813-INDEX($F$1:$F$1001,ROW($F813)+$E$3))/S$3*1000,""))</f>
        <v/>
      </c>
      <c r="T813" s="73" t="str">
        <f>IF($A813="","",IF($A813=T$2,IF($G$3=aux!$A$2,1,-1)*($F813-INDEX($F$1:$F$1001,ROW($F813)+$E$3))/T$3*1000,""))</f>
        <v/>
      </c>
      <c r="U813" s="73" t="str">
        <f>IF($A813="","",IF($A813=U$2,IF($G$3=aux!$A$2,1,-1)*($F813-INDEX($F$1:$F$1001,ROW($F813)+$E$3))/U$3*1000,""))</f>
        <v/>
      </c>
      <c r="V813" s="73" t="str">
        <f>IF($A813="","",IF($A813=V$2,IF($G$3=aux!$A$2,1,-1)*($F813-INDEX($F$1:$F$1001,ROW($F813)+$E$3))/V$3*1000,""))</f>
        <v/>
      </c>
      <c r="W813" s="73" t="str">
        <f>IF($A813="","",IF($A813=W$2,IF($G$3=aux!$A$2,1,-1)*($F813-INDEX($F$1:$F$1001,ROW($F813)+$E$3))/W$3*1000,""))</f>
        <v/>
      </c>
    </row>
    <row r="814" spans="14:23" x14ac:dyDescent="0.25">
      <c r="N814" s="73" t="str">
        <f>IF($A814="","",IF($A814=N$2,IF($G$3=aux!$A$2,1,-1)*($F814-INDEX($F$1:$F$1001,ROW($F814)+$E$3))/N$3*1000,""))</f>
        <v/>
      </c>
      <c r="O814" s="73" t="str">
        <f>IF($A814="","",IF($A814=O$2,IF($G$3=aux!$A$2,1,-1)*($F814-INDEX($F$1:$F$1001,ROW($F814)+$E$3))/O$3*1000,""))</f>
        <v/>
      </c>
      <c r="P814" s="73" t="str">
        <f>IF($A814="","",IF($A814=P$2,IF($G$3=aux!$A$2,1,-1)*($F814-INDEX($F$1:$F$1001,ROW($F814)+$E$3))/P$3*1000,""))</f>
        <v/>
      </c>
      <c r="Q814" s="73" t="str">
        <f>IF($A814="","",IF($A814=Q$2,IF($G$3=aux!$A$2,1,-1)*($F814-INDEX($F$1:$F$1001,ROW($F814)+$E$3))/Q$3*1000,""))</f>
        <v/>
      </c>
      <c r="R814" s="73" t="str">
        <f>IF($A814="","",IF($A814=R$2,IF($G$3=aux!$A$2,1,-1)*($F814-INDEX($F$1:$F$1001,ROW($F814)+$E$3))/R$3*1000,""))</f>
        <v/>
      </c>
      <c r="S814" s="73" t="str">
        <f>IF($A814="","",IF($A814=S$2,IF($G$3=aux!$A$2,1,-1)*($F814-INDEX($F$1:$F$1001,ROW($F814)+$E$3))/S$3*1000,""))</f>
        <v/>
      </c>
      <c r="T814" s="73" t="str">
        <f>IF($A814="","",IF($A814=T$2,IF($G$3=aux!$A$2,1,-1)*($F814-INDEX($F$1:$F$1001,ROW($F814)+$E$3))/T$3*1000,""))</f>
        <v/>
      </c>
      <c r="U814" s="73" t="str">
        <f>IF($A814="","",IF($A814=U$2,IF($G$3=aux!$A$2,1,-1)*($F814-INDEX($F$1:$F$1001,ROW($F814)+$E$3))/U$3*1000,""))</f>
        <v/>
      </c>
      <c r="V814" s="73" t="str">
        <f>IF($A814="","",IF($A814=V$2,IF($G$3=aux!$A$2,1,-1)*($F814-INDEX($F$1:$F$1001,ROW($F814)+$E$3))/V$3*1000,""))</f>
        <v/>
      </c>
      <c r="W814" s="73" t="str">
        <f>IF($A814="","",IF($A814=W$2,IF($G$3=aux!$A$2,1,-1)*($F814-INDEX($F$1:$F$1001,ROW($F814)+$E$3))/W$3*1000,""))</f>
        <v/>
      </c>
    </row>
    <row r="815" spans="14:23" x14ac:dyDescent="0.25">
      <c r="N815" s="73" t="str">
        <f>IF($A815="","",IF($A815=N$2,IF($G$3=aux!$A$2,1,-1)*($F815-INDEX($F$1:$F$1001,ROW($F815)+$E$3))/N$3*1000,""))</f>
        <v/>
      </c>
      <c r="O815" s="73" t="str">
        <f>IF($A815="","",IF($A815=O$2,IF($G$3=aux!$A$2,1,-1)*($F815-INDEX($F$1:$F$1001,ROW($F815)+$E$3))/O$3*1000,""))</f>
        <v/>
      </c>
      <c r="P815" s="73" t="str">
        <f>IF($A815="","",IF($A815=P$2,IF($G$3=aux!$A$2,1,-1)*($F815-INDEX($F$1:$F$1001,ROW($F815)+$E$3))/P$3*1000,""))</f>
        <v/>
      </c>
      <c r="Q815" s="73" t="str">
        <f>IF($A815="","",IF($A815=Q$2,IF($G$3=aux!$A$2,1,-1)*($F815-INDEX($F$1:$F$1001,ROW($F815)+$E$3))/Q$3*1000,""))</f>
        <v/>
      </c>
      <c r="R815" s="73" t="str">
        <f>IF($A815="","",IF($A815=R$2,IF($G$3=aux!$A$2,1,-1)*($F815-INDEX($F$1:$F$1001,ROW($F815)+$E$3))/R$3*1000,""))</f>
        <v/>
      </c>
      <c r="S815" s="73" t="str">
        <f>IF($A815="","",IF($A815=S$2,IF($G$3=aux!$A$2,1,-1)*($F815-INDEX($F$1:$F$1001,ROW($F815)+$E$3))/S$3*1000,""))</f>
        <v/>
      </c>
      <c r="T815" s="73" t="str">
        <f>IF($A815="","",IF($A815=T$2,IF($G$3=aux!$A$2,1,-1)*($F815-INDEX($F$1:$F$1001,ROW($F815)+$E$3))/T$3*1000,""))</f>
        <v/>
      </c>
      <c r="U815" s="73" t="str">
        <f>IF($A815="","",IF($A815=U$2,IF($G$3=aux!$A$2,1,-1)*($F815-INDEX($F$1:$F$1001,ROW($F815)+$E$3))/U$3*1000,""))</f>
        <v/>
      </c>
      <c r="V815" s="73" t="str">
        <f>IF($A815="","",IF($A815=V$2,IF($G$3=aux!$A$2,1,-1)*($F815-INDEX($F$1:$F$1001,ROW($F815)+$E$3))/V$3*1000,""))</f>
        <v/>
      </c>
      <c r="W815" s="73" t="str">
        <f>IF($A815="","",IF($A815=W$2,IF($G$3=aux!$A$2,1,-1)*($F815-INDEX($F$1:$F$1001,ROW($F815)+$E$3))/W$3*1000,""))</f>
        <v/>
      </c>
    </row>
    <row r="816" spans="14:23" x14ac:dyDescent="0.25">
      <c r="N816" s="73" t="str">
        <f>IF($A816="","",IF($A816=N$2,IF($G$3=aux!$A$2,1,-1)*($F816-INDEX($F$1:$F$1001,ROW($F816)+$E$3))/N$3*1000,""))</f>
        <v/>
      </c>
      <c r="O816" s="73" t="str">
        <f>IF($A816="","",IF($A816=O$2,IF($G$3=aux!$A$2,1,-1)*($F816-INDEX($F$1:$F$1001,ROW($F816)+$E$3))/O$3*1000,""))</f>
        <v/>
      </c>
      <c r="P816" s="73" t="str">
        <f>IF($A816="","",IF($A816=P$2,IF($G$3=aux!$A$2,1,-1)*($F816-INDEX($F$1:$F$1001,ROW($F816)+$E$3))/P$3*1000,""))</f>
        <v/>
      </c>
      <c r="Q816" s="73" t="str">
        <f>IF($A816="","",IF($A816=Q$2,IF($G$3=aux!$A$2,1,-1)*($F816-INDEX($F$1:$F$1001,ROW($F816)+$E$3))/Q$3*1000,""))</f>
        <v/>
      </c>
      <c r="R816" s="73" t="str">
        <f>IF($A816="","",IF($A816=R$2,IF($G$3=aux!$A$2,1,-1)*($F816-INDEX($F$1:$F$1001,ROW($F816)+$E$3))/R$3*1000,""))</f>
        <v/>
      </c>
      <c r="S816" s="73" t="str">
        <f>IF($A816="","",IF($A816=S$2,IF($G$3=aux!$A$2,1,-1)*($F816-INDEX($F$1:$F$1001,ROW($F816)+$E$3))/S$3*1000,""))</f>
        <v/>
      </c>
      <c r="T816" s="73" t="str">
        <f>IF($A816="","",IF($A816=T$2,IF($G$3=aux!$A$2,1,-1)*($F816-INDEX($F$1:$F$1001,ROW($F816)+$E$3))/T$3*1000,""))</f>
        <v/>
      </c>
      <c r="U816" s="73" t="str">
        <f>IF($A816="","",IF($A816=U$2,IF($G$3=aux!$A$2,1,-1)*($F816-INDEX($F$1:$F$1001,ROW($F816)+$E$3))/U$3*1000,""))</f>
        <v/>
      </c>
      <c r="V816" s="73" t="str">
        <f>IF($A816="","",IF($A816=V$2,IF($G$3=aux!$A$2,1,-1)*($F816-INDEX($F$1:$F$1001,ROW($F816)+$E$3))/V$3*1000,""))</f>
        <v/>
      </c>
      <c r="W816" s="73" t="str">
        <f>IF($A816="","",IF($A816=W$2,IF($G$3=aux!$A$2,1,-1)*($F816-INDEX($F$1:$F$1001,ROW($F816)+$E$3))/W$3*1000,""))</f>
        <v/>
      </c>
    </row>
    <row r="817" spans="14:23" x14ac:dyDescent="0.25">
      <c r="N817" s="73" t="str">
        <f>IF($A817="","",IF($A817=N$2,IF($G$3=aux!$A$2,1,-1)*($F817-INDEX($F$1:$F$1001,ROW($F817)+$E$3))/N$3*1000,""))</f>
        <v/>
      </c>
      <c r="O817" s="73" t="str">
        <f>IF($A817="","",IF($A817=O$2,IF($G$3=aux!$A$2,1,-1)*($F817-INDEX($F$1:$F$1001,ROW($F817)+$E$3))/O$3*1000,""))</f>
        <v/>
      </c>
      <c r="P817" s="73" t="str">
        <f>IF($A817="","",IF($A817=P$2,IF($G$3=aux!$A$2,1,-1)*($F817-INDEX($F$1:$F$1001,ROW($F817)+$E$3))/P$3*1000,""))</f>
        <v/>
      </c>
      <c r="Q817" s="73" t="str">
        <f>IF($A817="","",IF($A817=Q$2,IF($G$3=aux!$A$2,1,-1)*($F817-INDEX($F$1:$F$1001,ROW($F817)+$E$3))/Q$3*1000,""))</f>
        <v/>
      </c>
      <c r="R817" s="73" t="str">
        <f>IF($A817="","",IF($A817=R$2,IF($G$3=aux!$A$2,1,-1)*($F817-INDEX($F$1:$F$1001,ROW($F817)+$E$3))/R$3*1000,""))</f>
        <v/>
      </c>
      <c r="S817" s="73" t="str">
        <f>IF($A817="","",IF($A817=S$2,IF($G$3=aux!$A$2,1,-1)*($F817-INDEX($F$1:$F$1001,ROW($F817)+$E$3))/S$3*1000,""))</f>
        <v/>
      </c>
      <c r="T817" s="73" t="str">
        <f>IF($A817="","",IF($A817=T$2,IF($G$3=aux!$A$2,1,-1)*($F817-INDEX($F$1:$F$1001,ROW($F817)+$E$3))/T$3*1000,""))</f>
        <v/>
      </c>
      <c r="U817" s="73" t="str">
        <f>IF($A817="","",IF($A817=U$2,IF($G$3=aux!$A$2,1,-1)*($F817-INDEX($F$1:$F$1001,ROW($F817)+$E$3))/U$3*1000,""))</f>
        <v/>
      </c>
      <c r="V817" s="73" t="str">
        <f>IF($A817="","",IF($A817=V$2,IF($G$3=aux!$A$2,1,-1)*($F817-INDEX($F$1:$F$1001,ROW($F817)+$E$3))/V$3*1000,""))</f>
        <v/>
      </c>
      <c r="W817" s="73" t="str">
        <f>IF($A817="","",IF($A817=W$2,IF($G$3=aux!$A$2,1,-1)*($F817-INDEX($F$1:$F$1001,ROW($F817)+$E$3))/W$3*1000,""))</f>
        <v/>
      </c>
    </row>
    <row r="818" spans="14:23" x14ac:dyDescent="0.25">
      <c r="N818" s="73" t="str">
        <f>IF($A818="","",IF($A818=N$2,IF($G$3=aux!$A$2,1,-1)*($F818-INDEX($F$1:$F$1001,ROW($F818)+$E$3))/N$3*1000,""))</f>
        <v/>
      </c>
      <c r="O818" s="73" t="str">
        <f>IF($A818="","",IF($A818=O$2,IF($G$3=aux!$A$2,1,-1)*($F818-INDEX($F$1:$F$1001,ROW($F818)+$E$3))/O$3*1000,""))</f>
        <v/>
      </c>
      <c r="P818" s="73" t="str">
        <f>IF($A818="","",IF($A818=P$2,IF($G$3=aux!$A$2,1,-1)*($F818-INDEX($F$1:$F$1001,ROW($F818)+$E$3))/P$3*1000,""))</f>
        <v/>
      </c>
      <c r="Q818" s="73" t="str">
        <f>IF($A818="","",IF($A818=Q$2,IF($G$3=aux!$A$2,1,-1)*($F818-INDEX($F$1:$F$1001,ROW($F818)+$E$3))/Q$3*1000,""))</f>
        <v/>
      </c>
      <c r="R818" s="73" t="str">
        <f>IF($A818="","",IF($A818=R$2,IF($G$3=aux!$A$2,1,-1)*($F818-INDEX($F$1:$F$1001,ROW($F818)+$E$3))/R$3*1000,""))</f>
        <v/>
      </c>
      <c r="S818" s="73" t="str">
        <f>IF($A818="","",IF($A818=S$2,IF($G$3=aux!$A$2,1,-1)*($F818-INDEX($F$1:$F$1001,ROW($F818)+$E$3))/S$3*1000,""))</f>
        <v/>
      </c>
      <c r="T818" s="73" t="str">
        <f>IF($A818="","",IF($A818=T$2,IF($G$3=aux!$A$2,1,-1)*($F818-INDEX($F$1:$F$1001,ROW($F818)+$E$3))/T$3*1000,""))</f>
        <v/>
      </c>
      <c r="U818" s="73" t="str">
        <f>IF($A818="","",IF($A818=U$2,IF($G$3=aux!$A$2,1,-1)*($F818-INDEX($F$1:$F$1001,ROW($F818)+$E$3))/U$3*1000,""))</f>
        <v/>
      </c>
      <c r="V818" s="73" t="str">
        <f>IF($A818="","",IF($A818=V$2,IF($G$3=aux!$A$2,1,-1)*($F818-INDEX($F$1:$F$1001,ROW($F818)+$E$3))/V$3*1000,""))</f>
        <v/>
      </c>
      <c r="W818" s="73" t="str">
        <f>IF($A818="","",IF($A818=W$2,IF($G$3=aux!$A$2,1,-1)*($F818-INDEX($F$1:$F$1001,ROW($F818)+$E$3))/W$3*1000,""))</f>
        <v/>
      </c>
    </row>
    <row r="819" spans="14:23" x14ac:dyDescent="0.25">
      <c r="N819" s="73" t="str">
        <f>IF($A819="","",IF($A819=N$2,IF($G$3=aux!$A$2,1,-1)*($F819-INDEX($F$1:$F$1001,ROW($F819)+$E$3))/N$3*1000,""))</f>
        <v/>
      </c>
      <c r="O819" s="73" t="str">
        <f>IF($A819="","",IF($A819=O$2,IF($G$3=aux!$A$2,1,-1)*($F819-INDEX($F$1:$F$1001,ROW($F819)+$E$3))/O$3*1000,""))</f>
        <v/>
      </c>
      <c r="P819" s="73" t="str">
        <f>IF($A819="","",IF($A819=P$2,IF($G$3=aux!$A$2,1,-1)*($F819-INDEX($F$1:$F$1001,ROW($F819)+$E$3))/P$3*1000,""))</f>
        <v/>
      </c>
      <c r="Q819" s="73" t="str">
        <f>IF($A819="","",IF($A819=Q$2,IF($G$3=aux!$A$2,1,-1)*($F819-INDEX($F$1:$F$1001,ROW($F819)+$E$3))/Q$3*1000,""))</f>
        <v/>
      </c>
      <c r="R819" s="73" t="str">
        <f>IF($A819="","",IF($A819=R$2,IF($G$3=aux!$A$2,1,-1)*($F819-INDEX($F$1:$F$1001,ROW($F819)+$E$3))/R$3*1000,""))</f>
        <v/>
      </c>
      <c r="S819" s="73" t="str">
        <f>IF($A819="","",IF($A819=S$2,IF($G$3=aux!$A$2,1,-1)*($F819-INDEX($F$1:$F$1001,ROW($F819)+$E$3))/S$3*1000,""))</f>
        <v/>
      </c>
      <c r="T819" s="73" t="str">
        <f>IF($A819="","",IF($A819=T$2,IF($G$3=aux!$A$2,1,-1)*($F819-INDEX($F$1:$F$1001,ROW($F819)+$E$3))/T$3*1000,""))</f>
        <v/>
      </c>
      <c r="U819" s="73" t="str">
        <f>IF($A819="","",IF($A819=U$2,IF($G$3=aux!$A$2,1,-1)*($F819-INDEX($F$1:$F$1001,ROW($F819)+$E$3))/U$3*1000,""))</f>
        <v/>
      </c>
      <c r="V819" s="73" t="str">
        <f>IF($A819="","",IF($A819=V$2,IF($G$3=aux!$A$2,1,-1)*($F819-INDEX($F$1:$F$1001,ROW($F819)+$E$3))/V$3*1000,""))</f>
        <v/>
      </c>
      <c r="W819" s="73" t="str">
        <f>IF($A819="","",IF($A819=W$2,IF($G$3=aux!$A$2,1,-1)*($F819-INDEX($F$1:$F$1001,ROW($F819)+$E$3))/W$3*1000,""))</f>
        <v/>
      </c>
    </row>
    <row r="820" spans="14:23" x14ac:dyDescent="0.25">
      <c r="N820" s="73" t="str">
        <f>IF($A820="","",IF($A820=N$2,IF($G$3=aux!$A$2,1,-1)*($F820-INDEX($F$1:$F$1001,ROW($F820)+$E$3))/N$3*1000,""))</f>
        <v/>
      </c>
      <c r="O820" s="73" t="str">
        <f>IF($A820="","",IF($A820=O$2,IF($G$3=aux!$A$2,1,-1)*($F820-INDEX($F$1:$F$1001,ROW($F820)+$E$3))/O$3*1000,""))</f>
        <v/>
      </c>
      <c r="P820" s="73" t="str">
        <f>IF($A820="","",IF($A820=P$2,IF($G$3=aux!$A$2,1,-1)*($F820-INDEX($F$1:$F$1001,ROW($F820)+$E$3))/P$3*1000,""))</f>
        <v/>
      </c>
      <c r="Q820" s="73" t="str">
        <f>IF($A820="","",IF($A820=Q$2,IF($G$3=aux!$A$2,1,-1)*($F820-INDEX($F$1:$F$1001,ROW($F820)+$E$3))/Q$3*1000,""))</f>
        <v/>
      </c>
      <c r="R820" s="73" t="str">
        <f>IF($A820="","",IF($A820=R$2,IF($G$3=aux!$A$2,1,-1)*($F820-INDEX($F$1:$F$1001,ROW($F820)+$E$3))/R$3*1000,""))</f>
        <v/>
      </c>
      <c r="S820" s="73" t="str">
        <f>IF($A820="","",IF($A820=S$2,IF($G$3=aux!$A$2,1,-1)*($F820-INDEX($F$1:$F$1001,ROW($F820)+$E$3))/S$3*1000,""))</f>
        <v/>
      </c>
      <c r="T820" s="73" t="str">
        <f>IF($A820="","",IF($A820=T$2,IF($G$3=aux!$A$2,1,-1)*($F820-INDEX($F$1:$F$1001,ROW($F820)+$E$3))/T$3*1000,""))</f>
        <v/>
      </c>
      <c r="U820" s="73" t="str">
        <f>IF($A820="","",IF($A820=U$2,IF($G$3=aux!$A$2,1,-1)*($F820-INDEX($F$1:$F$1001,ROW($F820)+$E$3))/U$3*1000,""))</f>
        <v/>
      </c>
      <c r="V820" s="73" t="str">
        <f>IF($A820="","",IF($A820=V$2,IF($G$3=aux!$A$2,1,-1)*($F820-INDEX($F$1:$F$1001,ROW($F820)+$E$3))/V$3*1000,""))</f>
        <v/>
      </c>
      <c r="W820" s="73" t="str">
        <f>IF($A820="","",IF($A820=W$2,IF($G$3=aux!$A$2,1,-1)*($F820-INDEX($F$1:$F$1001,ROW($F820)+$E$3))/W$3*1000,""))</f>
        <v/>
      </c>
    </row>
    <row r="821" spans="14:23" x14ac:dyDescent="0.25">
      <c r="N821" s="73" t="str">
        <f>IF($A821="","",IF($A821=N$2,IF($G$3=aux!$A$2,1,-1)*($F821-INDEX($F$1:$F$1001,ROW($F821)+$E$3))/N$3*1000,""))</f>
        <v/>
      </c>
      <c r="O821" s="73" t="str">
        <f>IF($A821="","",IF($A821=O$2,IF($G$3=aux!$A$2,1,-1)*($F821-INDEX($F$1:$F$1001,ROW($F821)+$E$3))/O$3*1000,""))</f>
        <v/>
      </c>
      <c r="P821" s="73" t="str">
        <f>IF($A821="","",IF($A821=P$2,IF($G$3=aux!$A$2,1,-1)*($F821-INDEX($F$1:$F$1001,ROW($F821)+$E$3))/P$3*1000,""))</f>
        <v/>
      </c>
      <c r="Q821" s="73" t="str">
        <f>IF($A821="","",IF($A821=Q$2,IF($G$3=aux!$A$2,1,-1)*($F821-INDEX($F$1:$F$1001,ROW($F821)+$E$3))/Q$3*1000,""))</f>
        <v/>
      </c>
      <c r="R821" s="73" t="str">
        <f>IF($A821="","",IF($A821=R$2,IF($G$3=aux!$A$2,1,-1)*($F821-INDEX($F$1:$F$1001,ROW($F821)+$E$3))/R$3*1000,""))</f>
        <v/>
      </c>
      <c r="S821" s="73" t="str">
        <f>IF($A821="","",IF($A821=S$2,IF($G$3=aux!$A$2,1,-1)*($F821-INDEX($F$1:$F$1001,ROW($F821)+$E$3))/S$3*1000,""))</f>
        <v/>
      </c>
      <c r="T821" s="73" t="str">
        <f>IF($A821="","",IF($A821=T$2,IF($G$3=aux!$A$2,1,-1)*($F821-INDEX($F$1:$F$1001,ROW($F821)+$E$3))/T$3*1000,""))</f>
        <v/>
      </c>
      <c r="U821" s="73" t="str">
        <f>IF($A821="","",IF($A821=U$2,IF($G$3=aux!$A$2,1,-1)*($F821-INDEX($F$1:$F$1001,ROW($F821)+$E$3))/U$3*1000,""))</f>
        <v/>
      </c>
      <c r="V821" s="73" t="str">
        <f>IF($A821="","",IF($A821=V$2,IF($G$3=aux!$A$2,1,-1)*($F821-INDEX($F$1:$F$1001,ROW($F821)+$E$3))/V$3*1000,""))</f>
        <v/>
      </c>
      <c r="W821" s="73" t="str">
        <f>IF($A821="","",IF($A821=W$2,IF($G$3=aux!$A$2,1,-1)*($F821-INDEX($F$1:$F$1001,ROW($F821)+$E$3))/W$3*1000,""))</f>
        <v/>
      </c>
    </row>
    <row r="822" spans="14:23" x14ac:dyDescent="0.25">
      <c r="N822" s="73" t="str">
        <f>IF($A822="","",IF($A822=N$2,IF($G$3=aux!$A$2,1,-1)*($F822-INDEX($F$1:$F$1001,ROW($F822)+$E$3))/N$3*1000,""))</f>
        <v/>
      </c>
      <c r="O822" s="73" t="str">
        <f>IF($A822="","",IF($A822=O$2,IF($G$3=aux!$A$2,1,-1)*($F822-INDEX($F$1:$F$1001,ROW($F822)+$E$3))/O$3*1000,""))</f>
        <v/>
      </c>
      <c r="P822" s="73" t="str">
        <f>IF($A822="","",IF($A822=P$2,IF($G$3=aux!$A$2,1,-1)*($F822-INDEX($F$1:$F$1001,ROW($F822)+$E$3))/P$3*1000,""))</f>
        <v/>
      </c>
      <c r="Q822" s="73" t="str">
        <f>IF($A822="","",IF($A822=Q$2,IF($G$3=aux!$A$2,1,-1)*($F822-INDEX($F$1:$F$1001,ROW($F822)+$E$3))/Q$3*1000,""))</f>
        <v/>
      </c>
      <c r="R822" s="73" t="str">
        <f>IF($A822="","",IF($A822=R$2,IF($G$3=aux!$A$2,1,-1)*($F822-INDEX($F$1:$F$1001,ROW($F822)+$E$3))/R$3*1000,""))</f>
        <v/>
      </c>
      <c r="S822" s="73" t="str">
        <f>IF($A822="","",IF($A822=S$2,IF($G$3=aux!$A$2,1,-1)*($F822-INDEX($F$1:$F$1001,ROW($F822)+$E$3))/S$3*1000,""))</f>
        <v/>
      </c>
      <c r="T822" s="73" t="str">
        <f>IF($A822="","",IF($A822=T$2,IF($G$3=aux!$A$2,1,-1)*($F822-INDEX($F$1:$F$1001,ROW($F822)+$E$3))/T$3*1000,""))</f>
        <v/>
      </c>
      <c r="U822" s="73" t="str">
        <f>IF($A822="","",IF($A822=U$2,IF($G$3=aux!$A$2,1,-1)*($F822-INDEX($F$1:$F$1001,ROW($F822)+$E$3))/U$3*1000,""))</f>
        <v/>
      </c>
      <c r="V822" s="73" t="str">
        <f>IF($A822="","",IF($A822=V$2,IF($G$3=aux!$A$2,1,-1)*($F822-INDEX($F$1:$F$1001,ROW($F822)+$E$3))/V$3*1000,""))</f>
        <v/>
      </c>
      <c r="W822" s="73" t="str">
        <f>IF($A822="","",IF($A822=W$2,IF($G$3=aux!$A$2,1,-1)*($F822-INDEX($F$1:$F$1001,ROW($F822)+$E$3))/W$3*1000,""))</f>
        <v/>
      </c>
    </row>
    <row r="823" spans="14:23" x14ac:dyDescent="0.25">
      <c r="N823" s="73" t="str">
        <f>IF($A823="","",IF($A823=N$2,IF($G$3=aux!$A$2,1,-1)*($F823-INDEX($F$1:$F$1001,ROW($F823)+$E$3))/N$3*1000,""))</f>
        <v/>
      </c>
      <c r="O823" s="73" t="str">
        <f>IF($A823="","",IF($A823=O$2,IF($G$3=aux!$A$2,1,-1)*($F823-INDEX($F$1:$F$1001,ROW($F823)+$E$3))/O$3*1000,""))</f>
        <v/>
      </c>
      <c r="P823" s="73" t="str">
        <f>IF($A823="","",IF($A823=P$2,IF($G$3=aux!$A$2,1,-1)*($F823-INDEX($F$1:$F$1001,ROW($F823)+$E$3))/P$3*1000,""))</f>
        <v/>
      </c>
      <c r="Q823" s="73" t="str">
        <f>IF($A823="","",IF($A823=Q$2,IF($G$3=aux!$A$2,1,-1)*($F823-INDEX($F$1:$F$1001,ROW($F823)+$E$3))/Q$3*1000,""))</f>
        <v/>
      </c>
      <c r="R823" s="73" t="str">
        <f>IF($A823="","",IF($A823=R$2,IF($G$3=aux!$A$2,1,-1)*($F823-INDEX($F$1:$F$1001,ROW($F823)+$E$3))/R$3*1000,""))</f>
        <v/>
      </c>
      <c r="S823" s="73" t="str">
        <f>IF($A823="","",IF($A823=S$2,IF($G$3=aux!$A$2,1,-1)*($F823-INDEX($F$1:$F$1001,ROW($F823)+$E$3))/S$3*1000,""))</f>
        <v/>
      </c>
      <c r="T823" s="73" t="str">
        <f>IF($A823="","",IF($A823=T$2,IF($G$3=aux!$A$2,1,-1)*($F823-INDEX($F$1:$F$1001,ROW($F823)+$E$3))/T$3*1000,""))</f>
        <v/>
      </c>
      <c r="U823" s="73" t="str">
        <f>IF($A823="","",IF($A823=U$2,IF($G$3=aux!$A$2,1,-1)*($F823-INDEX($F$1:$F$1001,ROW($F823)+$E$3))/U$3*1000,""))</f>
        <v/>
      </c>
      <c r="V823" s="73" t="str">
        <f>IF($A823="","",IF($A823=V$2,IF($G$3=aux!$A$2,1,-1)*($F823-INDEX($F$1:$F$1001,ROW($F823)+$E$3))/V$3*1000,""))</f>
        <v/>
      </c>
      <c r="W823" s="73" t="str">
        <f>IF($A823="","",IF($A823=W$2,IF($G$3=aux!$A$2,1,-1)*($F823-INDEX($F$1:$F$1001,ROW($F823)+$E$3))/W$3*1000,""))</f>
        <v/>
      </c>
    </row>
    <row r="824" spans="14:23" x14ac:dyDescent="0.25">
      <c r="N824" s="73" t="str">
        <f>IF($A824="","",IF($A824=N$2,IF($G$3=aux!$A$2,1,-1)*($F824-INDEX($F$1:$F$1001,ROW($F824)+$E$3))/N$3*1000,""))</f>
        <v/>
      </c>
      <c r="O824" s="73" t="str">
        <f>IF($A824="","",IF($A824=O$2,IF($G$3=aux!$A$2,1,-1)*($F824-INDEX($F$1:$F$1001,ROW($F824)+$E$3))/O$3*1000,""))</f>
        <v/>
      </c>
      <c r="P824" s="73" t="str">
        <f>IF($A824="","",IF($A824=P$2,IF($G$3=aux!$A$2,1,-1)*($F824-INDEX($F$1:$F$1001,ROW($F824)+$E$3))/P$3*1000,""))</f>
        <v/>
      </c>
      <c r="Q824" s="73" t="str">
        <f>IF($A824="","",IF($A824=Q$2,IF($G$3=aux!$A$2,1,-1)*($F824-INDEX($F$1:$F$1001,ROW($F824)+$E$3))/Q$3*1000,""))</f>
        <v/>
      </c>
      <c r="R824" s="73" t="str">
        <f>IF($A824="","",IF($A824=R$2,IF($G$3=aux!$A$2,1,-1)*($F824-INDEX($F$1:$F$1001,ROW($F824)+$E$3))/R$3*1000,""))</f>
        <v/>
      </c>
      <c r="S824" s="73" t="str">
        <f>IF($A824="","",IF($A824=S$2,IF($G$3=aux!$A$2,1,-1)*($F824-INDEX($F$1:$F$1001,ROW($F824)+$E$3))/S$3*1000,""))</f>
        <v/>
      </c>
      <c r="T824" s="73" t="str">
        <f>IF($A824="","",IF($A824=T$2,IF($G$3=aux!$A$2,1,-1)*($F824-INDEX($F$1:$F$1001,ROW($F824)+$E$3))/T$3*1000,""))</f>
        <v/>
      </c>
      <c r="U824" s="73" t="str">
        <f>IF($A824="","",IF($A824=U$2,IF($G$3=aux!$A$2,1,-1)*($F824-INDEX($F$1:$F$1001,ROW($F824)+$E$3))/U$3*1000,""))</f>
        <v/>
      </c>
      <c r="V824" s="73" t="str">
        <f>IF($A824="","",IF($A824=V$2,IF($G$3=aux!$A$2,1,-1)*($F824-INDEX($F$1:$F$1001,ROW($F824)+$E$3))/V$3*1000,""))</f>
        <v/>
      </c>
      <c r="W824" s="73" t="str">
        <f>IF($A824="","",IF($A824=W$2,IF($G$3=aux!$A$2,1,-1)*($F824-INDEX($F$1:$F$1001,ROW($F824)+$E$3))/W$3*1000,""))</f>
        <v/>
      </c>
    </row>
    <row r="825" spans="14:23" x14ac:dyDescent="0.25">
      <c r="N825" s="73" t="str">
        <f>IF($A825="","",IF($A825=N$2,IF($G$3=aux!$A$2,1,-1)*($F825-INDEX($F$1:$F$1001,ROW($F825)+$E$3))/N$3*1000,""))</f>
        <v/>
      </c>
      <c r="O825" s="73" t="str">
        <f>IF($A825="","",IF($A825=O$2,IF($G$3=aux!$A$2,1,-1)*($F825-INDEX($F$1:$F$1001,ROW($F825)+$E$3))/O$3*1000,""))</f>
        <v/>
      </c>
      <c r="P825" s="73" t="str">
        <f>IF($A825="","",IF($A825=P$2,IF($G$3=aux!$A$2,1,-1)*($F825-INDEX($F$1:$F$1001,ROW($F825)+$E$3))/P$3*1000,""))</f>
        <v/>
      </c>
      <c r="Q825" s="73" t="str">
        <f>IF($A825="","",IF($A825=Q$2,IF($G$3=aux!$A$2,1,-1)*($F825-INDEX($F$1:$F$1001,ROW($F825)+$E$3))/Q$3*1000,""))</f>
        <v/>
      </c>
      <c r="R825" s="73" t="str">
        <f>IF($A825="","",IF($A825=R$2,IF($G$3=aux!$A$2,1,-1)*($F825-INDEX($F$1:$F$1001,ROW($F825)+$E$3))/R$3*1000,""))</f>
        <v/>
      </c>
      <c r="S825" s="73" t="str">
        <f>IF($A825="","",IF($A825=S$2,IF($G$3=aux!$A$2,1,-1)*($F825-INDEX($F$1:$F$1001,ROW($F825)+$E$3))/S$3*1000,""))</f>
        <v/>
      </c>
      <c r="T825" s="73" t="str">
        <f>IF($A825="","",IF($A825=T$2,IF($G$3=aux!$A$2,1,-1)*($F825-INDEX($F$1:$F$1001,ROW($F825)+$E$3))/T$3*1000,""))</f>
        <v/>
      </c>
      <c r="U825" s="73" t="str">
        <f>IF($A825="","",IF($A825=U$2,IF($G$3=aux!$A$2,1,-1)*($F825-INDEX($F$1:$F$1001,ROW($F825)+$E$3))/U$3*1000,""))</f>
        <v/>
      </c>
      <c r="V825" s="73" t="str">
        <f>IF($A825="","",IF($A825=V$2,IF($G$3=aux!$A$2,1,-1)*($F825-INDEX($F$1:$F$1001,ROW($F825)+$E$3))/V$3*1000,""))</f>
        <v/>
      </c>
      <c r="W825" s="73" t="str">
        <f>IF($A825="","",IF($A825=W$2,IF($G$3=aux!$A$2,1,-1)*($F825-INDEX($F$1:$F$1001,ROW($F825)+$E$3))/W$3*1000,""))</f>
        <v/>
      </c>
    </row>
    <row r="826" spans="14:23" x14ac:dyDescent="0.25">
      <c r="N826" s="73" t="str">
        <f>IF($A826="","",IF($A826=N$2,IF($G$3=aux!$A$2,1,-1)*($F826-INDEX($F$1:$F$1001,ROW($F826)+$E$3))/N$3*1000,""))</f>
        <v/>
      </c>
      <c r="O826" s="73" t="str">
        <f>IF($A826="","",IF($A826=O$2,IF($G$3=aux!$A$2,1,-1)*($F826-INDEX($F$1:$F$1001,ROW($F826)+$E$3))/O$3*1000,""))</f>
        <v/>
      </c>
      <c r="P826" s="73" t="str">
        <f>IF($A826="","",IF($A826=P$2,IF($G$3=aux!$A$2,1,-1)*($F826-INDEX($F$1:$F$1001,ROW($F826)+$E$3))/P$3*1000,""))</f>
        <v/>
      </c>
      <c r="Q826" s="73" t="str">
        <f>IF($A826="","",IF($A826=Q$2,IF($G$3=aux!$A$2,1,-1)*($F826-INDEX($F$1:$F$1001,ROW($F826)+$E$3))/Q$3*1000,""))</f>
        <v/>
      </c>
      <c r="R826" s="73" t="str">
        <f>IF($A826="","",IF($A826=R$2,IF($G$3=aux!$A$2,1,-1)*($F826-INDEX($F$1:$F$1001,ROW($F826)+$E$3))/R$3*1000,""))</f>
        <v/>
      </c>
      <c r="S826" s="73" t="str">
        <f>IF($A826="","",IF($A826=S$2,IF($G$3=aux!$A$2,1,-1)*($F826-INDEX($F$1:$F$1001,ROW($F826)+$E$3))/S$3*1000,""))</f>
        <v/>
      </c>
      <c r="T826" s="73" t="str">
        <f>IF($A826="","",IF($A826=T$2,IF($G$3=aux!$A$2,1,-1)*($F826-INDEX($F$1:$F$1001,ROW($F826)+$E$3))/T$3*1000,""))</f>
        <v/>
      </c>
      <c r="U826" s="73" t="str">
        <f>IF($A826="","",IF($A826=U$2,IF($G$3=aux!$A$2,1,-1)*($F826-INDEX($F$1:$F$1001,ROW($F826)+$E$3))/U$3*1000,""))</f>
        <v/>
      </c>
      <c r="V826" s="73" t="str">
        <f>IF($A826="","",IF($A826=V$2,IF($G$3=aux!$A$2,1,-1)*($F826-INDEX($F$1:$F$1001,ROW($F826)+$E$3))/V$3*1000,""))</f>
        <v/>
      </c>
      <c r="W826" s="73" t="str">
        <f>IF($A826="","",IF($A826=W$2,IF($G$3=aux!$A$2,1,-1)*($F826-INDEX($F$1:$F$1001,ROW($F826)+$E$3))/W$3*1000,""))</f>
        <v/>
      </c>
    </row>
    <row r="827" spans="14:23" x14ac:dyDescent="0.25">
      <c r="N827" s="73" t="str">
        <f>IF($A827="","",IF($A827=N$2,IF($G$3=aux!$A$2,1,-1)*($F827-INDEX($F$1:$F$1001,ROW($F827)+$E$3))/N$3*1000,""))</f>
        <v/>
      </c>
      <c r="O827" s="73" t="str">
        <f>IF($A827="","",IF($A827=O$2,IF($G$3=aux!$A$2,1,-1)*($F827-INDEX($F$1:$F$1001,ROW($F827)+$E$3))/O$3*1000,""))</f>
        <v/>
      </c>
      <c r="P827" s="73" t="str">
        <f>IF($A827="","",IF($A827=P$2,IF($G$3=aux!$A$2,1,-1)*($F827-INDEX($F$1:$F$1001,ROW($F827)+$E$3))/P$3*1000,""))</f>
        <v/>
      </c>
      <c r="Q827" s="73" t="str">
        <f>IF($A827="","",IF($A827=Q$2,IF($G$3=aux!$A$2,1,-1)*($F827-INDEX($F$1:$F$1001,ROW($F827)+$E$3))/Q$3*1000,""))</f>
        <v/>
      </c>
      <c r="R827" s="73" t="str">
        <f>IF($A827="","",IF($A827=R$2,IF($G$3=aux!$A$2,1,-1)*($F827-INDEX($F$1:$F$1001,ROW($F827)+$E$3))/R$3*1000,""))</f>
        <v/>
      </c>
      <c r="S827" s="73" t="str">
        <f>IF($A827="","",IF($A827=S$2,IF($G$3=aux!$A$2,1,-1)*($F827-INDEX($F$1:$F$1001,ROW($F827)+$E$3))/S$3*1000,""))</f>
        <v/>
      </c>
      <c r="T827" s="73" t="str">
        <f>IF($A827="","",IF($A827=T$2,IF($G$3=aux!$A$2,1,-1)*($F827-INDEX($F$1:$F$1001,ROW($F827)+$E$3))/T$3*1000,""))</f>
        <v/>
      </c>
      <c r="U827" s="73" t="str">
        <f>IF($A827="","",IF($A827=U$2,IF($G$3=aux!$A$2,1,-1)*($F827-INDEX($F$1:$F$1001,ROW($F827)+$E$3))/U$3*1000,""))</f>
        <v/>
      </c>
      <c r="V827" s="73" t="str">
        <f>IF($A827="","",IF($A827=V$2,IF($G$3=aux!$A$2,1,-1)*($F827-INDEX($F$1:$F$1001,ROW($F827)+$E$3))/V$3*1000,""))</f>
        <v/>
      </c>
      <c r="W827" s="73" t="str">
        <f>IF($A827="","",IF($A827=W$2,IF($G$3=aux!$A$2,1,-1)*($F827-INDEX($F$1:$F$1001,ROW($F827)+$E$3))/W$3*1000,""))</f>
        <v/>
      </c>
    </row>
    <row r="828" spans="14:23" x14ac:dyDescent="0.25">
      <c r="N828" s="73" t="str">
        <f>IF($A828="","",IF($A828=N$2,IF($G$3=aux!$A$2,1,-1)*($F828-INDEX($F$1:$F$1001,ROW($F828)+$E$3))/N$3*1000,""))</f>
        <v/>
      </c>
      <c r="O828" s="73" t="str">
        <f>IF($A828="","",IF($A828=O$2,IF($G$3=aux!$A$2,1,-1)*($F828-INDEX($F$1:$F$1001,ROW($F828)+$E$3))/O$3*1000,""))</f>
        <v/>
      </c>
      <c r="P828" s="73" t="str">
        <f>IF($A828="","",IF($A828=P$2,IF($G$3=aux!$A$2,1,-1)*($F828-INDEX($F$1:$F$1001,ROW($F828)+$E$3))/P$3*1000,""))</f>
        <v/>
      </c>
      <c r="Q828" s="73" t="str">
        <f>IF($A828="","",IF($A828=Q$2,IF($G$3=aux!$A$2,1,-1)*($F828-INDEX($F$1:$F$1001,ROW($F828)+$E$3))/Q$3*1000,""))</f>
        <v/>
      </c>
      <c r="R828" s="73" t="str">
        <f>IF($A828="","",IF($A828=R$2,IF($G$3=aux!$A$2,1,-1)*($F828-INDEX($F$1:$F$1001,ROW($F828)+$E$3))/R$3*1000,""))</f>
        <v/>
      </c>
      <c r="S828" s="73" t="str">
        <f>IF($A828="","",IF($A828=S$2,IF($G$3=aux!$A$2,1,-1)*($F828-INDEX($F$1:$F$1001,ROW($F828)+$E$3))/S$3*1000,""))</f>
        <v/>
      </c>
      <c r="T828" s="73" t="str">
        <f>IF($A828="","",IF($A828=T$2,IF($G$3=aux!$A$2,1,-1)*($F828-INDEX($F$1:$F$1001,ROW($F828)+$E$3))/T$3*1000,""))</f>
        <v/>
      </c>
      <c r="U828" s="73" t="str">
        <f>IF($A828="","",IF($A828=U$2,IF($G$3=aux!$A$2,1,-1)*($F828-INDEX($F$1:$F$1001,ROW($F828)+$E$3))/U$3*1000,""))</f>
        <v/>
      </c>
      <c r="V828" s="73" t="str">
        <f>IF($A828="","",IF($A828=V$2,IF($G$3=aux!$A$2,1,-1)*($F828-INDEX($F$1:$F$1001,ROW($F828)+$E$3))/V$3*1000,""))</f>
        <v/>
      </c>
      <c r="W828" s="73" t="str">
        <f>IF($A828="","",IF($A828=W$2,IF($G$3=aux!$A$2,1,-1)*($F828-INDEX($F$1:$F$1001,ROW($F828)+$E$3))/W$3*1000,""))</f>
        <v/>
      </c>
    </row>
    <row r="829" spans="14:23" x14ac:dyDescent="0.25">
      <c r="N829" s="73" t="str">
        <f>IF($A829="","",IF($A829=N$2,IF($G$3=aux!$A$2,1,-1)*($F829-INDEX($F$1:$F$1001,ROW($F829)+$E$3))/N$3*1000,""))</f>
        <v/>
      </c>
      <c r="O829" s="73" t="str">
        <f>IF($A829="","",IF($A829=O$2,IF($G$3=aux!$A$2,1,-1)*($F829-INDEX($F$1:$F$1001,ROW($F829)+$E$3))/O$3*1000,""))</f>
        <v/>
      </c>
      <c r="P829" s="73" t="str">
        <f>IF($A829="","",IF($A829=P$2,IF($G$3=aux!$A$2,1,-1)*($F829-INDEX($F$1:$F$1001,ROW($F829)+$E$3))/P$3*1000,""))</f>
        <v/>
      </c>
      <c r="Q829" s="73" t="str">
        <f>IF($A829="","",IF($A829=Q$2,IF($G$3=aux!$A$2,1,-1)*($F829-INDEX($F$1:$F$1001,ROW($F829)+$E$3))/Q$3*1000,""))</f>
        <v/>
      </c>
      <c r="R829" s="73" t="str">
        <f>IF($A829="","",IF($A829=R$2,IF($G$3=aux!$A$2,1,-1)*($F829-INDEX($F$1:$F$1001,ROW($F829)+$E$3))/R$3*1000,""))</f>
        <v/>
      </c>
      <c r="S829" s="73" t="str">
        <f>IF($A829="","",IF($A829=S$2,IF($G$3=aux!$A$2,1,-1)*($F829-INDEX($F$1:$F$1001,ROW($F829)+$E$3))/S$3*1000,""))</f>
        <v/>
      </c>
      <c r="T829" s="73" t="str">
        <f>IF($A829="","",IF($A829=T$2,IF($G$3=aux!$A$2,1,-1)*($F829-INDEX($F$1:$F$1001,ROW($F829)+$E$3))/T$3*1000,""))</f>
        <v/>
      </c>
      <c r="U829" s="73" t="str">
        <f>IF($A829="","",IF($A829=U$2,IF($G$3=aux!$A$2,1,-1)*($F829-INDEX($F$1:$F$1001,ROW($F829)+$E$3))/U$3*1000,""))</f>
        <v/>
      </c>
      <c r="V829" s="73" t="str">
        <f>IF($A829="","",IF($A829=V$2,IF($G$3=aux!$A$2,1,-1)*($F829-INDEX($F$1:$F$1001,ROW($F829)+$E$3))/V$3*1000,""))</f>
        <v/>
      </c>
      <c r="W829" s="73" t="str">
        <f>IF($A829="","",IF($A829=W$2,IF($G$3=aux!$A$2,1,-1)*($F829-INDEX($F$1:$F$1001,ROW($F829)+$E$3))/W$3*1000,""))</f>
        <v/>
      </c>
    </row>
    <row r="830" spans="14:23" x14ac:dyDescent="0.25">
      <c r="N830" s="73" t="str">
        <f>IF($A830="","",IF($A830=N$2,IF($G$3=aux!$A$2,1,-1)*($F830-INDEX($F$1:$F$1001,ROW($F830)+$E$3))/N$3*1000,""))</f>
        <v/>
      </c>
      <c r="O830" s="73" t="str">
        <f>IF($A830="","",IF($A830=O$2,IF($G$3=aux!$A$2,1,-1)*($F830-INDEX($F$1:$F$1001,ROW($F830)+$E$3))/O$3*1000,""))</f>
        <v/>
      </c>
      <c r="P830" s="73" t="str">
        <f>IF($A830="","",IF($A830=P$2,IF($G$3=aux!$A$2,1,-1)*($F830-INDEX($F$1:$F$1001,ROW($F830)+$E$3))/P$3*1000,""))</f>
        <v/>
      </c>
      <c r="Q830" s="73" t="str">
        <f>IF($A830="","",IF($A830=Q$2,IF($G$3=aux!$A$2,1,-1)*($F830-INDEX($F$1:$F$1001,ROW($F830)+$E$3))/Q$3*1000,""))</f>
        <v/>
      </c>
      <c r="R830" s="73" t="str">
        <f>IF($A830="","",IF($A830=R$2,IF($G$3=aux!$A$2,1,-1)*($F830-INDEX($F$1:$F$1001,ROW($F830)+$E$3))/R$3*1000,""))</f>
        <v/>
      </c>
      <c r="S830" s="73" t="str">
        <f>IF($A830="","",IF($A830=S$2,IF($G$3=aux!$A$2,1,-1)*($F830-INDEX($F$1:$F$1001,ROW($F830)+$E$3))/S$3*1000,""))</f>
        <v/>
      </c>
      <c r="T830" s="73" t="str">
        <f>IF($A830="","",IF($A830=T$2,IF($G$3=aux!$A$2,1,-1)*($F830-INDEX($F$1:$F$1001,ROW($F830)+$E$3))/T$3*1000,""))</f>
        <v/>
      </c>
      <c r="U830" s="73" t="str">
        <f>IF($A830="","",IF($A830=U$2,IF($G$3=aux!$A$2,1,-1)*($F830-INDEX($F$1:$F$1001,ROW($F830)+$E$3))/U$3*1000,""))</f>
        <v/>
      </c>
      <c r="V830" s="73" t="str">
        <f>IF($A830="","",IF($A830=V$2,IF($G$3=aux!$A$2,1,-1)*($F830-INDEX($F$1:$F$1001,ROW($F830)+$E$3))/V$3*1000,""))</f>
        <v/>
      </c>
      <c r="W830" s="73" t="str">
        <f>IF($A830="","",IF($A830=W$2,IF($G$3=aux!$A$2,1,-1)*($F830-INDEX($F$1:$F$1001,ROW($F830)+$E$3))/W$3*1000,""))</f>
        <v/>
      </c>
    </row>
    <row r="831" spans="14:23" x14ac:dyDescent="0.25">
      <c r="N831" s="73" t="str">
        <f>IF($A831="","",IF($A831=N$2,IF($G$3=aux!$A$2,1,-1)*($F831-INDEX($F$1:$F$1001,ROW($F831)+$E$3))/N$3*1000,""))</f>
        <v/>
      </c>
      <c r="O831" s="73" t="str">
        <f>IF($A831="","",IF($A831=O$2,IF($G$3=aux!$A$2,1,-1)*($F831-INDEX($F$1:$F$1001,ROW($F831)+$E$3))/O$3*1000,""))</f>
        <v/>
      </c>
      <c r="P831" s="73" t="str">
        <f>IF($A831="","",IF($A831=P$2,IF($G$3=aux!$A$2,1,-1)*($F831-INDEX($F$1:$F$1001,ROW($F831)+$E$3))/P$3*1000,""))</f>
        <v/>
      </c>
      <c r="Q831" s="73" t="str">
        <f>IF($A831="","",IF($A831=Q$2,IF($G$3=aux!$A$2,1,-1)*($F831-INDEX($F$1:$F$1001,ROW($F831)+$E$3))/Q$3*1000,""))</f>
        <v/>
      </c>
      <c r="R831" s="73" t="str">
        <f>IF($A831="","",IF($A831=R$2,IF($G$3=aux!$A$2,1,-1)*($F831-INDEX($F$1:$F$1001,ROW($F831)+$E$3))/R$3*1000,""))</f>
        <v/>
      </c>
      <c r="S831" s="73" t="str">
        <f>IF($A831="","",IF($A831=S$2,IF($G$3=aux!$A$2,1,-1)*($F831-INDEX($F$1:$F$1001,ROW($F831)+$E$3))/S$3*1000,""))</f>
        <v/>
      </c>
      <c r="T831" s="73" t="str">
        <f>IF($A831="","",IF($A831=T$2,IF($G$3=aux!$A$2,1,-1)*($F831-INDEX($F$1:$F$1001,ROW($F831)+$E$3))/T$3*1000,""))</f>
        <v/>
      </c>
      <c r="U831" s="73" t="str">
        <f>IF($A831="","",IF($A831=U$2,IF($G$3=aux!$A$2,1,-1)*($F831-INDEX($F$1:$F$1001,ROW($F831)+$E$3))/U$3*1000,""))</f>
        <v/>
      </c>
      <c r="V831" s="73" t="str">
        <f>IF($A831="","",IF($A831=V$2,IF($G$3=aux!$A$2,1,-1)*($F831-INDEX($F$1:$F$1001,ROW($F831)+$E$3))/V$3*1000,""))</f>
        <v/>
      </c>
      <c r="W831" s="73" t="str">
        <f>IF($A831="","",IF($A831=W$2,IF($G$3=aux!$A$2,1,-1)*($F831-INDEX($F$1:$F$1001,ROW($F831)+$E$3))/W$3*1000,""))</f>
        <v/>
      </c>
    </row>
    <row r="832" spans="14:23" x14ac:dyDescent="0.25">
      <c r="N832" s="73" t="str">
        <f>IF($A832="","",IF($A832=N$2,IF($G$3=aux!$A$2,1,-1)*($F832-INDEX($F$1:$F$1001,ROW($F832)+$E$3))/N$3*1000,""))</f>
        <v/>
      </c>
      <c r="O832" s="73" t="str">
        <f>IF($A832="","",IF($A832=O$2,IF($G$3=aux!$A$2,1,-1)*($F832-INDEX($F$1:$F$1001,ROW($F832)+$E$3))/O$3*1000,""))</f>
        <v/>
      </c>
      <c r="P832" s="73" t="str">
        <f>IF($A832="","",IF($A832=P$2,IF($G$3=aux!$A$2,1,-1)*($F832-INDEX($F$1:$F$1001,ROW($F832)+$E$3))/P$3*1000,""))</f>
        <v/>
      </c>
      <c r="Q832" s="73" t="str">
        <f>IF($A832="","",IF($A832=Q$2,IF($G$3=aux!$A$2,1,-1)*($F832-INDEX($F$1:$F$1001,ROW($F832)+$E$3))/Q$3*1000,""))</f>
        <v/>
      </c>
      <c r="R832" s="73" t="str">
        <f>IF($A832="","",IF($A832=R$2,IF($G$3=aux!$A$2,1,-1)*($F832-INDEX($F$1:$F$1001,ROW($F832)+$E$3))/R$3*1000,""))</f>
        <v/>
      </c>
      <c r="S832" s="73" t="str">
        <f>IF($A832="","",IF($A832=S$2,IF($G$3=aux!$A$2,1,-1)*($F832-INDEX($F$1:$F$1001,ROW($F832)+$E$3))/S$3*1000,""))</f>
        <v/>
      </c>
      <c r="T832" s="73" t="str">
        <f>IF($A832="","",IF($A832=T$2,IF($G$3=aux!$A$2,1,-1)*($F832-INDEX($F$1:$F$1001,ROW($F832)+$E$3))/T$3*1000,""))</f>
        <v/>
      </c>
      <c r="U832" s="73" t="str">
        <f>IF($A832="","",IF($A832=U$2,IF($G$3=aux!$A$2,1,-1)*($F832-INDEX($F$1:$F$1001,ROW($F832)+$E$3))/U$3*1000,""))</f>
        <v/>
      </c>
      <c r="V832" s="73" t="str">
        <f>IF($A832="","",IF($A832=V$2,IF($G$3=aux!$A$2,1,-1)*($F832-INDEX($F$1:$F$1001,ROW($F832)+$E$3))/V$3*1000,""))</f>
        <v/>
      </c>
      <c r="W832" s="73" t="str">
        <f>IF($A832="","",IF($A832=W$2,IF($G$3=aux!$A$2,1,-1)*($F832-INDEX($F$1:$F$1001,ROW($F832)+$E$3))/W$3*1000,""))</f>
        <v/>
      </c>
    </row>
    <row r="833" spans="14:23" x14ac:dyDescent="0.25">
      <c r="N833" s="73" t="str">
        <f>IF($A833="","",IF($A833=N$2,IF($G$3=aux!$A$2,1,-1)*($F833-INDEX($F$1:$F$1001,ROW($F833)+$E$3))/N$3*1000,""))</f>
        <v/>
      </c>
      <c r="O833" s="73" t="str">
        <f>IF($A833="","",IF($A833=O$2,IF($G$3=aux!$A$2,1,-1)*($F833-INDEX($F$1:$F$1001,ROW($F833)+$E$3))/O$3*1000,""))</f>
        <v/>
      </c>
      <c r="P833" s="73" t="str">
        <f>IF($A833="","",IF($A833=P$2,IF($G$3=aux!$A$2,1,-1)*($F833-INDEX($F$1:$F$1001,ROW($F833)+$E$3))/P$3*1000,""))</f>
        <v/>
      </c>
      <c r="Q833" s="73" t="str">
        <f>IF($A833="","",IF($A833=Q$2,IF($G$3=aux!$A$2,1,-1)*($F833-INDEX($F$1:$F$1001,ROW($F833)+$E$3))/Q$3*1000,""))</f>
        <v/>
      </c>
      <c r="R833" s="73" t="str">
        <f>IF($A833="","",IF($A833=R$2,IF($G$3=aux!$A$2,1,-1)*($F833-INDEX($F$1:$F$1001,ROW($F833)+$E$3))/R$3*1000,""))</f>
        <v/>
      </c>
      <c r="S833" s="73" t="str">
        <f>IF($A833="","",IF($A833=S$2,IF($G$3=aux!$A$2,1,-1)*($F833-INDEX($F$1:$F$1001,ROW($F833)+$E$3))/S$3*1000,""))</f>
        <v/>
      </c>
      <c r="T833" s="73" t="str">
        <f>IF($A833="","",IF($A833=T$2,IF($G$3=aux!$A$2,1,-1)*($F833-INDEX($F$1:$F$1001,ROW($F833)+$E$3))/T$3*1000,""))</f>
        <v/>
      </c>
      <c r="U833" s="73" t="str">
        <f>IF($A833="","",IF($A833=U$2,IF($G$3=aux!$A$2,1,-1)*($F833-INDEX($F$1:$F$1001,ROW($F833)+$E$3))/U$3*1000,""))</f>
        <v/>
      </c>
      <c r="V833" s="73" t="str">
        <f>IF($A833="","",IF($A833=V$2,IF($G$3=aux!$A$2,1,-1)*($F833-INDEX($F$1:$F$1001,ROW($F833)+$E$3))/V$3*1000,""))</f>
        <v/>
      </c>
      <c r="W833" s="73" t="str">
        <f>IF($A833="","",IF($A833=W$2,IF($G$3=aux!$A$2,1,-1)*($F833-INDEX($F$1:$F$1001,ROW($F833)+$E$3))/W$3*1000,""))</f>
        <v/>
      </c>
    </row>
    <row r="834" spans="14:23" x14ac:dyDescent="0.25">
      <c r="N834" s="73" t="str">
        <f>IF($A834="","",IF($A834=N$2,IF($G$3=aux!$A$2,1,-1)*($F834-INDEX($F$1:$F$1001,ROW($F834)+$E$3))/N$3*1000,""))</f>
        <v/>
      </c>
      <c r="O834" s="73" t="str">
        <f>IF($A834="","",IF($A834=O$2,IF($G$3=aux!$A$2,1,-1)*($F834-INDEX($F$1:$F$1001,ROW($F834)+$E$3))/O$3*1000,""))</f>
        <v/>
      </c>
      <c r="P834" s="73" t="str">
        <f>IF($A834="","",IF($A834=P$2,IF($G$3=aux!$A$2,1,-1)*($F834-INDEX($F$1:$F$1001,ROW($F834)+$E$3))/P$3*1000,""))</f>
        <v/>
      </c>
      <c r="Q834" s="73" t="str">
        <f>IF($A834="","",IF($A834=Q$2,IF($G$3=aux!$A$2,1,-1)*($F834-INDEX($F$1:$F$1001,ROW($F834)+$E$3))/Q$3*1000,""))</f>
        <v/>
      </c>
      <c r="R834" s="73" t="str">
        <f>IF($A834="","",IF($A834=R$2,IF($G$3=aux!$A$2,1,-1)*($F834-INDEX($F$1:$F$1001,ROW($F834)+$E$3))/R$3*1000,""))</f>
        <v/>
      </c>
      <c r="S834" s="73" t="str">
        <f>IF($A834="","",IF($A834=S$2,IF($G$3=aux!$A$2,1,-1)*($F834-INDEX($F$1:$F$1001,ROW($F834)+$E$3))/S$3*1000,""))</f>
        <v/>
      </c>
      <c r="T834" s="73" t="str">
        <f>IF($A834="","",IF($A834=T$2,IF($G$3=aux!$A$2,1,-1)*($F834-INDEX($F$1:$F$1001,ROW($F834)+$E$3))/T$3*1000,""))</f>
        <v/>
      </c>
      <c r="U834" s="73" t="str">
        <f>IF($A834="","",IF($A834=U$2,IF($G$3=aux!$A$2,1,-1)*($F834-INDEX($F$1:$F$1001,ROW($F834)+$E$3))/U$3*1000,""))</f>
        <v/>
      </c>
      <c r="V834" s="73" t="str">
        <f>IF($A834="","",IF($A834=V$2,IF($G$3=aux!$A$2,1,-1)*($F834-INDEX($F$1:$F$1001,ROW($F834)+$E$3))/V$3*1000,""))</f>
        <v/>
      </c>
      <c r="W834" s="73" t="str">
        <f>IF($A834="","",IF($A834=W$2,IF($G$3=aux!$A$2,1,-1)*($F834-INDEX($F$1:$F$1001,ROW($F834)+$E$3))/W$3*1000,""))</f>
        <v/>
      </c>
    </row>
    <row r="835" spans="14:23" x14ac:dyDescent="0.25">
      <c r="N835" s="73" t="str">
        <f>IF($A835="","",IF($A835=N$2,IF($G$3=aux!$A$2,1,-1)*($F835-INDEX($F$1:$F$1001,ROW($F835)+$E$3))/N$3*1000,""))</f>
        <v/>
      </c>
      <c r="O835" s="73" t="str">
        <f>IF($A835="","",IF($A835=O$2,IF($G$3=aux!$A$2,1,-1)*($F835-INDEX($F$1:$F$1001,ROW($F835)+$E$3))/O$3*1000,""))</f>
        <v/>
      </c>
      <c r="P835" s="73" t="str">
        <f>IF($A835="","",IF($A835=P$2,IF($G$3=aux!$A$2,1,-1)*($F835-INDEX($F$1:$F$1001,ROW($F835)+$E$3))/P$3*1000,""))</f>
        <v/>
      </c>
      <c r="Q835" s="73" t="str">
        <f>IF($A835="","",IF($A835=Q$2,IF($G$3=aux!$A$2,1,-1)*($F835-INDEX($F$1:$F$1001,ROW($F835)+$E$3))/Q$3*1000,""))</f>
        <v/>
      </c>
      <c r="R835" s="73" t="str">
        <f>IF($A835="","",IF($A835=R$2,IF($G$3=aux!$A$2,1,-1)*($F835-INDEX($F$1:$F$1001,ROW($F835)+$E$3))/R$3*1000,""))</f>
        <v/>
      </c>
      <c r="S835" s="73" t="str">
        <f>IF($A835="","",IF($A835=S$2,IF($G$3=aux!$A$2,1,-1)*($F835-INDEX($F$1:$F$1001,ROW($F835)+$E$3))/S$3*1000,""))</f>
        <v/>
      </c>
      <c r="T835" s="73" t="str">
        <f>IF($A835="","",IF($A835=T$2,IF($G$3=aux!$A$2,1,-1)*($F835-INDEX($F$1:$F$1001,ROW($F835)+$E$3))/T$3*1000,""))</f>
        <v/>
      </c>
      <c r="U835" s="73" t="str">
        <f>IF($A835="","",IF($A835=U$2,IF($G$3=aux!$A$2,1,-1)*($F835-INDEX($F$1:$F$1001,ROW($F835)+$E$3))/U$3*1000,""))</f>
        <v/>
      </c>
      <c r="V835" s="73" t="str">
        <f>IF($A835="","",IF($A835=V$2,IF($G$3=aux!$A$2,1,-1)*($F835-INDEX($F$1:$F$1001,ROW($F835)+$E$3))/V$3*1000,""))</f>
        <v/>
      </c>
      <c r="W835" s="73" t="str">
        <f>IF($A835="","",IF($A835=W$2,IF($G$3=aux!$A$2,1,-1)*($F835-INDEX($F$1:$F$1001,ROW($F835)+$E$3))/W$3*1000,""))</f>
        <v/>
      </c>
    </row>
    <row r="836" spans="14:23" x14ac:dyDescent="0.25">
      <c r="N836" s="73" t="str">
        <f>IF($A836="","",IF($A836=N$2,IF($G$3=aux!$A$2,1,-1)*($F836-INDEX($F$1:$F$1001,ROW($F836)+$E$3))/N$3*1000,""))</f>
        <v/>
      </c>
      <c r="O836" s="73" t="str">
        <f>IF($A836="","",IF($A836=O$2,IF($G$3=aux!$A$2,1,-1)*($F836-INDEX($F$1:$F$1001,ROW($F836)+$E$3))/O$3*1000,""))</f>
        <v/>
      </c>
      <c r="P836" s="73" t="str">
        <f>IF($A836="","",IF($A836=P$2,IF($G$3=aux!$A$2,1,-1)*($F836-INDEX($F$1:$F$1001,ROW($F836)+$E$3))/P$3*1000,""))</f>
        <v/>
      </c>
      <c r="Q836" s="73" t="str">
        <f>IF($A836="","",IF($A836=Q$2,IF($G$3=aux!$A$2,1,-1)*($F836-INDEX($F$1:$F$1001,ROW($F836)+$E$3))/Q$3*1000,""))</f>
        <v/>
      </c>
      <c r="R836" s="73" t="str">
        <f>IF($A836="","",IF($A836=R$2,IF($G$3=aux!$A$2,1,-1)*($F836-INDEX($F$1:$F$1001,ROW($F836)+$E$3))/R$3*1000,""))</f>
        <v/>
      </c>
      <c r="S836" s="73" t="str">
        <f>IF($A836="","",IF($A836=S$2,IF($G$3=aux!$A$2,1,-1)*($F836-INDEX($F$1:$F$1001,ROW($F836)+$E$3))/S$3*1000,""))</f>
        <v/>
      </c>
      <c r="T836" s="73" t="str">
        <f>IF($A836="","",IF($A836=T$2,IF($G$3=aux!$A$2,1,-1)*($F836-INDEX($F$1:$F$1001,ROW($F836)+$E$3))/T$3*1000,""))</f>
        <v/>
      </c>
      <c r="U836" s="73" t="str">
        <f>IF($A836="","",IF($A836=U$2,IF($G$3=aux!$A$2,1,-1)*($F836-INDEX($F$1:$F$1001,ROW($F836)+$E$3))/U$3*1000,""))</f>
        <v/>
      </c>
      <c r="V836" s="73" t="str">
        <f>IF($A836="","",IF($A836=V$2,IF($G$3=aux!$A$2,1,-1)*($F836-INDEX($F$1:$F$1001,ROW($F836)+$E$3))/V$3*1000,""))</f>
        <v/>
      </c>
      <c r="W836" s="73" t="str">
        <f>IF($A836="","",IF($A836=W$2,IF($G$3=aux!$A$2,1,-1)*($F836-INDEX($F$1:$F$1001,ROW($F836)+$E$3))/W$3*1000,""))</f>
        <v/>
      </c>
    </row>
    <row r="837" spans="14:23" x14ac:dyDescent="0.25">
      <c r="N837" s="73" t="str">
        <f>IF($A837="","",IF($A837=N$2,IF($G$3=aux!$A$2,1,-1)*($F837-INDEX($F$1:$F$1001,ROW($F837)+$E$3))/N$3*1000,""))</f>
        <v/>
      </c>
      <c r="O837" s="73" t="str">
        <f>IF($A837="","",IF($A837=O$2,IF($G$3=aux!$A$2,1,-1)*($F837-INDEX($F$1:$F$1001,ROW($F837)+$E$3))/O$3*1000,""))</f>
        <v/>
      </c>
      <c r="P837" s="73" t="str">
        <f>IF($A837="","",IF($A837=P$2,IF($G$3=aux!$A$2,1,-1)*($F837-INDEX($F$1:$F$1001,ROW($F837)+$E$3))/P$3*1000,""))</f>
        <v/>
      </c>
      <c r="Q837" s="73" t="str">
        <f>IF($A837="","",IF($A837=Q$2,IF($G$3=aux!$A$2,1,-1)*($F837-INDEX($F$1:$F$1001,ROW($F837)+$E$3))/Q$3*1000,""))</f>
        <v/>
      </c>
      <c r="R837" s="73" t="str">
        <f>IF($A837="","",IF($A837=R$2,IF($G$3=aux!$A$2,1,-1)*($F837-INDEX($F$1:$F$1001,ROW($F837)+$E$3))/R$3*1000,""))</f>
        <v/>
      </c>
      <c r="S837" s="73" t="str">
        <f>IF($A837="","",IF($A837=S$2,IF($G$3=aux!$A$2,1,-1)*($F837-INDEX($F$1:$F$1001,ROW($F837)+$E$3))/S$3*1000,""))</f>
        <v/>
      </c>
      <c r="T837" s="73" t="str">
        <f>IF($A837="","",IF($A837=T$2,IF($G$3=aux!$A$2,1,-1)*($F837-INDEX($F$1:$F$1001,ROW($F837)+$E$3))/T$3*1000,""))</f>
        <v/>
      </c>
      <c r="U837" s="73" t="str">
        <f>IF($A837="","",IF($A837=U$2,IF($G$3=aux!$A$2,1,-1)*($F837-INDEX($F$1:$F$1001,ROW($F837)+$E$3))/U$3*1000,""))</f>
        <v/>
      </c>
      <c r="V837" s="73" t="str">
        <f>IF($A837="","",IF($A837=V$2,IF($G$3=aux!$A$2,1,-1)*($F837-INDEX($F$1:$F$1001,ROW($F837)+$E$3))/V$3*1000,""))</f>
        <v/>
      </c>
      <c r="W837" s="73" t="str">
        <f>IF($A837="","",IF($A837=W$2,IF($G$3=aux!$A$2,1,-1)*($F837-INDEX($F$1:$F$1001,ROW($F837)+$E$3))/W$3*1000,""))</f>
        <v/>
      </c>
    </row>
    <row r="838" spans="14:23" x14ac:dyDescent="0.25">
      <c r="N838" s="73" t="str">
        <f>IF($A838="","",IF($A838=N$2,IF($G$3=aux!$A$2,1,-1)*($F838-INDEX($F$1:$F$1001,ROW($F838)+$E$3))/N$3*1000,""))</f>
        <v/>
      </c>
      <c r="O838" s="73" t="str">
        <f>IF($A838="","",IF($A838=O$2,IF($G$3=aux!$A$2,1,-1)*($F838-INDEX($F$1:$F$1001,ROW($F838)+$E$3))/O$3*1000,""))</f>
        <v/>
      </c>
      <c r="P838" s="73" t="str">
        <f>IF($A838="","",IF($A838=P$2,IF($G$3=aux!$A$2,1,-1)*($F838-INDEX($F$1:$F$1001,ROW($F838)+$E$3))/P$3*1000,""))</f>
        <v/>
      </c>
      <c r="Q838" s="73" t="str">
        <f>IF($A838="","",IF($A838=Q$2,IF($G$3=aux!$A$2,1,-1)*($F838-INDEX($F$1:$F$1001,ROW($F838)+$E$3))/Q$3*1000,""))</f>
        <v/>
      </c>
      <c r="R838" s="73" t="str">
        <f>IF($A838="","",IF($A838=R$2,IF($G$3=aux!$A$2,1,-1)*($F838-INDEX($F$1:$F$1001,ROW($F838)+$E$3))/R$3*1000,""))</f>
        <v/>
      </c>
      <c r="S838" s="73" t="str">
        <f>IF($A838="","",IF($A838=S$2,IF($G$3=aux!$A$2,1,-1)*($F838-INDEX($F$1:$F$1001,ROW($F838)+$E$3))/S$3*1000,""))</f>
        <v/>
      </c>
      <c r="T838" s="73" t="str">
        <f>IF($A838="","",IF($A838=T$2,IF($G$3=aux!$A$2,1,-1)*($F838-INDEX($F$1:$F$1001,ROW($F838)+$E$3))/T$3*1000,""))</f>
        <v/>
      </c>
      <c r="U838" s="73" t="str">
        <f>IF($A838="","",IF($A838=U$2,IF($G$3=aux!$A$2,1,-1)*($F838-INDEX($F$1:$F$1001,ROW($F838)+$E$3))/U$3*1000,""))</f>
        <v/>
      </c>
      <c r="V838" s="73" t="str">
        <f>IF($A838="","",IF($A838=V$2,IF($G$3=aux!$A$2,1,-1)*($F838-INDEX($F$1:$F$1001,ROW($F838)+$E$3))/V$3*1000,""))</f>
        <v/>
      </c>
      <c r="W838" s="73" t="str">
        <f>IF($A838="","",IF($A838=W$2,IF($G$3=aux!$A$2,1,-1)*($F838-INDEX($F$1:$F$1001,ROW($F838)+$E$3))/W$3*1000,""))</f>
        <v/>
      </c>
    </row>
    <row r="839" spans="14:23" x14ac:dyDescent="0.25">
      <c r="N839" s="73" t="str">
        <f>IF($A839="","",IF($A839=N$2,IF($G$3=aux!$A$2,1,-1)*($F839-INDEX($F$1:$F$1001,ROW($F839)+$E$3))/N$3*1000,""))</f>
        <v/>
      </c>
      <c r="O839" s="73" t="str">
        <f>IF($A839="","",IF($A839=O$2,IF($G$3=aux!$A$2,1,-1)*($F839-INDEX($F$1:$F$1001,ROW($F839)+$E$3))/O$3*1000,""))</f>
        <v/>
      </c>
      <c r="P839" s="73" t="str">
        <f>IF($A839="","",IF($A839=P$2,IF($G$3=aux!$A$2,1,-1)*($F839-INDEX($F$1:$F$1001,ROW($F839)+$E$3))/P$3*1000,""))</f>
        <v/>
      </c>
      <c r="Q839" s="73" t="str">
        <f>IF($A839="","",IF($A839=Q$2,IF($G$3=aux!$A$2,1,-1)*($F839-INDEX($F$1:$F$1001,ROW($F839)+$E$3))/Q$3*1000,""))</f>
        <v/>
      </c>
      <c r="R839" s="73" t="str">
        <f>IF($A839="","",IF($A839=R$2,IF($G$3=aux!$A$2,1,-1)*($F839-INDEX($F$1:$F$1001,ROW($F839)+$E$3))/R$3*1000,""))</f>
        <v/>
      </c>
      <c r="S839" s="73" t="str">
        <f>IF($A839="","",IF($A839=S$2,IF($G$3=aux!$A$2,1,-1)*($F839-INDEX($F$1:$F$1001,ROW($F839)+$E$3))/S$3*1000,""))</f>
        <v/>
      </c>
      <c r="T839" s="73" t="str">
        <f>IF($A839="","",IF($A839=T$2,IF($G$3=aux!$A$2,1,-1)*($F839-INDEX($F$1:$F$1001,ROW($F839)+$E$3))/T$3*1000,""))</f>
        <v/>
      </c>
      <c r="U839" s="73" t="str">
        <f>IF($A839="","",IF($A839=U$2,IF($G$3=aux!$A$2,1,-1)*($F839-INDEX($F$1:$F$1001,ROW($F839)+$E$3))/U$3*1000,""))</f>
        <v/>
      </c>
      <c r="V839" s="73" t="str">
        <f>IF($A839="","",IF($A839=V$2,IF($G$3=aux!$A$2,1,-1)*($F839-INDEX($F$1:$F$1001,ROW($F839)+$E$3))/V$3*1000,""))</f>
        <v/>
      </c>
      <c r="W839" s="73" t="str">
        <f>IF($A839="","",IF($A839=W$2,IF($G$3=aux!$A$2,1,-1)*($F839-INDEX($F$1:$F$1001,ROW($F839)+$E$3))/W$3*1000,""))</f>
        <v/>
      </c>
    </row>
    <row r="840" spans="14:23" x14ac:dyDescent="0.25">
      <c r="N840" s="73" t="str">
        <f>IF($A840="","",IF($A840=N$2,IF($G$3=aux!$A$2,1,-1)*($F840-INDEX($F$1:$F$1001,ROW($F840)+$E$3))/N$3*1000,""))</f>
        <v/>
      </c>
      <c r="O840" s="73" t="str">
        <f>IF($A840="","",IF($A840=O$2,IF($G$3=aux!$A$2,1,-1)*($F840-INDEX($F$1:$F$1001,ROW($F840)+$E$3))/O$3*1000,""))</f>
        <v/>
      </c>
      <c r="P840" s="73" t="str">
        <f>IF($A840="","",IF($A840=P$2,IF($G$3=aux!$A$2,1,-1)*($F840-INDEX($F$1:$F$1001,ROW($F840)+$E$3))/P$3*1000,""))</f>
        <v/>
      </c>
      <c r="Q840" s="73" t="str">
        <f>IF($A840="","",IF($A840=Q$2,IF($G$3=aux!$A$2,1,-1)*($F840-INDEX($F$1:$F$1001,ROW($F840)+$E$3))/Q$3*1000,""))</f>
        <v/>
      </c>
      <c r="R840" s="73" t="str">
        <f>IF($A840="","",IF($A840=R$2,IF($G$3=aux!$A$2,1,-1)*($F840-INDEX($F$1:$F$1001,ROW($F840)+$E$3))/R$3*1000,""))</f>
        <v/>
      </c>
      <c r="S840" s="73" t="str">
        <f>IF($A840="","",IF($A840=S$2,IF($G$3=aux!$A$2,1,-1)*($F840-INDEX($F$1:$F$1001,ROW($F840)+$E$3))/S$3*1000,""))</f>
        <v/>
      </c>
      <c r="T840" s="73" t="str">
        <f>IF($A840="","",IF($A840=T$2,IF($G$3=aux!$A$2,1,-1)*($F840-INDEX($F$1:$F$1001,ROW($F840)+$E$3))/T$3*1000,""))</f>
        <v/>
      </c>
      <c r="U840" s="73" t="str">
        <f>IF($A840="","",IF($A840=U$2,IF($G$3=aux!$A$2,1,-1)*($F840-INDEX($F$1:$F$1001,ROW($F840)+$E$3))/U$3*1000,""))</f>
        <v/>
      </c>
      <c r="V840" s="73" t="str">
        <f>IF($A840="","",IF($A840=V$2,IF($G$3=aux!$A$2,1,-1)*($F840-INDEX($F$1:$F$1001,ROW($F840)+$E$3))/V$3*1000,""))</f>
        <v/>
      </c>
      <c r="W840" s="73" t="str">
        <f>IF($A840="","",IF($A840=W$2,IF($G$3=aux!$A$2,1,-1)*($F840-INDEX($F$1:$F$1001,ROW($F840)+$E$3))/W$3*1000,""))</f>
        <v/>
      </c>
    </row>
    <row r="841" spans="14:23" x14ac:dyDescent="0.25">
      <c r="N841" s="73" t="str">
        <f>IF($A841="","",IF($A841=N$2,IF($G$3=aux!$A$2,1,-1)*($F841-INDEX($F$1:$F$1001,ROW($F841)+$E$3))/N$3*1000,""))</f>
        <v/>
      </c>
      <c r="O841" s="73" t="str">
        <f>IF($A841="","",IF($A841=O$2,IF($G$3=aux!$A$2,1,-1)*($F841-INDEX($F$1:$F$1001,ROW($F841)+$E$3))/O$3*1000,""))</f>
        <v/>
      </c>
      <c r="P841" s="73" t="str">
        <f>IF($A841="","",IF($A841=P$2,IF($G$3=aux!$A$2,1,-1)*($F841-INDEX($F$1:$F$1001,ROW($F841)+$E$3))/P$3*1000,""))</f>
        <v/>
      </c>
      <c r="Q841" s="73" t="str">
        <f>IF($A841="","",IF($A841=Q$2,IF($G$3=aux!$A$2,1,-1)*($F841-INDEX($F$1:$F$1001,ROW($F841)+$E$3))/Q$3*1000,""))</f>
        <v/>
      </c>
      <c r="R841" s="73" t="str">
        <f>IF($A841="","",IF($A841=R$2,IF($G$3=aux!$A$2,1,-1)*($F841-INDEX($F$1:$F$1001,ROW($F841)+$E$3))/R$3*1000,""))</f>
        <v/>
      </c>
      <c r="S841" s="73" t="str">
        <f>IF($A841="","",IF($A841=S$2,IF($G$3=aux!$A$2,1,-1)*($F841-INDEX($F$1:$F$1001,ROW($F841)+$E$3))/S$3*1000,""))</f>
        <v/>
      </c>
      <c r="T841" s="73" t="str">
        <f>IF($A841="","",IF($A841=T$2,IF($G$3=aux!$A$2,1,-1)*($F841-INDEX($F$1:$F$1001,ROW($F841)+$E$3))/T$3*1000,""))</f>
        <v/>
      </c>
      <c r="U841" s="73" t="str">
        <f>IF($A841="","",IF($A841=U$2,IF($G$3=aux!$A$2,1,-1)*($F841-INDEX($F$1:$F$1001,ROW($F841)+$E$3))/U$3*1000,""))</f>
        <v/>
      </c>
      <c r="V841" s="73" t="str">
        <f>IF($A841="","",IF($A841=V$2,IF($G$3=aux!$A$2,1,-1)*($F841-INDEX($F$1:$F$1001,ROW($F841)+$E$3))/V$3*1000,""))</f>
        <v/>
      </c>
      <c r="W841" s="73" t="str">
        <f>IF($A841="","",IF($A841=W$2,IF($G$3=aux!$A$2,1,-1)*($F841-INDEX($F$1:$F$1001,ROW($F841)+$E$3))/W$3*1000,""))</f>
        <v/>
      </c>
    </row>
    <row r="842" spans="14:23" x14ac:dyDescent="0.25">
      <c r="N842" s="73" t="str">
        <f>IF($A842="","",IF($A842=N$2,IF($G$3=aux!$A$2,1,-1)*($F842-INDEX($F$1:$F$1001,ROW($F842)+$E$3))/N$3*1000,""))</f>
        <v/>
      </c>
      <c r="O842" s="73" t="str">
        <f>IF($A842="","",IF($A842=O$2,IF($G$3=aux!$A$2,1,-1)*($F842-INDEX($F$1:$F$1001,ROW($F842)+$E$3))/O$3*1000,""))</f>
        <v/>
      </c>
      <c r="P842" s="73" t="str">
        <f>IF($A842="","",IF($A842=P$2,IF($G$3=aux!$A$2,1,-1)*($F842-INDEX($F$1:$F$1001,ROW($F842)+$E$3))/P$3*1000,""))</f>
        <v/>
      </c>
      <c r="Q842" s="73" t="str">
        <f>IF($A842="","",IF($A842=Q$2,IF($G$3=aux!$A$2,1,-1)*($F842-INDEX($F$1:$F$1001,ROW($F842)+$E$3))/Q$3*1000,""))</f>
        <v/>
      </c>
      <c r="R842" s="73" t="str">
        <f>IF($A842="","",IF($A842=R$2,IF($G$3=aux!$A$2,1,-1)*($F842-INDEX($F$1:$F$1001,ROW($F842)+$E$3))/R$3*1000,""))</f>
        <v/>
      </c>
      <c r="S842" s="73" t="str">
        <f>IF($A842="","",IF($A842=S$2,IF($G$3=aux!$A$2,1,-1)*($F842-INDEX($F$1:$F$1001,ROW($F842)+$E$3))/S$3*1000,""))</f>
        <v/>
      </c>
      <c r="T842" s="73" t="str">
        <f>IF($A842="","",IF($A842=T$2,IF($G$3=aux!$A$2,1,-1)*($F842-INDEX($F$1:$F$1001,ROW($F842)+$E$3))/T$3*1000,""))</f>
        <v/>
      </c>
      <c r="U842" s="73" t="str">
        <f>IF($A842="","",IF($A842=U$2,IF($G$3=aux!$A$2,1,-1)*($F842-INDEX($F$1:$F$1001,ROW($F842)+$E$3))/U$3*1000,""))</f>
        <v/>
      </c>
      <c r="V842" s="73" t="str">
        <f>IF($A842="","",IF($A842=V$2,IF($G$3=aux!$A$2,1,-1)*($F842-INDEX($F$1:$F$1001,ROW($F842)+$E$3))/V$3*1000,""))</f>
        <v/>
      </c>
      <c r="W842" s="73" t="str">
        <f>IF($A842="","",IF($A842=W$2,IF($G$3=aux!$A$2,1,-1)*($F842-INDEX($F$1:$F$1001,ROW($F842)+$E$3))/W$3*1000,""))</f>
        <v/>
      </c>
    </row>
    <row r="843" spans="14:23" x14ac:dyDescent="0.25">
      <c r="N843" s="73" t="str">
        <f>IF($A843="","",IF($A843=N$2,IF($G$3=aux!$A$2,1,-1)*($F843-INDEX($F$1:$F$1001,ROW($F843)+$E$3))/N$3*1000,""))</f>
        <v/>
      </c>
      <c r="O843" s="73" t="str">
        <f>IF($A843="","",IF($A843=O$2,IF($G$3=aux!$A$2,1,-1)*($F843-INDEX($F$1:$F$1001,ROW($F843)+$E$3))/O$3*1000,""))</f>
        <v/>
      </c>
      <c r="P843" s="73" t="str">
        <f>IF($A843="","",IF($A843=P$2,IF($G$3=aux!$A$2,1,-1)*($F843-INDEX($F$1:$F$1001,ROW($F843)+$E$3))/P$3*1000,""))</f>
        <v/>
      </c>
      <c r="Q843" s="73" t="str">
        <f>IF($A843="","",IF($A843=Q$2,IF($G$3=aux!$A$2,1,-1)*($F843-INDEX($F$1:$F$1001,ROW($F843)+$E$3))/Q$3*1000,""))</f>
        <v/>
      </c>
      <c r="R843" s="73" t="str">
        <f>IF($A843="","",IF($A843=R$2,IF($G$3=aux!$A$2,1,-1)*($F843-INDEX($F$1:$F$1001,ROW($F843)+$E$3))/R$3*1000,""))</f>
        <v/>
      </c>
      <c r="S843" s="73" t="str">
        <f>IF($A843="","",IF($A843=S$2,IF($G$3=aux!$A$2,1,-1)*($F843-INDEX($F$1:$F$1001,ROW($F843)+$E$3))/S$3*1000,""))</f>
        <v/>
      </c>
      <c r="T843" s="73" t="str">
        <f>IF($A843="","",IF($A843=T$2,IF($G$3=aux!$A$2,1,-1)*($F843-INDEX($F$1:$F$1001,ROW($F843)+$E$3))/T$3*1000,""))</f>
        <v/>
      </c>
      <c r="U843" s="73" t="str">
        <f>IF($A843="","",IF($A843=U$2,IF($G$3=aux!$A$2,1,-1)*($F843-INDEX($F$1:$F$1001,ROW($F843)+$E$3))/U$3*1000,""))</f>
        <v/>
      </c>
      <c r="V843" s="73" t="str">
        <f>IF($A843="","",IF($A843=V$2,IF($G$3=aux!$A$2,1,-1)*($F843-INDEX($F$1:$F$1001,ROW($F843)+$E$3))/V$3*1000,""))</f>
        <v/>
      </c>
      <c r="W843" s="73" t="str">
        <f>IF($A843="","",IF($A843=W$2,IF($G$3=aux!$A$2,1,-1)*($F843-INDEX($F$1:$F$1001,ROW($F843)+$E$3))/W$3*1000,""))</f>
        <v/>
      </c>
    </row>
    <row r="844" spans="14:23" x14ac:dyDescent="0.25">
      <c r="N844" s="73" t="str">
        <f>IF($A844="","",IF($A844=N$2,IF($G$3=aux!$A$2,1,-1)*($F844-INDEX($F$1:$F$1001,ROW($F844)+$E$3))/N$3*1000,""))</f>
        <v/>
      </c>
      <c r="O844" s="73" t="str">
        <f>IF($A844="","",IF($A844=O$2,IF($G$3=aux!$A$2,1,-1)*($F844-INDEX($F$1:$F$1001,ROW($F844)+$E$3))/O$3*1000,""))</f>
        <v/>
      </c>
      <c r="P844" s="73" t="str">
        <f>IF($A844="","",IF($A844=P$2,IF($G$3=aux!$A$2,1,-1)*($F844-INDEX($F$1:$F$1001,ROW($F844)+$E$3))/P$3*1000,""))</f>
        <v/>
      </c>
      <c r="Q844" s="73" t="str">
        <f>IF($A844="","",IF($A844=Q$2,IF($G$3=aux!$A$2,1,-1)*($F844-INDEX($F$1:$F$1001,ROW($F844)+$E$3))/Q$3*1000,""))</f>
        <v/>
      </c>
      <c r="R844" s="73" t="str">
        <f>IF($A844="","",IF($A844=R$2,IF($G$3=aux!$A$2,1,-1)*($F844-INDEX($F$1:$F$1001,ROW($F844)+$E$3))/R$3*1000,""))</f>
        <v/>
      </c>
      <c r="S844" s="73" t="str">
        <f>IF($A844="","",IF($A844=S$2,IF($G$3=aux!$A$2,1,-1)*($F844-INDEX($F$1:$F$1001,ROW($F844)+$E$3))/S$3*1000,""))</f>
        <v/>
      </c>
      <c r="T844" s="73" t="str">
        <f>IF($A844="","",IF($A844=T$2,IF($G$3=aux!$A$2,1,-1)*($F844-INDEX($F$1:$F$1001,ROW($F844)+$E$3))/T$3*1000,""))</f>
        <v/>
      </c>
      <c r="U844" s="73" t="str">
        <f>IF($A844="","",IF($A844=U$2,IF($G$3=aux!$A$2,1,-1)*($F844-INDEX($F$1:$F$1001,ROW($F844)+$E$3))/U$3*1000,""))</f>
        <v/>
      </c>
      <c r="V844" s="73" t="str">
        <f>IF($A844="","",IF($A844=V$2,IF($G$3=aux!$A$2,1,-1)*($F844-INDEX($F$1:$F$1001,ROW($F844)+$E$3))/V$3*1000,""))</f>
        <v/>
      </c>
      <c r="W844" s="73" t="str">
        <f>IF($A844="","",IF($A844=W$2,IF($G$3=aux!$A$2,1,-1)*($F844-INDEX($F$1:$F$1001,ROW($F844)+$E$3))/W$3*1000,""))</f>
        <v/>
      </c>
    </row>
    <row r="845" spans="14:23" x14ac:dyDescent="0.25">
      <c r="N845" s="73" t="str">
        <f>IF($A845="","",IF($A845=N$2,IF($G$3=aux!$A$2,1,-1)*($F845-INDEX($F$1:$F$1001,ROW($F845)+$E$3))/N$3*1000,""))</f>
        <v/>
      </c>
      <c r="O845" s="73" t="str">
        <f>IF($A845="","",IF($A845=O$2,IF($G$3=aux!$A$2,1,-1)*($F845-INDEX($F$1:$F$1001,ROW($F845)+$E$3))/O$3*1000,""))</f>
        <v/>
      </c>
      <c r="P845" s="73" t="str">
        <f>IF($A845="","",IF($A845=P$2,IF($G$3=aux!$A$2,1,-1)*($F845-INDEX($F$1:$F$1001,ROW($F845)+$E$3))/P$3*1000,""))</f>
        <v/>
      </c>
      <c r="Q845" s="73" t="str">
        <f>IF($A845="","",IF($A845=Q$2,IF($G$3=aux!$A$2,1,-1)*($F845-INDEX($F$1:$F$1001,ROW($F845)+$E$3))/Q$3*1000,""))</f>
        <v/>
      </c>
      <c r="R845" s="73" t="str">
        <f>IF($A845="","",IF($A845=R$2,IF($G$3=aux!$A$2,1,-1)*($F845-INDEX($F$1:$F$1001,ROW($F845)+$E$3))/R$3*1000,""))</f>
        <v/>
      </c>
      <c r="S845" s="73" t="str">
        <f>IF($A845="","",IF($A845=S$2,IF($G$3=aux!$A$2,1,-1)*($F845-INDEX($F$1:$F$1001,ROW($F845)+$E$3))/S$3*1000,""))</f>
        <v/>
      </c>
      <c r="T845" s="73" t="str">
        <f>IF($A845="","",IF($A845=T$2,IF($G$3=aux!$A$2,1,-1)*($F845-INDEX($F$1:$F$1001,ROW($F845)+$E$3))/T$3*1000,""))</f>
        <v/>
      </c>
      <c r="U845" s="73" t="str">
        <f>IF($A845="","",IF($A845=U$2,IF($G$3=aux!$A$2,1,-1)*($F845-INDEX($F$1:$F$1001,ROW($F845)+$E$3))/U$3*1000,""))</f>
        <v/>
      </c>
      <c r="V845" s="73" t="str">
        <f>IF($A845="","",IF($A845=V$2,IF($G$3=aux!$A$2,1,-1)*($F845-INDEX($F$1:$F$1001,ROW($F845)+$E$3))/V$3*1000,""))</f>
        <v/>
      </c>
      <c r="W845" s="73" t="str">
        <f>IF($A845="","",IF($A845=W$2,IF($G$3=aux!$A$2,1,-1)*($F845-INDEX($F$1:$F$1001,ROW($F845)+$E$3))/W$3*1000,""))</f>
        <v/>
      </c>
    </row>
    <row r="846" spans="14:23" x14ac:dyDescent="0.25">
      <c r="N846" s="73" t="str">
        <f>IF($A846="","",IF($A846=N$2,IF($G$3=aux!$A$2,1,-1)*($F846-INDEX($F$1:$F$1001,ROW($F846)+$E$3))/N$3*1000,""))</f>
        <v/>
      </c>
      <c r="O846" s="73" t="str">
        <f>IF($A846="","",IF($A846=O$2,IF($G$3=aux!$A$2,1,-1)*($F846-INDEX($F$1:$F$1001,ROW($F846)+$E$3))/O$3*1000,""))</f>
        <v/>
      </c>
      <c r="P846" s="73" t="str">
        <f>IF($A846="","",IF($A846=P$2,IF($G$3=aux!$A$2,1,-1)*($F846-INDEX($F$1:$F$1001,ROW($F846)+$E$3))/P$3*1000,""))</f>
        <v/>
      </c>
      <c r="Q846" s="73" t="str">
        <f>IF($A846="","",IF($A846=Q$2,IF($G$3=aux!$A$2,1,-1)*($F846-INDEX($F$1:$F$1001,ROW($F846)+$E$3))/Q$3*1000,""))</f>
        <v/>
      </c>
      <c r="R846" s="73" t="str">
        <f>IF($A846="","",IF($A846=R$2,IF($G$3=aux!$A$2,1,-1)*($F846-INDEX($F$1:$F$1001,ROW($F846)+$E$3))/R$3*1000,""))</f>
        <v/>
      </c>
      <c r="S846" s="73" t="str">
        <f>IF($A846="","",IF($A846=S$2,IF($G$3=aux!$A$2,1,-1)*($F846-INDEX($F$1:$F$1001,ROW($F846)+$E$3))/S$3*1000,""))</f>
        <v/>
      </c>
      <c r="T846" s="73" t="str">
        <f>IF($A846="","",IF($A846=T$2,IF($G$3=aux!$A$2,1,-1)*($F846-INDEX($F$1:$F$1001,ROW($F846)+$E$3))/T$3*1000,""))</f>
        <v/>
      </c>
      <c r="U846" s="73" t="str">
        <f>IF($A846="","",IF($A846=U$2,IF($G$3=aux!$A$2,1,-1)*($F846-INDEX($F$1:$F$1001,ROW($F846)+$E$3))/U$3*1000,""))</f>
        <v/>
      </c>
      <c r="V846" s="73" t="str">
        <f>IF($A846="","",IF($A846=V$2,IF($G$3=aux!$A$2,1,-1)*($F846-INDEX($F$1:$F$1001,ROW($F846)+$E$3))/V$3*1000,""))</f>
        <v/>
      </c>
      <c r="W846" s="73" t="str">
        <f>IF($A846="","",IF($A846=W$2,IF($G$3=aux!$A$2,1,-1)*($F846-INDEX($F$1:$F$1001,ROW($F846)+$E$3))/W$3*1000,""))</f>
        <v/>
      </c>
    </row>
    <row r="847" spans="14:23" x14ac:dyDescent="0.25">
      <c r="N847" s="73" t="str">
        <f>IF($A847="","",IF($A847=N$2,IF($G$3=aux!$A$2,1,-1)*($F847-INDEX($F$1:$F$1001,ROW($F847)+$E$3))/N$3*1000,""))</f>
        <v/>
      </c>
      <c r="O847" s="73" t="str">
        <f>IF($A847="","",IF($A847=O$2,IF($G$3=aux!$A$2,1,-1)*($F847-INDEX($F$1:$F$1001,ROW($F847)+$E$3))/O$3*1000,""))</f>
        <v/>
      </c>
      <c r="P847" s="73" t="str">
        <f>IF($A847="","",IF($A847=P$2,IF($G$3=aux!$A$2,1,-1)*($F847-INDEX($F$1:$F$1001,ROW($F847)+$E$3))/P$3*1000,""))</f>
        <v/>
      </c>
      <c r="Q847" s="73" t="str">
        <f>IF($A847="","",IF($A847=Q$2,IF($G$3=aux!$A$2,1,-1)*($F847-INDEX($F$1:$F$1001,ROW($F847)+$E$3))/Q$3*1000,""))</f>
        <v/>
      </c>
      <c r="R847" s="73" t="str">
        <f>IF($A847="","",IF($A847=R$2,IF($G$3=aux!$A$2,1,-1)*($F847-INDEX($F$1:$F$1001,ROW($F847)+$E$3))/R$3*1000,""))</f>
        <v/>
      </c>
      <c r="S847" s="73" t="str">
        <f>IF($A847="","",IF($A847=S$2,IF($G$3=aux!$A$2,1,-1)*($F847-INDEX($F$1:$F$1001,ROW($F847)+$E$3))/S$3*1000,""))</f>
        <v/>
      </c>
      <c r="T847" s="73" t="str">
        <f>IF($A847="","",IF($A847=T$2,IF($G$3=aux!$A$2,1,-1)*($F847-INDEX($F$1:$F$1001,ROW($F847)+$E$3))/T$3*1000,""))</f>
        <v/>
      </c>
      <c r="U847" s="73" t="str">
        <f>IF($A847="","",IF($A847=U$2,IF($G$3=aux!$A$2,1,-1)*($F847-INDEX($F$1:$F$1001,ROW($F847)+$E$3))/U$3*1000,""))</f>
        <v/>
      </c>
      <c r="V847" s="73" t="str">
        <f>IF($A847="","",IF($A847=V$2,IF($G$3=aux!$A$2,1,-1)*($F847-INDEX($F$1:$F$1001,ROW($F847)+$E$3))/V$3*1000,""))</f>
        <v/>
      </c>
      <c r="W847" s="73" t="str">
        <f>IF($A847="","",IF($A847=W$2,IF($G$3=aux!$A$2,1,-1)*($F847-INDEX($F$1:$F$1001,ROW($F847)+$E$3))/W$3*1000,""))</f>
        <v/>
      </c>
    </row>
    <row r="848" spans="14:23" x14ac:dyDescent="0.25">
      <c r="N848" s="73" t="str">
        <f>IF($A848="","",IF($A848=N$2,IF($G$3=aux!$A$2,1,-1)*($F848-INDEX($F$1:$F$1001,ROW($F848)+$E$3))/N$3*1000,""))</f>
        <v/>
      </c>
      <c r="O848" s="73" t="str">
        <f>IF($A848="","",IF($A848=O$2,IF($G$3=aux!$A$2,1,-1)*($F848-INDEX($F$1:$F$1001,ROW($F848)+$E$3))/O$3*1000,""))</f>
        <v/>
      </c>
      <c r="P848" s="73" t="str">
        <f>IF($A848="","",IF($A848=P$2,IF($G$3=aux!$A$2,1,-1)*($F848-INDEX($F$1:$F$1001,ROW($F848)+$E$3))/P$3*1000,""))</f>
        <v/>
      </c>
      <c r="Q848" s="73" t="str">
        <f>IF($A848="","",IF($A848=Q$2,IF($G$3=aux!$A$2,1,-1)*($F848-INDEX($F$1:$F$1001,ROW($F848)+$E$3))/Q$3*1000,""))</f>
        <v/>
      </c>
      <c r="R848" s="73" t="str">
        <f>IF($A848="","",IF($A848=R$2,IF($G$3=aux!$A$2,1,-1)*($F848-INDEX($F$1:$F$1001,ROW($F848)+$E$3))/R$3*1000,""))</f>
        <v/>
      </c>
      <c r="S848" s="73" t="str">
        <f>IF($A848="","",IF($A848=S$2,IF($G$3=aux!$A$2,1,-1)*($F848-INDEX($F$1:$F$1001,ROW($F848)+$E$3))/S$3*1000,""))</f>
        <v/>
      </c>
      <c r="T848" s="73" t="str">
        <f>IF($A848="","",IF($A848=T$2,IF($G$3=aux!$A$2,1,-1)*($F848-INDEX($F$1:$F$1001,ROW($F848)+$E$3))/T$3*1000,""))</f>
        <v/>
      </c>
      <c r="U848" s="73" t="str">
        <f>IF($A848="","",IF($A848=U$2,IF($G$3=aux!$A$2,1,-1)*($F848-INDEX($F$1:$F$1001,ROW($F848)+$E$3))/U$3*1000,""))</f>
        <v/>
      </c>
      <c r="V848" s="73" t="str">
        <f>IF($A848="","",IF($A848=V$2,IF($G$3=aux!$A$2,1,-1)*($F848-INDEX($F$1:$F$1001,ROW($F848)+$E$3))/V$3*1000,""))</f>
        <v/>
      </c>
      <c r="W848" s="73" t="str">
        <f>IF($A848="","",IF($A848=W$2,IF($G$3=aux!$A$2,1,-1)*($F848-INDEX($F$1:$F$1001,ROW($F848)+$E$3))/W$3*1000,""))</f>
        <v/>
      </c>
    </row>
    <row r="849" spans="14:23" x14ac:dyDescent="0.25">
      <c r="N849" s="73" t="str">
        <f>IF($A849="","",IF($A849=N$2,IF($G$3=aux!$A$2,1,-1)*($F849-INDEX($F$1:$F$1001,ROW($F849)+$E$3))/N$3*1000,""))</f>
        <v/>
      </c>
      <c r="O849" s="73" t="str">
        <f>IF($A849="","",IF($A849=O$2,IF($G$3=aux!$A$2,1,-1)*($F849-INDEX($F$1:$F$1001,ROW($F849)+$E$3))/O$3*1000,""))</f>
        <v/>
      </c>
      <c r="P849" s="73" t="str">
        <f>IF($A849="","",IF($A849=P$2,IF($G$3=aux!$A$2,1,-1)*($F849-INDEX($F$1:$F$1001,ROW($F849)+$E$3))/P$3*1000,""))</f>
        <v/>
      </c>
      <c r="Q849" s="73" t="str">
        <f>IF($A849="","",IF($A849=Q$2,IF($G$3=aux!$A$2,1,-1)*($F849-INDEX($F$1:$F$1001,ROW($F849)+$E$3))/Q$3*1000,""))</f>
        <v/>
      </c>
      <c r="R849" s="73" t="str">
        <f>IF($A849="","",IF($A849=R$2,IF($G$3=aux!$A$2,1,-1)*($F849-INDEX($F$1:$F$1001,ROW($F849)+$E$3))/R$3*1000,""))</f>
        <v/>
      </c>
      <c r="S849" s="73" t="str">
        <f>IF($A849="","",IF($A849=S$2,IF($G$3=aux!$A$2,1,-1)*($F849-INDEX($F$1:$F$1001,ROW($F849)+$E$3))/S$3*1000,""))</f>
        <v/>
      </c>
      <c r="T849" s="73" t="str">
        <f>IF($A849="","",IF($A849=T$2,IF($G$3=aux!$A$2,1,-1)*($F849-INDEX($F$1:$F$1001,ROW($F849)+$E$3))/T$3*1000,""))</f>
        <v/>
      </c>
      <c r="U849" s="73" t="str">
        <f>IF($A849="","",IF($A849=U$2,IF($G$3=aux!$A$2,1,-1)*($F849-INDEX($F$1:$F$1001,ROW($F849)+$E$3))/U$3*1000,""))</f>
        <v/>
      </c>
      <c r="V849" s="73" t="str">
        <f>IF($A849="","",IF($A849=V$2,IF($G$3=aux!$A$2,1,-1)*($F849-INDEX($F$1:$F$1001,ROW($F849)+$E$3))/V$3*1000,""))</f>
        <v/>
      </c>
      <c r="W849" s="73" t="str">
        <f>IF($A849="","",IF($A849=W$2,IF($G$3=aux!$A$2,1,-1)*($F849-INDEX($F$1:$F$1001,ROW($F849)+$E$3))/W$3*1000,""))</f>
        <v/>
      </c>
    </row>
    <row r="850" spans="14:23" x14ac:dyDescent="0.25">
      <c r="N850" s="73" t="str">
        <f>IF($A850="","",IF($A850=N$2,IF($G$3=aux!$A$2,1,-1)*($F850-INDEX($F$1:$F$1001,ROW($F850)+$E$3))/N$3*1000,""))</f>
        <v/>
      </c>
      <c r="O850" s="73" t="str">
        <f>IF($A850="","",IF($A850=O$2,IF($G$3=aux!$A$2,1,-1)*($F850-INDEX($F$1:$F$1001,ROW($F850)+$E$3))/O$3*1000,""))</f>
        <v/>
      </c>
      <c r="P850" s="73" t="str">
        <f>IF($A850="","",IF($A850=P$2,IF($G$3=aux!$A$2,1,-1)*($F850-INDEX($F$1:$F$1001,ROW($F850)+$E$3))/P$3*1000,""))</f>
        <v/>
      </c>
      <c r="Q850" s="73" t="str">
        <f>IF($A850="","",IF($A850=Q$2,IF($G$3=aux!$A$2,1,-1)*($F850-INDEX($F$1:$F$1001,ROW($F850)+$E$3))/Q$3*1000,""))</f>
        <v/>
      </c>
      <c r="R850" s="73" t="str">
        <f>IF($A850="","",IF($A850=R$2,IF($G$3=aux!$A$2,1,-1)*($F850-INDEX($F$1:$F$1001,ROW($F850)+$E$3))/R$3*1000,""))</f>
        <v/>
      </c>
      <c r="S850" s="73" t="str">
        <f>IF($A850="","",IF($A850=S$2,IF($G$3=aux!$A$2,1,-1)*($F850-INDEX($F$1:$F$1001,ROW($F850)+$E$3))/S$3*1000,""))</f>
        <v/>
      </c>
      <c r="T850" s="73" t="str">
        <f>IF($A850="","",IF($A850=T$2,IF($G$3=aux!$A$2,1,-1)*($F850-INDEX($F$1:$F$1001,ROW($F850)+$E$3))/T$3*1000,""))</f>
        <v/>
      </c>
      <c r="U850" s="73" t="str">
        <f>IF($A850="","",IF($A850=U$2,IF($G$3=aux!$A$2,1,-1)*($F850-INDEX($F$1:$F$1001,ROW($F850)+$E$3))/U$3*1000,""))</f>
        <v/>
      </c>
      <c r="V850" s="73" t="str">
        <f>IF($A850="","",IF($A850=V$2,IF($G$3=aux!$A$2,1,-1)*($F850-INDEX($F$1:$F$1001,ROW($F850)+$E$3))/V$3*1000,""))</f>
        <v/>
      </c>
      <c r="W850" s="73" t="str">
        <f>IF($A850="","",IF($A850=W$2,IF($G$3=aux!$A$2,1,-1)*($F850-INDEX($F$1:$F$1001,ROW($F850)+$E$3))/W$3*1000,""))</f>
        <v/>
      </c>
    </row>
    <row r="851" spans="14:23" x14ac:dyDescent="0.25">
      <c r="N851" s="73" t="str">
        <f>IF($A851="","",IF($A851=N$2,IF($G$3=aux!$A$2,1,-1)*($F851-INDEX($F$1:$F$1001,ROW($F851)+$E$3))/N$3*1000,""))</f>
        <v/>
      </c>
      <c r="O851" s="73" t="str">
        <f>IF($A851="","",IF($A851=O$2,IF($G$3=aux!$A$2,1,-1)*($F851-INDEX($F$1:$F$1001,ROW($F851)+$E$3))/O$3*1000,""))</f>
        <v/>
      </c>
      <c r="P851" s="73" t="str">
        <f>IF($A851="","",IF($A851=P$2,IF($G$3=aux!$A$2,1,-1)*($F851-INDEX($F$1:$F$1001,ROW($F851)+$E$3))/P$3*1000,""))</f>
        <v/>
      </c>
      <c r="Q851" s="73" t="str">
        <f>IF($A851="","",IF($A851=Q$2,IF($G$3=aux!$A$2,1,-1)*($F851-INDEX($F$1:$F$1001,ROW($F851)+$E$3))/Q$3*1000,""))</f>
        <v/>
      </c>
      <c r="R851" s="73" t="str">
        <f>IF($A851="","",IF($A851=R$2,IF($G$3=aux!$A$2,1,-1)*($F851-INDEX($F$1:$F$1001,ROW($F851)+$E$3))/R$3*1000,""))</f>
        <v/>
      </c>
      <c r="S851" s="73" t="str">
        <f>IF($A851="","",IF($A851=S$2,IF($G$3=aux!$A$2,1,-1)*($F851-INDEX($F$1:$F$1001,ROW($F851)+$E$3))/S$3*1000,""))</f>
        <v/>
      </c>
      <c r="T851" s="73" t="str">
        <f>IF($A851="","",IF($A851=T$2,IF($G$3=aux!$A$2,1,-1)*($F851-INDEX($F$1:$F$1001,ROW($F851)+$E$3))/T$3*1000,""))</f>
        <v/>
      </c>
      <c r="U851" s="73" t="str">
        <f>IF($A851="","",IF($A851=U$2,IF($G$3=aux!$A$2,1,-1)*($F851-INDEX($F$1:$F$1001,ROW($F851)+$E$3))/U$3*1000,""))</f>
        <v/>
      </c>
      <c r="V851" s="73" t="str">
        <f>IF($A851="","",IF($A851=V$2,IF($G$3=aux!$A$2,1,-1)*($F851-INDEX($F$1:$F$1001,ROW($F851)+$E$3))/V$3*1000,""))</f>
        <v/>
      </c>
      <c r="W851" s="73" t="str">
        <f>IF($A851="","",IF($A851=W$2,IF($G$3=aux!$A$2,1,-1)*($F851-INDEX($F$1:$F$1001,ROW($F851)+$E$3))/W$3*1000,""))</f>
        <v/>
      </c>
    </row>
    <row r="852" spans="14:23" x14ac:dyDescent="0.25">
      <c r="N852" s="73" t="str">
        <f>IF($A852="","",IF($A852=N$2,IF($G$3=aux!$A$2,1,-1)*($F852-INDEX($F$1:$F$1001,ROW($F852)+$E$3))/N$3*1000,""))</f>
        <v/>
      </c>
      <c r="O852" s="73" t="str">
        <f>IF($A852="","",IF($A852=O$2,IF($G$3=aux!$A$2,1,-1)*($F852-INDEX($F$1:$F$1001,ROW($F852)+$E$3))/O$3*1000,""))</f>
        <v/>
      </c>
      <c r="P852" s="73" t="str">
        <f>IF($A852="","",IF($A852=P$2,IF($G$3=aux!$A$2,1,-1)*($F852-INDEX($F$1:$F$1001,ROW($F852)+$E$3))/P$3*1000,""))</f>
        <v/>
      </c>
      <c r="Q852" s="73" t="str">
        <f>IF($A852="","",IF($A852=Q$2,IF($G$3=aux!$A$2,1,-1)*($F852-INDEX($F$1:$F$1001,ROW($F852)+$E$3))/Q$3*1000,""))</f>
        <v/>
      </c>
      <c r="R852" s="73" t="str">
        <f>IF($A852="","",IF($A852=R$2,IF($G$3=aux!$A$2,1,-1)*($F852-INDEX($F$1:$F$1001,ROW($F852)+$E$3))/R$3*1000,""))</f>
        <v/>
      </c>
      <c r="S852" s="73" t="str">
        <f>IF($A852="","",IF($A852=S$2,IF($G$3=aux!$A$2,1,-1)*($F852-INDEX($F$1:$F$1001,ROW($F852)+$E$3))/S$3*1000,""))</f>
        <v/>
      </c>
      <c r="T852" s="73" t="str">
        <f>IF($A852="","",IF($A852=T$2,IF($G$3=aux!$A$2,1,-1)*($F852-INDEX($F$1:$F$1001,ROW($F852)+$E$3))/T$3*1000,""))</f>
        <v/>
      </c>
      <c r="U852" s="73" t="str">
        <f>IF($A852="","",IF($A852=U$2,IF($G$3=aux!$A$2,1,-1)*($F852-INDEX($F$1:$F$1001,ROW($F852)+$E$3))/U$3*1000,""))</f>
        <v/>
      </c>
      <c r="V852" s="73" t="str">
        <f>IF($A852="","",IF($A852=V$2,IF($G$3=aux!$A$2,1,-1)*($F852-INDEX($F$1:$F$1001,ROW($F852)+$E$3))/V$3*1000,""))</f>
        <v/>
      </c>
      <c r="W852" s="73" t="str">
        <f>IF($A852="","",IF($A852=W$2,IF($G$3=aux!$A$2,1,-1)*($F852-INDEX($F$1:$F$1001,ROW($F852)+$E$3))/W$3*1000,""))</f>
        <v/>
      </c>
    </row>
    <row r="853" spans="14:23" x14ac:dyDescent="0.25">
      <c r="N853" s="73" t="str">
        <f>IF($A853="","",IF($A853=N$2,IF($G$3=aux!$A$2,1,-1)*($F853-INDEX($F$1:$F$1001,ROW($F853)+$E$3))/N$3*1000,""))</f>
        <v/>
      </c>
      <c r="O853" s="73" t="str">
        <f>IF($A853="","",IF($A853=O$2,IF($G$3=aux!$A$2,1,-1)*($F853-INDEX($F$1:$F$1001,ROW($F853)+$E$3))/O$3*1000,""))</f>
        <v/>
      </c>
      <c r="P853" s="73" t="str">
        <f>IF($A853="","",IF($A853=P$2,IF($G$3=aux!$A$2,1,-1)*($F853-INDEX($F$1:$F$1001,ROW($F853)+$E$3))/P$3*1000,""))</f>
        <v/>
      </c>
      <c r="Q853" s="73" t="str">
        <f>IF($A853="","",IF($A853=Q$2,IF($G$3=aux!$A$2,1,-1)*($F853-INDEX($F$1:$F$1001,ROW($F853)+$E$3))/Q$3*1000,""))</f>
        <v/>
      </c>
      <c r="R853" s="73" t="str">
        <f>IF($A853="","",IF($A853=R$2,IF($G$3=aux!$A$2,1,-1)*($F853-INDEX($F$1:$F$1001,ROW($F853)+$E$3))/R$3*1000,""))</f>
        <v/>
      </c>
      <c r="S853" s="73" t="str">
        <f>IF($A853="","",IF($A853=S$2,IF($G$3=aux!$A$2,1,-1)*($F853-INDEX($F$1:$F$1001,ROW($F853)+$E$3))/S$3*1000,""))</f>
        <v/>
      </c>
      <c r="T853" s="73" t="str">
        <f>IF($A853="","",IF($A853=T$2,IF($G$3=aux!$A$2,1,-1)*($F853-INDEX($F$1:$F$1001,ROW($F853)+$E$3))/T$3*1000,""))</f>
        <v/>
      </c>
      <c r="U853" s="73" t="str">
        <f>IF($A853="","",IF($A853=U$2,IF($G$3=aux!$A$2,1,-1)*($F853-INDEX($F$1:$F$1001,ROW($F853)+$E$3))/U$3*1000,""))</f>
        <v/>
      </c>
      <c r="V853" s="73" t="str">
        <f>IF($A853="","",IF($A853=V$2,IF($G$3=aux!$A$2,1,-1)*($F853-INDEX($F$1:$F$1001,ROW($F853)+$E$3))/V$3*1000,""))</f>
        <v/>
      </c>
      <c r="W853" s="73" t="str">
        <f>IF($A853="","",IF($A853=W$2,IF($G$3=aux!$A$2,1,-1)*($F853-INDEX($F$1:$F$1001,ROW($F853)+$E$3))/W$3*1000,""))</f>
        <v/>
      </c>
    </row>
    <row r="854" spans="14:23" x14ac:dyDescent="0.25">
      <c r="N854" s="73" t="str">
        <f>IF($A854="","",IF($A854=N$2,IF($G$3=aux!$A$2,1,-1)*($F854-INDEX($F$1:$F$1001,ROW($F854)+$E$3))/N$3*1000,""))</f>
        <v/>
      </c>
      <c r="O854" s="73" t="str">
        <f>IF($A854="","",IF($A854=O$2,IF($G$3=aux!$A$2,1,-1)*($F854-INDEX($F$1:$F$1001,ROW($F854)+$E$3))/O$3*1000,""))</f>
        <v/>
      </c>
      <c r="P854" s="73" t="str">
        <f>IF($A854="","",IF($A854=P$2,IF($G$3=aux!$A$2,1,-1)*($F854-INDEX($F$1:$F$1001,ROW($F854)+$E$3))/P$3*1000,""))</f>
        <v/>
      </c>
      <c r="Q854" s="73" t="str">
        <f>IF($A854="","",IF($A854=Q$2,IF($G$3=aux!$A$2,1,-1)*($F854-INDEX($F$1:$F$1001,ROW($F854)+$E$3))/Q$3*1000,""))</f>
        <v/>
      </c>
      <c r="R854" s="73" t="str">
        <f>IF($A854="","",IF($A854=R$2,IF($G$3=aux!$A$2,1,-1)*($F854-INDEX($F$1:$F$1001,ROW($F854)+$E$3))/R$3*1000,""))</f>
        <v/>
      </c>
      <c r="S854" s="73" t="str">
        <f>IF($A854="","",IF($A854=S$2,IF($G$3=aux!$A$2,1,-1)*($F854-INDEX($F$1:$F$1001,ROW($F854)+$E$3))/S$3*1000,""))</f>
        <v/>
      </c>
      <c r="T854" s="73" t="str">
        <f>IF($A854="","",IF($A854=T$2,IF($G$3=aux!$A$2,1,-1)*($F854-INDEX($F$1:$F$1001,ROW($F854)+$E$3))/T$3*1000,""))</f>
        <v/>
      </c>
      <c r="U854" s="73" t="str">
        <f>IF($A854="","",IF($A854=U$2,IF($G$3=aux!$A$2,1,-1)*($F854-INDEX($F$1:$F$1001,ROW($F854)+$E$3))/U$3*1000,""))</f>
        <v/>
      </c>
      <c r="V854" s="73" t="str">
        <f>IF($A854="","",IF($A854=V$2,IF($G$3=aux!$A$2,1,-1)*($F854-INDEX($F$1:$F$1001,ROW($F854)+$E$3))/V$3*1000,""))</f>
        <v/>
      </c>
      <c r="W854" s="73" t="str">
        <f>IF($A854="","",IF($A854=W$2,IF($G$3=aux!$A$2,1,-1)*($F854-INDEX($F$1:$F$1001,ROW($F854)+$E$3))/W$3*1000,""))</f>
        <v/>
      </c>
    </row>
    <row r="855" spans="14:23" x14ac:dyDescent="0.25">
      <c r="N855" s="73" t="str">
        <f>IF($A855="","",IF($A855=N$2,IF($G$3=aux!$A$2,1,-1)*($F855-INDEX($F$1:$F$1001,ROW($F855)+$E$3))/N$3*1000,""))</f>
        <v/>
      </c>
      <c r="O855" s="73" t="str">
        <f>IF($A855="","",IF($A855=O$2,IF($G$3=aux!$A$2,1,-1)*($F855-INDEX($F$1:$F$1001,ROW($F855)+$E$3))/O$3*1000,""))</f>
        <v/>
      </c>
      <c r="P855" s="73" t="str">
        <f>IF($A855="","",IF($A855=P$2,IF($G$3=aux!$A$2,1,-1)*($F855-INDEX($F$1:$F$1001,ROW($F855)+$E$3))/P$3*1000,""))</f>
        <v/>
      </c>
      <c r="Q855" s="73" t="str">
        <f>IF($A855="","",IF($A855=Q$2,IF($G$3=aux!$A$2,1,-1)*($F855-INDEX($F$1:$F$1001,ROW($F855)+$E$3))/Q$3*1000,""))</f>
        <v/>
      </c>
      <c r="R855" s="73" t="str">
        <f>IF($A855="","",IF($A855=R$2,IF($G$3=aux!$A$2,1,-1)*($F855-INDEX($F$1:$F$1001,ROW($F855)+$E$3))/R$3*1000,""))</f>
        <v/>
      </c>
      <c r="S855" s="73" t="str">
        <f>IF($A855="","",IF($A855=S$2,IF($G$3=aux!$A$2,1,-1)*($F855-INDEX($F$1:$F$1001,ROW($F855)+$E$3))/S$3*1000,""))</f>
        <v/>
      </c>
      <c r="T855" s="73" t="str">
        <f>IF($A855="","",IF($A855=T$2,IF($G$3=aux!$A$2,1,-1)*($F855-INDEX($F$1:$F$1001,ROW($F855)+$E$3))/T$3*1000,""))</f>
        <v/>
      </c>
      <c r="U855" s="73" t="str">
        <f>IF($A855="","",IF($A855=U$2,IF($G$3=aux!$A$2,1,-1)*($F855-INDEX($F$1:$F$1001,ROW($F855)+$E$3))/U$3*1000,""))</f>
        <v/>
      </c>
      <c r="V855" s="73" t="str">
        <f>IF($A855="","",IF($A855=V$2,IF($G$3=aux!$A$2,1,-1)*($F855-INDEX($F$1:$F$1001,ROW($F855)+$E$3))/V$3*1000,""))</f>
        <v/>
      </c>
      <c r="W855" s="73" t="str">
        <f>IF($A855="","",IF($A855=W$2,IF($G$3=aux!$A$2,1,-1)*($F855-INDEX($F$1:$F$1001,ROW($F855)+$E$3))/W$3*1000,""))</f>
        <v/>
      </c>
    </row>
    <row r="856" spans="14:23" x14ac:dyDescent="0.25">
      <c r="N856" s="73" t="str">
        <f>IF($A856="","",IF($A856=N$2,IF($G$3=aux!$A$2,1,-1)*($F856-INDEX($F$1:$F$1001,ROW($F856)+$E$3))/N$3*1000,""))</f>
        <v/>
      </c>
      <c r="O856" s="73" t="str">
        <f>IF($A856="","",IF($A856=O$2,IF($G$3=aux!$A$2,1,-1)*($F856-INDEX($F$1:$F$1001,ROW($F856)+$E$3))/O$3*1000,""))</f>
        <v/>
      </c>
      <c r="P856" s="73" t="str">
        <f>IF($A856="","",IF($A856=P$2,IF($G$3=aux!$A$2,1,-1)*($F856-INDEX($F$1:$F$1001,ROW($F856)+$E$3))/P$3*1000,""))</f>
        <v/>
      </c>
      <c r="Q856" s="73" t="str">
        <f>IF($A856="","",IF($A856=Q$2,IF($G$3=aux!$A$2,1,-1)*($F856-INDEX($F$1:$F$1001,ROW($F856)+$E$3))/Q$3*1000,""))</f>
        <v/>
      </c>
      <c r="R856" s="73" t="str">
        <f>IF($A856="","",IF($A856=R$2,IF($G$3=aux!$A$2,1,-1)*($F856-INDEX($F$1:$F$1001,ROW($F856)+$E$3))/R$3*1000,""))</f>
        <v/>
      </c>
      <c r="S856" s="73" t="str">
        <f>IF($A856="","",IF($A856=S$2,IF($G$3=aux!$A$2,1,-1)*($F856-INDEX($F$1:$F$1001,ROW($F856)+$E$3))/S$3*1000,""))</f>
        <v/>
      </c>
      <c r="T856" s="73" t="str">
        <f>IF($A856="","",IF($A856=T$2,IF($G$3=aux!$A$2,1,-1)*($F856-INDEX($F$1:$F$1001,ROW($F856)+$E$3))/T$3*1000,""))</f>
        <v/>
      </c>
      <c r="U856" s="73" t="str">
        <f>IF($A856="","",IF($A856=U$2,IF($G$3=aux!$A$2,1,-1)*($F856-INDEX($F$1:$F$1001,ROW($F856)+$E$3))/U$3*1000,""))</f>
        <v/>
      </c>
      <c r="V856" s="73" t="str">
        <f>IF($A856="","",IF($A856=V$2,IF($G$3=aux!$A$2,1,-1)*($F856-INDEX($F$1:$F$1001,ROW($F856)+$E$3))/V$3*1000,""))</f>
        <v/>
      </c>
      <c r="W856" s="73" t="str">
        <f>IF($A856="","",IF($A856=W$2,IF($G$3=aux!$A$2,1,-1)*($F856-INDEX($F$1:$F$1001,ROW($F856)+$E$3))/W$3*1000,""))</f>
        <v/>
      </c>
    </row>
    <row r="857" spans="14:23" x14ac:dyDescent="0.25">
      <c r="N857" s="73" t="str">
        <f>IF($A857="","",IF($A857=N$2,IF($G$3=aux!$A$2,1,-1)*($F857-INDEX($F$1:$F$1001,ROW($F857)+$E$3))/N$3*1000,""))</f>
        <v/>
      </c>
      <c r="O857" s="73" t="str">
        <f>IF($A857="","",IF($A857=O$2,IF($G$3=aux!$A$2,1,-1)*($F857-INDEX($F$1:$F$1001,ROW($F857)+$E$3))/O$3*1000,""))</f>
        <v/>
      </c>
      <c r="P857" s="73" t="str">
        <f>IF($A857="","",IF($A857=P$2,IF($G$3=aux!$A$2,1,-1)*($F857-INDEX($F$1:$F$1001,ROW($F857)+$E$3))/P$3*1000,""))</f>
        <v/>
      </c>
      <c r="Q857" s="73" t="str">
        <f>IF($A857="","",IF($A857=Q$2,IF($G$3=aux!$A$2,1,-1)*($F857-INDEX($F$1:$F$1001,ROW($F857)+$E$3))/Q$3*1000,""))</f>
        <v/>
      </c>
      <c r="R857" s="73" t="str">
        <f>IF($A857="","",IF($A857=R$2,IF($G$3=aux!$A$2,1,-1)*($F857-INDEX($F$1:$F$1001,ROW($F857)+$E$3))/R$3*1000,""))</f>
        <v/>
      </c>
      <c r="S857" s="73" t="str">
        <f>IF($A857="","",IF($A857=S$2,IF($G$3=aux!$A$2,1,-1)*($F857-INDEX($F$1:$F$1001,ROW($F857)+$E$3))/S$3*1000,""))</f>
        <v/>
      </c>
      <c r="T857" s="73" t="str">
        <f>IF($A857="","",IF($A857=T$2,IF($G$3=aux!$A$2,1,-1)*($F857-INDEX($F$1:$F$1001,ROW($F857)+$E$3))/T$3*1000,""))</f>
        <v/>
      </c>
      <c r="U857" s="73" t="str">
        <f>IF($A857="","",IF($A857=U$2,IF($G$3=aux!$A$2,1,-1)*($F857-INDEX($F$1:$F$1001,ROW($F857)+$E$3))/U$3*1000,""))</f>
        <v/>
      </c>
      <c r="V857" s="73" t="str">
        <f>IF($A857="","",IF($A857=V$2,IF($G$3=aux!$A$2,1,-1)*($F857-INDEX($F$1:$F$1001,ROW($F857)+$E$3))/V$3*1000,""))</f>
        <v/>
      </c>
      <c r="W857" s="73" t="str">
        <f>IF($A857="","",IF($A857=W$2,IF($G$3=aux!$A$2,1,-1)*($F857-INDEX($F$1:$F$1001,ROW($F857)+$E$3))/W$3*1000,""))</f>
        <v/>
      </c>
    </row>
    <row r="858" spans="14:23" x14ac:dyDescent="0.25">
      <c r="N858" s="73" t="str">
        <f>IF($A858="","",IF($A858=N$2,IF($G$3=aux!$A$2,1,-1)*($F858-INDEX($F$1:$F$1001,ROW($F858)+$E$3))/N$3*1000,""))</f>
        <v/>
      </c>
      <c r="O858" s="73" t="str">
        <f>IF($A858="","",IF($A858=O$2,IF($G$3=aux!$A$2,1,-1)*($F858-INDEX($F$1:$F$1001,ROW($F858)+$E$3))/O$3*1000,""))</f>
        <v/>
      </c>
      <c r="P858" s="73" t="str">
        <f>IF($A858="","",IF($A858=P$2,IF($G$3=aux!$A$2,1,-1)*($F858-INDEX($F$1:$F$1001,ROW($F858)+$E$3))/P$3*1000,""))</f>
        <v/>
      </c>
      <c r="Q858" s="73" t="str">
        <f>IF($A858="","",IF($A858=Q$2,IF($G$3=aux!$A$2,1,-1)*($F858-INDEX($F$1:$F$1001,ROW($F858)+$E$3))/Q$3*1000,""))</f>
        <v/>
      </c>
      <c r="R858" s="73" t="str">
        <f>IF($A858="","",IF($A858=R$2,IF($G$3=aux!$A$2,1,-1)*($F858-INDEX($F$1:$F$1001,ROW($F858)+$E$3))/R$3*1000,""))</f>
        <v/>
      </c>
      <c r="S858" s="73" t="str">
        <f>IF($A858="","",IF($A858=S$2,IF($G$3=aux!$A$2,1,-1)*($F858-INDEX($F$1:$F$1001,ROW($F858)+$E$3))/S$3*1000,""))</f>
        <v/>
      </c>
      <c r="T858" s="73" t="str">
        <f>IF($A858="","",IF($A858=T$2,IF($G$3=aux!$A$2,1,-1)*($F858-INDEX($F$1:$F$1001,ROW($F858)+$E$3))/T$3*1000,""))</f>
        <v/>
      </c>
      <c r="U858" s="73" t="str">
        <f>IF($A858="","",IF($A858=U$2,IF($G$3=aux!$A$2,1,-1)*($F858-INDEX($F$1:$F$1001,ROW($F858)+$E$3))/U$3*1000,""))</f>
        <v/>
      </c>
      <c r="V858" s="73" t="str">
        <f>IF($A858="","",IF($A858=V$2,IF($G$3=aux!$A$2,1,-1)*($F858-INDEX($F$1:$F$1001,ROW($F858)+$E$3))/V$3*1000,""))</f>
        <v/>
      </c>
      <c r="W858" s="73" t="str">
        <f>IF($A858="","",IF($A858=W$2,IF($G$3=aux!$A$2,1,-1)*($F858-INDEX($F$1:$F$1001,ROW($F858)+$E$3))/W$3*1000,""))</f>
        <v/>
      </c>
    </row>
    <row r="859" spans="14:23" x14ac:dyDescent="0.25">
      <c r="N859" s="73" t="str">
        <f>IF($A859="","",IF($A859=N$2,IF($G$3=aux!$A$2,1,-1)*($F859-INDEX($F$1:$F$1001,ROW($F859)+$E$3))/N$3*1000,""))</f>
        <v/>
      </c>
      <c r="O859" s="73" t="str">
        <f>IF($A859="","",IF($A859=O$2,IF($G$3=aux!$A$2,1,-1)*($F859-INDEX($F$1:$F$1001,ROW($F859)+$E$3))/O$3*1000,""))</f>
        <v/>
      </c>
      <c r="P859" s="73" t="str">
        <f>IF($A859="","",IF($A859=P$2,IF($G$3=aux!$A$2,1,-1)*($F859-INDEX($F$1:$F$1001,ROW($F859)+$E$3))/P$3*1000,""))</f>
        <v/>
      </c>
      <c r="Q859" s="73" t="str">
        <f>IF($A859="","",IF($A859=Q$2,IF($G$3=aux!$A$2,1,-1)*($F859-INDEX($F$1:$F$1001,ROW($F859)+$E$3))/Q$3*1000,""))</f>
        <v/>
      </c>
      <c r="R859" s="73" t="str">
        <f>IF($A859="","",IF($A859=R$2,IF($G$3=aux!$A$2,1,-1)*($F859-INDEX($F$1:$F$1001,ROW($F859)+$E$3))/R$3*1000,""))</f>
        <v/>
      </c>
      <c r="S859" s="73" t="str">
        <f>IF($A859="","",IF($A859=S$2,IF($G$3=aux!$A$2,1,-1)*($F859-INDEX($F$1:$F$1001,ROW($F859)+$E$3))/S$3*1000,""))</f>
        <v/>
      </c>
      <c r="T859" s="73" t="str">
        <f>IF($A859="","",IF($A859=T$2,IF($G$3=aux!$A$2,1,-1)*($F859-INDEX($F$1:$F$1001,ROW($F859)+$E$3))/T$3*1000,""))</f>
        <v/>
      </c>
      <c r="U859" s="73" t="str">
        <f>IF($A859="","",IF($A859=U$2,IF($G$3=aux!$A$2,1,-1)*($F859-INDEX($F$1:$F$1001,ROW($F859)+$E$3))/U$3*1000,""))</f>
        <v/>
      </c>
      <c r="V859" s="73" t="str">
        <f>IF($A859="","",IF($A859=V$2,IF($G$3=aux!$A$2,1,-1)*($F859-INDEX($F$1:$F$1001,ROW($F859)+$E$3))/V$3*1000,""))</f>
        <v/>
      </c>
      <c r="W859" s="73" t="str">
        <f>IF($A859="","",IF($A859=W$2,IF($G$3=aux!$A$2,1,-1)*($F859-INDEX($F$1:$F$1001,ROW($F859)+$E$3))/W$3*1000,""))</f>
        <v/>
      </c>
    </row>
    <row r="860" spans="14:23" x14ac:dyDescent="0.25">
      <c r="N860" s="73" t="str">
        <f>IF($A860="","",IF($A860=N$2,IF($G$3=aux!$A$2,1,-1)*($F860-INDEX($F$1:$F$1001,ROW($F860)+$E$3))/N$3*1000,""))</f>
        <v/>
      </c>
      <c r="O860" s="73" t="str">
        <f>IF($A860="","",IF($A860=O$2,IF($G$3=aux!$A$2,1,-1)*($F860-INDEX($F$1:$F$1001,ROW($F860)+$E$3))/O$3*1000,""))</f>
        <v/>
      </c>
      <c r="P860" s="73" t="str">
        <f>IF($A860="","",IF($A860=P$2,IF($G$3=aux!$A$2,1,-1)*($F860-INDEX($F$1:$F$1001,ROW($F860)+$E$3))/P$3*1000,""))</f>
        <v/>
      </c>
      <c r="Q860" s="73" t="str">
        <f>IF($A860="","",IF($A860=Q$2,IF($G$3=aux!$A$2,1,-1)*($F860-INDEX($F$1:$F$1001,ROW($F860)+$E$3))/Q$3*1000,""))</f>
        <v/>
      </c>
      <c r="R860" s="73" t="str">
        <f>IF($A860="","",IF($A860=R$2,IF($G$3=aux!$A$2,1,-1)*($F860-INDEX($F$1:$F$1001,ROW($F860)+$E$3))/R$3*1000,""))</f>
        <v/>
      </c>
      <c r="S860" s="73" t="str">
        <f>IF($A860="","",IF($A860=S$2,IF($G$3=aux!$A$2,1,-1)*($F860-INDEX($F$1:$F$1001,ROW($F860)+$E$3))/S$3*1000,""))</f>
        <v/>
      </c>
      <c r="T860" s="73" t="str">
        <f>IF($A860="","",IF($A860=T$2,IF($G$3=aux!$A$2,1,-1)*($F860-INDEX($F$1:$F$1001,ROW($F860)+$E$3))/T$3*1000,""))</f>
        <v/>
      </c>
      <c r="U860" s="73" t="str">
        <f>IF($A860="","",IF($A860=U$2,IF($G$3=aux!$A$2,1,-1)*($F860-INDEX($F$1:$F$1001,ROW($F860)+$E$3))/U$3*1000,""))</f>
        <v/>
      </c>
      <c r="V860" s="73" t="str">
        <f>IF($A860="","",IF($A860=V$2,IF($G$3=aux!$A$2,1,-1)*($F860-INDEX($F$1:$F$1001,ROW($F860)+$E$3))/V$3*1000,""))</f>
        <v/>
      </c>
      <c r="W860" s="73" t="str">
        <f>IF($A860="","",IF($A860=W$2,IF($G$3=aux!$A$2,1,-1)*($F860-INDEX($F$1:$F$1001,ROW($F860)+$E$3))/W$3*1000,""))</f>
        <v/>
      </c>
    </row>
    <row r="861" spans="14:23" x14ac:dyDescent="0.25">
      <c r="N861" s="73" t="str">
        <f>IF($A861="","",IF($A861=N$2,IF($G$3=aux!$A$2,1,-1)*($F861-INDEX($F$1:$F$1001,ROW($F861)+$E$3))/N$3*1000,""))</f>
        <v/>
      </c>
      <c r="O861" s="73" t="str">
        <f>IF($A861="","",IF($A861=O$2,IF($G$3=aux!$A$2,1,-1)*($F861-INDEX($F$1:$F$1001,ROW($F861)+$E$3))/O$3*1000,""))</f>
        <v/>
      </c>
      <c r="P861" s="73" t="str">
        <f>IF($A861="","",IF($A861=P$2,IF($G$3=aux!$A$2,1,-1)*($F861-INDEX($F$1:$F$1001,ROW($F861)+$E$3))/P$3*1000,""))</f>
        <v/>
      </c>
      <c r="Q861" s="73" t="str">
        <f>IF($A861="","",IF($A861=Q$2,IF($G$3=aux!$A$2,1,-1)*($F861-INDEX($F$1:$F$1001,ROW($F861)+$E$3))/Q$3*1000,""))</f>
        <v/>
      </c>
      <c r="R861" s="73" t="str">
        <f>IF($A861="","",IF($A861=R$2,IF($G$3=aux!$A$2,1,-1)*($F861-INDEX($F$1:$F$1001,ROW($F861)+$E$3))/R$3*1000,""))</f>
        <v/>
      </c>
      <c r="S861" s="73" t="str">
        <f>IF($A861="","",IF($A861=S$2,IF($G$3=aux!$A$2,1,-1)*($F861-INDEX($F$1:$F$1001,ROW($F861)+$E$3))/S$3*1000,""))</f>
        <v/>
      </c>
      <c r="T861" s="73" t="str">
        <f>IF($A861="","",IF($A861=T$2,IF($G$3=aux!$A$2,1,-1)*($F861-INDEX($F$1:$F$1001,ROW($F861)+$E$3))/T$3*1000,""))</f>
        <v/>
      </c>
      <c r="U861" s="73" t="str">
        <f>IF($A861="","",IF($A861=U$2,IF($G$3=aux!$A$2,1,-1)*($F861-INDEX($F$1:$F$1001,ROW($F861)+$E$3))/U$3*1000,""))</f>
        <v/>
      </c>
      <c r="V861" s="73" t="str">
        <f>IF($A861="","",IF($A861=V$2,IF($G$3=aux!$A$2,1,-1)*($F861-INDEX($F$1:$F$1001,ROW($F861)+$E$3))/V$3*1000,""))</f>
        <v/>
      </c>
      <c r="W861" s="73" t="str">
        <f>IF($A861="","",IF($A861=W$2,IF($G$3=aux!$A$2,1,-1)*($F861-INDEX($F$1:$F$1001,ROW($F861)+$E$3))/W$3*1000,""))</f>
        <v/>
      </c>
    </row>
    <row r="862" spans="14:23" x14ac:dyDescent="0.25">
      <c r="N862" s="73" t="str">
        <f>IF($A862="","",IF($A862=N$2,IF($G$3=aux!$A$2,1,-1)*($F862-INDEX($F$1:$F$1001,ROW($F862)+$E$3))/N$3*1000,""))</f>
        <v/>
      </c>
      <c r="O862" s="73" t="str">
        <f>IF($A862="","",IF($A862=O$2,IF($G$3=aux!$A$2,1,-1)*($F862-INDEX($F$1:$F$1001,ROW($F862)+$E$3))/O$3*1000,""))</f>
        <v/>
      </c>
      <c r="P862" s="73" t="str">
        <f>IF($A862="","",IF($A862=P$2,IF($G$3=aux!$A$2,1,-1)*($F862-INDEX($F$1:$F$1001,ROW($F862)+$E$3))/P$3*1000,""))</f>
        <v/>
      </c>
      <c r="Q862" s="73" t="str">
        <f>IF($A862="","",IF($A862=Q$2,IF($G$3=aux!$A$2,1,-1)*($F862-INDEX($F$1:$F$1001,ROW($F862)+$E$3))/Q$3*1000,""))</f>
        <v/>
      </c>
      <c r="R862" s="73" t="str">
        <f>IF($A862="","",IF($A862=R$2,IF($G$3=aux!$A$2,1,-1)*($F862-INDEX($F$1:$F$1001,ROW($F862)+$E$3))/R$3*1000,""))</f>
        <v/>
      </c>
      <c r="S862" s="73" t="str">
        <f>IF($A862="","",IF($A862=S$2,IF($G$3=aux!$A$2,1,-1)*($F862-INDEX($F$1:$F$1001,ROW($F862)+$E$3))/S$3*1000,""))</f>
        <v/>
      </c>
      <c r="T862" s="73" t="str">
        <f>IF($A862="","",IF($A862=T$2,IF($G$3=aux!$A$2,1,-1)*($F862-INDEX($F$1:$F$1001,ROW($F862)+$E$3))/T$3*1000,""))</f>
        <v/>
      </c>
      <c r="U862" s="73" t="str">
        <f>IF($A862="","",IF($A862=U$2,IF($G$3=aux!$A$2,1,-1)*($F862-INDEX($F$1:$F$1001,ROW($F862)+$E$3))/U$3*1000,""))</f>
        <v/>
      </c>
      <c r="V862" s="73" t="str">
        <f>IF($A862="","",IF($A862=V$2,IF($G$3=aux!$A$2,1,-1)*($F862-INDEX($F$1:$F$1001,ROW($F862)+$E$3))/V$3*1000,""))</f>
        <v/>
      </c>
      <c r="W862" s="73" t="str">
        <f>IF($A862="","",IF($A862=W$2,IF($G$3=aux!$A$2,1,-1)*($F862-INDEX($F$1:$F$1001,ROW($F862)+$E$3))/W$3*1000,""))</f>
        <v/>
      </c>
    </row>
    <row r="863" spans="14:23" x14ac:dyDescent="0.25">
      <c r="N863" s="73" t="str">
        <f>IF($A863="","",IF($A863=N$2,IF($G$3=aux!$A$2,1,-1)*($F863-INDEX($F$1:$F$1001,ROW($F863)+$E$3))/N$3*1000,""))</f>
        <v/>
      </c>
      <c r="O863" s="73" t="str">
        <f>IF($A863="","",IF($A863=O$2,IF($G$3=aux!$A$2,1,-1)*($F863-INDEX($F$1:$F$1001,ROW($F863)+$E$3))/O$3*1000,""))</f>
        <v/>
      </c>
      <c r="P863" s="73" t="str">
        <f>IF($A863="","",IF($A863=P$2,IF($G$3=aux!$A$2,1,-1)*($F863-INDEX($F$1:$F$1001,ROW($F863)+$E$3))/P$3*1000,""))</f>
        <v/>
      </c>
      <c r="Q863" s="73" t="str">
        <f>IF($A863="","",IF($A863=Q$2,IF($G$3=aux!$A$2,1,-1)*($F863-INDEX($F$1:$F$1001,ROW($F863)+$E$3))/Q$3*1000,""))</f>
        <v/>
      </c>
      <c r="R863" s="73" t="str">
        <f>IF($A863="","",IF($A863=R$2,IF($G$3=aux!$A$2,1,-1)*($F863-INDEX($F$1:$F$1001,ROW($F863)+$E$3))/R$3*1000,""))</f>
        <v/>
      </c>
      <c r="S863" s="73" t="str">
        <f>IF($A863="","",IF($A863=S$2,IF($G$3=aux!$A$2,1,-1)*($F863-INDEX($F$1:$F$1001,ROW($F863)+$E$3))/S$3*1000,""))</f>
        <v/>
      </c>
      <c r="T863" s="73" t="str">
        <f>IF($A863="","",IF($A863=T$2,IF($G$3=aux!$A$2,1,-1)*($F863-INDEX($F$1:$F$1001,ROW($F863)+$E$3))/T$3*1000,""))</f>
        <v/>
      </c>
      <c r="U863" s="73" t="str">
        <f>IF($A863="","",IF($A863=U$2,IF($G$3=aux!$A$2,1,-1)*($F863-INDEX($F$1:$F$1001,ROW($F863)+$E$3))/U$3*1000,""))</f>
        <v/>
      </c>
      <c r="V863" s="73" t="str">
        <f>IF($A863="","",IF($A863=V$2,IF($G$3=aux!$A$2,1,-1)*($F863-INDEX($F$1:$F$1001,ROW($F863)+$E$3))/V$3*1000,""))</f>
        <v/>
      </c>
      <c r="W863" s="73" t="str">
        <f>IF($A863="","",IF($A863=W$2,IF($G$3=aux!$A$2,1,-1)*($F863-INDEX($F$1:$F$1001,ROW($F863)+$E$3))/W$3*1000,""))</f>
        <v/>
      </c>
    </row>
    <row r="864" spans="14:23" x14ac:dyDescent="0.25">
      <c r="N864" s="73" t="str">
        <f>IF($A864="","",IF($A864=N$2,IF($G$3=aux!$A$2,1,-1)*($F864-INDEX($F$1:$F$1001,ROW($F864)+$E$3))/N$3*1000,""))</f>
        <v/>
      </c>
      <c r="O864" s="73" t="str">
        <f>IF($A864="","",IF($A864=O$2,IF($G$3=aux!$A$2,1,-1)*($F864-INDEX($F$1:$F$1001,ROW($F864)+$E$3))/O$3*1000,""))</f>
        <v/>
      </c>
      <c r="P864" s="73" t="str">
        <f>IF($A864="","",IF($A864=P$2,IF($G$3=aux!$A$2,1,-1)*($F864-INDEX($F$1:$F$1001,ROW($F864)+$E$3))/P$3*1000,""))</f>
        <v/>
      </c>
      <c r="Q864" s="73" t="str">
        <f>IF($A864="","",IF($A864=Q$2,IF($G$3=aux!$A$2,1,-1)*($F864-INDEX($F$1:$F$1001,ROW($F864)+$E$3))/Q$3*1000,""))</f>
        <v/>
      </c>
      <c r="R864" s="73" t="str">
        <f>IF($A864="","",IF($A864=R$2,IF($G$3=aux!$A$2,1,-1)*($F864-INDEX($F$1:$F$1001,ROW($F864)+$E$3))/R$3*1000,""))</f>
        <v/>
      </c>
      <c r="S864" s="73" t="str">
        <f>IF($A864="","",IF($A864=S$2,IF($G$3=aux!$A$2,1,-1)*($F864-INDEX($F$1:$F$1001,ROW($F864)+$E$3))/S$3*1000,""))</f>
        <v/>
      </c>
      <c r="T864" s="73" t="str">
        <f>IF($A864="","",IF($A864=T$2,IF($G$3=aux!$A$2,1,-1)*($F864-INDEX($F$1:$F$1001,ROW($F864)+$E$3))/T$3*1000,""))</f>
        <v/>
      </c>
      <c r="U864" s="73" t="str">
        <f>IF($A864="","",IF($A864=U$2,IF($G$3=aux!$A$2,1,-1)*($F864-INDEX($F$1:$F$1001,ROW($F864)+$E$3))/U$3*1000,""))</f>
        <v/>
      </c>
      <c r="V864" s="73" t="str">
        <f>IF($A864="","",IF($A864=V$2,IF($G$3=aux!$A$2,1,-1)*($F864-INDEX($F$1:$F$1001,ROW($F864)+$E$3))/V$3*1000,""))</f>
        <v/>
      </c>
      <c r="W864" s="73" t="str">
        <f>IF($A864="","",IF($A864=W$2,IF($G$3=aux!$A$2,1,-1)*($F864-INDEX($F$1:$F$1001,ROW($F864)+$E$3))/W$3*1000,""))</f>
        <v/>
      </c>
    </row>
    <row r="865" spans="14:23" x14ac:dyDescent="0.25">
      <c r="N865" s="73" t="str">
        <f>IF($A865="","",IF($A865=N$2,IF($G$3=aux!$A$2,1,-1)*($F865-INDEX($F$1:$F$1001,ROW($F865)+$E$3))/N$3*1000,""))</f>
        <v/>
      </c>
      <c r="O865" s="73" t="str">
        <f>IF($A865="","",IF($A865=O$2,IF($G$3=aux!$A$2,1,-1)*($F865-INDEX($F$1:$F$1001,ROW($F865)+$E$3))/O$3*1000,""))</f>
        <v/>
      </c>
      <c r="P865" s="73" t="str">
        <f>IF($A865="","",IF($A865=P$2,IF($G$3=aux!$A$2,1,-1)*($F865-INDEX($F$1:$F$1001,ROW($F865)+$E$3))/P$3*1000,""))</f>
        <v/>
      </c>
      <c r="Q865" s="73" t="str">
        <f>IF($A865="","",IF($A865=Q$2,IF($G$3=aux!$A$2,1,-1)*($F865-INDEX($F$1:$F$1001,ROW($F865)+$E$3))/Q$3*1000,""))</f>
        <v/>
      </c>
      <c r="R865" s="73" t="str">
        <f>IF($A865="","",IF($A865=R$2,IF($G$3=aux!$A$2,1,-1)*($F865-INDEX($F$1:$F$1001,ROW($F865)+$E$3))/R$3*1000,""))</f>
        <v/>
      </c>
      <c r="S865" s="73" t="str">
        <f>IF($A865="","",IF($A865=S$2,IF($G$3=aux!$A$2,1,-1)*($F865-INDEX($F$1:$F$1001,ROW($F865)+$E$3))/S$3*1000,""))</f>
        <v/>
      </c>
      <c r="T865" s="73" t="str">
        <f>IF($A865="","",IF($A865=T$2,IF($G$3=aux!$A$2,1,-1)*($F865-INDEX($F$1:$F$1001,ROW($F865)+$E$3))/T$3*1000,""))</f>
        <v/>
      </c>
      <c r="U865" s="73" t="str">
        <f>IF($A865="","",IF($A865=U$2,IF($G$3=aux!$A$2,1,-1)*($F865-INDEX($F$1:$F$1001,ROW($F865)+$E$3))/U$3*1000,""))</f>
        <v/>
      </c>
      <c r="V865" s="73" t="str">
        <f>IF($A865="","",IF($A865=V$2,IF($G$3=aux!$A$2,1,-1)*($F865-INDEX($F$1:$F$1001,ROW($F865)+$E$3))/V$3*1000,""))</f>
        <v/>
      </c>
      <c r="W865" s="73" t="str">
        <f>IF($A865="","",IF($A865=W$2,IF($G$3=aux!$A$2,1,-1)*($F865-INDEX($F$1:$F$1001,ROW($F865)+$E$3))/W$3*1000,""))</f>
        <v/>
      </c>
    </row>
    <row r="866" spans="14:23" x14ac:dyDescent="0.25">
      <c r="N866" s="73" t="str">
        <f>IF($A866="","",IF($A866=N$2,IF($G$3=aux!$A$2,1,-1)*($F866-INDEX($F$1:$F$1001,ROW($F866)+$E$3))/N$3*1000,""))</f>
        <v/>
      </c>
      <c r="O866" s="73" t="str">
        <f>IF($A866="","",IF($A866=O$2,IF($G$3=aux!$A$2,1,-1)*($F866-INDEX($F$1:$F$1001,ROW($F866)+$E$3))/O$3*1000,""))</f>
        <v/>
      </c>
      <c r="P866" s="73" t="str">
        <f>IF($A866="","",IF($A866=P$2,IF($G$3=aux!$A$2,1,-1)*($F866-INDEX($F$1:$F$1001,ROW($F866)+$E$3))/P$3*1000,""))</f>
        <v/>
      </c>
      <c r="Q866" s="73" t="str">
        <f>IF($A866="","",IF($A866=Q$2,IF($G$3=aux!$A$2,1,-1)*($F866-INDEX($F$1:$F$1001,ROW($F866)+$E$3))/Q$3*1000,""))</f>
        <v/>
      </c>
      <c r="R866" s="73" t="str">
        <f>IF($A866="","",IF($A866=R$2,IF($G$3=aux!$A$2,1,-1)*($F866-INDEX($F$1:$F$1001,ROW($F866)+$E$3))/R$3*1000,""))</f>
        <v/>
      </c>
      <c r="S866" s="73" t="str">
        <f>IF($A866="","",IF($A866=S$2,IF($G$3=aux!$A$2,1,-1)*($F866-INDEX($F$1:$F$1001,ROW($F866)+$E$3))/S$3*1000,""))</f>
        <v/>
      </c>
      <c r="T866" s="73" t="str">
        <f>IF($A866="","",IF($A866=T$2,IF($G$3=aux!$A$2,1,-1)*($F866-INDEX($F$1:$F$1001,ROW($F866)+$E$3))/T$3*1000,""))</f>
        <v/>
      </c>
      <c r="U866" s="73" t="str">
        <f>IF($A866="","",IF($A866=U$2,IF($G$3=aux!$A$2,1,-1)*($F866-INDEX($F$1:$F$1001,ROW($F866)+$E$3))/U$3*1000,""))</f>
        <v/>
      </c>
      <c r="V866" s="73" t="str">
        <f>IF($A866="","",IF($A866=V$2,IF($G$3=aux!$A$2,1,-1)*($F866-INDEX($F$1:$F$1001,ROW($F866)+$E$3))/V$3*1000,""))</f>
        <v/>
      </c>
      <c r="W866" s="73" t="str">
        <f>IF($A866="","",IF($A866=W$2,IF($G$3=aux!$A$2,1,-1)*($F866-INDEX($F$1:$F$1001,ROW($F866)+$E$3))/W$3*1000,""))</f>
        <v/>
      </c>
    </row>
    <row r="867" spans="14:23" x14ac:dyDescent="0.25">
      <c r="N867" s="73" t="str">
        <f>IF($A867="","",IF($A867=N$2,IF($G$3=aux!$A$2,1,-1)*($F867-INDEX($F$1:$F$1001,ROW($F867)+$E$3))/N$3*1000,""))</f>
        <v/>
      </c>
      <c r="O867" s="73" t="str">
        <f>IF($A867="","",IF($A867=O$2,IF($G$3=aux!$A$2,1,-1)*($F867-INDEX($F$1:$F$1001,ROW($F867)+$E$3))/O$3*1000,""))</f>
        <v/>
      </c>
      <c r="P867" s="73" t="str">
        <f>IF($A867="","",IF($A867=P$2,IF($G$3=aux!$A$2,1,-1)*($F867-INDEX($F$1:$F$1001,ROW($F867)+$E$3))/P$3*1000,""))</f>
        <v/>
      </c>
      <c r="Q867" s="73" t="str">
        <f>IF($A867="","",IF($A867=Q$2,IF($G$3=aux!$A$2,1,-1)*($F867-INDEX($F$1:$F$1001,ROW($F867)+$E$3))/Q$3*1000,""))</f>
        <v/>
      </c>
      <c r="R867" s="73" t="str">
        <f>IF($A867="","",IF($A867=R$2,IF($G$3=aux!$A$2,1,-1)*($F867-INDEX($F$1:$F$1001,ROW($F867)+$E$3))/R$3*1000,""))</f>
        <v/>
      </c>
      <c r="S867" s="73" t="str">
        <f>IF($A867="","",IF($A867=S$2,IF($G$3=aux!$A$2,1,-1)*($F867-INDEX($F$1:$F$1001,ROW($F867)+$E$3))/S$3*1000,""))</f>
        <v/>
      </c>
      <c r="T867" s="73" t="str">
        <f>IF($A867="","",IF($A867=T$2,IF($G$3=aux!$A$2,1,-1)*($F867-INDEX($F$1:$F$1001,ROW($F867)+$E$3))/T$3*1000,""))</f>
        <v/>
      </c>
      <c r="U867" s="73" t="str">
        <f>IF($A867="","",IF($A867=U$2,IF($G$3=aux!$A$2,1,-1)*($F867-INDEX($F$1:$F$1001,ROW($F867)+$E$3))/U$3*1000,""))</f>
        <v/>
      </c>
      <c r="V867" s="73" t="str">
        <f>IF($A867="","",IF($A867=V$2,IF($G$3=aux!$A$2,1,-1)*($F867-INDEX($F$1:$F$1001,ROW($F867)+$E$3))/V$3*1000,""))</f>
        <v/>
      </c>
      <c r="W867" s="73" t="str">
        <f>IF($A867="","",IF($A867=W$2,IF($G$3=aux!$A$2,1,-1)*($F867-INDEX($F$1:$F$1001,ROW($F867)+$E$3))/W$3*1000,""))</f>
        <v/>
      </c>
    </row>
    <row r="868" spans="14:23" x14ac:dyDescent="0.25">
      <c r="N868" s="73" t="str">
        <f>IF($A868="","",IF($A868=N$2,IF($G$3=aux!$A$2,1,-1)*($F868-INDEX($F$1:$F$1001,ROW($F868)+$E$3))/N$3*1000,""))</f>
        <v/>
      </c>
      <c r="O868" s="73" t="str">
        <f>IF($A868="","",IF($A868=O$2,IF($G$3=aux!$A$2,1,-1)*($F868-INDEX($F$1:$F$1001,ROW($F868)+$E$3))/O$3*1000,""))</f>
        <v/>
      </c>
      <c r="P868" s="73" t="str">
        <f>IF($A868="","",IF($A868=P$2,IF($G$3=aux!$A$2,1,-1)*($F868-INDEX($F$1:$F$1001,ROW($F868)+$E$3))/P$3*1000,""))</f>
        <v/>
      </c>
      <c r="Q868" s="73" t="str">
        <f>IF($A868="","",IF($A868=Q$2,IF($G$3=aux!$A$2,1,-1)*($F868-INDEX($F$1:$F$1001,ROW($F868)+$E$3))/Q$3*1000,""))</f>
        <v/>
      </c>
      <c r="R868" s="73" t="str">
        <f>IF($A868="","",IF($A868=R$2,IF($G$3=aux!$A$2,1,-1)*($F868-INDEX($F$1:$F$1001,ROW($F868)+$E$3))/R$3*1000,""))</f>
        <v/>
      </c>
      <c r="S868" s="73" t="str">
        <f>IF($A868="","",IF($A868=S$2,IF($G$3=aux!$A$2,1,-1)*($F868-INDEX($F$1:$F$1001,ROW($F868)+$E$3))/S$3*1000,""))</f>
        <v/>
      </c>
      <c r="T868" s="73" t="str">
        <f>IF($A868="","",IF($A868=T$2,IF($G$3=aux!$A$2,1,-1)*($F868-INDEX($F$1:$F$1001,ROW($F868)+$E$3))/T$3*1000,""))</f>
        <v/>
      </c>
      <c r="U868" s="73" t="str">
        <f>IF($A868="","",IF($A868=U$2,IF($G$3=aux!$A$2,1,-1)*($F868-INDEX($F$1:$F$1001,ROW($F868)+$E$3))/U$3*1000,""))</f>
        <v/>
      </c>
      <c r="V868" s="73" t="str">
        <f>IF($A868="","",IF($A868=V$2,IF($G$3=aux!$A$2,1,-1)*($F868-INDEX($F$1:$F$1001,ROW($F868)+$E$3))/V$3*1000,""))</f>
        <v/>
      </c>
      <c r="W868" s="73" t="str">
        <f>IF($A868="","",IF($A868=W$2,IF($G$3=aux!$A$2,1,-1)*($F868-INDEX($F$1:$F$1001,ROW($F868)+$E$3))/W$3*1000,""))</f>
        <v/>
      </c>
    </row>
    <row r="869" spans="14:23" x14ac:dyDescent="0.25">
      <c r="N869" s="73" t="str">
        <f>IF($A869="","",IF($A869=N$2,IF($G$3=aux!$A$2,1,-1)*($F869-INDEX($F$1:$F$1001,ROW($F869)+$E$3))/N$3*1000,""))</f>
        <v/>
      </c>
      <c r="O869" s="73" t="str">
        <f>IF($A869="","",IF($A869=O$2,IF($G$3=aux!$A$2,1,-1)*($F869-INDEX($F$1:$F$1001,ROW($F869)+$E$3))/O$3*1000,""))</f>
        <v/>
      </c>
      <c r="P869" s="73" t="str">
        <f>IF($A869="","",IF($A869=P$2,IF($G$3=aux!$A$2,1,-1)*($F869-INDEX($F$1:$F$1001,ROW($F869)+$E$3))/P$3*1000,""))</f>
        <v/>
      </c>
      <c r="Q869" s="73" t="str">
        <f>IF($A869="","",IF($A869=Q$2,IF($G$3=aux!$A$2,1,-1)*($F869-INDEX($F$1:$F$1001,ROW($F869)+$E$3))/Q$3*1000,""))</f>
        <v/>
      </c>
      <c r="R869" s="73" t="str">
        <f>IF($A869="","",IF($A869=R$2,IF($G$3=aux!$A$2,1,-1)*($F869-INDEX($F$1:$F$1001,ROW($F869)+$E$3))/R$3*1000,""))</f>
        <v/>
      </c>
      <c r="S869" s="73" t="str">
        <f>IF($A869="","",IF($A869=S$2,IF($G$3=aux!$A$2,1,-1)*($F869-INDEX($F$1:$F$1001,ROW($F869)+$E$3))/S$3*1000,""))</f>
        <v/>
      </c>
      <c r="T869" s="73" t="str">
        <f>IF($A869="","",IF($A869=T$2,IF($G$3=aux!$A$2,1,-1)*($F869-INDEX($F$1:$F$1001,ROW($F869)+$E$3))/T$3*1000,""))</f>
        <v/>
      </c>
      <c r="U869" s="73" t="str">
        <f>IF($A869="","",IF($A869=U$2,IF($G$3=aux!$A$2,1,-1)*($F869-INDEX($F$1:$F$1001,ROW($F869)+$E$3))/U$3*1000,""))</f>
        <v/>
      </c>
      <c r="V869" s="73" t="str">
        <f>IF($A869="","",IF($A869=V$2,IF($G$3=aux!$A$2,1,-1)*($F869-INDEX($F$1:$F$1001,ROW($F869)+$E$3))/V$3*1000,""))</f>
        <v/>
      </c>
      <c r="W869" s="73" t="str">
        <f>IF($A869="","",IF($A869=W$2,IF($G$3=aux!$A$2,1,-1)*($F869-INDEX($F$1:$F$1001,ROW($F869)+$E$3))/W$3*1000,""))</f>
        <v/>
      </c>
    </row>
    <row r="870" spans="14:23" x14ac:dyDescent="0.25">
      <c r="N870" s="73" t="str">
        <f>IF($A870="","",IF($A870=N$2,IF($G$3=aux!$A$2,1,-1)*($F870-INDEX($F$1:$F$1001,ROW($F870)+$E$3))/N$3*1000,""))</f>
        <v/>
      </c>
      <c r="O870" s="73" t="str">
        <f>IF($A870="","",IF($A870=O$2,IF($G$3=aux!$A$2,1,-1)*($F870-INDEX($F$1:$F$1001,ROW($F870)+$E$3))/O$3*1000,""))</f>
        <v/>
      </c>
      <c r="P870" s="73" t="str">
        <f>IF($A870="","",IF($A870=P$2,IF($G$3=aux!$A$2,1,-1)*($F870-INDEX($F$1:$F$1001,ROW($F870)+$E$3))/P$3*1000,""))</f>
        <v/>
      </c>
      <c r="Q870" s="73" t="str">
        <f>IF($A870="","",IF($A870=Q$2,IF($G$3=aux!$A$2,1,-1)*($F870-INDEX($F$1:$F$1001,ROW($F870)+$E$3))/Q$3*1000,""))</f>
        <v/>
      </c>
      <c r="R870" s="73" t="str">
        <f>IF($A870="","",IF($A870=R$2,IF($G$3=aux!$A$2,1,-1)*($F870-INDEX($F$1:$F$1001,ROW($F870)+$E$3))/R$3*1000,""))</f>
        <v/>
      </c>
      <c r="S870" s="73" t="str">
        <f>IF($A870="","",IF($A870=S$2,IF($G$3=aux!$A$2,1,-1)*($F870-INDEX($F$1:$F$1001,ROW($F870)+$E$3))/S$3*1000,""))</f>
        <v/>
      </c>
      <c r="T870" s="73" t="str">
        <f>IF($A870="","",IF($A870=T$2,IF($G$3=aux!$A$2,1,-1)*($F870-INDEX($F$1:$F$1001,ROW($F870)+$E$3))/T$3*1000,""))</f>
        <v/>
      </c>
      <c r="U870" s="73" t="str">
        <f>IF($A870="","",IF($A870=U$2,IF($G$3=aux!$A$2,1,-1)*($F870-INDEX($F$1:$F$1001,ROW($F870)+$E$3))/U$3*1000,""))</f>
        <v/>
      </c>
      <c r="V870" s="73" t="str">
        <f>IF($A870="","",IF($A870=V$2,IF($G$3=aux!$A$2,1,-1)*($F870-INDEX($F$1:$F$1001,ROW($F870)+$E$3))/V$3*1000,""))</f>
        <v/>
      </c>
      <c r="W870" s="73" t="str">
        <f>IF($A870="","",IF($A870=W$2,IF($G$3=aux!$A$2,1,-1)*($F870-INDEX($F$1:$F$1001,ROW($F870)+$E$3))/W$3*1000,""))</f>
        <v/>
      </c>
    </row>
    <row r="871" spans="14:23" x14ac:dyDescent="0.25">
      <c r="N871" s="73" t="str">
        <f>IF($A871="","",IF($A871=N$2,IF($G$3=aux!$A$2,1,-1)*($F871-INDEX($F$1:$F$1001,ROW($F871)+$E$3))/N$3*1000,""))</f>
        <v/>
      </c>
      <c r="O871" s="73" t="str">
        <f>IF($A871="","",IF($A871=O$2,IF($G$3=aux!$A$2,1,-1)*($F871-INDEX($F$1:$F$1001,ROW($F871)+$E$3))/O$3*1000,""))</f>
        <v/>
      </c>
      <c r="P871" s="73" t="str">
        <f>IF($A871="","",IF($A871=P$2,IF($G$3=aux!$A$2,1,-1)*($F871-INDEX($F$1:$F$1001,ROW($F871)+$E$3))/P$3*1000,""))</f>
        <v/>
      </c>
      <c r="Q871" s="73" t="str">
        <f>IF($A871="","",IF($A871=Q$2,IF($G$3=aux!$A$2,1,-1)*($F871-INDEX($F$1:$F$1001,ROW($F871)+$E$3))/Q$3*1000,""))</f>
        <v/>
      </c>
      <c r="R871" s="73" t="str">
        <f>IF($A871="","",IF($A871=R$2,IF($G$3=aux!$A$2,1,-1)*($F871-INDEX($F$1:$F$1001,ROW($F871)+$E$3))/R$3*1000,""))</f>
        <v/>
      </c>
      <c r="S871" s="73" t="str">
        <f>IF($A871="","",IF($A871=S$2,IF($G$3=aux!$A$2,1,-1)*($F871-INDEX($F$1:$F$1001,ROW($F871)+$E$3))/S$3*1000,""))</f>
        <v/>
      </c>
      <c r="T871" s="73" t="str">
        <f>IF($A871="","",IF($A871=T$2,IF($G$3=aux!$A$2,1,-1)*($F871-INDEX($F$1:$F$1001,ROW($F871)+$E$3))/T$3*1000,""))</f>
        <v/>
      </c>
      <c r="U871" s="73" t="str">
        <f>IF($A871="","",IF($A871=U$2,IF($G$3=aux!$A$2,1,-1)*($F871-INDEX($F$1:$F$1001,ROW($F871)+$E$3))/U$3*1000,""))</f>
        <v/>
      </c>
      <c r="V871" s="73" t="str">
        <f>IF($A871="","",IF($A871=V$2,IF($G$3=aux!$A$2,1,-1)*($F871-INDEX($F$1:$F$1001,ROW($F871)+$E$3))/V$3*1000,""))</f>
        <v/>
      </c>
      <c r="W871" s="73" t="str">
        <f>IF($A871="","",IF($A871=W$2,IF($G$3=aux!$A$2,1,-1)*($F871-INDEX($F$1:$F$1001,ROW($F871)+$E$3))/W$3*1000,""))</f>
        <v/>
      </c>
    </row>
    <row r="872" spans="14:23" x14ac:dyDescent="0.25">
      <c r="N872" s="73" t="str">
        <f>IF($A872="","",IF($A872=N$2,IF($G$3=aux!$A$2,1,-1)*($F872-INDEX($F$1:$F$1001,ROW($F872)+$E$3))/N$3*1000,""))</f>
        <v/>
      </c>
      <c r="O872" s="73" t="str">
        <f>IF($A872="","",IF($A872=O$2,IF($G$3=aux!$A$2,1,-1)*($F872-INDEX($F$1:$F$1001,ROW($F872)+$E$3))/O$3*1000,""))</f>
        <v/>
      </c>
      <c r="P872" s="73" t="str">
        <f>IF($A872="","",IF($A872=P$2,IF($G$3=aux!$A$2,1,-1)*($F872-INDEX($F$1:$F$1001,ROW($F872)+$E$3))/P$3*1000,""))</f>
        <v/>
      </c>
      <c r="Q872" s="73" t="str">
        <f>IF($A872="","",IF($A872=Q$2,IF($G$3=aux!$A$2,1,-1)*($F872-INDEX($F$1:$F$1001,ROW($F872)+$E$3))/Q$3*1000,""))</f>
        <v/>
      </c>
      <c r="R872" s="73" t="str">
        <f>IF($A872="","",IF($A872=R$2,IF($G$3=aux!$A$2,1,-1)*($F872-INDEX($F$1:$F$1001,ROW($F872)+$E$3))/R$3*1000,""))</f>
        <v/>
      </c>
      <c r="S872" s="73" t="str">
        <f>IF($A872="","",IF($A872=S$2,IF($G$3=aux!$A$2,1,-1)*($F872-INDEX($F$1:$F$1001,ROW($F872)+$E$3))/S$3*1000,""))</f>
        <v/>
      </c>
      <c r="T872" s="73" t="str">
        <f>IF($A872="","",IF($A872=T$2,IF($G$3=aux!$A$2,1,-1)*($F872-INDEX($F$1:$F$1001,ROW($F872)+$E$3))/T$3*1000,""))</f>
        <v/>
      </c>
      <c r="U872" s="73" t="str">
        <f>IF($A872="","",IF($A872=U$2,IF($G$3=aux!$A$2,1,-1)*($F872-INDEX($F$1:$F$1001,ROW($F872)+$E$3))/U$3*1000,""))</f>
        <v/>
      </c>
      <c r="V872" s="73" t="str">
        <f>IF($A872="","",IF($A872=V$2,IF($G$3=aux!$A$2,1,-1)*($F872-INDEX($F$1:$F$1001,ROW($F872)+$E$3))/V$3*1000,""))</f>
        <v/>
      </c>
      <c r="W872" s="73" t="str">
        <f>IF($A872="","",IF($A872=W$2,IF($G$3=aux!$A$2,1,-1)*($F872-INDEX($F$1:$F$1001,ROW($F872)+$E$3))/W$3*1000,""))</f>
        <v/>
      </c>
    </row>
    <row r="873" spans="14:23" x14ac:dyDescent="0.25">
      <c r="N873" s="73" t="str">
        <f>IF($A873="","",IF($A873=N$2,IF($G$3=aux!$A$2,1,-1)*($F873-INDEX($F$1:$F$1001,ROW($F873)+$E$3))/N$3*1000,""))</f>
        <v/>
      </c>
      <c r="O873" s="73" t="str">
        <f>IF($A873="","",IF($A873=O$2,IF($G$3=aux!$A$2,1,-1)*($F873-INDEX($F$1:$F$1001,ROW($F873)+$E$3))/O$3*1000,""))</f>
        <v/>
      </c>
      <c r="P873" s="73" t="str">
        <f>IF($A873="","",IF($A873=P$2,IF($G$3=aux!$A$2,1,-1)*($F873-INDEX($F$1:$F$1001,ROW($F873)+$E$3))/P$3*1000,""))</f>
        <v/>
      </c>
      <c r="Q873" s="73" t="str">
        <f>IF($A873="","",IF($A873=Q$2,IF($G$3=aux!$A$2,1,-1)*($F873-INDEX($F$1:$F$1001,ROW($F873)+$E$3))/Q$3*1000,""))</f>
        <v/>
      </c>
      <c r="R873" s="73" t="str">
        <f>IF($A873="","",IF($A873=R$2,IF($G$3=aux!$A$2,1,-1)*($F873-INDEX($F$1:$F$1001,ROW($F873)+$E$3))/R$3*1000,""))</f>
        <v/>
      </c>
      <c r="S873" s="73" t="str">
        <f>IF($A873="","",IF($A873=S$2,IF($G$3=aux!$A$2,1,-1)*($F873-INDEX($F$1:$F$1001,ROW($F873)+$E$3))/S$3*1000,""))</f>
        <v/>
      </c>
      <c r="T873" s="73" t="str">
        <f>IF($A873="","",IF($A873=T$2,IF($G$3=aux!$A$2,1,-1)*($F873-INDEX($F$1:$F$1001,ROW($F873)+$E$3))/T$3*1000,""))</f>
        <v/>
      </c>
      <c r="U873" s="73" t="str">
        <f>IF($A873="","",IF($A873=U$2,IF($G$3=aux!$A$2,1,-1)*($F873-INDEX($F$1:$F$1001,ROW($F873)+$E$3))/U$3*1000,""))</f>
        <v/>
      </c>
      <c r="V873" s="73" t="str">
        <f>IF($A873="","",IF($A873=V$2,IF($G$3=aux!$A$2,1,-1)*($F873-INDEX($F$1:$F$1001,ROW($F873)+$E$3))/V$3*1000,""))</f>
        <v/>
      </c>
      <c r="W873" s="73" t="str">
        <f>IF($A873="","",IF($A873=W$2,IF($G$3=aux!$A$2,1,-1)*($F873-INDEX($F$1:$F$1001,ROW($F873)+$E$3))/W$3*1000,""))</f>
        <v/>
      </c>
    </row>
    <row r="874" spans="14:23" x14ac:dyDescent="0.25">
      <c r="N874" s="73" t="str">
        <f>IF($A874="","",IF($A874=N$2,IF($G$3=aux!$A$2,1,-1)*($F874-INDEX($F$1:$F$1001,ROW($F874)+$E$3))/N$3*1000,""))</f>
        <v/>
      </c>
      <c r="O874" s="73" t="str">
        <f>IF($A874="","",IF($A874=O$2,IF($G$3=aux!$A$2,1,-1)*($F874-INDEX($F$1:$F$1001,ROW($F874)+$E$3))/O$3*1000,""))</f>
        <v/>
      </c>
      <c r="P874" s="73" t="str">
        <f>IF($A874="","",IF($A874=P$2,IF($G$3=aux!$A$2,1,-1)*($F874-INDEX($F$1:$F$1001,ROW($F874)+$E$3))/P$3*1000,""))</f>
        <v/>
      </c>
      <c r="Q874" s="73" t="str">
        <f>IF($A874="","",IF($A874=Q$2,IF($G$3=aux!$A$2,1,-1)*($F874-INDEX($F$1:$F$1001,ROW($F874)+$E$3))/Q$3*1000,""))</f>
        <v/>
      </c>
      <c r="R874" s="73" t="str">
        <f>IF($A874="","",IF($A874=R$2,IF($G$3=aux!$A$2,1,-1)*($F874-INDEX($F$1:$F$1001,ROW($F874)+$E$3))/R$3*1000,""))</f>
        <v/>
      </c>
      <c r="S874" s="73" t="str">
        <f>IF($A874="","",IF($A874=S$2,IF($G$3=aux!$A$2,1,-1)*($F874-INDEX($F$1:$F$1001,ROW($F874)+$E$3))/S$3*1000,""))</f>
        <v/>
      </c>
      <c r="T874" s="73" t="str">
        <f>IF($A874="","",IF($A874=T$2,IF($G$3=aux!$A$2,1,-1)*($F874-INDEX($F$1:$F$1001,ROW($F874)+$E$3))/T$3*1000,""))</f>
        <v/>
      </c>
      <c r="U874" s="73" t="str">
        <f>IF($A874="","",IF($A874=U$2,IF($G$3=aux!$A$2,1,-1)*($F874-INDEX($F$1:$F$1001,ROW($F874)+$E$3))/U$3*1000,""))</f>
        <v/>
      </c>
      <c r="V874" s="73" t="str">
        <f>IF($A874="","",IF($A874=V$2,IF($G$3=aux!$A$2,1,-1)*($F874-INDEX($F$1:$F$1001,ROW($F874)+$E$3))/V$3*1000,""))</f>
        <v/>
      </c>
      <c r="W874" s="73" t="str">
        <f>IF($A874="","",IF($A874=W$2,IF($G$3=aux!$A$2,1,-1)*($F874-INDEX($F$1:$F$1001,ROW($F874)+$E$3))/W$3*1000,""))</f>
        <v/>
      </c>
    </row>
    <row r="875" spans="14:23" x14ac:dyDescent="0.25">
      <c r="N875" s="73" t="str">
        <f>IF($A875="","",IF($A875=N$2,IF($G$3=aux!$A$2,1,-1)*($F875-INDEX($F$1:$F$1001,ROW($F875)+$E$3))/N$3*1000,""))</f>
        <v/>
      </c>
      <c r="O875" s="73" t="str">
        <f>IF($A875="","",IF($A875=O$2,IF($G$3=aux!$A$2,1,-1)*($F875-INDEX($F$1:$F$1001,ROW($F875)+$E$3))/O$3*1000,""))</f>
        <v/>
      </c>
      <c r="P875" s="73" t="str">
        <f>IF($A875="","",IF($A875=P$2,IF($G$3=aux!$A$2,1,-1)*($F875-INDEX($F$1:$F$1001,ROW($F875)+$E$3))/P$3*1000,""))</f>
        <v/>
      </c>
      <c r="Q875" s="73" t="str">
        <f>IF($A875="","",IF($A875=Q$2,IF($G$3=aux!$A$2,1,-1)*($F875-INDEX($F$1:$F$1001,ROW($F875)+$E$3))/Q$3*1000,""))</f>
        <v/>
      </c>
      <c r="R875" s="73" t="str">
        <f>IF($A875="","",IF($A875=R$2,IF($G$3=aux!$A$2,1,-1)*($F875-INDEX($F$1:$F$1001,ROW($F875)+$E$3))/R$3*1000,""))</f>
        <v/>
      </c>
      <c r="S875" s="73" t="str">
        <f>IF($A875="","",IF($A875=S$2,IF($G$3=aux!$A$2,1,-1)*($F875-INDEX($F$1:$F$1001,ROW($F875)+$E$3))/S$3*1000,""))</f>
        <v/>
      </c>
      <c r="T875" s="73" t="str">
        <f>IF($A875="","",IF($A875=T$2,IF($G$3=aux!$A$2,1,-1)*($F875-INDEX($F$1:$F$1001,ROW($F875)+$E$3))/T$3*1000,""))</f>
        <v/>
      </c>
      <c r="U875" s="73" t="str">
        <f>IF($A875="","",IF($A875=U$2,IF($G$3=aux!$A$2,1,-1)*($F875-INDEX($F$1:$F$1001,ROW($F875)+$E$3))/U$3*1000,""))</f>
        <v/>
      </c>
      <c r="V875" s="73" t="str">
        <f>IF($A875="","",IF($A875=V$2,IF($G$3=aux!$A$2,1,-1)*($F875-INDEX($F$1:$F$1001,ROW($F875)+$E$3))/V$3*1000,""))</f>
        <v/>
      </c>
      <c r="W875" s="73" t="str">
        <f>IF($A875="","",IF($A875=W$2,IF($G$3=aux!$A$2,1,-1)*($F875-INDEX($F$1:$F$1001,ROW($F875)+$E$3))/W$3*1000,""))</f>
        <v/>
      </c>
    </row>
    <row r="876" spans="14:23" x14ac:dyDescent="0.25">
      <c r="N876" s="73" t="str">
        <f>IF($A876="","",IF($A876=N$2,IF($G$3=aux!$A$2,1,-1)*($F876-INDEX($F$1:$F$1001,ROW($F876)+$E$3))/N$3*1000,""))</f>
        <v/>
      </c>
      <c r="O876" s="73" t="str">
        <f>IF($A876="","",IF($A876=O$2,IF($G$3=aux!$A$2,1,-1)*($F876-INDEX($F$1:$F$1001,ROW($F876)+$E$3))/O$3*1000,""))</f>
        <v/>
      </c>
      <c r="P876" s="73" t="str">
        <f>IF($A876="","",IF($A876=P$2,IF($G$3=aux!$A$2,1,-1)*($F876-INDEX($F$1:$F$1001,ROW($F876)+$E$3))/P$3*1000,""))</f>
        <v/>
      </c>
      <c r="Q876" s="73" t="str">
        <f>IF($A876="","",IF($A876=Q$2,IF($G$3=aux!$A$2,1,-1)*($F876-INDEX($F$1:$F$1001,ROW($F876)+$E$3))/Q$3*1000,""))</f>
        <v/>
      </c>
      <c r="R876" s="73" t="str">
        <f>IF($A876="","",IF($A876=R$2,IF($G$3=aux!$A$2,1,-1)*($F876-INDEX($F$1:$F$1001,ROW($F876)+$E$3))/R$3*1000,""))</f>
        <v/>
      </c>
      <c r="S876" s="73" t="str">
        <f>IF($A876="","",IF($A876=S$2,IF($G$3=aux!$A$2,1,-1)*($F876-INDEX($F$1:$F$1001,ROW($F876)+$E$3))/S$3*1000,""))</f>
        <v/>
      </c>
      <c r="T876" s="73" t="str">
        <f>IF($A876="","",IF($A876=T$2,IF($G$3=aux!$A$2,1,-1)*($F876-INDEX($F$1:$F$1001,ROW($F876)+$E$3))/T$3*1000,""))</f>
        <v/>
      </c>
      <c r="U876" s="73" t="str">
        <f>IF($A876="","",IF($A876=U$2,IF($G$3=aux!$A$2,1,-1)*($F876-INDEX($F$1:$F$1001,ROW($F876)+$E$3))/U$3*1000,""))</f>
        <v/>
      </c>
      <c r="V876" s="73" t="str">
        <f>IF($A876="","",IF($A876=V$2,IF($G$3=aux!$A$2,1,-1)*($F876-INDEX($F$1:$F$1001,ROW($F876)+$E$3))/V$3*1000,""))</f>
        <v/>
      </c>
      <c r="W876" s="73" t="str">
        <f>IF($A876="","",IF($A876=W$2,IF($G$3=aux!$A$2,1,-1)*($F876-INDEX($F$1:$F$1001,ROW($F876)+$E$3))/W$3*1000,""))</f>
        <v/>
      </c>
    </row>
    <row r="877" spans="14:23" x14ac:dyDescent="0.25">
      <c r="N877" s="73" t="str">
        <f>IF($A877="","",IF($A877=N$2,IF($G$3=aux!$A$2,1,-1)*($F877-INDEX($F$1:$F$1001,ROW($F877)+$E$3))/N$3*1000,""))</f>
        <v/>
      </c>
      <c r="O877" s="73" t="str">
        <f>IF($A877="","",IF($A877=O$2,IF($G$3=aux!$A$2,1,-1)*($F877-INDEX($F$1:$F$1001,ROW($F877)+$E$3))/O$3*1000,""))</f>
        <v/>
      </c>
      <c r="P877" s="73" t="str">
        <f>IF($A877="","",IF($A877=P$2,IF($G$3=aux!$A$2,1,-1)*($F877-INDEX($F$1:$F$1001,ROW($F877)+$E$3))/P$3*1000,""))</f>
        <v/>
      </c>
      <c r="Q877" s="73" t="str">
        <f>IF($A877="","",IF($A877=Q$2,IF($G$3=aux!$A$2,1,-1)*($F877-INDEX($F$1:$F$1001,ROW($F877)+$E$3))/Q$3*1000,""))</f>
        <v/>
      </c>
      <c r="R877" s="73" t="str">
        <f>IF($A877="","",IF($A877=R$2,IF($G$3=aux!$A$2,1,-1)*($F877-INDEX($F$1:$F$1001,ROW($F877)+$E$3))/R$3*1000,""))</f>
        <v/>
      </c>
      <c r="S877" s="73" t="str">
        <f>IF($A877="","",IF($A877=S$2,IF($G$3=aux!$A$2,1,-1)*($F877-INDEX($F$1:$F$1001,ROW($F877)+$E$3))/S$3*1000,""))</f>
        <v/>
      </c>
      <c r="T877" s="73" t="str">
        <f>IF($A877="","",IF($A877=T$2,IF($G$3=aux!$A$2,1,-1)*($F877-INDEX($F$1:$F$1001,ROW($F877)+$E$3))/T$3*1000,""))</f>
        <v/>
      </c>
      <c r="U877" s="73" t="str">
        <f>IF($A877="","",IF($A877=U$2,IF($G$3=aux!$A$2,1,-1)*($F877-INDEX($F$1:$F$1001,ROW($F877)+$E$3))/U$3*1000,""))</f>
        <v/>
      </c>
      <c r="V877" s="73" t="str">
        <f>IF($A877="","",IF($A877=V$2,IF($G$3=aux!$A$2,1,-1)*($F877-INDEX($F$1:$F$1001,ROW($F877)+$E$3))/V$3*1000,""))</f>
        <v/>
      </c>
      <c r="W877" s="73" t="str">
        <f>IF($A877="","",IF($A877=W$2,IF($G$3=aux!$A$2,1,-1)*($F877-INDEX($F$1:$F$1001,ROW($F877)+$E$3))/W$3*1000,""))</f>
        <v/>
      </c>
    </row>
    <row r="878" spans="14:23" x14ac:dyDescent="0.25">
      <c r="N878" s="73" t="str">
        <f>IF($A878="","",IF($A878=N$2,IF($G$3=aux!$A$2,1,-1)*($F878-INDEX($F$1:$F$1001,ROW($F878)+$E$3))/N$3*1000,""))</f>
        <v/>
      </c>
      <c r="O878" s="73" t="str">
        <f>IF($A878="","",IF($A878=O$2,IF($G$3=aux!$A$2,1,-1)*($F878-INDEX($F$1:$F$1001,ROW($F878)+$E$3))/O$3*1000,""))</f>
        <v/>
      </c>
      <c r="P878" s="73" t="str">
        <f>IF($A878="","",IF($A878=P$2,IF($G$3=aux!$A$2,1,-1)*($F878-INDEX($F$1:$F$1001,ROW($F878)+$E$3))/P$3*1000,""))</f>
        <v/>
      </c>
      <c r="Q878" s="73" t="str">
        <f>IF($A878="","",IF($A878=Q$2,IF($G$3=aux!$A$2,1,-1)*($F878-INDEX($F$1:$F$1001,ROW($F878)+$E$3))/Q$3*1000,""))</f>
        <v/>
      </c>
      <c r="R878" s="73" t="str">
        <f>IF($A878="","",IF($A878=R$2,IF($G$3=aux!$A$2,1,-1)*($F878-INDEX($F$1:$F$1001,ROW($F878)+$E$3))/R$3*1000,""))</f>
        <v/>
      </c>
      <c r="S878" s="73" t="str">
        <f>IF($A878="","",IF($A878=S$2,IF($G$3=aux!$A$2,1,-1)*($F878-INDEX($F$1:$F$1001,ROW($F878)+$E$3))/S$3*1000,""))</f>
        <v/>
      </c>
      <c r="T878" s="73" t="str">
        <f>IF($A878="","",IF($A878=T$2,IF($G$3=aux!$A$2,1,-1)*($F878-INDEX($F$1:$F$1001,ROW($F878)+$E$3))/T$3*1000,""))</f>
        <v/>
      </c>
      <c r="U878" s="73" t="str">
        <f>IF($A878="","",IF($A878=U$2,IF($G$3=aux!$A$2,1,-1)*($F878-INDEX($F$1:$F$1001,ROW($F878)+$E$3))/U$3*1000,""))</f>
        <v/>
      </c>
      <c r="V878" s="73" t="str">
        <f>IF($A878="","",IF($A878=V$2,IF($G$3=aux!$A$2,1,-1)*($F878-INDEX($F$1:$F$1001,ROW($F878)+$E$3))/V$3*1000,""))</f>
        <v/>
      </c>
      <c r="W878" s="73" t="str">
        <f>IF($A878="","",IF($A878=W$2,IF($G$3=aux!$A$2,1,-1)*($F878-INDEX($F$1:$F$1001,ROW($F878)+$E$3))/W$3*1000,""))</f>
        <v/>
      </c>
    </row>
    <row r="879" spans="14:23" x14ac:dyDescent="0.25">
      <c r="N879" s="73" t="str">
        <f>IF($A879="","",IF($A879=N$2,IF($G$3=aux!$A$2,1,-1)*($F879-INDEX($F$1:$F$1001,ROW($F879)+$E$3))/N$3*1000,""))</f>
        <v/>
      </c>
      <c r="O879" s="73" t="str">
        <f>IF($A879="","",IF($A879=O$2,IF($G$3=aux!$A$2,1,-1)*($F879-INDEX($F$1:$F$1001,ROW($F879)+$E$3))/O$3*1000,""))</f>
        <v/>
      </c>
      <c r="P879" s="73" t="str">
        <f>IF($A879="","",IF($A879=P$2,IF($G$3=aux!$A$2,1,-1)*($F879-INDEX($F$1:$F$1001,ROW($F879)+$E$3))/P$3*1000,""))</f>
        <v/>
      </c>
      <c r="Q879" s="73" t="str">
        <f>IF($A879="","",IF($A879=Q$2,IF($G$3=aux!$A$2,1,-1)*($F879-INDEX($F$1:$F$1001,ROW($F879)+$E$3))/Q$3*1000,""))</f>
        <v/>
      </c>
      <c r="R879" s="73" t="str">
        <f>IF($A879="","",IF($A879=R$2,IF($G$3=aux!$A$2,1,-1)*($F879-INDEX($F$1:$F$1001,ROW($F879)+$E$3))/R$3*1000,""))</f>
        <v/>
      </c>
      <c r="S879" s="73" t="str">
        <f>IF($A879="","",IF($A879=S$2,IF($G$3=aux!$A$2,1,-1)*($F879-INDEX($F$1:$F$1001,ROW($F879)+$E$3))/S$3*1000,""))</f>
        <v/>
      </c>
      <c r="T879" s="73" t="str">
        <f>IF($A879="","",IF($A879=T$2,IF($G$3=aux!$A$2,1,-1)*($F879-INDEX($F$1:$F$1001,ROW($F879)+$E$3))/T$3*1000,""))</f>
        <v/>
      </c>
      <c r="U879" s="73" t="str">
        <f>IF($A879="","",IF($A879=U$2,IF($G$3=aux!$A$2,1,-1)*($F879-INDEX($F$1:$F$1001,ROW($F879)+$E$3))/U$3*1000,""))</f>
        <v/>
      </c>
      <c r="V879" s="73" t="str">
        <f>IF($A879="","",IF($A879=V$2,IF($G$3=aux!$A$2,1,-1)*($F879-INDEX($F$1:$F$1001,ROW($F879)+$E$3))/V$3*1000,""))</f>
        <v/>
      </c>
      <c r="W879" s="73" t="str">
        <f>IF($A879="","",IF($A879=W$2,IF($G$3=aux!$A$2,1,-1)*($F879-INDEX($F$1:$F$1001,ROW($F879)+$E$3))/W$3*1000,""))</f>
        <v/>
      </c>
    </row>
    <row r="880" spans="14:23" x14ac:dyDescent="0.25">
      <c r="N880" s="73" t="str">
        <f>IF($A880="","",IF($A880=N$2,IF($G$3=aux!$A$2,1,-1)*($F880-INDEX($F$1:$F$1001,ROW($F880)+$E$3))/N$3*1000,""))</f>
        <v/>
      </c>
      <c r="O880" s="73" t="str">
        <f>IF($A880="","",IF($A880=O$2,IF($G$3=aux!$A$2,1,-1)*($F880-INDEX($F$1:$F$1001,ROW($F880)+$E$3))/O$3*1000,""))</f>
        <v/>
      </c>
      <c r="P880" s="73" t="str">
        <f>IF($A880="","",IF($A880=P$2,IF($G$3=aux!$A$2,1,-1)*($F880-INDEX($F$1:$F$1001,ROW($F880)+$E$3))/P$3*1000,""))</f>
        <v/>
      </c>
      <c r="Q880" s="73" t="str">
        <f>IF($A880="","",IF($A880=Q$2,IF($G$3=aux!$A$2,1,-1)*($F880-INDEX($F$1:$F$1001,ROW($F880)+$E$3))/Q$3*1000,""))</f>
        <v/>
      </c>
      <c r="R880" s="73" t="str">
        <f>IF($A880="","",IF($A880=R$2,IF($G$3=aux!$A$2,1,-1)*($F880-INDEX($F$1:$F$1001,ROW($F880)+$E$3))/R$3*1000,""))</f>
        <v/>
      </c>
      <c r="S880" s="73" t="str">
        <f>IF($A880="","",IF($A880=S$2,IF($G$3=aux!$A$2,1,-1)*($F880-INDEX($F$1:$F$1001,ROW($F880)+$E$3))/S$3*1000,""))</f>
        <v/>
      </c>
      <c r="T880" s="73" t="str">
        <f>IF($A880="","",IF($A880=T$2,IF($G$3=aux!$A$2,1,-1)*($F880-INDEX($F$1:$F$1001,ROW($F880)+$E$3))/T$3*1000,""))</f>
        <v/>
      </c>
      <c r="U880" s="73" t="str">
        <f>IF($A880="","",IF($A880=U$2,IF($G$3=aux!$A$2,1,-1)*($F880-INDEX($F$1:$F$1001,ROW($F880)+$E$3))/U$3*1000,""))</f>
        <v/>
      </c>
      <c r="V880" s="73" t="str">
        <f>IF($A880="","",IF($A880=V$2,IF($G$3=aux!$A$2,1,-1)*($F880-INDEX($F$1:$F$1001,ROW($F880)+$E$3))/V$3*1000,""))</f>
        <v/>
      </c>
      <c r="W880" s="73" t="str">
        <f>IF($A880="","",IF($A880=W$2,IF($G$3=aux!$A$2,1,-1)*($F880-INDEX($F$1:$F$1001,ROW($F880)+$E$3))/W$3*1000,""))</f>
        <v/>
      </c>
    </row>
    <row r="881" spans="14:23" x14ac:dyDescent="0.25">
      <c r="N881" s="73" t="str">
        <f>IF($A881="","",IF($A881=N$2,IF($G$3=aux!$A$2,1,-1)*($F881-INDEX($F$1:$F$1001,ROW($F881)+$E$3))/N$3*1000,""))</f>
        <v/>
      </c>
      <c r="O881" s="73" t="str">
        <f>IF($A881="","",IF($A881=O$2,IF($G$3=aux!$A$2,1,-1)*($F881-INDEX($F$1:$F$1001,ROW($F881)+$E$3))/O$3*1000,""))</f>
        <v/>
      </c>
      <c r="P881" s="73" t="str">
        <f>IF($A881="","",IF($A881=P$2,IF($G$3=aux!$A$2,1,-1)*($F881-INDEX($F$1:$F$1001,ROW($F881)+$E$3))/P$3*1000,""))</f>
        <v/>
      </c>
      <c r="Q881" s="73" t="str">
        <f>IF($A881="","",IF($A881=Q$2,IF($G$3=aux!$A$2,1,-1)*($F881-INDEX($F$1:$F$1001,ROW($F881)+$E$3))/Q$3*1000,""))</f>
        <v/>
      </c>
      <c r="R881" s="73" t="str">
        <f>IF($A881="","",IF($A881=R$2,IF($G$3=aux!$A$2,1,-1)*($F881-INDEX($F$1:$F$1001,ROW($F881)+$E$3))/R$3*1000,""))</f>
        <v/>
      </c>
      <c r="S881" s="73" t="str">
        <f>IF($A881="","",IF($A881=S$2,IF($G$3=aux!$A$2,1,-1)*($F881-INDEX($F$1:$F$1001,ROW($F881)+$E$3))/S$3*1000,""))</f>
        <v/>
      </c>
      <c r="T881" s="73" t="str">
        <f>IF($A881="","",IF($A881=T$2,IF($G$3=aux!$A$2,1,-1)*($F881-INDEX($F$1:$F$1001,ROW($F881)+$E$3))/T$3*1000,""))</f>
        <v/>
      </c>
      <c r="U881" s="73" t="str">
        <f>IF($A881="","",IF($A881=U$2,IF($G$3=aux!$A$2,1,-1)*($F881-INDEX($F$1:$F$1001,ROW($F881)+$E$3))/U$3*1000,""))</f>
        <v/>
      </c>
      <c r="V881" s="73" t="str">
        <f>IF($A881="","",IF($A881=V$2,IF($G$3=aux!$A$2,1,-1)*($F881-INDEX($F$1:$F$1001,ROW($F881)+$E$3))/V$3*1000,""))</f>
        <v/>
      </c>
      <c r="W881" s="73" t="str">
        <f>IF($A881="","",IF($A881=W$2,IF($G$3=aux!$A$2,1,-1)*($F881-INDEX($F$1:$F$1001,ROW($F881)+$E$3))/W$3*1000,""))</f>
        <v/>
      </c>
    </row>
    <row r="882" spans="14:23" x14ac:dyDescent="0.25">
      <c r="N882" s="73" t="str">
        <f>IF($A882="","",IF($A882=N$2,IF($G$3=aux!$A$2,1,-1)*($F882-INDEX($F$1:$F$1001,ROW($F882)+$E$3))/N$3*1000,""))</f>
        <v/>
      </c>
      <c r="O882" s="73" t="str">
        <f>IF($A882="","",IF($A882=O$2,IF($G$3=aux!$A$2,1,-1)*($F882-INDEX($F$1:$F$1001,ROW($F882)+$E$3))/O$3*1000,""))</f>
        <v/>
      </c>
      <c r="P882" s="73" t="str">
        <f>IF($A882="","",IF($A882=P$2,IF($G$3=aux!$A$2,1,-1)*($F882-INDEX($F$1:$F$1001,ROW($F882)+$E$3))/P$3*1000,""))</f>
        <v/>
      </c>
      <c r="Q882" s="73" t="str">
        <f>IF($A882="","",IF($A882=Q$2,IF($G$3=aux!$A$2,1,-1)*($F882-INDEX($F$1:$F$1001,ROW($F882)+$E$3))/Q$3*1000,""))</f>
        <v/>
      </c>
      <c r="R882" s="73" t="str">
        <f>IF($A882="","",IF($A882=R$2,IF($G$3=aux!$A$2,1,-1)*($F882-INDEX($F$1:$F$1001,ROW($F882)+$E$3))/R$3*1000,""))</f>
        <v/>
      </c>
      <c r="S882" s="73" t="str">
        <f>IF($A882="","",IF($A882=S$2,IF($G$3=aux!$A$2,1,-1)*($F882-INDEX($F$1:$F$1001,ROW($F882)+$E$3))/S$3*1000,""))</f>
        <v/>
      </c>
      <c r="T882" s="73" t="str">
        <f>IF($A882="","",IF($A882=T$2,IF($G$3=aux!$A$2,1,-1)*($F882-INDEX($F$1:$F$1001,ROW($F882)+$E$3))/T$3*1000,""))</f>
        <v/>
      </c>
      <c r="U882" s="73" t="str">
        <f>IF($A882="","",IF($A882=U$2,IF($G$3=aux!$A$2,1,-1)*($F882-INDEX($F$1:$F$1001,ROW($F882)+$E$3))/U$3*1000,""))</f>
        <v/>
      </c>
      <c r="V882" s="73" t="str">
        <f>IF($A882="","",IF($A882=V$2,IF($G$3=aux!$A$2,1,-1)*($F882-INDEX($F$1:$F$1001,ROW($F882)+$E$3))/V$3*1000,""))</f>
        <v/>
      </c>
      <c r="W882" s="73" t="str">
        <f>IF($A882="","",IF($A882=W$2,IF($G$3=aux!$A$2,1,-1)*($F882-INDEX($F$1:$F$1001,ROW($F882)+$E$3))/W$3*1000,""))</f>
        <v/>
      </c>
    </row>
    <row r="883" spans="14:23" x14ac:dyDescent="0.25">
      <c r="N883" s="73" t="str">
        <f>IF($A883="","",IF($A883=N$2,IF($G$3=aux!$A$2,1,-1)*($F883-INDEX($F$1:$F$1001,ROW($F883)+$E$3))/N$3*1000,""))</f>
        <v/>
      </c>
      <c r="O883" s="73" t="str">
        <f>IF($A883="","",IF($A883=O$2,IF($G$3=aux!$A$2,1,-1)*($F883-INDEX($F$1:$F$1001,ROW($F883)+$E$3))/O$3*1000,""))</f>
        <v/>
      </c>
      <c r="P883" s="73" t="str">
        <f>IF($A883="","",IF($A883=P$2,IF($G$3=aux!$A$2,1,-1)*($F883-INDEX($F$1:$F$1001,ROW($F883)+$E$3))/P$3*1000,""))</f>
        <v/>
      </c>
      <c r="Q883" s="73" t="str">
        <f>IF($A883="","",IF($A883=Q$2,IF($G$3=aux!$A$2,1,-1)*($F883-INDEX($F$1:$F$1001,ROW($F883)+$E$3))/Q$3*1000,""))</f>
        <v/>
      </c>
      <c r="R883" s="73" t="str">
        <f>IF($A883="","",IF($A883=R$2,IF($G$3=aux!$A$2,1,-1)*($F883-INDEX($F$1:$F$1001,ROW($F883)+$E$3))/R$3*1000,""))</f>
        <v/>
      </c>
      <c r="S883" s="73" t="str">
        <f>IF($A883="","",IF($A883=S$2,IF($G$3=aux!$A$2,1,-1)*($F883-INDEX($F$1:$F$1001,ROW($F883)+$E$3))/S$3*1000,""))</f>
        <v/>
      </c>
      <c r="T883" s="73" t="str">
        <f>IF($A883="","",IF($A883=T$2,IF($G$3=aux!$A$2,1,-1)*($F883-INDEX($F$1:$F$1001,ROW($F883)+$E$3))/T$3*1000,""))</f>
        <v/>
      </c>
      <c r="U883" s="73" t="str">
        <f>IF($A883="","",IF($A883=U$2,IF($G$3=aux!$A$2,1,-1)*($F883-INDEX($F$1:$F$1001,ROW($F883)+$E$3))/U$3*1000,""))</f>
        <v/>
      </c>
      <c r="V883" s="73" t="str">
        <f>IF($A883="","",IF($A883=V$2,IF($G$3=aux!$A$2,1,-1)*($F883-INDEX($F$1:$F$1001,ROW($F883)+$E$3))/V$3*1000,""))</f>
        <v/>
      </c>
      <c r="W883" s="73" t="str">
        <f>IF($A883="","",IF($A883=W$2,IF($G$3=aux!$A$2,1,-1)*($F883-INDEX($F$1:$F$1001,ROW($F883)+$E$3))/W$3*1000,""))</f>
        <v/>
      </c>
    </row>
    <row r="884" spans="14:23" x14ac:dyDescent="0.25">
      <c r="N884" s="73" t="str">
        <f>IF($A884="","",IF($A884=N$2,IF($G$3=aux!$A$2,1,-1)*($F884-INDEX($F$1:$F$1001,ROW($F884)+$E$3))/N$3*1000,""))</f>
        <v/>
      </c>
      <c r="O884" s="73" t="str">
        <f>IF($A884="","",IF($A884=O$2,IF($G$3=aux!$A$2,1,-1)*($F884-INDEX($F$1:$F$1001,ROW($F884)+$E$3))/O$3*1000,""))</f>
        <v/>
      </c>
      <c r="P884" s="73" t="str">
        <f>IF($A884="","",IF($A884=P$2,IF($G$3=aux!$A$2,1,-1)*($F884-INDEX($F$1:$F$1001,ROW($F884)+$E$3))/P$3*1000,""))</f>
        <v/>
      </c>
      <c r="Q884" s="73" t="str">
        <f>IF($A884="","",IF($A884=Q$2,IF($G$3=aux!$A$2,1,-1)*($F884-INDEX($F$1:$F$1001,ROW($F884)+$E$3))/Q$3*1000,""))</f>
        <v/>
      </c>
      <c r="R884" s="73" t="str">
        <f>IF($A884="","",IF($A884=R$2,IF($G$3=aux!$A$2,1,-1)*($F884-INDEX($F$1:$F$1001,ROW($F884)+$E$3))/R$3*1000,""))</f>
        <v/>
      </c>
      <c r="S884" s="73" t="str">
        <f>IF($A884="","",IF($A884=S$2,IF($G$3=aux!$A$2,1,-1)*($F884-INDEX($F$1:$F$1001,ROW($F884)+$E$3))/S$3*1000,""))</f>
        <v/>
      </c>
      <c r="T884" s="73" t="str">
        <f>IF($A884="","",IF($A884=T$2,IF($G$3=aux!$A$2,1,-1)*($F884-INDEX($F$1:$F$1001,ROW($F884)+$E$3))/T$3*1000,""))</f>
        <v/>
      </c>
      <c r="U884" s="73" t="str">
        <f>IF($A884="","",IF($A884=U$2,IF($G$3=aux!$A$2,1,-1)*($F884-INDEX($F$1:$F$1001,ROW($F884)+$E$3))/U$3*1000,""))</f>
        <v/>
      </c>
      <c r="V884" s="73" t="str">
        <f>IF($A884="","",IF($A884=V$2,IF($G$3=aux!$A$2,1,-1)*($F884-INDEX($F$1:$F$1001,ROW($F884)+$E$3))/V$3*1000,""))</f>
        <v/>
      </c>
      <c r="W884" s="73" t="str">
        <f>IF($A884="","",IF($A884=W$2,IF($G$3=aux!$A$2,1,-1)*($F884-INDEX($F$1:$F$1001,ROW($F884)+$E$3))/W$3*1000,""))</f>
        <v/>
      </c>
    </row>
    <row r="885" spans="14:23" x14ac:dyDescent="0.25">
      <c r="N885" s="73" t="str">
        <f>IF($A885="","",IF($A885=N$2,IF($G$3=aux!$A$2,1,-1)*($F885-INDEX($F$1:$F$1001,ROW($F885)+$E$3))/N$3*1000,""))</f>
        <v/>
      </c>
      <c r="O885" s="73" t="str">
        <f>IF($A885="","",IF($A885=O$2,IF($G$3=aux!$A$2,1,-1)*($F885-INDEX($F$1:$F$1001,ROW($F885)+$E$3))/O$3*1000,""))</f>
        <v/>
      </c>
      <c r="P885" s="73" t="str">
        <f>IF($A885="","",IF($A885=P$2,IF($G$3=aux!$A$2,1,-1)*($F885-INDEX($F$1:$F$1001,ROW($F885)+$E$3))/P$3*1000,""))</f>
        <v/>
      </c>
      <c r="Q885" s="73" t="str">
        <f>IF($A885="","",IF($A885=Q$2,IF($G$3=aux!$A$2,1,-1)*($F885-INDEX($F$1:$F$1001,ROW($F885)+$E$3))/Q$3*1000,""))</f>
        <v/>
      </c>
      <c r="R885" s="73" t="str">
        <f>IF($A885="","",IF($A885=R$2,IF($G$3=aux!$A$2,1,-1)*($F885-INDEX($F$1:$F$1001,ROW($F885)+$E$3))/R$3*1000,""))</f>
        <v/>
      </c>
      <c r="S885" s="73" t="str">
        <f>IF($A885="","",IF($A885=S$2,IF($G$3=aux!$A$2,1,-1)*($F885-INDEX($F$1:$F$1001,ROW($F885)+$E$3))/S$3*1000,""))</f>
        <v/>
      </c>
      <c r="T885" s="73" t="str">
        <f>IF($A885="","",IF($A885=T$2,IF($G$3=aux!$A$2,1,-1)*($F885-INDEX($F$1:$F$1001,ROW($F885)+$E$3))/T$3*1000,""))</f>
        <v/>
      </c>
      <c r="U885" s="73" t="str">
        <f>IF($A885="","",IF($A885=U$2,IF($G$3=aux!$A$2,1,-1)*($F885-INDEX($F$1:$F$1001,ROW($F885)+$E$3))/U$3*1000,""))</f>
        <v/>
      </c>
      <c r="V885" s="73" t="str">
        <f>IF($A885="","",IF($A885=V$2,IF($G$3=aux!$A$2,1,-1)*($F885-INDEX($F$1:$F$1001,ROW($F885)+$E$3))/V$3*1000,""))</f>
        <v/>
      </c>
      <c r="W885" s="73" t="str">
        <f>IF($A885="","",IF($A885=W$2,IF($G$3=aux!$A$2,1,-1)*($F885-INDEX($F$1:$F$1001,ROW($F885)+$E$3))/W$3*1000,""))</f>
        <v/>
      </c>
    </row>
    <row r="886" spans="14:23" x14ac:dyDescent="0.25">
      <c r="N886" s="73" t="str">
        <f>IF($A886="","",IF($A886=N$2,IF($G$3=aux!$A$2,1,-1)*($F886-INDEX($F$1:$F$1001,ROW($F886)+$E$3))/N$3*1000,""))</f>
        <v/>
      </c>
      <c r="O886" s="73" t="str">
        <f>IF($A886="","",IF($A886=O$2,IF($G$3=aux!$A$2,1,-1)*($F886-INDEX($F$1:$F$1001,ROW($F886)+$E$3))/O$3*1000,""))</f>
        <v/>
      </c>
      <c r="P886" s="73" t="str">
        <f>IF($A886="","",IF($A886=P$2,IF($G$3=aux!$A$2,1,-1)*($F886-INDEX($F$1:$F$1001,ROW($F886)+$E$3))/P$3*1000,""))</f>
        <v/>
      </c>
      <c r="Q886" s="73" t="str">
        <f>IF($A886="","",IF($A886=Q$2,IF($G$3=aux!$A$2,1,-1)*($F886-INDEX($F$1:$F$1001,ROW($F886)+$E$3))/Q$3*1000,""))</f>
        <v/>
      </c>
      <c r="R886" s="73" t="str">
        <f>IF($A886="","",IF($A886=R$2,IF($G$3=aux!$A$2,1,-1)*($F886-INDEX($F$1:$F$1001,ROW($F886)+$E$3))/R$3*1000,""))</f>
        <v/>
      </c>
      <c r="S886" s="73" t="str">
        <f>IF($A886="","",IF($A886=S$2,IF($G$3=aux!$A$2,1,-1)*($F886-INDEX($F$1:$F$1001,ROW($F886)+$E$3))/S$3*1000,""))</f>
        <v/>
      </c>
      <c r="T886" s="73" t="str">
        <f>IF($A886="","",IF($A886=T$2,IF($G$3=aux!$A$2,1,-1)*($F886-INDEX($F$1:$F$1001,ROW($F886)+$E$3))/T$3*1000,""))</f>
        <v/>
      </c>
      <c r="U886" s="73" t="str">
        <f>IF($A886="","",IF($A886=U$2,IF($G$3=aux!$A$2,1,-1)*($F886-INDEX($F$1:$F$1001,ROW($F886)+$E$3))/U$3*1000,""))</f>
        <v/>
      </c>
      <c r="V886" s="73" t="str">
        <f>IF($A886="","",IF($A886=V$2,IF($G$3=aux!$A$2,1,-1)*($F886-INDEX($F$1:$F$1001,ROW($F886)+$E$3))/V$3*1000,""))</f>
        <v/>
      </c>
      <c r="W886" s="73" t="str">
        <f>IF($A886="","",IF($A886=W$2,IF($G$3=aux!$A$2,1,-1)*($F886-INDEX($F$1:$F$1001,ROW($F886)+$E$3))/W$3*1000,""))</f>
        <v/>
      </c>
    </row>
    <row r="887" spans="14:23" x14ac:dyDescent="0.25">
      <c r="N887" s="73" t="str">
        <f>IF($A887="","",IF($A887=N$2,IF($G$3=aux!$A$2,1,-1)*($F887-INDEX($F$1:$F$1001,ROW($F887)+$E$3))/N$3*1000,""))</f>
        <v/>
      </c>
      <c r="O887" s="73" t="str">
        <f>IF($A887="","",IF($A887=O$2,IF($G$3=aux!$A$2,1,-1)*($F887-INDEX($F$1:$F$1001,ROW($F887)+$E$3))/O$3*1000,""))</f>
        <v/>
      </c>
      <c r="P887" s="73" t="str">
        <f>IF($A887="","",IF($A887=P$2,IF($G$3=aux!$A$2,1,-1)*($F887-INDEX($F$1:$F$1001,ROW($F887)+$E$3))/P$3*1000,""))</f>
        <v/>
      </c>
      <c r="Q887" s="73" t="str">
        <f>IF($A887="","",IF($A887=Q$2,IF($G$3=aux!$A$2,1,-1)*($F887-INDEX($F$1:$F$1001,ROW($F887)+$E$3))/Q$3*1000,""))</f>
        <v/>
      </c>
      <c r="R887" s="73" t="str">
        <f>IF($A887="","",IF($A887=R$2,IF($G$3=aux!$A$2,1,-1)*($F887-INDEX($F$1:$F$1001,ROW($F887)+$E$3))/R$3*1000,""))</f>
        <v/>
      </c>
      <c r="S887" s="73" t="str">
        <f>IF($A887="","",IF($A887=S$2,IF($G$3=aux!$A$2,1,-1)*($F887-INDEX($F$1:$F$1001,ROW($F887)+$E$3))/S$3*1000,""))</f>
        <v/>
      </c>
      <c r="T887" s="73" t="str">
        <f>IF($A887="","",IF($A887=T$2,IF($G$3=aux!$A$2,1,-1)*($F887-INDEX($F$1:$F$1001,ROW($F887)+$E$3))/T$3*1000,""))</f>
        <v/>
      </c>
      <c r="U887" s="73" t="str">
        <f>IF($A887="","",IF($A887=U$2,IF($G$3=aux!$A$2,1,-1)*($F887-INDEX($F$1:$F$1001,ROW($F887)+$E$3))/U$3*1000,""))</f>
        <v/>
      </c>
      <c r="V887" s="73" t="str">
        <f>IF($A887="","",IF($A887=V$2,IF($G$3=aux!$A$2,1,-1)*($F887-INDEX($F$1:$F$1001,ROW($F887)+$E$3))/V$3*1000,""))</f>
        <v/>
      </c>
      <c r="W887" s="73" t="str">
        <f>IF($A887="","",IF($A887=W$2,IF($G$3=aux!$A$2,1,-1)*($F887-INDEX($F$1:$F$1001,ROW($F887)+$E$3))/W$3*1000,""))</f>
        <v/>
      </c>
    </row>
    <row r="888" spans="14:23" x14ac:dyDescent="0.25">
      <c r="N888" s="73" t="str">
        <f>IF($A888="","",IF($A888=N$2,IF($G$3=aux!$A$2,1,-1)*($F888-INDEX($F$1:$F$1001,ROW($F888)+$E$3))/N$3*1000,""))</f>
        <v/>
      </c>
      <c r="O888" s="73" t="str">
        <f>IF($A888="","",IF($A888=O$2,IF($G$3=aux!$A$2,1,-1)*($F888-INDEX($F$1:$F$1001,ROW($F888)+$E$3))/O$3*1000,""))</f>
        <v/>
      </c>
      <c r="P888" s="73" t="str">
        <f>IF($A888="","",IF($A888=P$2,IF($G$3=aux!$A$2,1,-1)*($F888-INDEX($F$1:$F$1001,ROW($F888)+$E$3))/P$3*1000,""))</f>
        <v/>
      </c>
      <c r="Q888" s="73" t="str">
        <f>IF($A888="","",IF($A888=Q$2,IF($G$3=aux!$A$2,1,-1)*($F888-INDEX($F$1:$F$1001,ROW($F888)+$E$3))/Q$3*1000,""))</f>
        <v/>
      </c>
      <c r="R888" s="73" t="str">
        <f>IF($A888="","",IF($A888=R$2,IF($G$3=aux!$A$2,1,-1)*($F888-INDEX($F$1:$F$1001,ROW($F888)+$E$3))/R$3*1000,""))</f>
        <v/>
      </c>
      <c r="S888" s="73" t="str">
        <f>IF($A888="","",IF($A888=S$2,IF($G$3=aux!$A$2,1,-1)*($F888-INDEX($F$1:$F$1001,ROW($F888)+$E$3))/S$3*1000,""))</f>
        <v/>
      </c>
      <c r="T888" s="73" t="str">
        <f>IF($A888="","",IF($A888=T$2,IF($G$3=aux!$A$2,1,-1)*($F888-INDEX($F$1:$F$1001,ROW($F888)+$E$3))/T$3*1000,""))</f>
        <v/>
      </c>
      <c r="U888" s="73" t="str">
        <f>IF($A888="","",IF($A888=U$2,IF($G$3=aux!$A$2,1,-1)*($F888-INDEX($F$1:$F$1001,ROW($F888)+$E$3))/U$3*1000,""))</f>
        <v/>
      </c>
      <c r="V888" s="73" t="str">
        <f>IF($A888="","",IF($A888=V$2,IF($G$3=aux!$A$2,1,-1)*($F888-INDEX($F$1:$F$1001,ROW($F888)+$E$3))/V$3*1000,""))</f>
        <v/>
      </c>
      <c r="W888" s="73" t="str">
        <f>IF($A888="","",IF($A888=W$2,IF($G$3=aux!$A$2,1,-1)*($F888-INDEX($F$1:$F$1001,ROW($F888)+$E$3))/W$3*1000,""))</f>
        <v/>
      </c>
    </row>
    <row r="889" spans="14:23" x14ac:dyDescent="0.25">
      <c r="N889" s="73" t="str">
        <f>IF($A889="","",IF($A889=N$2,IF($G$3=aux!$A$2,1,-1)*($F889-INDEX($F$1:$F$1001,ROW($F889)+$E$3))/N$3*1000,""))</f>
        <v/>
      </c>
      <c r="O889" s="73" t="str">
        <f>IF($A889="","",IF($A889=O$2,IF($G$3=aux!$A$2,1,-1)*($F889-INDEX($F$1:$F$1001,ROW($F889)+$E$3))/O$3*1000,""))</f>
        <v/>
      </c>
      <c r="P889" s="73" t="str">
        <f>IF($A889="","",IF($A889=P$2,IF($G$3=aux!$A$2,1,-1)*($F889-INDEX($F$1:$F$1001,ROW($F889)+$E$3))/P$3*1000,""))</f>
        <v/>
      </c>
      <c r="Q889" s="73" t="str">
        <f>IF($A889="","",IF($A889=Q$2,IF($G$3=aux!$A$2,1,-1)*($F889-INDEX($F$1:$F$1001,ROW($F889)+$E$3))/Q$3*1000,""))</f>
        <v/>
      </c>
      <c r="R889" s="73" t="str">
        <f>IF($A889="","",IF($A889=R$2,IF($G$3=aux!$A$2,1,-1)*($F889-INDEX($F$1:$F$1001,ROW($F889)+$E$3))/R$3*1000,""))</f>
        <v/>
      </c>
      <c r="S889" s="73" t="str">
        <f>IF($A889="","",IF($A889=S$2,IF($G$3=aux!$A$2,1,-1)*($F889-INDEX($F$1:$F$1001,ROW($F889)+$E$3))/S$3*1000,""))</f>
        <v/>
      </c>
      <c r="T889" s="73" t="str">
        <f>IF($A889="","",IF($A889=T$2,IF($G$3=aux!$A$2,1,-1)*($F889-INDEX($F$1:$F$1001,ROW($F889)+$E$3))/T$3*1000,""))</f>
        <v/>
      </c>
      <c r="U889" s="73" t="str">
        <f>IF($A889="","",IF($A889=U$2,IF($G$3=aux!$A$2,1,-1)*($F889-INDEX($F$1:$F$1001,ROW($F889)+$E$3))/U$3*1000,""))</f>
        <v/>
      </c>
      <c r="V889" s="73" t="str">
        <f>IF($A889="","",IF($A889=V$2,IF($G$3=aux!$A$2,1,-1)*($F889-INDEX($F$1:$F$1001,ROW($F889)+$E$3))/V$3*1000,""))</f>
        <v/>
      </c>
      <c r="W889" s="73" t="str">
        <f>IF($A889="","",IF($A889=W$2,IF($G$3=aux!$A$2,1,-1)*($F889-INDEX($F$1:$F$1001,ROW($F889)+$E$3))/W$3*1000,""))</f>
        <v/>
      </c>
    </row>
    <row r="890" spans="14:23" x14ac:dyDescent="0.25">
      <c r="N890" s="73" t="str">
        <f>IF($A890="","",IF($A890=N$2,IF($G$3=aux!$A$2,1,-1)*($F890-INDEX($F$1:$F$1001,ROW($F890)+$E$3))/N$3*1000,""))</f>
        <v/>
      </c>
      <c r="O890" s="73" t="str">
        <f>IF($A890="","",IF($A890=O$2,IF($G$3=aux!$A$2,1,-1)*($F890-INDEX($F$1:$F$1001,ROW($F890)+$E$3))/O$3*1000,""))</f>
        <v/>
      </c>
      <c r="P890" s="73" t="str">
        <f>IF($A890="","",IF($A890=P$2,IF($G$3=aux!$A$2,1,-1)*($F890-INDEX($F$1:$F$1001,ROW($F890)+$E$3))/P$3*1000,""))</f>
        <v/>
      </c>
      <c r="Q890" s="73" t="str">
        <f>IF($A890="","",IF($A890=Q$2,IF($G$3=aux!$A$2,1,-1)*($F890-INDEX($F$1:$F$1001,ROW($F890)+$E$3))/Q$3*1000,""))</f>
        <v/>
      </c>
      <c r="R890" s="73" t="str">
        <f>IF($A890="","",IF($A890=R$2,IF($G$3=aux!$A$2,1,-1)*($F890-INDEX($F$1:$F$1001,ROW($F890)+$E$3))/R$3*1000,""))</f>
        <v/>
      </c>
      <c r="S890" s="73" t="str">
        <f>IF($A890="","",IF($A890=S$2,IF($G$3=aux!$A$2,1,-1)*($F890-INDEX($F$1:$F$1001,ROW($F890)+$E$3))/S$3*1000,""))</f>
        <v/>
      </c>
      <c r="T890" s="73" t="str">
        <f>IF($A890="","",IF($A890=T$2,IF($G$3=aux!$A$2,1,-1)*($F890-INDEX($F$1:$F$1001,ROW($F890)+$E$3))/T$3*1000,""))</f>
        <v/>
      </c>
      <c r="U890" s="73" t="str">
        <f>IF($A890="","",IF($A890=U$2,IF($G$3=aux!$A$2,1,-1)*($F890-INDEX($F$1:$F$1001,ROW($F890)+$E$3))/U$3*1000,""))</f>
        <v/>
      </c>
      <c r="V890" s="73" t="str">
        <f>IF($A890="","",IF($A890=V$2,IF($G$3=aux!$A$2,1,-1)*($F890-INDEX($F$1:$F$1001,ROW($F890)+$E$3))/V$3*1000,""))</f>
        <v/>
      </c>
      <c r="W890" s="73" t="str">
        <f>IF($A890="","",IF($A890=W$2,IF($G$3=aux!$A$2,1,-1)*($F890-INDEX($F$1:$F$1001,ROW($F890)+$E$3))/W$3*1000,""))</f>
        <v/>
      </c>
    </row>
    <row r="891" spans="14:23" x14ac:dyDescent="0.25">
      <c r="N891" s="73" t="str">
        <f>IF($A891="","",IF($A891=N$2,IF($G$3=aux!$A$2,1,-1)*($F891-INDEX($F$1:$F$1001,ROW($F891)+$E$3))/N$3*1000,""))</f>
        <v/>
      </c>
      <c r="O891" s="73" t="str">
        <f>IF($A891="","",IF($A891=O$2,IF($G$3=aux!$A$2,1,-1)*($F891-INDEX($F$1:$F$1001,ROW($F891)+$E$3))/O$3*1000,""))</f>
        <v/>
      </c>
      <c r="P891" s="73" t="str">
        <f>IF($A891="","",IF($A891=P$2,IF($G$3=aux!$A$2,1,-1)*($F891-INDEX($F$1:$F$1001,ROW($F891)+$E$3))/P$3*1000,""))</f>
        <v/>
      </c>
      <c r="Q891" s="73" t="str">
        <f>IF($A891="","",IF($A891=Q$2,IF($G$3=aux!$A$2,1,-1)*($F891-INDEX($F$1:$F$1001,ROW($F891)+$E$3))/Q$3*1000,""))</f>
        <v/>
      </c>
      <c r="R891" s="73" t="str">
        <f>IF($A891="","",IF($A891=R$2,IF($G$3=aux!$A$2,1,-1)*($F891-INDEX($F$1:$F$1001,ROW($F891)+$E$3))/R$3*1000,""))</f>
        <v/>
      </c>
      <c r="S891" s="73" t="str">
        <f>IF($A891="","",IF($A891=S$2,IF($G$3=aux!$A$2,1,-1)*($F891-INDEX($F$1:$F$1001,ROW($F891)+$E$3))/S$3*1000,""))</f>
        <v/>
      </c>
      <c r="T891" s="73" t="str">
        <f>IF($A891="","",IF($A891=T$2,IF($G$3=aux!$A$2,1,-1)*($F891-INDEX($F$1:$F$1001,ROW($F891)+$E$3))/T$3*1000,""))</f>
        <v/>
      </c>
      <c r="U891" s="73" t="str">
        <f>IF($A891="","",IF($A891=U$2,IF($G$3=aux!$A$2,1,-1)*($F891-INDEX($F$1:$F$1001,ROW($F891)+$E$3))/U$3*1000,""))</f>
        <v/>
      </c>
      <c r="V891" s="73" t="str">
        <f>IF($A891="","",IF($A891=V$2,IF($G$3=aux!$A$2,1,-1)*($F891-INDEX($F$1:$F$1001,ROW($F891)+$E$3))/V$3*1000,""))</f>
        <v/>
      </c>
      <c r="W891" s="73" t="str">
        <f>IF($A891="","",IF($A891=W$2,IF($G$3=aux!$A$2,1,-1)*($F891-INDEX($F$1:$F$1001,ROW($F891)+$E$3))/W$3*1000,""))</f>
        <v/>
      </c>
    </row>
    <row r="892" spans="14:23" x14ac:dyDescent="0.25">
      <c r="N892" s="73" t="str">
        <f>IF($A892="","",IF($A892=N$2,IF($G$3=aux!$A$2,1,-1)*($F892-INDEX($F$1:$F$1001,ROW($F892)+$E$3))/N$3*1000,""))</f>
        <v/>
      </c>
      <c r="O892" s="73" t="str">
        <f>IF($A892="","",IF($A892=O$2,IF($G$3=aux!$A$2,1,-1)*($F892-INDEX($F$1:$F$1001,ROW($F892)+$E$3))/O$3*1000,""))</f>
        <v/>
      </c>
      <c r="P892" s="73" t="str">
        <f>IF($A892="","",IF($A892=P$2,IF($G$3=aux!$A$2,1,-1)*($F892-INDEX($F$1:$F$1001,ROW($F892)+$E$3))/P$3*1000,""))</f>
        <v/>
      </c>
      <c r="Q892" s="73" t="str">
        <f>IF($A892="","",IF($A892=Q$2,IF($G$3=aux!$A$2,1,-1)*($F892-INDEX($F$1:$F$1001,ROW($F892)+$E$3))/Q$3*1000,""))</f>
        <v/>
      </c>
      <c r="R892" s="73" t="str">
        <f>IF($A892="","",IF($A892=R$2,IF($G$3=aux!$A$2,1,-1)*($F892-INDEX($F$1:$F$1001,ROW($F892)+$E$3))/R$3*1000,""))</f>
        <v/>
      </c>
      <c r="S892" s="73" t="str">
        <f>IF($A892="","",IF($A892=S$2,IF($G$3=aux!$A$2,1,-1)*($F892-INDEX($F$1:$F$1001,ROW($F892)+$E$3))/S$3*1000,""))</f>
        <v/>
      </c>
      <c r="T892" s="73" t="str">
        <f>IF($A892="","",IF($A892=T$2,IF($G$3=aux!$A$2,1,-1)*($F892-INDEX($F$1:$F$1001,ROW($F892)+$E$3))/T$3*1000,""))</f>
        <v/>
      </c>
      <c r="U892" s="73" t="str">
        <f>IF($A892="","",IF($A892=U$2,IF($G$3=aux!$A$2,1,-1)*($F892-INDEX($F$1:$F$1001,ROW($F892)+$E$3))/U$3*1000,""))</f>
        <v/>
      </c>
      <c r="V892" s="73" t="str">
        <f>IF($A892="","",IF($A892=V$2,IF($G$3=aux!$A$2,1,-1)*($F892-INDEX($F$1:$F$1001,ROW($F892)+$E$3))/V$3*1000,""))</f>
        <v/>
      </c>
      <c r="W892" s="73" t="str">
        <f>IF($A892="","",IF($A892=W$2,IF($G$3=aux!$A$2,1,-1)*($F892-INDEX($F$1:$F$1001,ROW($F892)+$E$3))/W$3*1000,""))</f>
        <v/>
      </c>
    </row>
    <row r="893" spans="14:23" x14ac:dyDescent="0.25">
      <c r="N893" s="73" t="str">
        <f>IF($A893="","",IF($A893=N$2,IF($G$3=aux!$A$2,1,-1)*($F893-INDEX($F$1:$F$1001,ROW($F893)+$E$3))/N$3*1000,""))</f>
        <v/>
      </c>
      <c r="O893" s="73" t="str">
        <f>IF($A893="","",IF($A893=O$2,IF($G$3=aux!$A$2,1,-1)*($F893-INDEX($F$1:$F$1001,ROW($F893)+$E$3))/O$3*1000,""))</f>
        <v/>
      </c>
      <c r="P893" s="73" t="str">
        <f>IF($A893="","",IF($A893=P$2,IF($G$3=aux!$A$2,1,-1)*($F893-INDEX($F$1:$F$1001,ROW($F893)+$E$3))/P$3*1000,""))</f>
        <v/>
      </c>
      <c r="Q893" s="73" t="str">
        <f>IF($A893="","",IF($A893=Q$2,IF($G$3=aux!$A$2,1,-1)*($F893-INDEX($F$1:$F$1001,ROW($F893)+$E$3))/Q$3*1000,""))</f>
        <v/>
      </c>
      <c r="R893" s="73" t="str">
        <f>IF($A893="","",IF($A893=R$2,IF($G$3=aux!$A$2,1,-1)*($F893-INDEX($F$1:$F$1001,ROW($F893)+$E$3))/R$3*1000,""))</f>
        <v/>
      </c>
      <c r="S893" s="73" t="str">
        <f>IF($A893="","",IF($A893=S$2,IF($G$3=aux!$A$2,1,-1)*($F893-INDEX($F$1:$F$1001,ROW($F893)+$E$3))/S$3*1000,""))</f>
        <v/>
      </c>
      <c r="T893" s="73" t="str">
        <f>IF($A893="","",IF($A893=T$2,IF($G$3=aux!$A$2,1,-1)*($F893-INDEX($F$1:$F$1001,ROW($F893)+$E$3))/T$3*1000,""))</f>
        <v/>
      </c>
      <c r="U893" s="73" t="str">
        <f>IF($A893="","",IF($A893=U$2,IF($G$3=aux!$A$2,1,-1)*($F893-INDEX($F$1:$F$1001,ROW($F893)+$E$3))/U$3*1000,""))</f>
        <v/>
      </c>
      <c r="V893" s="73" t="str">
        <f>IF($A893="","",IF($A893=V$2,IF($G$3=aux!$A$2,1,-1)*($F893-INDEX($F$1:$F$1001,ROW($F893)+$E$3))/V$3*1000,""))</f>
        <v/>
      </c>
      <c r="W893" s="73" t="str">
        <f>IF($A893="","",IF($A893=W$2,IF($G$3=aux!$A$2,1,-1)*($F893-INDEX($F$1:$F$1001,ROW($F893)+$E$3))/W$3*1000,""))</f>
        <v/>
      </c>
    </row>
    <row r="894" spans="14:23" x14ac:dyDescent="0.25">
      <c r="N894" s="73" t="str">
        <f>IF($A894="","",IF($A894=N$2,IF($G$3=aux!$A$2,1,-1)*($F894-INDEX($F$1:$F$1001,ROW($F894)+$E$3))/N$3*1000,""))</f>
        <v/>
      </c>
      <c r="O894" s="73" t="str">
        <f>IF($A894="","",IF($A894=O$2,IF($G$3=aux!$A$2,1,-1)*($F894-INDEX($F$1:$F$1001,ROW($F894)+$E$3))/O$3*1000,""))</f>
        <v/>
      </c>
      <c r="P894" s="73" t="str">
        <f>IF($A894="","",IF($A894=P$2,IF($G$3=aux!$A$2,1,-1)*($F894-INDEX($F$1:$F$1001,ROW($F894)+$E$3))/P$3*1000,""))</f>
        <v/>
      </c>
      <c r="Q894" s="73" t="str">
        <f>IF($A894="","",IF($A894=Q$2,IF($G$3=aux!$A$2,1,-1)*($F894-INDEX($F$1:$F$1001,ROW($F894)+$E$3))/Q$3*1000,""))</f>
        <v/>
      </c>
      <c r="R894" s="73" t="str">
        <f>IF($A894="","",IF($A894=R$2,IF($G$3=aux!$A$2,1,-1)*($F894-INDEX($F$1:$F$1001,ROW($F894)+$E$3))/R$3*1000,""))</f>
        <v/>
      </c>
      <c r="S894" s="73" t="str">
        <f>IF($A894="","",IF($A894=S$2,IF($G$3=aux!$A$2,1,-1)*($F894-INDEX($F$1:$F$1001,ROW($F894)+$E$3))/S$3*1000,""))</f>
        <v/>
      </c>
      <c r="T894" s="73" t="str">
        <f>IF($A894="","",IF($A894=T$2,IF($G$3=aux!$A$2,1,-1)*($F894-INDEX($F$1:$F$1001,ROW($F894)+$E$3))/T$3*1000,""))</f>
        <v/>
      </c>
      <c r="U894" s="73" t="str">
        <f>IF($A894="","",IF($A894=U$2,IF($G$3=aux!$A$2,1,-1)*($F894-INDEX($F$1:$F$1001,ROW($F894)+$E$3))/U$3*1000,""))</f>
        <v/>
      </c>
      <c r="V894" s="73" t="str">
        <f>IF($A894="","",IF($A894=V$2,IF($G$3=aux!$A$2,1,-1)*($F894-INDEX($F$1:$F$1001,ROW($F894)+$E$3))/V$3*1000,""))</f>
        <v/>
      </c>
      <c r="W894" s="73" t="str">
        <f>IF($A894="","",IF($A894=W$2,IF($G$3=aux!$A$2,1,-1)*($F894-INDEX($F$1:$F$1001,ROW($F894)+$E$3))/W$3*1000,""))</f>
        <v/>
      </c>
    </row>
    <row r="895" spans="14:23" x14ac:dyDescent="0.25">
      <c r="N895" s="73" t="str">
        <f>IF($A895="","",IF($A895=N$2,IF($G$3=aux!$A$2,1,-1)*($F895-INDEX($F$1:$F$1001,ROW($F895)+$E$3))/N$3*1000,""))</f>
        <v/>
      </c>
      <c r="O895" s="73" t="str">
        <f>IF($A895="","",IF($A895=O$2,IF($G$3=aux!$A$2,1,-1)*($F895-INDEX($F$1:$F$1001,ROW($F895)+$E$3))/O$3*1000,""))</f>
        <v/>
      </c>
      <c r="P895" s="73" t="str">
        <f>IF($A895="","",IF($A895=P$2,IF($G$3=aux!$A$2,1,-1)*($F895-INDEX($F$1:$F$1001,ROW($F895)+$E$3))/P$3*1000,""))</f>
        <v/>
      </c>
      <c r="Q895" s="73" t="str">
        <f>IF($A895="","",IF($A895=Q$2,IF($G$3=aux!$A$2,1,-1)*($F895-INDEX($F$1:$F$1001,ROW($F895)+$E$3))/Q$3*1000,""))</f>
        <v/>
      </c>
      <c r="R895" s="73" t="str">
        <f>IF($A895="","",IF($A895=R$2,IF($G$3=aux!$A$2,1,-1)*($F895-INDEX($F$1:$F$1001,ROW($F895)+$E$3))/R$3*1000,""))</f>
        <v/>
      </c>
      <c r="S895" s="73" t="str">
        <f>IF($A895="","",IF($A895=S$2,IF($G$3=aux!$A$2,1,-1)*($F895-INDEX($F$1:$F$1001,ROW($F895)+$E$3))/S$3*1000,""))</f>
        <v/>
      </c>
      <c r="T895" s="73" t="str">
        <f>IF($A895="","",IF($A895=T$2,IF($G$3=aux!$A$2,1,-1)*($F895-INDEX($F$1:$F$1001,ROW($F895)+$E$3))/T$3*1000,""))</f>
        <v/>
      </c>
      <c r="U895" s="73" t="str">
        <f>IF($A895="","",IF($A895=U$2,IF($G$3=aux!$A$2,1,-1)*($F895-INDEX($F$1:$F$1001,ROW($F895)+$E$3))/U$3*1000,""))</f>
        <v/>
      </c>
      <c r="V895" s="73" t="str">
        <f>IF($A895="","",IF($A895=V$2,IF($G$3=aux!$A$2,1,-1)*($F895-INDEX($F$1:$F$1001,ROW($F895)+$E$3))/V$3*1000,""))</f>
        <v/>
      </c>
      <c r="W895" s="73" t="str">
        <f>IF($A895="","",IF($A895=W$2,IF($G$3=aux!$A$2,1,-1)*($F895-INDEX($F$1:$F$1001,ROW($F895)+$E$3))/W$3*1000,""))</f>
        <v/>
      </c>
    </row>
    <row r="896" spans="14:23" x14ac:dyDescent="0.25">
      <c r="N896" s="73" t="str">
        <f>IF($A896="","",IF($A896=N$2,IF($G$3=aux!$A$2,1,-1)*($F896-INDEX($F$1:$F$1001,ROW($F896)+$E$3))/N$3*1000,""))</f>
        <v/>
      </c>
      <c r="O896" s="73" t="str">
        <f>IF($A896="","",IF($A896=O$2,IF($G$3=aux!$A$2,1,-1)*($F896-INDEX($F$1:$F$1001,ROW($F896)+$E$3))/O$3*1000,""))</f>
        <v/>
      </c>
      <c r="P896" s="73" t="str">
        <f>IF($A896="","",IF($A896=P$2,IF($G$3=aux!$A$2,1,-1)*($F896-INDEX($F$1:$F$1001,ROW($F896)+$E$3))/P$3*1000,""))</f>
        <v/>
      </c>
      <c r="Q896" s="73" t="str">
        <f>IF($A896="","",IF($A896=Q$2,IF($G$3=aux!$A$2,1,-1)*($F896-INDEX($F$1:$F$1001,ROW($F896)+$E$3))/Q$3*1000,""))</f>
        <v/>
      </c>
      <c r="R896" s="73" t="str">
        <f>IF($A896="","",IF($A896=R$2,IF($G$3=aux!$A$2,1,-1)*($F896-INDEX($F$1:$F$1001,ROW($F896)+$E$3))/R$3*1000,""))</f>
        <v/>
      </c>
      <c r="S896" s="73" t="str">
        <f>IF($A896="","",IF($A896=S$2,IF($G$3=aux!$A$2,1,-1)*($F896-INDEX($F$1:$F$1001,ROW($F896)+$E$3))/S$3*1000,""))</f>
        <v/>
      </c>
      <c r="T896" s="73" t="str">
        <f>IF($A896="","",IF($A896=T$2,IF($G$3=aux!$A$2,1,-1)*($F896-INDEX($F$1:$F$1001,ROW($F896)+$E$3))/T$3*1000,""))</f>
        <v/>
      </c>
      <c r="U896" s="73" t="str">
        <f>IF($A896="","",IF($A896=U$2,IF($G$3=aux!$A$2,1,-1)*($F896-INDEX($F$1:$F$1001,ROW($F896)+$E$3))/U$3*1000,""))</f>
        <v/>
      </c>
      <c r="V896" s="73" t="str">
        <f>IF($A896="","",IF($A896=V$2,IF($G$3=aux!$A$2,1,-1)*($F896-INDEX($F$1:$F$1001,ROW($F896)+$E$3))/V$3*1000,""))</f>
        <v/>
      </c>
      <c r="W896" s="73" t="str">
        <f>IF($A896="","",IF($A896=W$2,IF($G$3=aux!$A$2,1,-1)*($F896-INDEX($F$1:$F$1001,ROW($F896)+$E$3))/W$3*1000,""))</f>
        <v/>
      </c>
    </row>
    <row r="897" spans="14:23" x14ac:dyDescent="0.25">
      <c r="N897" s="73" t="str">
        <f>IF($A897="","",IF($A897=N$2,IF($G$3=aux!$A$2,1,-1)*($F897-INDEX($F$1:$F$1001,ROW($F897)+$E$3))/N$3*1000,""))</f>
        <v/>
      </c>
      <c r="O897" s="73" t="str">
        <f>IF($A897="","",IF($A897=O$2,IF($G$3=aux!$A$2,1,-1)*($F897-INDEX($F$1:$F$1001,ROW($F897)+$E$3))/O$3*1000,""))</f>
        <v/>
      </c>
      <c r="P897" s="73" t="str">
        <f>IF($A897="","",IF($A897=P$2,IF($G$3=aux!$A$2,1,-1)*($F897-INDEX($F$1:$F$1001,ROW($F897)+$E$3))/P$3*1000,""))</f>
        <v/>
      </c>
      <c r="Q897" s="73" t="str">
        <f>IF($A897="","",IF($A897=Q$2,IF($G$3=aux!$A$2,1,-1)*($F897-INDEX($F$1:$F$1001,ROW($F897)+$E$3))/Q$3*1000,""))</f>
        <v/>
      </c>
      <c r="R897" s="73" t="str">
        <f>IF($A897="","",IF($A897=R$2,IF($G$3=aux!$A$2,1,-1)*($F897-INDEX($F$1:$F$1001,ROW($F897)+$E$3))/R$3*1000,""))</f>
        <v/>
      </c>
      <c r="S897" s="73" t="str">
        <f>IF($A897="","",IF($A897=S$2,IF($G$3=aux!$A$2,1,-1)*($F897-INDEX($F$1:$F$1001,ROW($F897)+$E$3))/S$3*1000,""))</f>
        <v/>
      </c>
      <c r="T897" s="73" t="str">
        <f>IF($A897="","",IF($A897=T$2,IF($G$3=aux!$A$2,1,-1)*($F897-INDEX($F$1:$F$1001,ROW($F897)+$E$3))/T$3*1000,""))</f>
        <v/>
      </c>
      <c r="U897" s="73" t="str">
        <f>IF($A897="","",IF($A897=U$2,IF($G$3=aux!$A$2,1,-1)*($F897-INDEX($F$1:$F$1001,ROW($F897)+$E$3))/U$3*1000,""))</f>
        <v/>
      </c>
      <c r="V897" s="73" t="str">
        <f>IF($A897="","",IF($A897=V$2,IF($G$3=aux!$A$2,1,-1)*($F897-INDEX($F$1:$F$1001,ROW($F897)+$E$3))/V$3*1000,""))</f>
        <v/>
      </c>
      <c r="W897" s="73" t="str">
        <f>IF($A897="","",IF($A897=W$2,IF($G$3=aux!$A$2,1,-1)*($F897-INDEX($F$1:$F$1001,ROW($F897)+$E$3))/W$3*1000,""))</f>
        <v/>
      </c>
    </row>
    <row r="898" spans="14:23" x14ac:dyDescent="0.25">
      <c r="N898" s="73" t="str">
        <f>IF($A898="","",IF($A898=N$2,IF($G$3=aux!$A$2,1,-1)*($F898-INDEX($F$1:$F$1001,ROW($F898)+$E$3))/N$3*1000,""))</f>
        <v/>
      </c>
      <c r="O898" s="73" t="str">
        <f>IF($A898="","",IF($A898=O$2,IF($G$3=aux!$A$2,1,-1)*($F898-INDEX($F$1:$F$1001,ROW($F898)+$E$3))/O$3*1000,""))</f>
        <v/>
      </c>
      <c r="P898" s="73" t="str">
        <f>IF($A898="","",IF($A898=P$2,IF($G$3=aux!$A$2,1,-1)*($F898-INDEX($F$1:$F$1001,ROW($F898)+$E$3))/P$3*1000,""))</f>
        <v/>
      </c>
      <c r="Q898" s="73" t="str">
        <f>IF($A898="","",IF($A898=Q$2,IF($G$3=aux!$A$2,1,-1)*($F898-INDEX($F$1:$F$1001,ROW($F898)+$E$3))/Q$3*1000,""))</f>
        <v/>
      </c>
      <c r="R898" s="73" t="str">
        <f>IF($A898="","",IF($A898=R$2,IF($G$3=aux!$A$2,1,-1)*($F898-INDEX($F$1:$F$1001,ROW($F898)+$E$3))/R$3*1000,""))</f>
        <v/>
      </c>
      <c r="S898" s="73" t="str">
        <f>IF($A898="","",IF($A898=S$2,IF($G$3=aux!$A$2,1,-1)*($F898-INDEX($F$1:$F$1001,ROW($F898)+$E$3))/S$3*1000,""))</f>
        <v/>
      </c>
      <c r="T898" s="73" t="str">
        <f>IF($A898="","",IF($A898=T$2,IF($G$3=aux!$A$2,1,-1)*($F898-INDEX($F$1:$F$1001,ROW($F898)+$E$3))/T$3*1000,""))</f>
        <v/>
      </c>
      <c r="U898" s="73" t="str">
        <f>IF($A898="","",IF($A898=U$2,IF($G$3=aux!$A$2,1,-1)*($F898-INDEX($F$1:$F$1001,ROW($F898)+$E$3))/U$3*1000,""))</f>
        <v/>
      </c>
      <c r="V898" s="73" t="str">
        <f>IF($A898="","",IF($A898=V$2,IF($G$3=aux!$A$2,1,-1)*($F898-INDEX($F$1:$F$1001,ROW($F898)+$E$3))/V$3*1000,""))</f>
        <v/>
      </c>
      <c r="W898" s="73" t="str">
        <f>IF($A898="","",IF($A898=W$2,IF($G$3=aux!$A$2,1,-1)*($F898-INDEX($F$1:$F$1001,ROW($F898)+$E$3))/W$3*1000,""))</f>
        <v/>
      </c>
    </row>
    <row r="899" spans="14:23" x14ac:dyDescent="0.25">
      <c r="N899" s="73" t="str">
        <f>IF($A899="","",IF($A899=N$2,IF($G$3=aux!$A$2,1,-1)*($F899-INDEX($F$1:$F$1001,ROW($F899)+$E$3))/N$3*1000,""))</f>
        <v/>
      </c>
      <c r="O899" s="73" t="str">
        <f>IF($A899="","",IF($A899=O$2,IF($G$3=aux!$A$2,1,-1)*($F899-INDEX($F$1:$F$1001,ROW($F899)+$E$3))/O$3*1000,""))</f>
        <v/>
      </c>
      <c r="P899" s="73" t="str">
        <f>IF($A899="","",IF($A899=P$2,IF($G$3=aux!$A$2,1,-1)*($F899-INDEX($F$1:$F$1001,ROW($F899)+$E$3))/P$3*1000,""))</f>
        <v/>
      </c>
      <c r="Q899" s="73" t="str">
        <f>IF($A899="","",IF($A899=Q$2,IF($G$3=aux!$A$2,1,-1)*($F899-INDEX($F$1:$F$1001,ROW($F899)+$E$3))/Q$3*1000,""))</f>
        <v/>
      </c>
      <c r="R899" s="73" t="str">
        <f>IF($A899="","",IF($A899=R$2,IF($G$3=aux!$A$2,1,-1)*($F899-INDEX($F$1:$F$1001,ROW($F899)+$E$3))/R$3*1000,""))</f>
        <v/>
      </c>
      <c r="S899" s="73" t="str">
        <f>IF($A899="","",IF($A899=S$2,IF($G$3=aux!$A$2,1,-1)*($F899-INDEX($F$1:$F$1001,ROW($F899)+$E$3))/S$3*1000,""))</f>
        <v/>
      </c>
      <c r="T899" s="73" t="str">
        <f>IF($A899="","",IF($A899=T$2,IF($G$3=aux!$A$2,1,-1)*($F899-INDEX($F$1:$F$1001,ROW($F899)+$E$3))/T$3*1000,""))</f>
        <v/>
      </c>
      <c r="U899" s="73" t="str">
        <f>IF($A899="","",IF($A899=U$2,IF($G$3=aux!$A$2,1,-1)*($F899-INDEX($F$1:$F$1001,ROW($F899)+$E$3))/U$3*1000,""))</f>
        <v/>
      </c>
      <c r="V899" s="73" t="str">
        <f>IF($A899="","",IF($A899=V$2,IF($G$3=aux!$A$2,1,-1)*($F899-INDEX($F$1:$F$1001,ROW($F899)+$E$3))/V$3*1000,""))</f>
        <v/>
      </c>
      <c r="W899" s="73" t="str">
        <f>IF($A899="","",IF($A899=W$2,IF($G$3=aux!$A$2,1,-1)*($F899-INDEX($F$1:$F$1001,ROW($F899)+$E$3))/W$3*1000,""))</f>
        <v/>
      </c>
    </row>
    <row r="900" spans="14:23" x14ac:dyDescent="0.25">
      <c r="N900" s="73" t="str">
        <f>IF($A900="","",IF($A900=N$2,IF($G$3=aux!$A$2,1,-1)*($F900-INDEX($F$1:$F$1001,ROW($F900)+$E$3))/N$3*1000,""))</f>
        <v/>
      </c>
      <c r="O900" s="73" t="str">
        <f>IF($A900="","",IF($A900=O$2,IF($G$3=aux!$A$2,1,-1)*($F900-INDEX($F$1:$F$1001,ROW($F900)+$E$3))/O$3*1000,""))</f>
        <v/>
      </c>
      <c r="P900" s="73" t="str">
        <f>IF($A900="","",IF($A900=P$2,IF($G$3=aux!$A$2,1,-1)*($F900-INDEX($F$1:$F$1001,ROW($F900)+$E$3))/P$3*1000,""))</f>
        <v/>
      </c>
      <c r="Q900" s="73" t="str">
        <f>IF($A900="","",IF($A900=Q$2,IF($G$3=aux!$A$2,1,-1)*($F900-INDEX($F$1:$F$1001,ROW($F900)+$E$3))/Q$3*1000,""))</f>
        <v/>
      </c>
      <c r="R900" s="73" t="str">
        <f>IF($A900="","",IF($A900=R$2,IF($G$3=aux!$A$2,1,-1)*($F900-INDEX($F$1:$F$1001,ROW($F900)+$E$3))/R$3*1000,""))</f>
        <v/>
      </c>
      <c r="S900" s="73" t="str">
        <f>IF($A900="","",IF($A900=S$2,IF($G$3=aux!$A$2,1,-1)*($F900-INDEX($F$1:$F$1001,ROW($F900)+$E$3))/S$3*1000,""))</f>
        <v/>
      </c>
      <c r="T900" s="73" t="str">
        <f>IF($A900="","",IF($A900=T$2,IF($G$3=aux!$A$2,1,-1)*($F900-INDEX($F$1:$F$1001,ROW($F900)+$E$3))/T$3*1000,""))</f>
        <v/>
      </c>
      <c r="U900" s="73" t="str">
        <f>IF($A900="","",IF($A900=U$2,IF($G$3=aux!$A$2,1,-1)*($F900-INDEX($F$1:$F$1001,ROW($F900)+$E$3))/U$3*1000,""))</f>
        <v/>
      </c>
      <c r="V900" s="73" t="str">
        <f>IF($A900="","",IF($A900=V$2,IF($G$3=aux!$A$2,1,-1)*($F900-INDEX($F$1:$F$1001,ROW($F900)+$E$3))/V$3*1000,""))</f>
        <v/>
      </c>
      <c r="W900" s="73" t="str">
        <f>IF($A900="","",IF($A900=W$2,IF($G$3=aux!$A$2,1,-1)*($F900-INDEX($F$1:$F$1001,ROW($F900)+$E$3))/W$3*1000,""))</f>
        <v/>
      </c>
    </row>
    <row r="901" spans="14:23" x14ac:dyDescent="0.25">
      <c r="N901" s="73" t="str">
        <f>IF($A901="","",IF($A901=N$2,IF($G$3=aux!$A$2,1,-1)*($F901-INDEX($F$1:$F$1001,ROW($F901)+$E$3))/N$3*1000,""))</f>
        <v/>
      </c>
      <c r="O901" s="73" t="str">
        <f>IF($A901="","",IF($A901=O$2,IF($G$3=aux!$A$2,1,-1)*($F901-INDEX($F$1:$F$1001,ROW($F901)+$E$3))/O$3*1000,""))</f>
        <v/>
      </c>
      <c r="P901" s="73" t="str">
        <f>IF($A901="","",IF($A901=P$2,IF($G$3=aux!$A$2,1,-1)*($F901-INDEX($F$1:$F$1001,ROW($F901)+$E$3))/P$3*1000,""))</f>
        <v/>
      </c>
      <c r="Q901" s="73" t="str">
        <f>IF($A901="","",IF($A901=Q$2,IF($G$3=aux!$A$2,1,-1)*($F901-INDEX($F$1:$F$1001,ROW($F901)+$E$3))/Q$3*1000,""))</f>
        <v/>
      </c>
      <c r="R901" s="73" t="str">
        <f>IF($A901="","",IF($A901=R$2,IF($G$3=aux!$A$2,1,-1)*($F901-INDEX($F$1:$F$1001,ROW($F901)+$E$3))/R$3*1000,""))</f>
        <v/>
      </c>
      <c r="S901" s="73" t="str">
        <f>IF($A901="","",IF($A901=S$2,IF($G$3=aux!$A$2,1,-1)*($F901-INDEX($F$1:$F$1001,ROW($F901)+$E$3))/S$3*1000,""))</f>
        <v/>
      </c>
      <c r="T901" s="73" t="str">
        <f>IF($A901="","",IF($A901=T$2,IF($G$3=aux!$A$2,1,-1)*($F901-INDEX($F$1:$F$1001,ROW($F901)+$E$3))/T$3*1000,""))</f>
        <v/>
      </c>
      <c r="U901" s="73" t="str">
        <f>IF($A901="","",IF($A901=U$2,IF($G$3=aux!$A$2,1,-1)*($F901-INDEX($F$1:$F$1001,ROW($F901)+$E$3))/U$3*1000,""))</f>
        <v/>
      </c>
      <c r="V901" s="73" t="str">
        <f>IF($A901="","",IF($A901=V$2,IF($G$3=aux!$A$2,1,-1)*($F901-INDEX($F$1:$F$1001,ROW($F901)+$E$3))/V$3*1000,""))</f>
        <v/>
      </c>
      <c r="W901" s="73" t="str">
        <f>IF($A901="","",IF($A901=W$2,IF($G$3=aux!$A$2,1,-1)*($F901-INDEX($F$1:$F$1001,ROW($F901)+$E$3))/W$3*1000,""))</f>
        <v/>
      </c>
    </row>
    <row r="902" spans="14:23" x14ac:dyDescent="0.25">
      <c r="N902" s="73" t="str">
        <f>IF($A902="","",IF($A902=N$2,IF($G$3=aux!$A$2,1,-1)*($F902-INDEX($F$1:$F$1001,ROW($F902)+$E$3))/N$3*1000,""))</f>
        <v/>
      </c>
      <c r="O902" s="73" t="str">
        <f>IF($A902="","",IF($A902=O$2,IF($G$3=aux!$A$2,1,-1)*($F902-INDEX($F$1:$F$1001,ROW($F902)+$E$3))/O$3*1000,""))</f>
        <v/>
      </c>
      <c r="P902" s="73" t="str">
        <f>IF($A902="","",IF($A902=P$2,IF($G$3=aux!$A$2,1,-1)*($F902-INDEX($F$1:$F$1001,ROW($F902)+$E$3))/P$3*1000,""))</f>
        <v/>
      </c>
      <c r="Q902" s="73" t="str">
        <f>IF($A902="","",IF($A902=Q$2,IF($G$3=aux!$A$2,1,-1)*($F902-INDEX($F$1:$F$1001,ROW($F902)+$E$3))/Q$3*1000,""))</f>
        <v/>
      </c>
      <c r="R902" s="73" t="str">
        <f>IF($A902="","",IF($A902=R$2,IF($G$3=aux!$A$2,1,-1)*($F902-INDEX($F$1:$F$1001,ROW($F902)+$E$3))/R$3*1000,""))</f>
        <v/>
      </c>
      <c r="S902" s="73" t="str">
        <f>IF($A902="","",IF($A902=S$2,IF($G$3=aux!$A$2,1,-1)*($F902-INDEX($F$1:$F$1001,ROW($F902)+$E$3))/S$3*1000,""))</f>
        <v/>
      </c>
      <c r="T902" s="73" t="str">
        <f>IF($A902="","",IF($A902=T$2,IF($G$3=aux!$A$2,1,-1)*($F902-INDEX($F$1:$F$1001,ROW($F902)+$E$3))/T$3*1000,""))</f>
        <v/>
      </c>
      <c r="U902" s="73" t="str">
        <f>IF($A902="","",IF($A902=U$2,IF($G$3=aux!$A$2,1,-1)*($F902-INDEX($F$1:$F$1001,ROW($F902)+$E$3))/U$3*1000,""))</f>
        <v/>
      </c>
      <c r="V902" s="73" t="str">
        <f>IF($A902="","",IF($A902=V$2,IF($G$3=aux!$A$2,1,-1)*($F902-INDEX($F$1:$F$1001,ROW($F902)+$E$3))/V$3*1000,""))</f>
        <v/>
      </c>
      <c r="W902" s="73" t="str">
        <f>IF($A902="","",IF($A902=W$2,IF($G$3=aux!$A$2,1,-1)*($F902-INDEX($F$1:$F$1001,ROW($F902)+$E$3))/W$3*1000,""))</f>
        <v/>
      </c>
    </row>
    <row r="903" spans="14:23" x14ac:dyDescent="0.25">
      <c r="N903" s="73" t="str">
        <f>IF($A903="","",IF($A903=N$2,IF($G$3=aux!$A$2,1,-1)*($F903-INDEX($F$1:$F$1001,ROW($F903)+$E$3))/N$3*1000,""))</f>
        <v/>
      </c>
      <c r="O903" s="73" t="str">
        <f>IF($A903="","",IF($A903=O$2,IF($G$3=aux!$A$2,1,-1)*($F903-INDEX($F$1:$F$1001,ROW($F903)+$E$3))/O$3*1000,""))</f>
        <v/>
      </c>
      <c r="P903" s="73" t="str">
        <f>IF($A903="","",IF($A903=P$2,IF($G$3=aux!$A$2,1,-1)*($F903-INDEX($F$1:$F$1001,ROW($F903)+$E$3))/P$3*1000,""))</f>
        <v/>
      </c>
      <c r="Q903" s="73" t="str">
        <f>IF($A903="","",IF($A903=Q$2,IF($G$3=aux!$A$2,1,-1)*($F903-INDEX($F$1:$F$1001,ROW($F903)+$E$3))/Q$3*1000,""))</f>
        <v/>
      </c>
      <c r="R903" s="73" t="str">
        <f>IF($A903="","",IF($A903=R$2,IF($G$3=aux!$A$2,1,-1)*($F903-INDEX($F$1:$F$1001,ROW($F903)+$E$3))/R$3*1000,""))</f>
        <v/>
      </c>
      <c r="S903" s="73" t="str">
        <f>IF($A903="","",IF($A903=S$2,IF($G$3=aux!$A$2,1,-1)*($F903-INDEX($F$1:$F$1001,ROW($F903)+$E$3))/S$3*1000,""))</f>
        <v/>
      </c>
      <c r="T903" s="73" t="str">
        <f>IF($A903="","",IF($A903=T$2,IF($G$3=aux!$A$2,1,-1)*($F903-INDEX($F$1:$F$1001,ROW($F903)+$E$3))/T$3*1000,""))</f>
        <v/>
      </c>
      <c r="U903" s="73" t="str">
        <f>IF($A903="","",IF($A903=U$2,IF($G$3=aux!$A$2,1,-1)*($F903-INDEX($F$1:$F$1001,ROW($F903)+$E$3))/U$3*1000,""))</f>
        <v/>
      </c>
      <c r="V903" s="73" t="str">
        <f>IF($A903="","",IF($A903=V$2,IF($G$3=aux!$A$2,1,-1)*($F903-INDEX($F$1:$F$1001,ROW($F903)+$E$3))/V$3*1000,""))</f>
        <v/>
      </c>
      <c r="W903" s="73" t="str">
        <f>IF($A903="","",IF($A903=W$2,IF($G$3=aux!$A$2,1,-1)*($F903-INDEX($F$1:$F$1001,ROW($F903)+$E$3))/W$3*1000,""))</f>
        <v/>
      </c>
    </row>
    <row r="904" spans="14:23" x14ac:dyDescent="0.25">
      <c r="N904" s="73" t="str">
        <f>IF($A904="","",IF($A904=N$2,IF($G$3=aux!$A$2,1,-1)*($F904-INDEX($F$1:$F$1001,ROW($F904)+$E$3))/N$3*1000,""))</f>
        <v/>
      </c>
      <c r="O904" s="73" t="str">
        <f>IF($A904="","",IF($A904=O$2,IF($G$3=aux!$A$2,1,-1)*($F904-INDEX($F$1:$F$1001,ROW($F904)+$E$3))/O$3*1000,""))</f>
        <v/>
      </c>
      <c r="P904" s="73" t="str">
        <f>IF($A904="","",IF($A904=P$2,IF($G$3=aux!$A$2,1,-1)*($F904-INDEX($F$1:$F$1001,ROW($F904)+$E$3))/P$3*1000,""))</f>
        <v/>
      </c>
      <c r="Q904" s="73" t="str">
        <f>IF($A904="","",IF($A904=Q$2,IF($G$3=aux!$A$2,1,-1)*($F904-INDEX($F$1:$F$1001,ROW($F904)+$E$3))/Q$3*1000,""))</f>
        <v/>
      </c>
      <c r="R904" s="73" t="str">
        <f>IF($A904="","",IF($A904=R$2,IF($G$3=aux!$A$2,1,-1)*($F904-INDEX($F$1:$F$1001,ROW($F904)+$E$3))/R$3*1000,""))</f>
        <v/>
      </c>
      <c r="S904" s="73" t="str">
        <f>IF($A904="","",IF($A904=S$2,IF($G$3=aux!$A$2,1,-1)*($F904-INDEX($F$1:$F$1001,ROW($F904)+$E$3))/S$3*1000,""))</f>
        <v/>
      </c>
      <c r="T904" s="73" t="str">
        <f>IF($A904="","",IF($A904=T$2,IF($G$3=aux!$A$2,1,-1)*($F904-INDEX($F$1:$F$1001,ROW($F904)+$E$3))/T$3*1000,""))</f>
        <v/>
      </c>
      <c r="U904" s="73" t="str">
        <f>IF($A904="","",IF($A904=U$2,IF($G$3=aux!$A$2,1,-1)*($F904-INDEX($F$1:$F$1001,ROW($F904)+$E$3))/U$3*1000,""))</f>
        <v/>
      </c>
      <c r="V904" s="73" t="str">
        <f>IF($A904="","",IF($A904=V$2,IF($G$3=aux!$A$2,1,-1)*($F904-INDEX($F$1:$F$1001,ROW($F904)+$E$3))/V$3*1000,""))</f>
        <v/>
      </c>
      <c r="W904" s="73" t="str">
        <f>IF($A904="","",IF($A904=W$2,IF($G$3=aux!$A$2,1,-1)*($F904-INDEX($F$1:$F$1001,ROW($F904)+$E$3))/W$3*1000,""))</f>
        <v/>
      </c>
    </row>
    <row r="905" spans="14:23" x14ac:dyDescent="0.25">
      <c r="N905" s="73" t="str">
        <f>IF($A905="","",IF($A905=N$2,IF($G$3=aux!$A$2,1,-1)*($F905-INDEX($F$1:$F$1001,ROW($F905)+$E$3))/N$3*1000,""))</f>
        <v/>
      </c>
      <c r="O905" s="73" t="str">
        <f>IF($A905="","",IF($A905=O$2,IF($G$3=aux!$A$2,1,-1)*($F905-INDEX($F$1:$F$1001,ROW($F905)+$E$3))/O$3*1000,""))</f>
        <v/>
      </c>
      <c r="P905" s="73" t="str">
        <f>IF($A905="","",IF($A905=P$2,IF($G$3=aux!$A$2,1,-1)*($F905-INDEX($F$1:$F$1001,ROW($F905)+$E$3))/P$3*1000,""))</f>
        <v/>
      </c>
      <c r="Q905" s="73" t="str">
        <f>IF($A905="","",IF($A905=Q$2,IF($G$3=aux!$A$2,1,-1)*($F905-INDEX($F$1:$F$1001,ROW($F905)+$E$3))/Q$3*1000,""))</f>
        <v/>
      </c>
      <c r="R905" s="73" t="str">
        <f>IF($A905="","",IF($A905=R$2,IF($G$3=aux!$A$2,1,-1)*($F905-INDEX($F$1:$F$1001,ROW($F905)+$E$3))/R$3*1000,""))</f>
        <v/>
      </c>
      <c r="S905" s="73" t="str">
        <f>IF($A905="","",IF($A905=S$2,IF($G$3=aux!$A$2,1,-1)*($F905-INDEX($F$1:$F$1001,ROW($F905)+$E$3))/S$3*1000,""))</f>
        <v/>
      </c>
      <c r="T905" s="73" t="str">
        <f>IF($A905="","",IF($A905=T$2,IF($G$3=aux!$A$2,1,-1)*($F905-INDEX($F$1:$F$1001,ROW($F905)+$E$3))/T$3*1000,""))</f>
        <v/>
      </c>
      <c r="U905" s="73" t="str">
        <f>IF($A905="","",IF($A905=U$2,IF($G$3=aux!$A$2,1,-1)*($F905-INDEX($F$1:$F$1001,ROW($F905)+$E$3))/U$3*1000,""))</f>
        <v/>
      </c>
      <c r="V905" s="73" t="str">
        <f>IF($A905="","",IF($A905=V$2,IF($G$3=aux!$A$2,1,-1)*($F905-INDEX($F$1:$F$1001,ROW($F905)+$E$3))/V$3*1000,""))</f>
        <v/>
      </c>
      <c r="W905" s="73" t="str">
        <f>IF($A905="","",IF($A905=W$2,IF($G$3=aux!$A$2,1,-1)*($F905-INDEX($F$1:$F$1001,ROW($F905)+$E$3))/W$3*1000,""))</f>
        <v/>
      </c>
    </row>
    <row r="906" spans="14:23" x14ac:dyDescent="0.25">
      <c r="N906" s="73" t="str">
        <f>IF($A906="","",IF($A906=N$2,IF($G$3=aux!$A$2,1,-1)*($F906-INDEX($F$1:$F$1001,ROW($F906)+$E$3))/N$3*1000,""))</f>
        <v/>
      </c>
      <c r="O906" s="73" t="str">
        <f>IF($A906="","",IF($A906=O$2,IF($G$3=aux!$A$2,1,-1)*($F906-INDEX($F$1:$F$1001,ROW($F906)+$E$3))/O$3*1000,""))</f>
        <v/>
      </c>
      <c r="P906" s="73" t="str">
        <f>IF($A906="","",IF($A906=P$2,IF($G$3=aux!$A$2,1,-1)*($F906-INDEX($F$1:$F$1001,ROW($F906)+$E$3))/P$3*1000,""))</f>
        <v/>
      </c>
      <c r="Q906" s="73" t="str">
        <f>IF($A906="","",IF($A906=Q$2,IF($G$3=aux!$A$2,1,-1)*($F906-INDEX($F$1:$F$1001,ROW($F906)+$E$3))/Q$3*1000,""))</f>
        <v/>
      </c>
      <c r="R906" s="73" t="str">
        <f>IF($A906="","",IF($A906=R$2,IF($G$3=aux!$A$2,1,-1)*($F906-INDEX($F$1:$F$1001,ROW($F906)+$E$3))/R$3*1000,""))</f>
        <v/>
      </c>
      <c r="S906" s="73" t="str">
        <f>IF($A906="","",IF($A906=S$2,IF($G$3=aux!$A$2,1,-1)*($F906-INDEX($F$1:$F$1001,ROW($F906)+$E$3))/S$3*1000,""))</f>
        <v/>
      </c>
      <c r="T906" s="73" t="str">
        <f>IF($A906="","",IF($A906=T$2,IF($G$3=aux!$A$2,1,-1)*($F906-INDEX($F$1:$F$1001,ROW($F906)+$E$3))/T$3*1000,""))</f>
        <v/>
      </c>
      <c r="U906" s="73" t="str">
        <f>IF($A906="","",IF($A906=U$2,IF($G$3=aux!$A$2,1,-1)*($F906-INDEX($F$1:$F$1001,ROW($F906)+$E$3))/U$3*1000,""))</f>
        <v/>
      </c>
      <c r="V906" s="73" t="str">
        <f>IF($A906="","",IF($A906=V$2,IF($G$3=aux!$A$2,1,-1)*($F906-INDEX($F$1:$F$1001,ROW($F906)+$E$3))/V$3*1000,""))</f>
        <v/>
      </c>
      <c r="W906" s="73" t="str">
        <f>IF($A906="","",IF($A906=W$2,IF($G$3=aux!$A$2,1,-1)*($F906-INDEX($F$1:$F$1001,ROW($F906)+$E$3))/W$3*1000,""))</f>
        <v/>
      </c>
    </row>
    <row r="907" spans="14:23" x14ac:dyDescent="0.25">
      <c r="N907" s="73" t="str">
        <f>IF($A907="","",IF($A907=N$2,IF($G$3=aux!$A$2,1,-1)*($F907-INDEX($F$1:$F$1001,ROW($F907)+$E$3))/N$3*1000,""))</f>
        <v/>
      </c>
      <c r="O907" s="73" t="str">
        <f>IF($A907="","",IF($A907=O$2,IF($G$3=aux!$A$2,1,-1)*($F907-INDEX($F$1:$F$1001,ROW($F907)+$E$3))/O$3*1000,""))</f>
        <v/>
      </c>
      <c r="P907" s="73" t="str">
        <f>IF($A907="","",IF($A907=P$2,IF($G$3=aux!$A$2,1,-1)*($F907-INDEX($F$1:$F$1001,ROW($F907)+$E$3))/P$3*1000,""))</f>
        <v/>
      </c>
      <c r="Q907" s="73" t="str">
        <f>IF($A907="","",IF($A907=Q$2,IF($G$3=aux!$A$2,1,-1)*($F907-INDEX($F$1:$F$1001,ROW($F907)+$E$3))/Q$3*1000,""))</f>
        <v/>
      </c>
      <c r="R907" s="73" t="str">
        <f>IF($A907="","",IF($A907=R$2,IF($G$3=aux!$A$2,1,-1)*($F907-INDEX($F$1:$F$1001,ROW($F907)+$E$3))/R$3*1000,""))</f>
        <v/>
      </c>
      <c r="S907" s="73" t="str">
        <f>IF($A907="","",IF($A907=S$2,IF($G$3=aux!$A$2,1,-1)*($F907-INDEX($F$1:$F$1001,ROW($F907)+$E$3))/S$3*1000,""))</f>
        <v/>
      </c>
      <c r="T907" s="73" t="str">
        <f>IF($A907="","",IF($A907=T$2,IF($G$3=aux!$A$2,1,-1)*($F907-INDEX($F$1:$F$1001,ROW($F907)+$E$3))/T$3*1000,""))</f>
        <v/>
      </c>
      <c r="U907" s="73" t="str">
        <f>IF($A907="","",IF($A907=U$2,IF($G$3=aux!$A$2,1,-1)*($F907-INDEX($F$1:$F$1001,ROW($F907)+$E$3))/U$3*1000,""))</f>
        <v/>
      </c>
      <c r="V907" s="73" t="str">
        <f>IF($A907="","",IF($A907=V$2,IF($G$3=aux!$A$2,1,-1)*($F907-INDEX($F$1:$F$1001,ROW($F907)+$E$3))/V$3*1000,""))</f>
        <v/>
      </c>
      <c r="W907" s="73" t="str">
        <f>IF($A907="","",IF($A907=W$2,IF($G$3=aux!$A$2,1,-1)*($F907-INDEX($F$1:$F$1001,ROW($F907)+$E$3))/W$3*1000,""))</f>
        <v/>
      </c>
    </row>
    <row r="908" spans="14:23" x14ac:dyDescent="0.25">
      <c r="N908" s="73" t="str">
        <f>IF($A908="","",IF($A908=N$2,IF($G$3=aux!$A$2,1,-1)*($F908-INDEX($F$1:$F$1001,ROW($F908)+$E$3))/N$3*1000,""))</f>
        <v/>
      </c>
      <c r="O908" s="73" t="str">
        <f>IF($A908="","",IF($A908=O$2,IF($G$3=aux!$A$2,1,-1)*($F908-INDEX($F$1:$F$1001,ROW($F908)+$E$3))/O$3*1000,""))</f>
        <v/>
      </c>
      <c r="P908" s="73" t="str">
        <f>IF($A908="","",IF($A908=P$2,IF($G$3=aux!$A$2,1,-1)*($F908-INDEX($F$1:$F$1001,ROW($F908)+$E$3))/P$3*1000,""))</f>
        <v/>
      </c>
      <c r="Q908" s="73" t="str">
        <f>IF($A908="","",IF($A908=Q$2,IF($G$3=aux!$A$2,1,-1)*($F908-INDEX($F$1:$F$1001,ROW($F908)+$E$3))/Q$3*1000,""))</f>
        <v/>
      </c>
      <c r="R908" s="73" t="str">
        <f>IF($A908="","",IF($A908=R$2,IF($G$3=aux!$A$2,1,-1)*($F908-INDEX($F$1:$F$1001,ROW($F908)+$E$3))/R$3*1000,""))</f>
        <v/>
      </c>
      <c r="S908" s="73" t="str">
        <f>IF($A908="","",IF($A908=S$2,IF($G$3=aux!$A$2,1,-1)*($F908-INDEX($F$1:$F$1001,ROW($F908)+$E$3))/S$3*1000,""))</f>
        <v/>
      </c>
      <c r="T908" s="73" t="str">
        <f>IF($A908="","",IF($A908=T$2,IF($G$3=aux!$A$2,1,-1)*($F908-INDEX($F$1:$F$1001,ROW($F908)+$E$3))/T$3*1000,""))</f>
        <v/>
      </c>
      <c r="U908" s="73" t="str">
        <f>IF($A908="","",IF($A908=U$2,IF($G$3=aux!$A$2,1,-1)*($F908-INDEX($F$1:$F$1001,ROW($F908)+$E$3))/U$3*1000,""))</f>
        <v/>
      </c>
      <c r="V908" s="73" t="str">
        <f>IF($A908="","",IF($A908=V$2,IF($G$3=aux!$A$2,1,-1)*($F908-INDEX($F$1:$F$1001,ROW($F908)+$E$3))/V$3*1000,""))</f>
        <v/>
      </c>
      <c r="W908" s="73" t="str">
        <f>IF($A908="","",IF($A908=W$2,IF($G$3=aux!$A$2,1,-1)*($F908-INDEX($F$1:$F$1001,ROW($F908)+$E$3))/W$3*1000,""))</f>
        <v/>
      </c>
    </row>
    <row r="909" spans="14:23" x14ac:dyDescent="0.25">
      <c r="N909" s="73" t="str">
        <f>IF($A909="","",IF($A909=N$2,IF($G$3=aux!$A$2,1,-1)*($F909-INDEX($F$1:$F$1001,ROW($F909)+$E$3))/N$3*1000,""))</f>
        <v/>
      </c>
      <c r="O909" s="73" t="str">
        <f>IF($A909="","",IF($A909=O$2,IF($G$3=aux!$A$2,1,-1)*($F909-INDEX($F$1:$F$1001,ROW($F909)+$E$3))/O$3*1000,""))</f>
        <v/>
      </c>
      <c r="P909" s="73" t="str">
        <f>IF($A909="","",IF($A909=P$2,IF($G$3=aux!$A$2,1,-1)*($F909-INDEX($F$1:$F$1001,ROW($F909)+$E$3))/P$3*1000,""))</f>
        <v/>
      </c>
      <c r="Q909" s="73" t="str">
        <f>IF($A909="","",IF($A909=Q$2,IF($G$3=aux!$A$2,1,-1)*($F909-INDEX($F$1:$F$1001,ROW($F909)+$E$3))/Q$3*1000,""))</f>
        <v/>
      </c>
      <c r="R909" s="73" t="str">
        <f>IF($A909="","",IF($A909=R$2,IF($G$3=aux!$A$2,1,-1)*($F909-INDEX($F$1:$F$1001,ROW($F909)+$E$3))/R$3*1000,""))</f>
        <v/>
      </c>
      <c r="S909" s="73" t="str">
        <f>IF($A909="","",IF($A909=S$2,IF($G$3=aux!$A$2,1,-1)*($F909-INDEX($F$1:$F$1001,ROW($F909)+$E$3))/S$3*1000,""))</f>
        <v/>
      </c>
      <c r="T909" s="73" t="str">
        <f>IF($A909="","",IF($A909=T$2,IF($G$3=aux!$A$2,1,-1)*($F909-INDEX($F$1:$F$1001,ROW($F909)+$E$3))/T$3*1000,""))</f>
        <v/>
      </c>
      <c r="U909" s="73" t="str">
        <f>IF($A909="","",IF($A909=U$2,IF($G$3=aux!$A$2,1,-1)*($F909-INDEX($F$1:$F$1001,ROW($F909)+$E$3))/U$3*1000,""))</f>
        <v/>
      </c>
      <c r="V909" s="73" t="str">
        <f>IF($A909="","",IF($A909=V$2,IF($G$3=aux!$A$2,1,-1)*($F909-INDEX($F$1:$F$1001,ROW($F909)+$E$3))/V$3*1000,""))</f>
        <v/>
      </c>
      <c r="W909" s="73" t="str">
        <f>IF($A909="","",IF($A909=W$2,IF($G$3=aux!$A$2,1,-1)*($F909-INDEX($F$1:$F$1001,ROW($F909)+$E$3))/W$3*1000,""))</f>
        <v/>
      </c>
    </row>
    <row r="910" spans="14:23" x14ac:dyDescent="0.25">
      <c r="N910" s="73" t="str">
        <f>IF($A910="","",IF($A910=N$2,IF($G$3=aux!$A$2,1,-1)*($F910-INDEX($F$1:$F$1001,ROW($F910)+$E$3))/N$3*1000,""))</f>
        <v/>
      </c>
      <c r="O910" s="73" t="str">
        <f>IF($A910="","",IF($A910=O$2,IF($G$3=aux!$A$2,1,-1)*($F910-INDEX($F$1:$F$1001,ROW($F910)+$E$3))/O$3*1000,""))</f>
        <v/>
      </c>
      <c r="P910" s="73" t="str">
        <f>IF($A910="","",IF($A910=P$2,IF($G$3=aux!$A$2,1,-1)*($F910-INDEX($F$1:$F$1001,ROW($F910)+$E$3))/P$3*1000,""))</f>
        <v/>
      </c>
      <c r="Q910" s="73" t="str">
        <f>IF($A910="","",IF($A910=Q$2,IF($G$3=aux!$A$2,1,-1)*($F910-INDEX($F$1:$F$1001,ROW($F910)+$E$3))/Q$3*1000,""))</f>
        <v/>
      </c>
      <c r="R910" s="73" t="str">
        <f>IF($A910="","",IF($A910=R$2,IF($G$3=aux!$A$2,1,-1)*($F910-INDEX($F$1:$F$1001,ROW($F910)+$E$3))/R$3*1000,""))</f>
        <v/>
      </c>
      <c r="S910" s="73" t="str">
        <f>IF($A910="","",IF($A910=S$2,IF($G$3=aux!$A$2,1,-1)*($F910-INDEX($F$1:$F$1001,ROW($F910)+$E$3))/S$3*1000,""))</f>
        <v/>
      </c>
      <c r="T910" s="73" t="str">
        <f>IF($A910="","",IF($A910=T$2,IF($G$3=aux!$A$2,1,-1)*($F910-INDEX($F$1:$F$1001,ROW($F910)+$E$3))/T$3*1000,""))</f>
        <v/>
      </c>
      <c r="U910" s="73" t="str">
        <f>IF($A910="","",IF($A910=U$2,IF($G$3=aux!$A$2,1,-1)*($F910-INDEX($F$1:$F$1001,ROW($F910)+$E$3))/U$3*1000,""))</f>
        <v/>
      </c>
      <c r="V910" s="73" t="str">
        <f>IF($A910="","",IF($A910=V$2,IF($G$3=aux!$A$2,1,-1)*($F910-INDEX($F$1:$F$1001,ROW($F910)+$E$3))/V$3*1000,""))</f>
        <v/>
      </c>
      <c r="W910" s="73" t="str">
        <f>IF($A910="","",IF($A910=W$2,IF($G$3=aux!$A$2,1,-1)*($F910-INDEX($F$1:$F$1001,ROW($F910)+$E$3))/W$3*1000,""))</f>
        <v/>
      </c>
    </row>
    <row r="911" spans="14:23" x14ac:dyDescent="0.25">
      <c r="N911" s="73" t="str">
        <f>IF($A911="","",IF($A911=N$2,IF($G$3=aux!$A$2,1,-1)*($F911-INDEX($F$1:$F$1001,ROW($F911)+$E$3))/N$3*1000,""))</f>
        <v/>
      </c>
      <c r="O911" s="73" t="str">
        <f>IF($A911="","",IF($A911=O$2,IF($G$3=aux!$A$2,1,-1)*($F911-INDEX($F$1:$F$1001,ROW($F911)+$E$3))/O$3*1000,""))</f>
        <v/>
      </c>
      <c r="P911" s="73" t="str">
        <f>IF($A911="","",IF($A911=P$2,IF($G$3=aux!$A$2,1,-1)*($F911-INDEX($F$1:$F$1001,ROW($F911)+$E$3))/P$3*1000,""))</f>
        <v/>
      </c>
      <c r="Q911" s="73" t="str">
        <f>IF($A911="","",IF($A911=Q$2,IF($G$3=aux!$A$2,1,-1)*($F911-INDEX($F$1:$F$1001,ROW($F911)+$E$3))/Q$3*1000,""))</f>
        <v/>
      </c>
      <c r="R911" s="73" t="str">
        <f>IF($A911="","",IF($A911=R$2,IF($G$3=aux!$A$2,1,-1)*($F911-INDEX($F$1:$F$1001,ROW($F911)+$E$3))/R$3*1000,""))</f>
        <v/>
      </c>
      <c r="S911" s="73" t="str">
        <f>IF($A911="","",IF($A911=S$2,IF($G$3=aux!$A$2,1,-1)*($F911-INDEX($F$1:$F$1001,ROW($F911)+$E$3))/S$3*1000,""))</f>
        <v/>
      </c>
      <c r="T911" s="73" t="str">
        <f>IF($A911="","",IF($A911=T$2,IF($G$3=aux!$A$2,1,-1)*($F911-INDEX($F$1:$F$1001,ROW($F911)+$E$3))/T$3*1000,""))</f>
        <v/>
      </c>
      <c r="U911" s="73" t="str">
        <f>IF($A911="","",IF($A911=U$2,IF($G$3=aux!$A$2,1,-1)*($F911-INDEX($F$1:$F$1001,ROW($F911)+$E$3))/U$3*1000,""))</f>
        <v/>
      </c>
      <c r="V911" s="73" t="str">
        <f>IF($A911="","",IF($A911=V$2,IF($G$3=aux!$A$2,1,-1)*($F911-INDEX($F$1:$F$1001,ROW($F911)+$E$3))/V$3*1000,""))</f>
        <v/>
      </c>
      <c r="W911" s="73" t="str">
        <f>IF($A911="","",IF($A911=W$2,IF($G$3=aux!$A$2,1,-1)*($F911-INDEX($F$1:$F$1001,ROW($F911)+$E$3))/W$3*1000,""))</f>
        <v/>
      </c>
    </row>
    <row r="912" spans="14:23" x14ac:dyDescent="0.25">
      <c r="N912" s="73" t="str">
        <f>IF($A912="","",IF($A912=N$2,IF($G$3=aux!$A$2,1,-1)*($F912-INDEX($F$1:$F$1001,ROW($F912)+$E$3))/N$3*1000,""))</f>
        <v/>
      </c>
      <c r="O912" s="73" t="str">
        <f>IF($A912="","",IF($A912=O$2,IF($G$3=aux!$A$2,1,-1)*($F912-INDEX($F$1:$F$1001,ROW($F912)+$E$3))/O$3*1000,""))</f>
        <v/>
      </c>
      <c r="P912" s="73" t="str">
        <f>IF($A912="","",IF($A912=P$2,IF($G$3=aux!$A$2,1,-1)*($F912-INDEX($F$1:$F$1001,ROW($F912)+$E$3))/P$3*1000,""))</f>
        <v/>
      </c>
      <c r="Q912" s="73" t="str">
        <f>IF($A912="","",IF($A912=Q$2,IF($G$3=aux!$A$2,1,-1)*($F912-INDEX($F$1:$F$1001,ROW($F912)+$E$3))/Q$3*1000,""))</f>
        <v/>
      </c>
      <c r="R912" s="73" t="str">
        <f>IF($A912="","",IF($A912=R$2,IF($G$3=aux!$A$2,1,-1)*($F912-INDEX($F$1:$F$1001,ROW($F912)+$E$3))/R$3*1000,""))</f>
        <v/>
      </c>
      <c r="S912" s="73" t="str">
        <f>IF($A912="","",IF($A912=S$2,IF($G$3=aux!$A$2,1,-1)*($F912-INDEX($F$1:$F$1001,ROW($F912)+$E$3))/S$3*1000,""))</f>
        <v/>
      </c>
      <c r="T912" s="73" t="str">
        <f>IF($A912="","",IF($A912=T$2,IF($G$3=aux!$A$2,1,-1)*($F912-INDEX($F$1:$F$1001,ROW($F912)+$E$3))/T$3*1000,""))</f>
        <v/>
      </c>
      <c r="U912" s="73" t="str">
        <f>IF($A912="","",IF($A912=U$2,IF($G$3=aux!$A$2,1,-1)*($F912-INDEX($F$1:$F$1001,ROW($F912)+$E$3))/U$3*1000,""))</f>
        <v/>
      </c>
      <c r="V912" s="73" t="str">
        <f>IF($A912="","",IF($A912=V$2,IF($G$3=aux!$A$2,1,-1)*($F912-INDEX($F$1:$F$1001,ROW($F912)+$E$3))/V$3*1000,""))</f>
        <v/>
      </c>
      <c r="W912" s="73" t="str">
        <f>IF($A912="","",IF($A912=W$2,IF($G$3=aux!$A$2,1,-1)*($F912-INDEX($F$1:$F$1001,ROW($F912)+$E$3))/W$3*1000,""))</f>
        <v/>
      </c>
    </row>
    <row r="913" spans="14:23" x14ac:dyDescent="0.25">
      <c r="N913" s="73" t="str">
        <f>IF($A913="","",IF($A913=N$2,IF($G$3=aux!$A$2,1,-1)*($F913-INDEX($F$1:$F$1001,ROW($F913)+$E$3))/N$3*1000,""))</f>
        <v/>
      </c>
      <c r="O913" s="73" t="str">
        <f>IF($A913="","",IF($A913=O$2,IF($G$3=aux!$A$2,1,-1)*($F913-INDEX($F$1:$F$1001,ROW($F913)+$E$3))/O$3*1000,""))</f>
        <v/>
      </c>
      <c r="P913" s="73" t="str">
        <f>IF($A913="","",IF($A913=P$2,IF($G$3=aux!$A$2,1,-1)*($F913-INDEX($F$1:$F$1001,ROW($F913)+$E$3))/P$3*1000,""))</f>
        <v/>
      </c>
      <c r="Q913" s="73" t="str">
        <f>IF($A913="","",IF($A913=Q$2,IF($G$3=aux!$A$2,1,-1)*($F913-INDEX($F$1:$F$1001,ROW($F913)+$E$3))/Q$3*1000,""))</f>
        <v/>
      </c>
      <c r="R913" s="73" t="str">
        <f>IF($A913="","",IF($A913=R$2,IF($G$3=aux!$A$2,1,-1)*($F913-INDEX($F$1:$F$1001,ROW($F913)+$E$3))/R$3*1000,""))</f>
        <v/>
      </c>
      <c r="S913" s="73" t="str">
        <f>IF($A913="","",IF($A913=S$2,IF($G$3=aux!$A$2,1,-1)*($F913-INDEX($F$1:$F$1001,ROW($F913)+$E$3))/S$3*1000,""))</f>
        <v/>
      </c>
      <c r="T913" s="73" t="str">
        <f>IF($A913="","",IF($A913=T$2,IF($G$3=aux!$A$2,1,-1)*($F913-INDEX($F$1:$F$1001,ROW($F913)+$E$3))/T$3*1000,""))</f>
        <v/>
      </c>
      <c r="U913" s="73" t="str">
        <f>IF($A913="","",IF($A913=U$2,IF($G$3=aux!$A$2,1,-1)*($F913-INDEX($F$1:$F$1001,ROW($F913)+$E$3))/U$3*1000,""))</f>
        <v/>
      </c>
      <c r="V913" s="73" t="str">
        <f>IF($A913="","",IF($A913=V$2,IF($G$3=aux!$A$2,1,-1)*($F913-INDEX($F$1:$F$1001,ROW($F913)+$E$3))/V$3*1000,""))</f>
        <v/>
      </c>
      <c r="W913" s="73" t="str">
        <f>IF($A913="","",IF($A913=W$2,IF($G$3=aux!$A$2,1,-1)*($F913-INDEX($F$1:$F$1001,ROW($F913)+$E$3))/W$3*1000,""))</f>
        <v/>
      </c>
    </row>
    <row r="914" spans="14:23" x14ac:dyDescent="0.25">
      <c r="N914" s="73" t="str">
        <f>IF($A914="","",IF($A914=N$2,IF($G$3=aux!$A$2,1,-1)*($F914-INDEX($F$1:$F$1001,ROW($F914)+$E$3))/N$3*1000,""))</f>
        <v/>
      </c>
      <c r="O914" s="73" t="str">
        <f>IF($A914="","",IF($A914=O$2,IF($G$3=aux!$A$2,1,-1)*($F914-INDEX($F$1:$F$1001,ROW($F914)+$E$3))/O$3*1000,""))</f>
        <v/>
      </c>
      <c r="P914" s="73" t="str">
        <f>IF($A914="","",IF($A914=P$2,IF($G$3=aux!$A$2,1,-1)*($F914-INDEX($F$1:$F$1001,ROW($F914)+$E$3))/P$3*1000,""))</f>
        <v/>
      </c>
      <c r="Q914" s="73" t="str">
        <f>IF($A914="","",IF($A914=Q$2,IF($G$3=aux!$A$2,1,-1)*($F914-INDEX($F$1:$F$1001,ROW($F914)+$E$3))/Q$3*1000,""))</f>
        <v/>
      </c>
      <c r="R914" s="73" t="str">
        <f>IF($A914="","",IF($A914=R$2,IF($G$3=aux!$A$2,1,-1)*($F914-INDEX($F$1:$F$1001,ROW($F914)+$E$3))/R$3*1000,""))</f>
        <v/>
      </c>
      <c r="S914" s="73" t="str">
        <f>IF($A914="","",IF($A914=S$2,IF($G$3=aux!$A$2,1,-1)*($F914-INDEX($F$1:$F$1001,ROW($F914)+$E$3))/S$3*1000,""))</f>
        <v/>
      </c>
      <c r="T914" s="73" t="str">
        <f>IF($A914="","",IF($A914=T$2,IF($G$3=aux!$A$2,1,-1)*($F914-INDEX($F$1:$F$1001,ROW($F914)+$E$3))/T$3*1000,""))</f>
        <v/>
      </c>
      <c r="U914" s="73" t="str">
        <f>IF($A914="","",IF($A914=U$2,IF($G$3=aux!$A$2,1,-1)*($F914-INDEX($F$1:$F$1001,ROW($F914)+$E$3))/U$3*1000,""))</f>
        <v/>
      </c>
      <c r="V914" s="73" t="str">
        <f>IF($A914="","",IF($A914=V$2,IF($G$3=aux!$A$2,1,-1)*($F914-INDEX($F$1:$F$1001,ROW($F914)+$E$3))/V$3*1000,""))</f>
        <v/>
      </c>
      <c r="W914" s="73" t="str">
        <f>IF($A914="","",IF($A914=W$2,IF($G$3=aux!$A$2,1,-1)*($F914-INDEX($F$1:$F$1001,ROW($F914)+$E$3))/W$3*1000,""))</f>
        <v/>
      </c>
    </row>
    <row r="915" spans="14:23" x14ac:dyDescent="0.25">
      <c r="N915" s="73" t="str">
        <f>IF($A915="","",IF($A915=N$2,IF($G$3=aux!$A$2,1,-1)*($F915-INDEX($F$1:$F$1001,ROW($F915)+$E$3))/N$3*1000,""))</f>
        <v/>
      </c>
      <c r="O915" s="73" t="str">
        <f>IF($A915="","",IF($A915=O$2,IF($G$3=aux!$A$2,1,-1)*($F915-INDEX($F$1:$F$1001,ROW($F915)+$E$3))/O$3*1000,""))</f>
        <v/>
      </c>
      <c r="P915" s="73" t="str">
        <f>IF($A915="","",IF($A915=P$2,IF($G$3=aux!$A$2,1,-1)*($F915-INDEX($F$1:$F$1001,ROW($F915)+$E$3))/P$3*1000,""))</f>
        <v/>
      </c>
      <c r="Q915" s="73" t="str">
        <f>IF($A915="","",IF($A915=Q$2,IF($G$3=aux!$A$2,1,-1)*($F915-INDEX($F$1:$F$1001,ROW($F915)+$E$3))/Q$3*1000,""))</f>
        <v/>
      </c>
      <c r="R915" s="73" t="str">
        <f>IF($A915="","",IF($A915=R$2,IF($G$3=aux!$A$2,1,-1)*($F915-INDEX($F$1:$F$1001,ROW($F915)+$E$3))/R$3*1000,""))</f>
        <v/>
      </c>
      <c r="S915" s="73" t="str">
        <f>IF($A915="","",IF($A915=S$2,IF($G$3=aux!$A$2,1,-1)*($F915-INDEX($F$1:$F$1001,ROW($F915)+$E$3))/S$3*1000,""))</f>
        <v/>
      </c>
      <c r="T915" s="73" t="str">
        <f>IF($A915="","",IF($A915=T$2,IF($G$3=aux!$A$2,1,-1)*($F915-INDEX($F$1:$F$1001,ROW($F915)+$E$3))/T$3*1000,""))</f>
        <v/>
      </c>
      <c r="U915" s="73" t="str">
        <f>IF($A915="","",IF($A915=U$2,IF($G$3=aux!$A$2,1,-1)*($F915-INDEX($F$1:$F$1001,ROW($F915)+$E$3))/U$3*1000,""))</f>
        <v/>
      </c>
      <c r="V915" s="73" t="str">
        <f>IF($A915="","",IF($A915=V$2,IF($G$3=aux!$A$2,1,-1)*($F915-INDEX($F$1:$F$1001,ROW($F915)+$E$3))/V$3*1000,""))</f>
        <v/>
      </c>
      <c r="W915" s="73" t="str">
        <f>IF($A915="","",IF($A915=W$2,IF($G$3=aux!$A$2,1,-1)*($F915-INDEX($F$1:$F$1001,ROW($F915)+$E$3))/W$3*1000,""))</f>
        <v/>
      </c>
    </row>
    <row r="916" spans="14:23" x14ac:dyDescent="0.25">
      <c r="N916" s="73" t="str">
        <f>IF($A916="","",IF($A916=N$2,IF($G$3=aux!$A$2,1,-1)*($F916-INDEX($F$1:$F$1001,ROW($F916)+$E$3))/N$3*1000,""))</f>
        <v/>
      </c>
      <c r="O916" s="73" t="str">
        <f>IF($A916="","",IF($A916=O$2,IF($G$3=aux!$A$2,1,-1)*($F916-INDEX($F$1:$F$1001,ROW($F916)+$E$3))/O$3*1000,""))</f>
        <v/>
      </c>
      <c r="P916" s="73" t="str">
        <f>IF($A916="","",IF($A916=P$2,IF($G$3=aux!$A$2,1,-1)*($F916-INDEX($F$1:$F$1001,ROW($F916)+$E$3))/P$3*1000,""))</f>
        <v/>
      </c>
      <c r="Q916" s="73" t="str">
        <f>IF($A916="","",IF($A916=Q$2,IF($G$3=aux!$A$2,1,-1)*($F916-INDEX($F$1:$F$1001,ROW($F916)+$E$3))/Q$3*1000,""))</f>
        <v/>
      </c>
      <c r="R916" s="73" t="str">
        <f>IF($A916="","",IF($A916=R$2,IF($G$3=aux!$A$2,1,-1)*($F916-INDEX($F$1:$F$1001,ROW($F916)+$E$3))/R$3*1000,""))</f>
        <v/>
      </c>
      <c r="S916" s="73" t="str">
        <f>IF($A916="","",IF($A916=S$2,IF($G$3=aux!$A$2,1,-1)*($F916-INDEX($F$1:$F$1001,ROW($F916)+$E$3))/S$3*1000,""))</f>
        <v/>
      </c>
      <c r="T916" s="73" t="str">
        <f>IF($A916="","",IF($A916=T$2,IF($G$3=aux!$A$2,1,-1)*($F916-INDEX($F$1:$F$1001,ROW($F916)+$E$3))/T$3*1000,""))</f>
        <v/>
      </c>
      <c r="U916" s="73" t="str">
        <f>IF($A916="","",IF($A916=U$2,IF($G$3=aux!$A$2,1,-1)*($F916-INDEX($F$1:$F$1001,ROW($F916)+$E$3))/U$3*1000,""))</f>
        <v/>
      </c>
      <c r="V916" s="73" t="str">
        <f>IF($A916="","",IF($A916=V$2,IF($G$3=aux!$A$2,1,-1)*($F916-INDEX($F$1:$F$1001,ROW($F916)+$E$3))/V$3*1000,""))</f>
        <v/>
      </c>
      <c r="W916" s="73" t="str">
        <f>IF($A916="","",IF($A916=W$2,IF($G$3=aux!$A$2,1,-1)*($F916-INDEX($F$1:$F$1001,ROW($F916)+$E$3))/W$3*1000,""))</f>
        <v/>
      </c>
    </row>
    <row r="917" spans="14:23" x14ac:dyDescent="0.25">
      <c r="N917" s="73" t="str">
        <f>IF($A917="","",IF($A917=N$2,IF($G$3=aux!$A$2,1,-1)*($F917-INDEX($F$1:$F$1001,ROW($F917)+$E$3))/N$3*1000,""))</f>
        <v/>
      </c>
      <c r="O917" s="73" t="str">
        <f>IF($A917="","",IF($A917=O$2,IF($G$3=aux!$A$2,1,-1)*($F917-INDEX($F$1:$F$1001,ROW($F917)+$E$3))/O$3*1000,""))</f>
        <v/>
      </c>
      <c r="P917" s="73" t="str">
        <f>IF($A917="","",IF($A917=P$2,IF($G$3=aux!$A$2,1,-1)*($F917-INDEX($F$1:$F$1001,ROW($F917)+$E$3))/P$3*1000,""))</f>
        <v/>
      </c>
      <c r="Q917" s="73" t="str">
        <f>IF($A917="","",IF($A917=Q$2,IF($G$3=aux!$A$2,1,-1)*($F917-INDEX($F$1:$F$1001,ROW($F917)+$E$3))/Q$3*1000,""))</f>
        <v/>
      </c>
      <c r="R917" s="73" t="str">
        <f>IF($A917="","",IF($A917=R$2,IF($G$3=aux!$A$2,1,-1)*($F917-INDEX($F$1:$F$1001,ROW($F917)+$E$3))/R$3*1000,""))</f>
        <v/>
      </c>
      <c r="S917" s="73" t="str">
        <f>IF($A917="","",IF($A917=S$2,IF($G$3=aux!$A$2,1,-1)*($F917-INDEX($F$1:$F$1001,ROW($F917)+$E$3))/S$3*1000,""))</f>
        <v/>
      </c>
      <c r="T917" s="73" t="str">
        <f>IF($A917="","",IF($A917=T$2,IF($G$3=aux!$A$2,1,-1)*($F917-INDEX($F$1:$F$1001,ROW($F917)+$E$3))/T$3*1000,""))</f>
        <v/>
      </c>
      <c r="U917" s="73" t="str">
        <f>IF($A917="","",IF($A917=U$2,IF($G$3=aux!$A$2,1,-1)*($F917-INDEX($F$1:$F$1001,ROW($F917)+$E$3))/U$3*1000,""))</f>
        <v/>
      </c>
      <c r="V917" s="73" t="str">
        <f>IF($A917="","",IF($A917=V$2,IF($G$3=aux!$A$2,1,-1)*($F917-INDEX($F$1:$F$1001,ROW($F917)+$E$3))/V$3*1000,""))</f>
        <v/>
      </c>
      <c r="W917" s="73" t="str">
        <f>IF($A917="","",IF($A917=W$2,IF($G$3=aux!$A$2,1,-1)*($F917-INDEX($F$1:$F$1001,ROW($F917)+$E$3))/W$3*1000,""))</f>
        <v/>
      </c>
    </row>
    <row r="918" spans="14:23" x14ac:dyDescent="0.25">
      <c r="N918" s="73" t="str">
        <f>IF($A918="","",IF($A918=N$2,IF($G$3=aux!$A$2,1,-1)*($F918-INDEX($F$1:$F$1001,ROW($F918)+$E$3))/N$3*1000,""))</f>
        <v/>
      </c>
      <c r="O918" s="73" t="str">
        <f>IF($A918="","",IF($A918=O$2,IF($G$3=aux!$A$2,1,-1)*($F918-INDEX($F$1:$F$1001,ROW($F918)+$E$3))/O$3*1000,""))</f>
        <v/>
      </c>
      <c r="P918" s="73" t="str">
        <f>IF($A918="","",IF($A918=P$2,IF($G$3=aux!$A$2,1,-1)*($F918-INDEX($F$1:$F$1001,ROW($F918)+$E$3))/P$3*1000,""))</f>
        <v/>
      </c>
      <c r="Q918" s="73" t="str">
        <f>IF($A918="","",IF($A918=Q$2,IF($G$3=aux!$A$2,1,-1)*($F918-INDEX($F$1:$F$1001,ROW($F918)+$E$3))/Q$3*1000,""))</f>
        <v/>
      </c>
      <c r="R918" s="73" t="str">
        <f>IF($A918="","",IF($A918=R$2,IF($G$3=aux!$A$2,1,-1)*($F918-INDEX($F$1:$F$1001,ROW($F918)+$E$3))/R$3*1000,""))</f>
        <v/>
      </c>
      <c r="S918" s="73" t="str">
        <f>IF($A918="","",IF($A918=S$2,IF($G$3=aux!$A$2,1,-1)*($F918-INDEX($F$1:$F$1001,ROW($F918)+$E$3))/S$3*1000,""))</f>
        <v/>
      </c>
      <c r="T918" s="73" t="str">
        <f>IF($A918="","",IF($A918=T$2,IF($G$3=aux!$A$2,1,-1)*($F918-INDEX($F$1:$F$1001,ROW($F918)+$E$3))/T$3*1000,""))</f>
        <v/>
      </c>
      <c r="U918" s="73" t="str">
        <f>IF($A918="","",IF($A918=U$2,IF($G$3=aux!$A$2,1,-1)*($F918-INDEX($F$1:$F$1001,ROW($F918)+$E$3))/U$3*1000,""))</f>
        <v/>
      </c>
      <c r="V918" s="73" t="str">
        <f>IF($A918="","",IF($A918=V$2,IF($G$3=aux!$A$2,1,-1)*($F918-INDEX($F$1:$F$1001,ROW($F918)+$E$3))/V$3*1000,""))</f>
        <v/>
      </c>
      <c r="W918" s="73" t="str">
        <f>IF($A918="","",IF($A918=W$2,IF($G$3=aux!$A$2,1,-1)*($F918-INDEX($F$1:$F$1001,ROW($F918)+$E$3))/W$3*1000,""))</f>
        <v/>
      </c>
    </row>
    <row r="919" spans="14:23" x14ac:dyDescent="0.25">
      <c r="N919" s="73" t="str">
        <f>IF($A919="","",IF($A919=N$2,IF($G$3=aux!$A$2,1,-1)*($F919-INDEX($F$1:$F$1001,ROW($F919)+$E$3))/N$3*1000,""))</f>
        <v/>
      </c>
      <c r="O919" s="73" t="str">
        <f>IF($A919="","",IF($A919=O$2,IF($G$3=aux!$A$2,1,-1)*($F919-INDEX($F$1:$F$1001,ROW($F919)+$E$3))/O$3*1000,""))</f>
        <v/>
      </c>
      <c r="P919" s="73" t="str">
        <f>IF($A919="","",IF($A919=P$2,IF($G$3=aux!$A$2,1,-1)*($F919-INDEX($F$1:$F$1001,ROW($F919)+$E$3))/P$3*1000,""))</f>
        <v/>
      </c>
      <c r="Q919" s="73" t="str">
        <f>IF($A919="","",IF($A919=Q$2,IF($G$3=aux!$A$2,1,-1)*($F919-INDEX($F$1:$F$1001,ROW($F919)+$E$3))/Q$3*1000,""))</f>
        <v/>
      </c>
      <c r="R919" s="73" t="str">
        <f>IF($A919="","",IF($A919=R$2,IF($G$3=aux!$A$2,1,-1)*($F919-INDEX($F$1:$F$1001,ROW($F919)+$E$3))/R$3*1000,""))</f>
        <v/>
      </c>
      <c r="S919" s="73" t="str">
        <f>IF($A919="","",IF($A919=S$2,IF($G$3=aux!$A$2,1,-1)*($F919-INDEX($F$1:$F$1001,ROW($F919)+$E$3))/S$3*1000,""))</f>
        <v/>
      </c>
      <c r="T919" s="73" t="str">
        <f>IF($A919="","",IF($A919=T$2,IF($G$3=aux!$A$2,1,-1)*($F919-INDEX($F$1:$F$1001,ROW($F919)+$E$3))/T$3*1000,""))</f>
        <v/>
      </c>
      <c r="U919" s="73" t="str">
        <f>IF($A919="","",IF($A919=U$2,IF($G$3=aux!$A$2,1,-1)*($F919-INDEX($F$1:$F$1001,ROW($F919)+$E$3))/U$3*1000,""))</f>
        <v/>
      </c>
      <c r="V919" s="73" t="str">
        <f>IF($A919="","",IF($A919=V$2,IF($G$3=aux!$A$2,1,-1)*($F919-INDEX($F$1:$F$1001,ROW($F919)+$E$3))/V$3*1000,""))</f>
        <v/>
      </c>
      <c r="W919" s="73" t="str">
        <f>IF($A919="","",IF($A919=W$2,IF($G$3=aux!$A$2,1,-1)*($F919-INDEX($F$1:$F$1001,ROW($F919)+$E$3))/W$3*1000,""))</f>
        <v/>
      </c>
    </row>
    <row r="920" spans="14:23" x14ac:dyDescent="0.25">
      <c r="N920" s="73" t="str">
        <f>IF($A920="","",IF($A920=N$2,IF($G$3=aux!$A$2,1,-1)*($F920-INDEX($F$1:$F$1001,ROW($F920)+$E$3))/N$3*1000,""))</f>
        <v/>
      </c>
      <c r="O920" s="73" t="str">
        <f>IF($A920="","",IF($A920=O$2,IF($G$3=aux!$A$2,1,-1)*($F920-INDEX($F$1:$F$1001,ROW($F920)+$E$3))/O$3*1000,""))</f>
        <v/>
      </c>
      <c r="P920" s="73" t="str">
        <f>IF($A920="","",IF($A920=P$2,IF($G$3=aux!$A$2,1,-1)*($F920-INDEX($F$1:$F$1001,ROW($F920)+$E$3))/P$3*1000,""))</f>
        <v/>
      </c>
      <c r="Q920" s="73" t="str">
        <f>IF($A920="","",IF($A920=Q$2,IF($G$3=aux!$A$2,1,-1)*($F920-INDEX($F$1:$F$1001,ROW($F920)+$E$3))/Q$3*1000,""))</f>
        <v/>
      </c>
      <c r="R920" s="73" t="str">
        <f>IF($A920="","",IF($A920=R$2,IF($G$3=aux!$A$2,1,-1)*($F920-INDEX($F$1:$F$1001,ROW($F920)+$E$3))/R$3*1000,""))</f>
        <v/>
      </c>
      <c r="S920" s="73" t="str">
        <f>IF($A920="","",IF($A920=S$2,IF($G$3=aux!$A$2,1,-1)*($F920-INDEX($F$1:$F$1001,ROW($F920)+$E$3))/S$3*1000,""))</f>
        <v/>
      </c>
      <c r="T920" s="73" t="str">
        <f>IF($A920="","",IF($A920=T$2,IF($G$3=aux!$A$2,1,-1)*($F920-INDEX($F$1:$F$1001,ROW($F920)+$E$3))/T$3*1000,""))</f>
        <v/>
      </c>
      <c r="U920" s="73" t="str">
        <f>IF($A920="","",IF($A920=U$2,IF($G$3=aux!$A$2,1,-1)*($F920-INDEX($F$1:$F$1001,ROW($F920)+$E$3))/U$3*1000,""))</f>
        <v/>
      </c>
      <c r="V920" s="73" t="str">
        <f>IF($A920="","",IF($A920=V$2,IF($G$3=aux!$A$2,1,-1)*($F920-INDEX($F$1:$F$1001,ROW($F920)+$E$3))/V$3*1000,""))</f>
        <v/>
      </c>
      <c r="W920" s="73" t="str">
        <f>IF($A920="","",IF($A920=W$2,IF($G$3=aux!$A$2,1,-1)*($F920-INDEX($F$1:$F$1001,ROW($F920)+$E$3))/W$3*1000,""))</f>
        <v/>
      </c>
    </row>
    <row r="921" spans="14:23" x14ac:dyDescent="0.25">
      <c r="N921" s="73" t="str">
        <f>IF($A921="","",IF($A921=N$2,IF($G$3=aux!$A$2,1,-1)*($F921-INDEX($F$1:$F$1001,ROW($F921)+$E$3))/N$3*1000,""))</f>
        <v/>
      </c>
      <c r="O921" s="73" t="str">
        <f>IF($A921="","",IF($A921=O$2,IF($G$3=aux!$A$2,1,-1)*($F921-INDEX($F$1:$F$1001,ROW($F921)+$E$3))/O$3*1000,""))</f>
        <v/>
      </c>
      <c r="P921" s="73" t="str">
        <f>IF($A921="","",IF($A921=P$2,IF($G$3=aux!$A$2,1,-1)*($F921-INDEX($F$1:$F$1001,ROW($F921)+$E$3))/P$3*1000,""))</f>
        <v/>
      </c>
      <c r="Q921" s="73" t="str">
        <f>IF($A921="","",IF($A921=Q$2,IF($G$3=aux!$A$2,1,-1)*($F921-INDEX($F$1:$F$1001,ROW($F921)+$E$3))/Q$3*1000,""))</f>
        <v/>
      </c>
      <c r="R921" s="73" t="str">
        <f>IF($A921="","",IF($A921=R$2,IF($G$3=aux!$A$2,1,-1)*($F921-INDEX($F$1:$F$1001,ROW($F921)+$E$3))/R$3*1000,""))</f>
        <v/>
      </c>
      <c r="S921" s="73" t="str">
        <f>IF($A921="","",IF($A921=S$2,IF($G$3=aux!$A$2,1,-1)*($F921-INDEX($F$1:$F$1001,ROW($F921)+$E$3))/S$3*1000,""))</f>
        <v/>
      </c>
      <c r="T921" s="73" t="str">
        <f>IF($A921="","",IF($A921=T$2,IF($G$3=aux!$A$2,1,-1)*($F921-INDEX($F$1:$F$1001,ROW($F921)+$E$3))/T$3*1000,""))</f>
        <v/>
      </c>
      <c r="U921" s="73" t="str">
        <f>IF($A921="","",IF($A921=U$2,IF($G$3=aux!$A$2,1,-1)*($F921-INDEX($F$1:$F$1001,ROW($F921)+$E$3))/U$3*1000,""))</f>
        <v/>
      </c>
      <c r="V921" s="73" t="str">
        <f>IF($A921="","",IF($A921=V$2,IF($G$3=aux!$A$2,1,-1)*($F921-INDEX($F$1:$F$1001,ROW($F921)+$E$3))/V$3*1000,""))</f>
        <v/>
      </c>
      <c r="W921" s="73" t="str">
        <f>IF($A921="","",IF($A921=W$2,IF($G$3=aux!$A$2,1,-1)*($F921-INDEX($F$1:$F$1001,ROW($F921)+$E$3))/W$3*1000,""))</f>
        <v/>
      </c>
    </row>
    <row r="922" spans="14:23" x14ac:dyDescent="0.25">
      <c r="N922" s="73" t="str">
        <f>IF($A922="","",IF($A922=N$2,IF($G$3=aux!$A$2,1,-1)*($F922-INDEX($F$1:$F$1001,ROW($F922)+$E$3))/N$3*1000,""))</f>
        <v/>
      </c>
      <c r="O922" s="73" t="str">
        <f>IF($A922="","",IF($A922=O$2,IF($G$3=aux!$A$2,1,-1)*($F922-INDEX($F$1:$F$1001,ROW($F922)+$E$3))/O$3*1000,""))</f>
        <v/>
      </c>
      <c r="P922" s="73" t="str">
        <f>IF($A922="","",IF($A922=P$2,IF($G$3=aux!$A$2,1,-1)*($F922-INDEX($F$1:$F$1001,ROW($F922)+$E$3))/P$3*1000,""))</f>
        <v/>
      </c>
      <c r="Q922" s="73" t="str">
        <f>IF($A922="","",IF($A922=Q$2,IF($G$3=aux!$A$2,1,-1)*($F922-INDEX($F$1:$F$1001,ROW($F922)+$E$3))/Q$3*1000,""))</f>
        <v/>
      </c>
      <c r="R922" s="73" t="str">
        <f>IF($A922="","",IF($A922=R$2,IF($G$3=aux!$A$2,1,-1)*($F922-INDEX($F$1:$F$1001,ROW($F922)+$E$3))/R$3*1000,""))</f>
        <v/>
      </c>
      <c r="S922" s="73" t="str">
        <f>IF($A922="","",IF($A922=S$2,IF($G$3=aux!$A$2,1,-1)*($F922-INDEX($F$1:$F$1001,ROW($F922)+$E$3))/S$3*1000,""))</f>
        <v/>
      </c>
      <c r="T922" s="73" t="str">
        <f>IF($A922="","",IF($A922=T$2,IF($G$3=aux!$A$2,1,-1)*($F922-INDEX($F$1:$F$1001,ROW($F922)+$E$3))/T$3*1000,""))</f>
        <v/>
      </c>
      <c r="U922" s="73" t="str">
        <f>IF($A922="","",IF($A922=U$2,IF($G$3=aux!$A$2,1,-1)*($F922-INDEX($F$1:$F$1001,ROW($F922)+$E$3))/U$3*1000,""))</f>
        <v/>
      </c>
      <c r="V922" s="73" t="str">
        <f>IF($A922="","",IF($A922=V$2,IF($G$3=aux!$A$2,1,-1)*($F922-INDEX($F$1:$F$1001,ROW($F922)+$E$3))/V$3*1000,""))</f>
        <v/>
      </c>
      <c r="W922" s="73" t="str">
        <f>IF($A922="","",IF($A922=W$2,IF($G$3=aux!$A$2,1,-1)*($F922-INDEX($F$1:$F$1001,ROW($F922)+$E$3))/W$3*1000,""))</f>
        <v/>
      </c>
    </row>
    <row r="923" spans="14:23" x14ac:dyDescent="0.25">
      <c r="N923" s="73" t="str">
        <f>IF($A923="","",IF($A923=N$2,IF($G$3=aux!$A$2,1,-1)*($F923-INDEX($F$1:$F$1001,ROW($F923)+$E$3))/N$3*1000,""))</f>
        <v/>
      </c>
      <c r="O923" s="73" t="str">
        <f>IF($A923="","",IF($A923=O$2,IF($G$3=aux!$A$2,1,-1)*($F923-INDEX($F$1:$F$1001,ROW($F923)+$E$3))/O$3*1000,""))</f>
        <v/>
      </c>
      <c r="P923" s="73" t="str">
        <f>IF($A923="","",IF($A923=P$2,IF($G$3=aux!$A$2,1,-1)*($F923-INDEX($F$1:$F$1001,ROW($F923)+$E$3))/P$3*1000,""))</f>
        <v/>
      </c>
      <c r="Q923" s="73" t="str">
        <f>IF($A923="","",IF($A923=Q$2,IF($G$3=aux!$A$2,1,-1)*($F923-INDEX($F$1:$F$1001,ROW($F923)+$E$3))/Q$3*1000,""))</f>
        <v/>
      </c>
      <c r="R923" s="73" t="str">
        <f>IF($A923="","",IF($A923=R$2,IF($G$3=aux!$A$2,1,-1)*($F923-INDEX($F$1:$F$1001,ROW($F923)+$E$3))/R$3*1000,""))</f>
        <v/>
      </c>
      <c r="S923" s="73" t="str">
        <f>IF($A923="","",IF($A923=S$2,IF($G$3=aux!$A$2,1,-1)*($F923-INDEX($F$1:$F$1001,ROW($F923)+$E$3))/S$3*1000,""))</f>
        <v/>
      </c>
      <c r="T923" s="73" t="str">
        <f>IF($A923="","",IF($A923=T$2,IF($G$3=aux!$A$2,1,-1)*($F923-INDEX($F$1:$F$1001,ROW($F923)+$E$3))/T$3*1000,""))</f>
        <v/>
      </c>
      <c r="U923" s="73" t="str">
        <f>IF($A923="","",IF($A923=U$2,IF($G$3=aux!$A$2,1,-1)*($F923-INDEX($F$1:$F$1001,ROW($F923)+$E$3))/U$3*1000,""))</f>
        <v/>
      </c>
      <c r="V923" s="73" t="str">
        <f>IF($A923="","",IF($A923=V$2,IF($G$3=aux!$A$2,1,-1)*($F923-INDEX($F$1:$F$1001,ROW($F923)+$E$3))/V$3*1000,""))</f>
        <v/>
      </c>
      <c r="W923" s="73" t="str">
        <f>IF($A923="","",IF($A923=W$2,IF($G$3=aux!$A$2,1,-1)*($F923-INDEX($F$1:$F$1001,ROW($F923)+$E$3))/W$3*1000,""))</f>
        <v/>
      </c>
    </row>
    <row r="924" spans="14:23" x14ac:dyDescent="0.25">
      <c r="N924" s="73" t="str">
        <f>IF($A924="","",IF($A924=N$2,IF($G$3=aux!$A$2,1,-1)*($F924-INDEX($F$1:$F$1001,ROW($F924)+$E$3))/N$3*1000,""))</f>
        <v/>
      </c>
      <c r="O924" s="73" t="str">
        <f>IF($A924="","",IF($A924=O$2,IF($G$3=aux!$A$2,1,-1)*($F924-INDEX($F$1:$F$1001,ROW($F924)+$E$3))/O$3*1000,""))</f>
        <v/>
      </c>
      <c r="P924" s="73" t="str">
        <f>IF($A924="","",IF($A924=P$2,IF($G$3=aux!$A$2,1,-1)*($F924-INDEX($F$1:$F$1001,ROW($F924)+$E$3))/P$3*1000,""))</f>
        <v/>
      </c>
      <c r="Q924" s="73" t="str">
        <f>IF($A924="","",IF($A924=Q$2,IF($G$3=aux!$A$2,1,-1)*($F924-INDEX($F$1:$F$1001,ROW($F924)+$E$3))/Q$3*1000,""))</f>
        <v/>
      </c>
      <c r="R924" s="73" t="str">
        <f>IF($A924="","",IF($A924=R$2,IF($G$3=aux!$A$2,1,-1)*($F924-INDEX($F$1:$F$1001,ROW($F924)+$E$3))/R$3*1000,""))</f>
        <v/>
      </c>
      <c r="S924" s="73" t="str">
        <f>IF($A924="","",IF($A924=S$2,IF($G$3=aux!$A$2,1,-1)*($F924-INDEX($F$1:$F$1001,ROW($F924)+$E$3))/S$3*1000,""))</f>
        <v/>
      </c>
      <c r="T924" s="73" t="str">
        <f>IF($A924="","",IF($A924=T$2,IF($G$3=aux!$A$2,1,-1)*($F924-INDEX($F$1:$F$1001,ROW($F924)+$E$3))/T$3*1000,""))</f>
        <v/>
      </c>
      <c r="U924" s="73" t="str">
        <f>IF($A924="","",IF($A924=U$2,IF($G$3=aux!$A$2,1,-1)*($F924-INDEX($F$1:$F$1001,ROW($F924)+$E$3))/U$3*1000,""))</f>
        <v/>
      </c>
      <c r="V924" s="73" t="str">
        <f>IF($A924="","",IF($A924=V$2,IF($G$3=aux!$A$2,1,-1)*($F924-INDEX($F$1:$F$1001,ROW($F924)+$E$3))/V$3*1000,""))</f>
        <v/>
      </c>
      <c r="W924" s="73" t="str">
        <f>IF($A924="","",IF($A924=W$2,IF($G$3=aux!$A$2,1,-1)*($F924-INDEX($F$1:$F$1001,ROW($F924)+$E$3))/W$3*1000,""))</f>
        <v/>
      </c>
    </row>
    <row r="925" spans="14:23" x14ac:dyDescent="0.25">
      <c r="N925" s="73" t="str">
        <f>IF($A925="","",IF($A925=N$2,IF($G$3=aux!$A$2,1,-1)*($F925-INDEX($F$1:$F$1001,ROW($F925)+$E$3))/N$3*1000,""))</f>
        <v/>
      </c>
      <c r="O925" s="73" t="str">
        <f>IF($A925="","",IF($A925=O$2,IF($G$3=aux!$A$2,1,-1)*($F925-INDEX($F$1:$F$1001,ROW($F925)+$E$3))/O$3*1000,""))</f>
        <v/>
      </c>
      <c r="P925" s="73" t="str">
        <f>IF($A925="","",IF($A925=P$2,IF($G$3=aux!$A$2,1,-1)*($F925-INDEX($F$1:$F$1001,ROW($F925)+$E$3))/P$3*1000,""))</f>
        <v/>
      </c>
      <c r="Q925" s="73" t="str">
        <f>IF($A925="","",IF($A925=Q$2,IF($G$3=aux!$A$2,1,-1)*($F925-INDEX($F$1:$F$1001,ROW($F925)+$E$3))/Q$3*1000,""))</f>
        <v/>
      </c>
      <c r="R925" s="73" t="str">
        <f>IF($A925="","",IF($A925=R$2,IF($G$3=aux!$A$2,1,-1)*($F925-INDEX($F$1:$F$1001,ROW($F925)+$E$3))/R$3*1000,""))</f>
        <v/>
      </c>
      <c r="S925" s="73" t="str">
        <f>IF($A925="","",IF($A925=S$2,IF($G$3=aux!$A$2,1,-1)*($F925-INDEX($F$1:$F$1001,ROW($F925)+$E$3))/S$3*1000,""))</f>
        <v/>
      </c>
      <c r="T925" s="73" t="str">
        <f>IF($A925="","",IF($A925=T$2,IF($G$3=aux!$A$2,1,-1)*($F925-INDEX($F$1:$F$1001,ROW($F925)+$E$3))/T$3*1000,""))</f>
        <v/>
      </c>
      <c r="U925" s="73" t="str">
        <f>IF($A925="","",IF($A925=U$2,IF($G$3=aux!$A$2,1,-1)*($F925-INDEX($F$1:$F$1001,ROW($F925)+$E$3))/U$3*1000,""))</f>
        <v/>
      </c>
      <c r="V925" s="73" t="str">
        <f>IF($A925="","",IF($A925=V$2,IF($G$3=aux!$A$2,1,-1)*($F925-INDEX($F$1:$F$1001,ROW($F925)+$E$3))/V$3*1000,""))</f>
        <v/>
      </c>
      <c r="W925" s="73" t="str">
        <f>IF($A925="","",IF($A925=W$2,IF($G$3=aux!$A$2,1,-1)*($F925-INDEX($F$1:$F$1001,ROW($F925)+$E$3))/W$3*1000,""))</f>
        <v/>
      </c>
    </row>
    <row r="926" spans="14:23" x14ac:dyDescent="0.25">
      <c r="N926" s="73" t="str">
        <f>IF($A926="","",IF($A926=N$2,IF($G$3=aux!$A$2,1,-1)*($F926-INDEX($F$1:$F$1001,ROW($F926)+$E$3))/N$3*1000,""))</f>
        <v/>
      </c>
      <c r="O926" s="73" t="str">
        <f>IF($A926="","",IF($A926=O$2,IF($G$3=aux!$A$2,1,-1)*($F926-INDEX($F$1:$F$1001,ROW($F926)+$E$3))/O$3*1000,""))</f>
        <v/>
      </c>
      <c r="P926" s="73" t="str">
        <f>IF($A926="","",IF($A926=P$2,IF($G$3=aux!$A$2,1,-1)*($F926-INDEX($F$1:$F$1001,ROW($F926)+$E$3))/P$3*1000,""))</f>
        <v/>
      </c>
      <c r="Q926" s="73" t="str">
        <f>IF($A926="","",IF($A926=Q$2,IF($G$3=aux!$A$2,1,-1)*($F926-INDEX($F$1:$F$1001,ROW($F926)+$E$3))/Q$3*1000,""))</f>
        <v/>
      </c>
      <c r="R926" s="73" t="str">
        <f>IF($A926="","",IF($A926=R$2,IF($G$3=aux!$A$2,1,-1)*($F926-INDEX($F$1:$F$1001,ROW($F926)+$E$3))/R$3*1000,""))</f>
        <v/>
      </c>
      <c r="S926" s="73" t="str">
        <f>IF($A926="","",IF($A926=S$2,IF($G$3=aux!$A$2,1,-1)*($F926-INDEX($F$1:$F$1001,ROW($F926)+$E$3))/S$3*1000,""))</f>
        <v/>
      </c>
      <c r="T926" s="73" t="str">
        <f>IF($A926="","",IF($A926=T$2,IF($G$3=aux!$A$2,1,-1)*($F926-INDEX($F$1:$F$1001,ROW($F926)+$E$3))/T$3*1000,""))</f>
        <v/>
      </c>
      <c r="U926" s="73" t="str">
        <f>IF($A926="","",IF($A926=U$2,IF($G$3=aux!$A$2,1,-1)*($F926-INDEX($F$1:$F$1001,ROW($F926)+$E$3))/U$3*1000,""))</f>
        <v/>
      </c>
      <c r="V926" s="73" t="str">
        <f>IF($A926="","",IF($A926=V$2,IF($G$3=aux!$A$2,1,-1)*($F926-INDEX($F$1:$F$1001,ROW($F926)+$E$3))/V$3*1000,""))</f>
        <v/>
      </c>
      <c r="W926" s="73" t="str">
        <f>IF($A926="","",IF($A926=W$2,IF($G$3=aux!$A$2,1,-1)*($F926-INDEX($F$1:$F$1001,ROW($F926)+$E$3))/W$3*1000,""))</f>
        <v/>
      </c>
    </row>
    <row r="927" spans="14:23" x14ac:dyDescent="0.25">
      <c r="N927" s="73" t="str">
        <f>IF($A927="","",IF($A927=N$2,IF($G$3=aux!$A$2,1,-1)*($F927-INDEX($F$1:$F$1001,ROW($F927)+$E$3))/N$3*1000,""))</f>
        <v/>
      </c>
      <c r="O927" s="73" t="str">
        <f>IF($A927="","",IF($A927=O$2,IF($G$3=aux!$A$2,1,-1)*($F927-INDEX($F$1:$F$1001,ROW($F927)+$E$3))/O$3*1000,""))</f>
        <v/>
      </c>
      <c r="P927" s="73" t="str">
        <f>IF($A927="","",IF($A927=P$2,IF($G$3=aux!$A$2,1,-1)*($F927-INDEX($F$1:$F$1001,ROW($F927)+$E$3))/P$3*1000,""))</f>
        <v/>
      </c>
      <c r="Q927" s="73" t="str">
        <f>IF($A927="","",IF($A927=Q$2,IF($G$3=aux!$A$2,1,-1)*($F927-INDEX($F$1:$F$1001,ROW($F927)+$E$3))/Q$3*1000,""))</f>
        <v/>
      </c>
      <c r="R927" s="73" t="str">
        <f>IF($A927="","",IF($A927=R$2,IF($G$3=aux!$A$2,1,-1)*($F927-INDEX($F$1:$F$1001,ROW($F927)+$E$3))/R$3*1000,""))</f>
        <v/>
      </c>
      <c r="S927" s="73" t="str">
        <f>IF($A927="","",IF($A927=S$2,IF($G$3=aux!$A$2,1,-1)*($F927-INDEX($F$1:$F$1001,ROW($F927)+$E$3))/S$3*1000,""))</f>
        <v/>
      </c>
      <c r="T927" s="73" t="str">
        <f>IF($A927="","",IF($A927=T$2,IF($G$3=aux!$A$2,1,-1)*($F927-INDEX($F$1:$F$1001,ROW($F927)+$E$3))/T$3*1000,""))</f>
        <v/>
      </c>
      <c r="U927" s="73" t="str">
        <f>IF($A927="","",IF($A927=U$2,IF($G$3=aux!$A$2,1,-1)*($F927-INDEX($F$1:$F$1001,ROW($F927)+$E$3))/U$3*1000,""))</f>
        <v/>
      </c>
      <c r="V927" s="73" t="str">
        <f>IF($A927="","",IF($A927=V$2,IF($G$3=aux!$A$2,1,-1)*($F927-INDEX($F$1:$F$1001,ROW($F927)+$E$3))/V$3*1000,""))</f>
        <v/>
      </c>
      <c r="W927" s="73" t="str">
        <f>IF($A927="","",IF($A927=W$2,IF($G$3=aux!$A$2,1,-1)*($F927-INDEX($F$1:$F$1001,ROW($F927)+$E$3))/W$3*1000,""))</f>
        <v/>
      </c>
    </row>
    <row r="928" spans="14:23" x14ac:dyDescent="0.25">
      <c r="N928" s="73" t="str">
        <f>IF($A928="","",IF($A928=N$2,IF($G$3=aux!$A$2,1,-1)*($F928-INDEX($F$1:$F$1001,ROW($F928)+$E$3))/N$3*1000,""))</f>
        <v/>
      </c>
      <c r="O928" s="73" t="str">
        <f>IF($A928="","",IF($A928=O$2,IF($G$3=aux!$A$2,1,-1)*($F928-INDEX($F$1:$F$1001,ROW($F928)+$E$3))/O$3*1000,""))</f>
        <v/>
      </c>
      <c r="P928" s="73" t="str">
        <f>IF($A928="","",IF($A928=P$2,IF($G$3=aux!$A$2,1,-1)*($F928-INDEX($F$1:$F$1001,ROW($F928)+$E$3))/P$3*1000,""))</f>
        <v/>
      </c>
      <c r="Q928" s="73" t="str">
        <f>IF($A928="","",IF($A928=Q$2,IF($G$3=aux!$A$2,1,-1)*($F928-INDEX($F$1:$F$1001,ROW($F928)+$E$3))/Q$3*1000,""))</f>
        <v/>
      </c>
      <c r="R928" s="73" t="str">
        <f>IF($A928="","",IF($A928=R$2,IF($G$3=aux!$A$2,1,-1)*($F928-INDEX($F$1:$F$1001,ROW($F928)+$E$3))/R$3*1000,""))</f>
        <v/>
      </c>
      <c r="S928" s="73" t="str">
        <f>IF($A928="","",IF($A928=S$2,IF($G$3=aux!$A$2,1,-1)*($F928-INDEX($F$1:$F$1001,ROW($F928)+$E$3))/S$3*1000,""))</f>
        <v/>
      </c>
      <c r="T928" s="73" t="str">
        <f>IF($A928="","",IF($A928=T$2,IF($G$3=aux!$A$2,1,-1)*($F928-INDEX($F$1:$F$1001,ROW($F928)+$E$3))/T$3*1000,""))</f>
        <v/>
      </c>
      <c r="U928" s="73" t="str">
        <f>IF($A928="","",IF($A928=U$2,IF($G$3=aux!$A$2,1,-1)*($F928-INDEX($F$1:$F$1001,ROW($F928)+$E$3))/U$3*1000,""))</f>
        <v/>
      </c>
      <c r="V928" s="73" t="str">
        <f>IF($A928="","",IF($A928=V$2,IF($G$3=aux!$A$2,1,-1)*($F928-INDEX($F$1:$F$1001,ROW($F928)+$E$3))/V$3*1000,""))</f>
        <v/>
      </c>
      <c r="W928" s="73" t="str">
        <f>IF($A928="","",IF($A928=W$2,IF($G$3=aux!$A$2,1,-1)*($F928-INDEX($F$1:$F$1001,ROW($F928)+$E$3))/W$3*1000,""))</f>
        <v/>
      </c>
    </row>
    <row r="929" spans="14:23" x14ac:dyDescent="0.25">
      <c r="N929" s="73" t="str">
        <f>IF($A929="","",IF($A929=N$2,IF($G$3=aux!$A$2,1,-1)*($F929-INDEX($F$1:$F$1001,ROW($F929)+$E$3))/N$3*1000,""))</f>
        <v/>
      </c>
      <c r="O929" s="73" t="str">
        <f>IF($A929="","",IF($A929=O$2,IF($G$3=aux!$A$2,1,-1)*($F929-INDEX($F$1:$F$1001,ROW($F929)+$E$3))/O$3*1000,""))</f>
        <v/>
      </c>
      <c r="P929" s="73" t="str">
        <f>IF($A929="","",IF($A929=P$2,IF($G$3=aux!$A$2,1,-1)*($F929-INDEX($F$1:$F$1001,ROW($F929)+$E$3))/P$3*1000,""))</f>
        <v/>
      </c>
      <c r="Q929" s="73" t="str">
        <f>IF($A929="","",IF($A929=Q$2,IF($G$3=aux!$A$2,1,-1)*($F929-INDEX($F$1:$F$1001,ROW($F929)+$E$3))/Q$3*1000,""))</f>
        <v/>
      </c>
      <c r="R929" s="73" t="str">
        <f>IF($A929="","",IF($A929=R$2,IF($G$3=aux!$A$2,1,-1)*($F929-INDEX($F$1:$F$1001,ROW($F929)+$E$3))/R$3*1000,""))</f>
        <v/>
      </c>
      <c r="S929" s="73" t="str">
        <f>IF($A929="","",IF($A929=S$2,IF($G$3=aux!$A$2,1,-1)*($F929-INDEX($F$1:$F$1001,ROW($F929)+$E$3))/S$3*1000,""))</f>
        <v/>
      </c>
      <c r="T929" s="73" t="str">
        <f>IF($A929="","",IF($A929=T$2,IF($G$3=aux!$A$2,1,-1)*($F929-INDEX($F$1:$F$1001,ROW($F929)+$E$3))/T$3*1000,""))</f>
        <v/>
      </c>
      <c r="U929" s="73" t="str">
        <f>IF($A929="","",IF($A929=U$2,IF($G$3=aux!$A$2,1,-1)*($F929-INDEX($F$1:$F$1001,ROW($F929)+$E$3))/U$3*1000,""))</f>
        <v/>
      </c>
      <c r="V929" s="73" t="str">
        <f>IF($A929="","",IF($A929=V$2,IF($G$3=aux!$A$2,1,-1)*($F929-INDEX($F$1:$F$1001,ROW($F929)+$E$3))/V$3*1000,""))</f>
        <v/>
      </c>
      <c r="W929" s="73" t="str">
        <f>IF($A929="","",IF($A929=W$2,IF($G$3=aux!$A$2,1,-1)*($F929-INDEX($F$1:$F$1001,ROW($F929)+$E$3))/W$3*1000,""))</f>
        <v/>
      </c>
    </row>
    <row r="930" spans="14:23" x14ac:dyDescent="0.25">
      <c r="N930" s="73" t="str">
        <f>IF($A930="","",IF($A930=N$2,IF($G$3=aux!$A$2,1,-1)*($F930-INDEX($F$1:$F$1001,ROW($F930)+$E$3))/N$3*1000,""))</f>
        <v/>
      </c>
      <c r="O930" s="73" t="str">
        <f>IF($A930="","",IF($A930=O$2,IF($G$3=aux!$A$2,1,-1)*($F930-INDEX($F$1:$F$1001,ROW($F930)+$E$3))/O$3*1000,""))</f>
        <v/>
      </c>
      <c r="P930" s="73" t="str">
        <f>IF($A930="","",IF($A930=P$2,IF($G$3=aux!$A$2,1,-1)*($F930-INDEX($F$1:$F$1001,ROW($F930)+$E$3))/P$3*1000,""))</f>
        <v/>
      </c>
      <c r="Q930" s="73" t="str">
        <f>IF($A930="","",IF($A930=Q$2,IF($G$3=aux!$A$2,1,-1)*($F930-INDEX($F$1:$F$1001,ROW($F930)+$E$3))/Q$3*1000,""))</f>
        <v/>
      </c>
      <c r="R930" s="73" t="str">
        <f>IF($A930="","",IF($A930=R$2,IF($G$3=aux!$A$2,1,-1)*($F930-INDEX($F$1:$F$1001,ROW($F930)+$E$3))/R$3*1000,""))</f>
        <v/>
      </c>
      <c r="S930" s="73" t="str">
        <f>IF($A930="","",IF($A930=S$2,IF($G$3=aux!$A$2,1,-1)*($F930-INDEX($F$1:$F$1001,ROW($F930)+$E$3))/S$3*1000,""))</f>
        <v/>
      </c>
      <c r="T930" s="73" t="str">
        <f>IF($A930="","",IF($A930=T$2,IF($G$3=aux!$A$2,1,-1)*($F930-INDEX($F$1:$F$1001,ROW($F930)+$E$3))/T$3*1000,""))</f>
        <v/>
      </c>
      <c r="U930" s="73" t="str">
        <f>IF($A930="","",IF($A930=U$2,IF($G$3=aux!$A$2,1,-1)*($F930-INDEX($F$1:$F$1001,ROW($F930)+$E$3))/U$3*1000,""))</f>
        <v/>
      </c>
      <c r="V930" s="73" t="str">
        <f>IF($A930="","",IF($A930=V$2,IF($G$3=aux!$A$2,1,-1)*($F930-INDEX($F$1:$F$1001,ROW($F930)+$E$3))/V$3*1000,""))</f>
        <v/>
      </c>
      <c r="W930" s="73" t="str">
        <f>IF($A930="","",IF($A930=W$2,IF($G$3=aux!$A$2,1,-1)*($F930-INDEX($F$1:$F$1001,ROW($F930)+$E$3))/W$3*1000,""))</f>
        <v/>
      </c>
    </row>
    <row r="931" spans="14:23" x14ac:dyDescent="0.25">
      <c r="N931" s="73" t="str">
        <f>IF($A931="","",IF($A931=N$2,IF($G$3=aux!$A$2,1,-1)*($F931-INDEX($F$1:$F$1001,ROW($F931)+$E$3))/N$3*1000,""))</f>
        <v/>
      </c>
      <c r="O931" s="73" t="str">
        <f>IF($A931="","",IF($A931=O$2,IF($G$3=aux!$A$2,1,-1)*($F931-INDEX($F$1:$F$1001,ROW($F931)+$E$3))/O$3*1000,""))</f>
        <v/>
      </c>
      <c r="P931" s="73" t="str">
        <f>IF($A931="","",IF($A931=P$2,IF($G$3=aux!$A$2,1,-1)*($F931-INDEX($F$1:$F$1001,ROW($F931)+$E$3))/P$3*1000,""))</f>
        <v/>
      </c>
      <c r="Q931" s="73" t="str">
        <f>IF($A931="","",IF($A931=Q$2,IF($G$3=aux!$A$2,1,-1)*($F931-INDEX($F$1:$F$1001,ROW($F931)+$E$3))/Q$3*1000,""))</f>
        <v/>
      </c>
      <c r="R931" s="73" t="str">
        <f>IF($A931="","",IF($A931=R$2,IF($G$3=aux!$A$2,1,-1)*($F931-INDEX($F$1:$F$1001,ROW($F931)+$E$3))/R$3*1000,""))</f>
        <v/>
      </c>
      <c r="S931" s="73" t="str">
        <f>IF($A931="","",IF($A931=S$2,IF($G$3=aux!$A$2,1,-1)*($F931-INDEX($F$1:$F$1001,ROW($F931)+$E$3))/S$3*1000,""))</f>
        <v/>
      </c>
      <c r="T931" s="73" t="str">
        <f>IF($A931="","",IF($A931=T$2,IF($G$3=aux!$A$2,1,-1)*($F931-INDEX($F$1:$F$1001,ROW($F931)+$E$3))/T$3*1000,""))</f>
        <v/>
      </c>
      <c r="U931" s="73" t="str">
        <f>IF($A931="","",IF($A931=U$2,IF($G$3=aux!$A$2,1,-1)*($F931-INDEX($F$1:$F$1001,ROW($F931)+$E$3))/U$3*1000,""))</f>
        <v/>
      </c>
      <c r="V931" s="73" t="str">
        <f>IF($A931="","",IF($A931=V$2,IF($G$3=aux!$A$2,1,-1)*($F931-INDEX($F$1:$F$1001,ROW($F931)+$E$3))/V$3*1000,""))</f>
        <v/>
      </c>
      <c r="W931" s="73" t="str">
        <f>IF($A931="","",IF($A931=W$2,IF($G$3=aux!$A$2,1,-1)*($F931-INDEX($F$1:$F$1001,ROW($F931)+$E$3))/W$3*1000,""))</f>
        <v/>
      </c>
    </row>
    <row r="932" spans="14:23" x14ac:dyDescent="0.25">
      <c r="N932" s="73" t="str">
        <f>IF($A932="","",IF($A932=N$2,IF($G$3=aux!$A$2,1,-1)*($F932-INDEX($F$1:$F$1001,ROW($F932)+$E$3))/N$3*1000,""))</f>
        <v/>
      </c>
      <c r="O932" s="73" t="str">
        <f>IF($A932="","",IF($A932=O$2,IF($G$3=aux!$A$2,1,-1)*($F932-INDEX($F$1:$F$1001,ROW($F932)+$E$3))/O$3*1000,""))</f>
        <v/>
      </c>
      <c r="P932" s="73" t="str">
        <f>IF($A932="","",IF($A932=P$2,IF($G$3=aux!$A$2,1,-1)*($F932-INDEX($F$1:$F$1001,ROW($F932)+$E$3))/P$3*1000,""))</f>
        <v/>
      </c>
      <c r="Q932" s="73" t="str">
        <f>IF($A932="","",IF($A932=Q$2,IF($G$3=aux!$A$2,1,-1)*($F932-INDEX($F$1:$F$1001,ROW($F932)+$E$3))/Q$3*1000,""))</f>
        <v/>
      </c>
      <c r="R932" s="73" t="str">
        <f>IF($A932="","",IF($A932=R$2,IF($G$3=aux!$A$2,1,-1)*($F932-INDEX($F$1:$F$1001,ROW($F932)+$E$3))/R$3*1000,""))</f>
        <v/>
      </c>
      <c r="S932" s="73" t="str">
        <f>IF($A932="","",IF($A932=S$2,IF($G$3=aux!$A$2,1,-1)*($F932-INDEX($F$1:$F$1001,ROW($F932)+$E$3))/S$3*1000,""))</f>
        <v/>
      </c>
      <c r="T932" s="73" t="str">
        <f>IF($A932="","",IF($A932=T$2,IF($G$3=aux!$A$2,1,-1)*($F932-INDEX($F$1:$F$1001,ROW($F932)+$E$3))/T$3*1000,""))</f>
        <v/>
      </c>
      <c r="U932" s="73" t="str">
        <f>IF($A932="","",IF($A932=U$2,IF($G$3=aux!$A$2,1,-1)*($F932-INDEX($F$1:$F$1001,ROW($F932)+$E$3))/U$3*1000,""))</f>
        <v/>
      </c>
      <c r="V932" s="73" t="str">
        <f>IF($A932="","",IF($A932=V$2,IF($G$3=aux!$A$2,1,-1)*($F932-INDEX($F$1:$F$1001,ROW($F932)+$E$3))/V$3*1000,""))</f>
        <v/>
      </c>
      <c r="W932" s="73" t="str">
        <f>IF($A932="","",IF($A932=W$2,IF($G$3=aux!$A$2,1,-1)*($F932-INDEX($F$1:$F$1001,ROW($F932)+$E$3))/W$3*1000,""))</f>
        <v/>
      </c>
    </row>
    <row r="933" spans="14:23" x14ac:dyDescent="0.25">
      <c r="N933" s="73" t="str">
        <f>IF($A933="","",IF($A933=N$2,IF($G$3=aux!$A$2,1,-1)*($F933-INDEX($F$1:$F$1001,ROW($F933)+$E$3))/N$3*1000,""))</f>
        <v/>
      </c>
      <c r="O933" s="73" t="str">
        <f>IF($A933="","",IF($A933=O$2,IF($G$3=aux!$A$2,1,-1)*($F933-INDEX($F$1:$F$1001,ROW($F933)+$E$3))/O$3*1000,""))</f>
        <v/>
      </c>
      <c r="P933" s="73" t="str">
        <f>IF($A933="","",IF($A933=P$2,IF($G$3=aux!$A$2,1,-1)*($F933-INDEX($F$1:$F$1001,ROW($F933)+$E$3))/P$3*1000,""))</f>
        <v/>
      </c>
      <c r="Q933" s="73" t="str">
        <f>IF($A933="","",IF($A933=Q$2,IF($G$3=aux!$A$2,1,-1)*($F933-INDEX($F$1:$F$1001,ROW($F933)+$E$3))/Q$3*1000,""))</f>
        <v/>
      </c>
      <c r="R933" s="73" t="str">
        <f>IF($A933="","",IF($A933=R$2,IF($G$3=aux!$A$2,1,-1)*($F933-INDEX($F$1:$F$1001,ROW($F933)+$E$3))/R$3*1000,""))</f>
        <v/>
      </c>
      <c r="S933" s="73" t="str">
        <f>IF($A933="","",IF($A933=S$2,IF($G$3=aux!$A$2,1,-1)*($F933-INDEX($F$1:$F$1001,ROW($F933)+$E$3))/S$3*1000,""))</f>
        <v/>
      </c>
      <c r="T933" s="73" t="str">
        <f>IF($A933="","",IF($A933=T$2,IF($G$3=aux!$A$2,1,-1)*($F933-INDEX($F$1:$F$1001,ROW($F933)+$E$3))/T$3*1000,""))</f>
        <v/>
      </c>
      <c r="U933" s="73" t="str">
        <f>IF($A933="","",IF($A933=U$2,IF($G$3=aux!$A$2,1,-1)*($F933-INDEX($F$1:$F$1001,ROW($F933)+$E$3))/U$3*1000,""))</f>
        <v/>
      </c>
      <c r="V933" s="73" t="str">
        <f>IF($A933="","",IF($A933=V$2,IF($G$3=aux!$A$2,1,-1)*($F933-INDEX($F$1:$F$1001,ROW($F933)+$E$3))/V$3*1000,""))</f>
        <v/>
      </c>
      <c r="W933" s="73" t="str">
        <f>IF($A933="","",IF($A933=W$2,IF($G$3=aux!$A$2,1,-1)*($F933-INDEX($F$1:$F$1001,ROW($F933)+$E$3))/W$3*1000,""))</f>
        <v/>
      </c>
    </row>
    <row r="934" spans="14:23" x14ac:dyDescent="0.25">
      <c r="N934" s="73" t="str">
        <f>IF($A934="","",IF($A934=N$2,IF($G$3=aux!$A$2,1,-1)*($F934-INDEX($F$1:$F$1001,ROW($F934)+$E$3))/N$3*1000,""))</f>
        <v/>
      </c>
      <c r="O934" s="73" t="str">
        <f>IF($A934="","",IF($A934=O$2,IF($G$3=aux!$A$2,1,-1)*($F934-INDEX($F$1:$F$1001,ROW($F934)+$E$3))/O$3*1000,""))</f>
        <v/>
      </c>
      <c r="P934" s="73" t="str">
        <f>IF($A934="","",IF($A934=P$2,IF($G$3=aux!$A$2,1,-1)*($F934-INDEX($F$1:$F$1001,ROW($F934)+$E$3))/P$3*1000,""))</f>
        <v/>
      </c>
      <c r="Q934" s="73" t="str">
        <f>IF($A934="","",IF($A934=Q$2,IF($G$3=aux!$A$2,1,-1)*($F934-INDEX($F$1:$F$1001,ROW($F934)+$E$3))/Q$3*1000,""))</f>
        <v/>
      </c>
      <c r="R934" s="73" t="str">
        <f>IF($A934="","",IF($A934=R$2,IF($G$3=aux!$A$2,1,-1)*($F934-INDEX($F$1:$F$1001,ROW($F934)+$E$3))/R$3*1000,""))</f>
        <v/>
      </c>
      <c r="S934" s="73" t="str">
        <f>IF($A934="","",IF($A934=S$2,IF($G$3=aux!$A$2,1,-1)*($F934-INDEX($F$1:$F$1001,ROW($F934)+$E$3))/S$3*1000,""))</f>
        <v/>
      </c>
      <c r="T934" s="73" t="str">
        <f>IF($A934="","",IF($A934=T$2,IF($G$3=aux!$A$2,1,-1)*($F934-INDEX($F$1:$F$1001,ROW($F934)+$E$3))/T$3*1000,""))</f>
        <v/>
      </c>
      <c r="U934" s="73" t="str">
        <f>IF($A934="","",IF($A934=U$2,IF($G$3=aux!$A$2,1,-1)*($F934-INDEX($F$1:$F$1001,ROW($F934)+$E$3))/U$3*1000,""))</f>
        <v/>
      </c>
      <c r="V934" s="73" t="str">
        <f>IF($A934="","",IF($A934=V$2,IF($G$3=aux!$A$2,1,-1)*($F934-INDEX($F$1:$F$1001,ROW($F934)+$E$3))/V$3*1000,""))</f>
        <v/>
      </c>
      <c r="W934" s="73" t="str">
        <f>IF($A934="","",IF($A934=W$2,IF($G$3=aux!$A$2,1,-1)*($F934-INDEX($F$1:$F$1001,ROW($F934)+$E$3))/W$3*1000,""))</f>
        <v/>
      </c>
    </row>
    <row r="935" spans="14:23" x14ac:dyDescent="0.25">
      <c r="N935" s="73" t="str">
        <f>IF($A935="","",IF($A935=N$2,IF($G$3=aux!$A$2,1,-1)*($F935-INDEX($F$1:$F$1001,ROW($F935)+$E$3))/N$3*1000,""))</f>
        <v/>
      </c>
      <c r="O935" s="73" t="str">
        <f>IF($A935="","",IF($A935=O$2,IF($G$3=aux!$A$2,1,-1)*($F935-INDEX($F$1:$F$1001,ROW($F935)+$E$3))/O$3*1000,""))</f>
        <v/>
      </c>
      <c r="P935" s="73" t="str">
        <f>IF($A935="","",IF($A935=P$2,IF($G$3=aux!$A$2,1,-1)*($F935-INDEX($F$1:$F$1001,ROW($F935)+$E$3))/P$3*1000,""))</f>
        <v/>
      </c>
      <c r="Q935" s="73" t="str">
        <f>IF($A935="","",IF($A935=Q$2,IF($G$3=aux!$A$2,1,-1)*($F935-INDEX($F$1:$F$1001,ROW($F935)+$E$3))/Q$3*1000,""))</f>
        <v/>
      </c>
      <c r="R935" s="73" t="str">
        <f>IF($A935="","",IF($A935=R$2,IF($G$3=aux!$A$2,1,-1)*($F935-INDEX($F$1:$F$1001,ROW($F935)+$E$3))/R$3*1000,""))</f>
        <v/>
      </c>
      <c r="S935" s="73" t="str">
        <f>IF($A935="","",IF($A935=S$2,IF($G$3=aux!$A$2,1,-1)*($F935-INDEX($F$1:$F$1001,ROW($F935)+$E$3))/S$3*1000,""))</f>
        <v/>
      </c>
      <c r="T935" s="73" t="str">
        <f>IF($A935="","",IF($A935=T$2,IF($G$3=aux!$A$2,1,-1)*($F935-INDEX($F$1:$F$1001,ROW($F935)+$E$3))/T$3*1000,""))</f>
        <v/>
      </c>
      <c r="U935" s="73" t="str">
        <f>IF($A935="","",IF($A935=U$2,IF($G$3=aux!$A$2,1,-1)*($F935-INDEX($F$1:$F$1001,ROW($F935)+$E$3))/U$3*1000,""))</f>
        <v/>
      </c>
      <c r="V935" s="73" t="str">
        <f>IF($A935="","",IF($A935=V$2,IF($G$3=aux!$A$2,1,-1)*($F935-INDEX($F$1:$F$1001,ROW($F935)+$E$3))/V$3*1000,""))</f>
        <v/>
      </c>
      <c r="W935" s="73" t="str">
        <f>IF($A935="","",IF($A935=W$2,IF($G$3=aux!$A$2,1,-1)*($F935-INDEX($F$1:$F$1001,ROW($F935)+$E$3))/W$3*1000,""))</f>
        <v/>
      </c>
    </row>
    <row r="936" spans="14:23" x14ac:dyDescent="0.25">
      <c r="N936" s="73" t="str">
        <f>IF($A936="","",IF($A936=N$2,IF($G$3=aux!$A$2,1,-1)*($F936-INDEX($F$1:$F$1001,ROW($F936)+$E$3))/N$3*1000,""))</f>
        <v/>
      </c>
      <c r="O936" s="73" t="str">
        <f>IF($A936="","",IF($A936=O$2,IF($G$3=aux!$A$2,1,-1)*($F936-INDEX($F$1:$F$1001,ROW($F936)+$E$3))/O$3*1000,""))</f>
        <v/>
      </c>
      <c r="P936" s="73" t="str">
        <f>IF($A936="","",IF($A936=P$2,IF($G$3=aux!$A$2,1,-1)*($F936-INDEX($F$1:$F$1001,ROW($F936)+$E$3))/P$3*1000,""))</f>
        <v/>
      </c>
      <c r="Q936" s="73" t="str">
        <f>IF($A936="","",IF($A936=Q$2,IF($G$3=aux!$A$2,1,-1)*($F936-INDEX($F$1:$F$1001,ROW($F936)+$E$3))/Q$3*1000,""))</f>
        <v/>
      </c>
      <c r="R936" s="73" t="str">
        <f>IF($A936="","",IF($A936=R$2,IF($G$3=aux!$A$2,1,-1)*($F936-INDEX($F$1:$F$1001,ROW($F936)+$E$3))/R$3*1000,""))</f>
        <v/>
      </c>
      <c r="S936" s="73" t="str">
        <f>IF($A936="","",IF($A936=S$2,IF($G$3=aux!$A$2,1,-1)*($F936-INDEX($F$1:$F$1001,ROW($F936)+$E$3))/S$3*1000,""))</f>
        <v/>
      </c>
      <c r="T936" s="73" t="str">
        <f>IF($A936="","",IF($A936=T$2,IF($G$3=aux!$A$2,1,-1)*($F936-INDEX($F$1:$F$1001,ROW($F936)+$E$3))/T$3*1000,""))</f>
        <v/>
      </c>
      <c r="U936" s="73" t="str">
        <f>IF($A936="","",IF($A936=U$2,IF($G$3=aux!$A$2,1,-1)*($F936-INDEX($F$1:$F$1001,ROW($F936)+$E$3))/U$3*1000,""))</f>
        <v/>
      </c>
      <c r="V936" s="73" t="str">
        <f>IF($A936="","",IF($A936=V$2,IF($G$3=aux!$A$2,1,-1)*($F936-INDEX($F$1:$F$1001,ROW($F936)+$E$3))/V$3*1000,""))</f>
        <v/>
      </c>
      <c r="W936" s="73" t="str">
        <f>IF($A936="","",IF($A936=W$2,IF($G$3=aux!$A$2,1,-1)*($F936-INDEX($F$1:$F$1001,ROW($F936)+$E$3))/W$3*1000,""))</f>
        <v/>
      </c>
    </row>
    <row r="937" spans="14:23" x14ac:dyDescent="0.25">
      <c r="N937" s="73" t="str">
        <f>IF($A937="","",IF($A937=N$2,IF($G$3=aux!$A$2,1,-1)*($F937-INDEX($F$1:$F$1001,ROW($F937)+$E$3))/N$3*1000,""))</f>
        <v/>
      </c>
      <c r="O937" s="73" t="str">
        <f>IF($A937="","",IF($A937=O$2,IF($G$3=aux!$A$2,1,-1)*($F937-INDEX($F$1:$F$1001,ROW($F937)+$E$3))/O$3*1000,""))</f>
        <v/>
      </c>
      <c r="P937" s="73" t="str">
        <f>IF($A937="","",IF($A937=P$2,IF($G$3=aux!$A$2,1,-1)*($F937-INDEX($F$1:$F$1001,ROW($F937)+$E$3))/P$3*1000,""))</f>
        <v/>
      </c>
      <c r="Q937" s="73" t="str">
        <f>IF($A937="","",IF($A937=Q$2,IF($G$3=aux!$A$2,1,-1)*($F937-INDEX($F$1:$F$1001,ROW($F937)+$E$3))/Q$3*1000,""))</f>
        <v/>
      </c>
      <c r="R937" s="73" t="str">
        <f>IF($A937="","",IF($A937=R$2,IF($G$3=aux!$A$2,1,-1)*($F937-INDEX($F$1:$F$1001,ROW($F937)+$E$3))/R$3*1000,""))</f>
        <v/>
      </c>
      <c r="S937" s="73" t="str">
        <f>IF($A937="","",IF($A937=S$2,IF($G$3=aux!$A$2,1,-1)*($F937-INDEX($F$1:$F$1001,ROW($F937)+$E$3))/S$3*1000,""))</f>
        <v/>
      </c>
      <c r="T937" s="73" t="str">
        <f>IF($A937="","",IF($A937=T$2,IF($G$3=aux!$A$2,1,-1)*($F937-INDEX($F$1:$F$1001,ROW($F937)+$E$3))/T$3*1000,""))</f>
        <v/>
      </c>
      <c r="U937" s="73" t="str">
        <f>IF($A937="","",IF($A937=U$2,IF($G$3=aux!$A$2,1,-1)*($F937-INDEX($F$1:$F$1001,ROW($F937)+$E$3))/U$3*1000,""))</f>
        <v/>
      </c>
      <c r="V937" s="73" t="str">
        <f>IF($A937="","",IF($A937=V$2,IF($G$3=aux!$A$2,1,-1)*($F937-INDEX($F$1:$F$1001,ROW($F937)+$E$3))/V$3*1000,""))</f>
        <v/>
      </c>
      <c r="W937" s="73" t="str">
        <f>IF($A937="","",IF($A937=W$2,IF($G$3=aux!$A$2,1,-1)*($F937-INDEX($F$1:$F$1001,ROW($F937)+$E$3))/W$3*1000,""))</f>
        <v/>
      </c>
    </row>
    <row r="938" spans="14:23" x14ac:dyDescent="0.25">
      <c r="N938" s="73" t="str">
        <f>IF($A938="","",IF($A938=N$2,IF($G$3=aux!$A$2,1,-1)*($F938-INDEX($F$1:$F$1001,ROW($F938)+$E$3))/N$3*1000,""))</f>
        <v/>
      </c>
      <c r="O938" s="73" t="str">
        <f>IF($A938="","",IF($A938=O$2,IF($G$3=aux!$A$2,1,-1)*($F938-INDEX($F$1:$F$1001,ROW($F938)+$E$3))/O$3*1000,""))</f>
        <v/>
      </c>
      <c r="P938" s="73" t="str">
        <f>IF($A938="","",IF($A938=P$2,IF($G$3=aux!$A$2,1,-1)*($F938-INDEX($F$1:$F$1001,ROW($F938)+$E$3))/P$3*1000,""))</f>
        <v/>
      </c>
      <c r="Q938" s="73" t="str">
        <f>IF($A938="","",IF($A938=Q$2,IF($G$3=aux!$A$2,1,-1)*($F938-INDEX($F$1:$F$1001,ROW($F938)+$E$3))/Q$3*1000,""))</f>
        <v/>
      </c>
      <c r="R938" s="73" t="str">
        <f>IF($A938="","",IF($A938=R$2,IF($G$3=aux!$A$2,1,-1)*($F938-INDEX($F$1:$F$1001,ROW($F938)+$E$3))/R$3*1000,""))</f>
        <v/>
      </c>
      <c r="S938" s="73" t="str">
        <f>IF($A938="","",IF($A938=S$2,IF($G$3=aux!$A$2,1,-1)*($F938-INDEX($F$1:$F$1001,ROW($F938)+$E$3))/S$3*1000,""))</f>
        <v/>
      </c>
      <c r="T938" s="73" t="str">
        <f>IF($A938="","",IF($A938=T$2,IF($G$3=aux!$A$2,1,-1)*($F938-INDEX($F$1:$F$1001,ROW($F938)+$E$3))/T$3*1000,""))</f>
        <v/>
      </c>
      <c r="U938" s="73" t="str">
        <f>IF($A938="","",IF($A938=U$2,IF($G$3=aux!$A$2,1,-1)*($F938-INDEX($F$1:$F$1001,ROW($F938)+$E$3))/U$3*1000,""))</f>
        <v/>
      </c>
      <c r="V938" s="73" t="str">
        <f>IF($A938="","",IF($A938=V$2,IF($G$3=aux!$A$2,1,-1)*($F938-INDEX($F$1:$F$1001,ROW($F938)+$E$3))/V$3*1000,""))</f>
        <v/>
      </c>
      <c r="W938" s="73" t="str">
        <f>IF($A938="","",IF($A938=W$2,IF($G$3=aux!$A$2,1,-1)*($F938-INDEX($F$1:$F$1001,ROW($F938)+$E$3))/W$3*1000,""))</f>
        <v/>
      </c>
    </row>
    <row r="939" spans="14:23" x14ac:dyDescent="0.25">
      <c r="N939" s="73" t="str">
        <f>IF($A939="","",IF($A939=N$2,IF($G$3=aux!$A$2,1,-1)*($F939-INDEX($F$1:$F$1001,ROW($F939)+$E$3))/N$3*1000,""))</f>
        <v/>
      </c>
      <c r="O939" s="73" t="str">
        <f>IF($A939="","",IF($A939=O$2,IF($G$3=aux!$A$2,1,-1)*($F939-INDEX($F$1:$F$1001,ROW($F939)+$E$3))/O$3*1000,""))</f>
        <v/>
      </c>
      <c r="P939" s="73" t="str">
        <f>IF($A939="","",IF($A939=P$2,IF($G$3=aux!$A$2,1,-1)*($F939-INDEX($F$1:$F$1001,ROW($F939)+$E$3))/P$3*1000,""))</f>
        <v/>
      </c>
      <c r="Q939" s="73" t="str">
        <f>IF($A939="","",IF($A939=Q$2,IF($G$3=aux!$A$2,1,-1)*($F939-INDEX($F$1:$F$1001,ROW($F939)+$E$3))/Q$3*1000,""))</f>
        <v/>
      </c>
      <c r="R939" s="73" t="str">
        <f>IF($A939="","",IF($A939=R$2,IF($G$3=aux!$A$2,1,-1)*($F939-INDEX($F$1:$F$1001,ROW($F939)+$E$3))/R$3*1000,""))</f>
        <v/>
      </c>
      <c r="S939" s="73" t="str">
        <f>IF($A939="","",IF($A939=S$2,IF($G$3=aux!$A$2,1,-1)*($F939-INDEX($F$1:$F$1001,ROW($F939)+$E$3))/S$3*1000,""))</f>
        <v/>
      </c>
      <c r="T939" s="73" t="str">
        <f>IF($A939="","",IF($A939=T$2,IF($G$3=aux!$A$2,1,-1)*($F939-INDEX($F$1:$F$1001,ROW($F939)+$E$3))/T$3*1000,""))</f>
        <v/>
      </c>
      <c r="U939" s="73" t="str">
        <f>IF($A939="","",IF($A939=U$2,IF($G$3=aux!$A$2,1,-1)*($F939-INDEX($F$1:$F$1001,ROW($F939)+$E$3))/U$3*1000,""))</f>
        <v/>
      </c>
      <c r="V939" s="73" t="str">
        <f>IF($A939="","",IF($A939=V$2,IF($G$3=aux!$A$2,1,-1)*($F939-INDEX($F$1:$F$1001,ROW($F939)+$E$3))/V$3*1000,""))</f>
        <v/>
      </c>
      <c r="W939" s="73" t="str">
        <f>IF($A939="","",IF($A939=W$2,IF($G$3=aux!$A$2,1,-1)*($F939-INDEX($F$1:$F$1001,ROW($F939)+$E$3))/W$3*1000,""))</f>
        <v/>
      </c>
    </row>
    <row r="940" spans="14:23" x14ac:dyDescent="0.25">
      <c r="N940" s="73" t="str">
        <f>IF($A940="","",IF($A940=N$2,IF($G$3=aux!$A$2,1,-1)*($F940-INDEX($F$1:$F$1001,ROW($F940)+$E$3))/N$3*1000,""))</f>
        <v/>
      </c>
      <c r="O940" s="73" t="str">
        <f>IF($A940="","",IF($A940=O$2,IF($G$3=aux!$A$2,1,-1)*($F940-INDEX($F$1:$F$1001,ROW($F940)+$E$3))/O$3*1000,""))</f>
        <v/>
      </c>
      <c r="P940" s="73" t="str">
        <f>IF($A940="","",IF($A940=P$2,IF($G$3=aux!$A$2,1,-1)*($F940-INDEX($F$1:$F$1001,ROW($F940)+$E$3))/P$3*1000,""))</f>
        <v/>
      </c>
      <c r="Q940" s="73" t="str">
        <f>IF($A940="","",IF($A940=Q$2,IF($G$3=aux!$A$2,1,-1)*($F940-INDEX($F$1:$F$1001,ROW($F940)+$E$3))/Q$3*1000,""))</f>
        <v/>
      </c>
      <c r="R940" s="73" t="str">
        <f>IF($A940="","",IF($A940=R$2,IF($G$3=aux!$A$2,1,-1)*($F940-INDEX($F$1:$F$1001,ROW($F940)+$E$3))/R$3*1000,""))</f>
        <v/>
      </c>
      <c r="S940" s="73" t="str">
        <f>IF($A940="","",IF($A940=S$2,IF($G$3=aux!$A$2,1,-1)*($F940-INDEX($F$1:$F$1001,ROW($F940)+$E$3))/S$3*1000,""))</f>
        <v/>
      </c>
      <c r="T940" s="73" t="str">
        <f>IF($A940="","",IF($A940=T$2,IF($G$3=aux!$A$2,1,-1)*($F940-INDEX($F$1:$F$1001,ROW($F940)+$E$3))/T$3*1000,""))</f>
        <v/>
      </c>
      <c r="U940" s="73" t="str">
        <f>IF($A940="","",IF($A940=U$2,IF($G$3=aux!$A$2,1,-1)*($F940-INDEX($F$1:$F$1001,ROW($F940)+$E$3))/U$3*1000,""))</f>
        <v/>
      </c>
      <c r="V940" s="73" t="str">
        <f>IF($A940="","",IF($A940=V$2,IF($G$3=aux!$A$2,1,-1)*($F940-INDEX($F$1:$F$1001,ROW($F940)+$E$3))/V$3*1000,""))</f>
        <v/>
      </c>
      <c r="W940" s="73" t="str">
        <f>IF($A940="","",IF($A940=W$2,IF($G$3=aux!$A$2,1,-1)*($F940-INDEX($F$1:$F$1001,ROW($F940)+$E$3))/W$3*1000,""))</f>
        <v/>
      </c>
    </row>
    <row r="941" spans="14:23" x14ac:dyDescent="0.25">
      <c r="N941" s="73" t="str">
        <f>IF($A941="","",IF($A941=N$2,IF($G$3=aux!$A$2,1,-1)*($F941-INDEX($F$1:$F$1001,ROW($F941)+$E$3))/N$3*1000,""))</f>
        <v/>
      </c>
      <c r="O941" s="73" t="str">
        <f>IF($A941="","",IF($A941=O$2,IF($G$3=aux!$A$2,1,-1)*($F941-INDEX($F$1:$F$1001,ROW($F941)+$E$3))/O$3*1000,""))</f>
        <v/>
      </c>
      <c r="P941" s="73" t="str">
        <f>IF($A941="","",IF($A941=P$2,IF($G$3=aux!$A$2,1,-1)*($F941-INDEX($F$1:$F$1001,ROW($F941)+$E$3))/P$3*1000,""))</f>
        <v/>
      </c>
      <c r="Q941" s="73" t="str">
        <f>IF($A941="","",IF($A941=Q$2,IF($G$3=aux!$A$2,1,-1)*($F941-INDEX($F$1:$F$1001,ROW($F941)+$E$3))/Q$3*1000,""))</f>
        <v/>
      </c>
      <c r="R941" s="73" t="str">
        <f>IF($A941="","",IF($A941=R$2,IF($G$3=aux!$A$2,1,-1)*($F941-INDEX($F$1:$F$1001,ROW($F941)+$E$3))/R$3*1000,""))</f>
        <v/>
      </c>
      <c r="S941" s="73" t="str">
        <f>IF($A941="","",IF($A941=S$2,IF($G$3=aux!$A$2,1,-1)*($F941-INDEX($F$1:$F$1001,ROW($F941)+$E$3))/S$3*1000,""))</f>
        <v/>
      </c>
      <c r="T941" s="73" t="str">
        <f>IF($A941="","",IF($A941=T$2,IF($G$3=aux!$A$2,1,-1)*($F941-INDEX($F$1:$F$1001,ROW($F941)+$E$3))/T$3*1000,""))</f>
        <v/>
      </c>
      <c r="U941" s="73" t="str">
        <f>IF($A941="","",IF($A941=U$2,IF($G$3=aux!$A$2,1,-1)*($F941-INDEX($F$1:$F$1001,ROW($F941)+$E$3))/U$3*1000,""))</f>
        <v/>
      </c>
      <c r="V941" s="73" t="str">
        <f>IF($A941="","",IF($A941=V$2,IF($G$3=aux!$A$2,1,-1)*($F941-INDEX($F$1:$F$1001,ROW($F941)+$E$3))/V$3*1000,""))</f>
        <v/>
      </c>
      <c r="W941" s="73" t="str">
        <f>IF($A941="","",IF($A941=W$2,IF($G$3=aux!$A$2,1,-1)*($F941-INDEX($F$1:$F$1001,ROW($F941)+$E$3))/W$3*1000,""))</f>
        <v/>
      </c>
    </row>
    <row r="942" spans="14:23" x14ac:dyDescent="0.25">
      <c r="N942" s="73" t="str">
        <f>IF($A942="","",IF($A942=N$2,IF($G$3=aux!$A$2,1,-1)*($F942-INDEX($F$1:$F$1001,ROW($F942)+$E$3))/N$3*1000,""))</f>
        <v/>
      </c>
      <c r="O942" s="73" t="str">
        <f>IF($A942="","",IF($A942=O$2,IF($G$3=aux!$A$2,1,-1)*($F942-INDEX($F$1:$F$1001,ROW($F942)+$E$3))/O$3*1000,""))</f>
        <v/>
      </c>
      <c r="P942" s="73" t="str">
        <f>IF($A942="","",IF($A942=P$2,IF($G$3=aux!$A$2,1,-1)*($F942-INDEX($F$1:$F$1001,ROW($F942)+$E$3))/P$3*1000,""))</f>
        <v/>
      </c>
      <c r="Q942" s="73" t="str">
        <f>IF($A942="","",IF($A942=Q$2,IF($G$3=aux!$A$2,1,-1)*($F942-INDEX($F$1:$F$1001,ROW($F942)+$E$3))/Q$3*1000,""))</f>
        <v/>
      </c>
      <c r="R942" s="73" t="str">
        <f>IF($A942="","",IF($A942=R$2,IF($G$3=aux!$A$2,1,-1)*($F942-INDEX($F$1:$F$1001,ROW($F942)+$E$3))/R$3*1000,""))</f>
        <v/>
      </c>
      <c r="S942" s="73" t="str">
        <f>IF($A942="","",IF($A942=S$2,IF($G$3=aux!$A$2,1,-1)*($F942-INDEX($F$1:$F$1001,ROW($F942)+$E$3))/S$3*1000,""))</f>
        <v/>
      </c>
      <c r="T942" s="73" t="str">
        <f>IF($A942="","",IF($A942=T$2,IF($G$3=aux!$A$2,1,-1)*($F942-INDEX($F$1:$F$1001,ROW($F942)+$E$3))/T$3*1000,""))</f>
        <v/>
      </c>
      <c r="U942" s="73" t="str">
        <f>IF($A942="","",IF($A942=U$2,IF($G$3=aux!$A$2,1,-1)*($F942-INDEX($F$1:$F$1001,ROW($F942)+$E$3))/U$3*1000,""))</f>
        <v/>
      </c>
      <c r="V942" s="73" t="str">
        <f>IF($A942="","",IF($A942=V$2,IF($G$3=aux!$A$2,1,-1)*($F942-INDEX($F$1:$F$1001,ROW($F942)+$E$3))/V$3*1000,""))</f>
        <v/>
      </c>
      <c r="W942" s="73" t="str">
        <f>IF($A942="","",IF($A942=W$2,IF($G$3=aux!$A$2,1,-1)*($F942-INDEX($F$1:$F$1001,ROW($F942)+$E$3))/W$3*1000,""))</f>
        <v/>
      </c>
    </row>
    <row r="943" spans="14:23" x14ac:dyDescent="0.25">
      <c r="N943" s="73" t="str">
        <f>IF($A943="","",IF($A943=N$2,IF($G$3=aux!$A$2,1,-1)*($F943-INDEX($F$1:$F$1001,ROW($F943)+$E$3))/N$3*1000,""))</f>
        <v/>
      </c>
      <c r="O943" s="73" t="str">
        <f>IF($A943="","",IF($A943=O$2,IF($G$3=aux!$A$2,1,-1)*($F943-INDEX($F$1:$F$1001,ROW($F943)+$E$3))/O$3*1000,""))</f>
        <v/>
      </c>
      <c r="P943" s="73" t="str">
        <f>IF($A943="","",IF($A943=P$2,IF($G$3=aux!$A$2,1,-1)*($F943-INDEX($F$1:$F$1001,ROW($F943)+$E$3))/P$3*1000,""))</f>
        <v/>
      </c>
      <c r="Q943" s="73" t="str">
        <f>IF($A943="","",IF($A943=Q$2,IF($G$3=aux!$A$2,1,-1)*($F943-INDEX($F$1:$F$1001,ROW($F943)+$E$3))/Q$3*1000,""))</f>
        <v/>
      </c>
      <c r="R943" s="73" t="str">
        <f>IF($A943="","",IF($A943=R$2,IF($G$3=aux!$A$2,1,-1)*($F943-INDEX($F$1:$F$1001,ROW($F943)+$E$3))/R$3*1000,""))</f>
        <v/>
      </c>
      <c r="S943" s="73" t="str">
        <f>IF($A943="","",IF($A943=S$2,IF($G$3=aux!$A$2,1,-1)*($F943-INDEX($F$1:$F$1001,ROW($F943)+$E$3))/S$3*1000,""))</f>
        <v/>
      </c>
      <c r="T943" s="73" t="str">
        <f>IF($A943="","",IF($A943=T$2,IF($G$3=aux!$A$2,1,-1)*($F943-INDEX($F$1:$F$1001,ROW($F943)+$E$3))/T$3*1000,""))</f>
        <v/>
      </c>
      <c r="U943" s="73" t="str">
        <f>IF($A943="","",IF($A943=U$2,IF($G$3=aux!$A$2,1,-1)*($F943-INDEX($F$1:$F$1001,ROW($F943)+$E$3))/U$3*1000,""))</f>
        <v/>
      </c>
      <c r="V943" s="73" t="str">
        <f>IF($A943="","",IF($A943=V$2,IF($G$3=aux!$A$2,1,-1)*($F943-INDEX($F$1:$F$1001,ROW($F943)+$E$3))/V$3*1000,""))</f>
        <v/>
      </c>
      <c r="W943" s="73" t="str">
        <f>IF($A943="","",IF($A943=W$2,IF($G$3=aux!$A$2,1,-1)*($F943-INDEX($F$1:$F$1001,ROW($F943)+$E$3))/W$3*1000,""))</f>
        <v/>
      </c>
    </row>
    <row r="944" spans="14:23" x14ac:dyDescent="0.25">
      <c r="N944" s="73" t="str">
        <f>IF($A944="","",IF($A944=N$2,IF($G$3=aux!$A$2,1,-1)*($F944-INDEX($F$1:$F$1001,ROW($F944)+$E$3))/N$3*1000,""))</f>
        <v/>
      </c>
      <c r="O944" s="73" t="str">
        <f>IF($A944="","",IF($A944=O$2,IF($G$3=aux!$A$2,1,-1)*($F944-INDEX($F$1:$F$1001,ROW($F944)+$E$3))/O$3*1000,""))</f>
        <v/>
      </c>
      <c r="P944" s="73" t="str">
        <f>IF($A944="","",IF($A944=P$2,IF($G$3=aux!$A$2,1,-1)*($F944-INDEX($F$1:$F$1001,ROW($F944)+$E$3))/P$3*1000,""))</f>
        <v/>
      </c>
      <c r="Q944" s="73" t="str">
        <f>IF($A944="","",IF($A944=Q$2,IF($G$3=aux!$A$2,1,-1)*($F944-INDEX($F$1:$F$1001,ROW($F944)+$E$3))/Q$3*1000,""))</f>
        <v/>
      </c>
      <c r="R944" s="73" t="str">
        <f>IF($A944="","",IF($A944=R$2,IF($G$3=aux!$A$2,1,-1)*($F944-INDEX($F$1:$F$1001,ROW($F944)+$E$3))/R$3*1000,""))</f>
        <v/>
      </c>
      <c r="S944" s="73" t="str">
        <f>IF($A944="","",IF($A944=S$2,IF($G$3=aux!$A$2,1,-1)*($F944-INDEX($F$1:$F$1001,ROW($F944)+$E$3))/S$3*1000,""))</f>
        <v/>
      </c>
      <c r="T944" s="73" t="str">
        <f>IF($A944="","",IF($A944=T$2,IF($G$3=aux!$A$2,1,-1)*($F944-INDEX($F$1:$F$1001,ROW($F944)+$E$3))/T$3*1000,""))</f>
        <v/>
      </c>
      <c r="U944" s="73" t="str">
        <f>IF($A944="","",IF($A944=U$2,IF($G$3=aux!$A$2,1,-1)*($F944-INDEX($F$1:$F$1001,ROW($F944)+$E$3))/U$3*1000,""))</f>
        <v/>
      </c>
      <c r="V944" s="73" t="str">
        <f>IF($A944="","",IF($A944=V$2,IF($G$3=aux!$A$2,1,-1)*($F944-INDEX($F$1:$F$1001,ROW($F944)+$E$3))/V$3*1000,""))</f>
        <v/>
      </c>
      <c r="W944" s="73" t="str">
        <f>IF($A944="","",IF($A944=W$2,IF($G$3=aux!$A$2,1,-1)*($F944-INDEX($F$1:$F$1001,ROW($F944)+$E$3))/W$3*1000,""))</f>
        <v/>
      </c>
    </row>
    <row r="945" spans="14:23" x14ac:dyDescent="0.25">
      <c r="N945" s="73" t="str">
        <f>IF($A945="","",IF($A945=N$2,IF($G$3=aux!$A$2,1,-1)*($F945-INDEX($F$1:$F$1001,ROW($F945)+$E$3))/N$3*1000,""))</f>
        <v/>
      </c>
      <c r="O945" s="73" t="str">
        <f>IF($A945="","",IF($A945=O$2,IF($G$3=aux!$A$2,1,-1)*($F945-INDEX($F$1:$F$1001,ROW($F945)+$E$3))/O$3*1000,""))</f>
        <v/>
      </c>
      <c r="P945" s="73" t="str">
        <f>IF($A945="","",IF($A945=P$2,IF($G$3=aux!$A$2,1,-1)*($F945-INDEX($F$1:$F$1001,ROW($F945)+$E$3))/P$3*1000,""))</f>
        <v/>
      </c>
      <c r="Q945" s="73" t="str">
        <f>IF($A945="","",IF($A945=Q$2,IF($G$3=aux!$A$2,1,-1)*($F945-INDEX($F$1:$F$1001,ROW($F945)+$E$3))/Q$3*1000,""))</f>
        <v/>
      </c>
      <c r="R945" s="73" t="str">
        <f>IF($A945="","",IF($A945=R$2,IF($G$3=aux!$A$2,1,-1)*($F945-INDEX($F$1:$F$1001,ROW($F945)+$E$3))/R$3*1000,""))</f>
        <v/>
      </c>
      <c r="S945" s="73" t="str">
        <f>IF($A945="","",IF($A945=S$2,IF($G$3=aux!$A$2,1,-1)*($F945-INDEX($F$1:$F$1001,ROW($F945)+$E$3))/S$3*1000,""))</f>
        <v/>
      </c>
      <c r="T945" s="73" t="str">
        <f>IF($A945="","",IF($A945=T$2,IF($G$3=aux!$A$2,1,-1)*($F945-INDEX($F$1:$F$1001,ROW($F945)+$E$3))/T$3*1000,""))</f>
        <v/>
      </c>
      <c r="U945" s="73" t="str">
        <f>IF($A945="","",IF($A945=U$2,IF($G$3=aux!$A$2,1,-1)*($F945-INDEX($F$1:$F$1001,ROW($F945)+$E$3))/U$3*1000,""))</f>
        <v/>
      </c>
      <c r="V945" s="73" t="str">
        <f>IF($A945="","",IF($A945=V$2,IF($G$3=aux!$A$2,1,-1)*($F945-INDEX($F$1:$F$1001,ROW($F945)+$E$3))/V$3*1000,""))</f>
        <v/>
      </c>
      <c r="W945" s="73" t="str">
        <f>IF($A945="","",IF($A945=W$2,IF($G$3=aux!$A$2,1,-1)*($F945-INDEX($F$1:$F$1001,ROW($F945)+$E$3))/W$3*1000,""))</f>
        <v/>
      </c>
    </row>
    <row r="946" spans="14:23" x14ac:dyDescent="0.25">
      <c r="N946" s="73" t="str">
        <f>IF($A946="","",IF($A946=N$2,IF($G$3=aux!$A$2,1,-1)*($F946-INDEX($F$1:$F$1001,ROW($F946)+$E$3))/N$3*1000,""))</f>
        <v/>
      </c>
      <c r="O946" s="73" t="str">
        <f>IF($A946="","",IF($A946=O$2,IF($G$3=aux!$A$2,1,-1)*($F946-INDEX($F$1:$F$1001,ROW($F946)+$E$3))/O$3*1000,""))</f>
        <v/>
      </c>
      <c r="P946" s="73" t="str">
        <f>IF($A946="","",IF($A946=P$2,IF($G$3=aux!$A$2,1,-1)*($F946-INDEX($F$1:$F$1001,ROW($F946)+$E$3))/P$3*1000,""))</f>
        <v/>
      </c>
      <c r="Q946" s="73" t="str">
        <f>IF($A946="","",IF($A946=Q$2,IF($G$3=aux!$A$2,1,-1)*($F946-INDEX($F$1:$F$1001,ROW($F946)+$E$3))/Q$3*1000,""))</f>
        <v/>
      </c>
      <c r="R946" s="73" t="str">
        <f>IF($A946="","",IF($A946=R$2,IF($G$3=aux!$A$2,1,-1)*($F946-INDEX($F$1:$F$1001,ROW($F946)+$E$3))/R$3*1000,""))</f>
        <v/>
      </c>
      <c r="S946" s="73" t="str">
        <f>IF($A946="","",IF($A946=S$2,IF($G$3=aux!$A$2,1,-1)*($F946-INDEX($F$1:$F$1001,ROW($F946)+$E$3))/S$3*1000,""))</f>
        <v/>
      </c>
      <c r="T946" s="73" t="str">
        <f>IF($A946="","",IF($A946=T$2,IF($G$3=aux!$A$2,1,-1)*($F946-INDEX($F$1:$F$1001,ROW($F946)+$E$3))/T$3*1000,""))</f>
        <v/>
      </c>
      <c r="U946" s="73" t="str">
        <f>IF($A946="","",IF($A946=U$2,IF($G$3=aux!$A$2,1,-1)*($F946-INDEX($F$1:$F$1001,ROW($F946)+$E$3))/U$3*1000,""))</f>
        <v/>
      </c>
      <c r="V946" s="73" t="str">
        <f>IF($A946="","",IF($A946=V$2,IF($G$3=aux!$A$2,1,-1)*($F946-INDEX($F$1:$F$1001,ROW($F946)+$E$3))/V$3*1000,""))</f>
        <v/>
      </c>
      <c r="W946" s="73" t="str">
        <f>IF($A946="","",IF($A946=W$2,IF($G$3=aux!$A$2,1,-1)*($F946-INDEX($F$1:$F$1001,ROW($F946)+$E$3))/W$3*1000,""))</f>
        <v/>
      </c>
    </row>
    <row r="947" spans="14:23" x14ac:dyDescent="0.25">
      <c r="N947" s="73" t="str">
        <f>IF($A947="","",IF($A947=N$2,IF($G$3=aux!$A$2,1,-1)*($F947-INDEX($F$1:$F$1001,ROW($F947)+$E$3))/N$3*1000,""))</f>
        <v/>
      </c>
      <c r="O947" s="73" t="str">
        <f>IF($A947="","",IF($A947=O$2,IF($G$3=aux!$A$2,1,-1)*($F947-INDEX($F$1:$F$1001,ROW($F947)+$E$3))/O$3*1000,""))</f>
        <v/>
      </c>
      <c r="P947" s="73" t="str">
        <f>IF($A947="","",IF($A947=P$2,IF($G$3=aux!$A$2,1,-1)*($F947-INDEX($F$1:$F$1001,ROW($F947)+$E$3))/P$3*1000,""))</f>
        <v/>
      </c>
      <c r="Q947" s="73" t="str">
        <f>IF($A947="","",IF($A947=Q$2,IF($G$3=aux!$A$2,1,-1)*($F947-INDEX($F$1:$F$1001,ROW($F947)+$E$3))/Q$3*1000,""))</f>
        <v/>
      </c>
      <c r="R947" s="73" t="str">
        <f>IF($A947="","",IF($A947=R$2,IF($G$3=aux!$A$2,1,-1)*($F947-INDEX($F$1:$F$1001,ROW($F947)+$E$3))/R$3*1000,""))</f>
        <v/>
      </c>
      <c r="S947" s="73" t="str">
        <f>IF($A947="","",IF($A947=S$2,IF($G$3=aux!$A$2,1,-1)*($F947-INDEX($F$1:$F$1001,ROW($F947)+$E$3))/S$3*1000,""))</f>
        <v/>
      </c>
      <c r="T947" s="73" t="str">
        <f>IF($A947="","",IF($A947=T$2,IF($G$3=aux!$A$2,1,-1)*($F947-INDEX($F$1:$F$1001,ROW($F947)+$E$3))/T$3*1000,""))</f>
        <v/>
      </c>
      <c r="U947" s="73" t="str">
        <f>IF($A947="","",IF($A947=U$2,IF($G$3=aux!$A$2,1,-1)*($F947-INDEX($F$1:$F$1001,ROW($F947)+$E$3))/U$3*1000,""))</f>
        <v/>
      </c>
      <c r="V947" s="73" t="str">
        <f>IF($A947="","",IF($A947=V$2,IF($G$3=aux!$A$2,1,-1)*($F947-INDEX($F$1:$F$1001,ROW($F947)+$E$3))/V$3*1000,""))</f>
        <v/>
      </c>
      <c r="W947" s="73" t="str">
        <f>IF($A947="","",IF($A947=W$2,IF($G$3=aux!$A$2,1,-1)*($F947-INDEX($F$1:$F$1001,ROW($F947)+$E$3))/W$3*1000,""))</f>
        <v/>
      </c>
    </row>
    <row r="948" spans="14:23" x14ac:dyDescent="0.25">
      <c r="N948" s="73" t="str">
        <f>IF($A948="","",IF($A948=N$2,IF($G$3=aux!$A$2,1,-1)*($F948-INDEX($F$1:$F$1001,ROW($F948)+$E$3))/N$3*1000,""))</f>
        <v/>
      </c>
      <c r="O948" s="73" t="str">
        <f>IF($A948="","",IF($A948=O$2,IF($G$3=aux!$A$2,1,-1)*($F948-INDEX($F$1:$F$1001,ROW($F948)+$E$3))/O$3*1000,""))</f>
        <v/>
      </c>
      <c r="P948" s="73" t="str">
        <f>IF($A948="","",IF($A948=P$2,IF($G$3=aux!$A$2,1,-1)*($F948-INDEX($F$1:$F$1001,ROW($F948)+$E$3))/P$3*1000,""))</f>
        <v/>
      </c>
      <c r="Q948" s="73" t="str">
        <f>IF($A948="","",IF($A948=Q$2,IF($G$3=aux!$A$2,1,-1)*($F948-INDEX($F$1:$F$1001,ROW($F948)+$E$3))/Q$3*1000,""))</f>
        <v/>
      </c>
      <c r="R948" s="73" t="str">
        <f>IF($A948="","",IF($A948=R$2,IF($G$3=aux!$A$2,1,-1)*($F948-INDEX($F$1:$F$1001,ROW($F948)+$E$3))/R$3*1000,""))</f>
        <v/>
      </c>
      <c r="S948" s="73" t="str">
        <f>IF($A948="","",IF($A948=S$2,IF($G$3=aux!$A$2,1,-1)*($F948-INDEX($F$1:$F$1001,ROW($F948)+$E$3))/S$3*1000,""))</f>
        <v/>
      </c>
      <c r="T948" s="73" t="str">
        <f>IF($A948="","",IF($A948=T$2,IF($G$3=aux!$A$2,1,-1)*($F948-INDEX($F$1:$F$1001,ROW($F948)+$E$3))/T$3*1000,""))</f>
        <v/>
      </c>
      <c r="U948" s="73" t="str">
        <f>IF($A948="","",IF($A948=U$2,IF($G$3=aux!$A$2,1,-1)*($F948-INDEX($F$1:$F$1001,ROW($F948)+$E$3))/U$3*1000,""))</f>
        <v/>
      </c>
      <c r="V948" s="73" t="str">
        <f>IF($A948="","",IF($A948=V$2,IF($G$3=aux!$A$2,1,-1)*($F948-INDEX($F$1:$F$1001,ROW($F948)+$E$3))/V$3*1000,""))</f>
        <v/>
      </c>
      <c r="W948" s="73" t="str">
        <f>IF($A948="","",IF($A948=W$2,IF($G$3=aux!$A$2,1,-1)*($F948-INDEX($F$1:$F$1001,ROW($F948)+$E$3))/W$3*1000,""))</f>
        <v/>
      </c>
    </row>
    <row r="949" spans="14:23" x14ac:dyDescent="0.25">
      <c r="N949" s="73" t="str">
        <f>IF($A949="","",IF($A949=N$2,IF($G$3=aux!$A$2,1,-1)*($F949-INDEX($F$1:$F$1001,ROW($F949)+$E$3))/N$3*1000,""))</f>
        <v/>
      </c>
      <c r="O949" s="73" t="str">
        <f>IF($A949="","",IF($A949=O$2,IF($G$3=aux!$A$2,1,-1)*($F949-INDEX($F$1:$F$1001,ROW($F949)+$E$3))/O$3*1000,""))</f>
        <v/>
      </c>
      <c r="P949" s="73" t="str">
        <f>IF($A949="","",IF($A949=P$2,IF($G$3=aux!$A$2,1,-1)*($F949-INDEX($F$1:$F$1001,ROW($F949)+$E$3))/P$3*1000,""))</f>
        <v/>
      </c>
      <c r="Q949" s="73" t="str">
        <f>IF($A949="","",IF($A949=Q$2,IF($G$3=aux!$A$2,1,-1)*($F949-INDEX($F$1:$F$1001,ROW($F949)+$E$3))/Q$3*1000,""))</f>
        <v/>
      </c>
      <c r="R949" s="73" t="str">
        <f>IF($A949="","",IF($A949=R$2,IF($G$3=aux!$A$2,1,-1)*($F949-INDEX($F$1:$F$1001,ROW($F949)+$E$3))/R$3*1000,""))</f>
        <v/>
      </c>
      <c r="S949" s="73" t="str">
        <f>IF($A949="","",IF($A949=S$2,IF($G$3=aux!$A$2,1,-1)*($F949-INDEX($F$1:$F$1001,ROW($F949)+$E$3))/S$3*1000,""))</f>
        <v/>
      </c>
      <c r="T949" s="73" t="str">
        <f>IF($A949="","",IF($A949=T$2,IF($G$3=aux!$A$2,1,-1)*($F949-INDEX($F$1:$F$1001,ROW($F949)+$E$3))/T$3*1000,""))</f>
        <v/>
      </c>
      <c r="U949" s="73" t="str">
        <f>IF($A949="","",IF($A949=U$2,IF($G$3=aux!$A$2,1,-1)*($F949-INDEX($F$1:$F$1001,ROW($F949)+$E$3))/U$3*1000,""))</f>
        <v/>
      </c>
      <c r="V949" s="73" t="str">
        <f>IF($A949="","",IF($A949=V$2,IF($G$3=aux!$A$2,1,-1)*($F949-INDEX($F$1:$F$1001,ROW($F949)+$E$3))/V$3*1000,""))</f>
        <v/>
      </c>
      <c r="W949" s="73" t="str">
        <f>IF($A949="","",IF($A949=W$2,IF($G$3=aux!$A$2,1,-1)*($F949-INDEX($F$1:$F$1001,ROW($F949)+$E$3))/W$3*1000,""))</f>
        <v/>
      </c>
    </row>
    <row r="950" spans="14:23" x14ac:dyDescent="0.25">
      <c r="N950" s="73" t="str">
        <f>IF($A950="","",IF($A950=N$2,IF($G$3=aux!$A$2,1,-1)*($F950-INDEX($F$1:$F$1001,ROW($F950)+$E$3))/N$3*1000,""))</f>
        <v/>
      </c>
      <c r="O950" s="73" t="str">
        <f>IF($A950="","",IF($A950=O$2,IF($G$3=aux!$A$2,1,-1)*($F950-INDEX($F$1:$F$1001,ROW($F950)+$E$3))/O$3*1000,""))</f>
        <v/>
      </c>
      <c r="P950" s="73" t="str">
        <f>IF($A950="","",IF($A950=P$2,IF($G$3=aux!$A$2,1,-1)*($F950-INDEX($F$1:$F$1001,ROW($F950)+$E$3))/P$3*1000,""))</f>
        <v/>
      </c>
      <c r="Q950" s="73" t="str">
        <f>IF($A950="","",IF($A950=Q$2,IF($G$3=aux!$A$2,1,-1)*($F950-INDEX($F$1:$F$1001,ROW($F950)+$E$3))/Q$3*1000,""))</f>
        <v/>
      </c>
      <c r="R950" s="73" t="str">
        <f>IF($A950="","",IF($A950=R$2,IF($G$3=aux!$A$2,1,-1)*($F950-INDEX($F$1:$F$1001,ROW($F950)+$E$3))/R$3*1000,""))</f>
        <v/>
      </c>
      <c r="S950" s="73" t="str">
        <f>IF($A950="","",IF($A950=S$2,IF($G$3=aux!$A$2,1,-1)*($F950-INDEX($F$1:$F$1001,ROW($F950)+$E$3))/S$3*1000,""))</f>
        <v/>
      </c>
      <c r="T950" s="73" t="str">
        <f>IF($A950="","",IF($A950=T$2,IF($G$3=aux!$A$2,1,-1)*($F950-INDEX($F$1:$F$1001,ROW($F950)+$E$3))/T$3*1000,""))</f>
        <v/>
      </c>
      <c r="U950" s="73" t="str">
        <f>IF($A950="","",IF($A950=U$2,IF($G$3=aux!$A$2,1,-1)*($F950-INDEX($F$1:$F$1001,ROW($F950)+$E$3))/U$3*1000,""))</f>
        <v/>
      </c>
      <c r="V950" s="73" t="str">
        <f>IF($A950="","",IF($A950=V$2,IF($G$3=aux!$A$2,1,-1)*($F950-INDEX($F$1:$F$1001,ROW($F950)+$E$3))/V$3*1000,""))</f>
        <v/>
      </c>
      <c r="W950" s="73" t="str">
        <f>IF($A950="","",IF($A950=W$2,IF($G$3=aux!$A$2,1,-1)*($F950-INDEX($F$1:$F$1001,ROW($F950)+$E$3))/W$3*1000,""))</f>
        <v/>
      </c>
    </row>
    <row r="951" spans="14:23" x14ac:dyDescent="0.25">
      <c r="N951" s="73" t="str">
        <f>IF($A951="","",IF($A951=N$2,IF($G$3=aux!$A$2,1,-1)*($F951-INDEX($F$1:$F$1001,ROW($F951)+$E$3))/N$3*1000,""))</f>
        <v/>
      </c>
      <c r="O951" s="73" t="str">
        <f>IF($A951="","",IF($A951=O$2,IF($G$3=aux!$A$2,1,-1)*($F951-INDEX($F$1:$F$1001,ROW($F951)+$E$3))/O$3*1000,""))</f>
        <v/>
      </c>
      <c r="P951" s="73" t="str">
        <f>IF($A951="","",IF($A951=P$2,IF($G$3=aux!$A$2,1,-1)*($F951-INDEX($F$1:$F$1001,ROW($F951)+$E$3))/P$3*1000,""))</f>
        <v/>
      </c>
      <c r="Q951" s="73" t="str">
        <f>IF($A951="","",IF($A951=Q$2,IF($G$3=aux!$A$2,1,-1)*($F951-INDEX($F$1:$F$1001,ROW($F951)+$E$3))/Q$3*1000,""))</f>
        <v/>
      </c>
      <c r="R951" s="73" t="str">
        <f>IF($A951="","",IF($A951=R$2,IF($G$3=aux!$A$2,1,-1)*($F951-INDEX($F$1:$F$1001,ROW($F951)+$E$3))/R$3*1000,""))</f>
        <v/>
      </c>
      <c r="S951" s="73" t="str">
        <f>IF($A951="","",IF($A951=S$2,IF($G$3=aux!$A$2,1,-1)*($F951-INDEX($F$1:$F$1001,ROW($F951)+$E$3))/S$3*1000,""))</f>
        <v/>
      </c>
      <c r="T951" s="73" t="str">
        <f>IF($A951="","",IF($A951=T$2,IF($G$3=aux!$A$2,1,-1)*($F951-INDEX($F$1:$F$1001,ROW($F951)+$E$3))/T$3*1000,""))</f>
        <v/>
      </c>
      <c r="U951" s="73" t="str">
        <f>IF($A951="","",IF($A951=U$2,IF($G$3=aux!$A$2,1,-1)*($F951-INDEX($F$1:$F$1001,ROW($F951)+$E$3))/U$3*1000,""))</f>
        <v/>
      </c>
      <c r="V951" s="73" t="str">
        <f>IF($A951="","",IF($A951=V$2,IF($G$3=aux!$A$2,1,-1)*($F951-INDEX($F$1:$F$1001,ROW($F951)+$E$3))/V$3*1000,""))</f>
        <v/>
      </c>
      <c r="W951" s="73" t="str">
        <f>IF($A951="","",IF($A951=W$2,IF($G$3=aux!$A$2,1,-1)*($F951-INDEX($F$1:$F$1001,ROW($F951)+$E$3))/W$3*1000,""))</f>
        <v/>
      </c>
    </row>
    <row r="952" spans="14:23" x14ac:dyDescent="0.25">
      <c r="N952" s="73" t="str">
        <f>IF($A952="","",IF($A952=N$2,IF($G$3=aux!$A$2,1,-1)*($F952-INDEX($F$1:$F$1001,ROW($F952)+$E$3))/N$3*1000,""))</f>
        <v/>
      </c>
      <c r="O952" s="73" t="str">
        <f>IF($A952="","",IF($A952=O$2,IF($G$3=aux!$A$2,1,-1)*($F952-INDEX($F$1:$F$1001,ROW($F952)+$E$3))/O$3*1000,""))</f>
        <v/>
      </c>
      <c r="P952" s="73" t="str">
        <f>IF($A952="","",IF($A952=P$2,IF($G$3=aux!$A$2,1,-1)*($F952-INDEX($F$1:$F$1001,ROW($F952)+$E$3))/P$3*1000,""))</f>
        <v/>
      </c>
      <c r="Q952" s="73" t="str">
        <f>IF($A952="","",IF($A952=Q$2,IF($G$3=aux!$A$2,1,-1)*($F952-INDEX($F$1:$F$1001,ROW($F952)+$E$3))/Q$3*1000,""))</f>
        <v/>
      </c>
      <c r="R952" s="73" t="str">
        <f>IF($A952="","",IF($A952=R$2,IF($G$3=aux!$A$2,1,-1)*($F952-INDEX($F$1:$F$1001,ROW($F952)+$E$3))/R$3*1000,""))</f>
        <v/>
      </c>
      <c r="S952" s="73" t="str">
        <f>IF($A952="","",IF($A952=S$2,IF($G$3=aux!$A$2,1,-1)*($F952-INDEX($F$1:$F$1001,ROW($F952)+$E$3))/S$3*1000,""))</f>
        <v/>
      </c>
      <c r="T952" s="73" t="str">
        <f>IF($A952="","",IF($A952=T$2,IF($G$3=aux!$A$2,1,-1)*($F952-INDEX($F$1:$F$1001,ROW($F952)+$E$3))/T$3*1000,""))</f>
        <v/>
      </c>
      <c r="U952" s="73" t="str">
        <f>IF($A952="","",IF($A952=U$2,IF($G$3=aux!$A$2,1,-1)*($F952-INDEX($F$1:$F$1001,ROW($F952)+$E$3))/U$3*1000,""))</f>
        <v/>
      </c>
      <c r="V952" s="73" t="str">
        <f>IF($A952="","",IF($A952=V$2,IF($G$3=aux!$A$2,1,-1)*($F952-INDEX($F$1:$F$1001,ROW($F952)+$E$3))/V$3*1000,""))</f>
        <v/>
      </c>
      <c r="W952" s="73" t="str">
        <f>IF($A952="","",IF($A952=W$2,IF($G$3=aux!$A$2,1,-1)*($F952-INDEX($F$1:$F$1001,ROW($F952)+$E$3))/W$3*1000,""))</f>
        <v/>
      </c>
    </row>
    <row r="953" spans="14:23" x14ac:dyDescent="0.25">
      <c r="N953" s="73" t="str">
        <f>IF($A953="","",IF($A953=N$2,IF($G$3=aux!$A$2,1,-1)*($F953-INDEX($F$1:$F$1001,ROW($F953)+$E$3))/N$3*1000,""))</f>
        <v/>
      </c>
      <c r="O953" s="73" t="str">
        <f>IF($A953="","",IF($A953=O$2,IF($G$3=aux!$A$2,1,-1)*($F953-INDEX($F$1:$F$1001,ROW($F953)+$E$3))/O$3*1000,""))</f>
        <v/>
      </c>
      <c r="P953" s="73" t="str">
        <f>IF($A953="","",IF($A953=P$2,IF($G$3=aux!$A$2,1,-1)*($F953-INDEX($F$1:$F$1001,ROW($F953)+$E$3))/P$3*1000,""))</f>
        <v/>
      </c>
      <c r="Q953" s="73" t="str">
        <f>IF($A953="","",IF($A953=Q$2,IF($G$3=aux!$A$2,1,-1)*($F953-INDEX($F$1:$F$1001,ROW($F953)+$E$3))/Q$3*1000,""))</f>
        <v/>
      </c>
      <c r="R953" s="73" t="str">
        <f>IF($A953="","",IF($A953=R$2,IF($G$3=aux!$A$2,1,-1)*($F953-INDEX($F$1:$F$1001,ROW($F953)+$E$3))/R$3*1000,""))</f>
        <v/>
      </c>
      <c r="S953" s="73" t="str">
        <f>IF($A953="","",IF($A953=S$2,IF($G$3=aux!$A$2,1,-1)*($F953-INDEX($F$1:$F$1001,ROW($F953)+$E$3))/S$3*1000,""))</f>
        <v/>
      </c>
      <c r="T953" s="73" t="str">
        <f>IF($A953="","",IF($A953=T$2,IF($G$3=aux!$A$2,1,-1)*($F953-INDEX($F$1:$F$1001,ROW($F953)+$E$3))/T$3*1000,""))</f>
        <v/>
      </c>
      <c r="U953" s="73" t="str">
        <f>IF($A953="","",IF($A953=U$2,IF($G$3=aux!$A$2,1,-1)*($F953-INDEX($F$1:$F$1001,ROW($F953)+$E$3))/U$3*1000,""))</f>
        <v/>
      </c>
      <c r="V953" s="73" t="str">
        <f>IF($A953="","",IF($A953=V$2,IF($G$3=aux!$A$2,1,-1)*($F953-INDEX($F$1:$F$1001,ROW($F953)+$E$3))/V$3*1000,""))</f>
        <v/>
      </c>
      <c r="W953" s="73" t="str">
        <f>IF($A953="","",IF($A953=W$2,IF($G$3=aux!$A$2,1,-1)*($F953-INDEX($F$1:$F$1001,ROW($F953)+$E$3))/W$3*1000,""))</f>
        <v/>
      </c>
    </row>
    <row r="954" spans="14:23" x14ac:dyDescent="0.25">
      <c r="N954" s="73" t="str">
        <f>IF($A954="","",IF($A954=N$2,IF($G$3=aux!$A$2,1,-1)*($F954-INDEX($F$1:$F$1001,ROW($F954)+$E$3))/N$3*1000,""))</f>
        <v/>
      </c>
      <c r="O954" s="73" t="str">
        <f>IF($A954="","",IF($A954=O$2,IF($G$3=aux!$A$2,1,-1)*($F954-INDEX($F$1:$F$1001,ROW($F954)+$E$3))/O$3*1000,""))</f>
        <v/>
      </c>
      <c r="P954" s="73" t="str">
        <f>IF($A954="","",IF($A954=P$2,IF($G$3=aux!$A$2,1,-1)*($F954-INDEX($F$1:$F$1001,ROW($F954)+$E$3))/P$3*1000,""))</f>
        <v/>
      </c>
      <c r="Q954" s="73" t="str">
        <f>IF($A954="","",IF($A954=Q$2,IF($G$3=aux!$A$2,1,-1)*($F954-INDEX($F$1:$F$1001,ROW($F954)+$E$3))/Q$3*1000,""))</f>
        <v/>
      </c>
      <c r="R954" s="73" t="str">
        <f>IF($A954="","",IF($A954=R$2,IF($G$3=aux!$A$2,1,-1)*($F954-INDEX($F$1:$F$1001,ROW($F954)+$E$3))/R$3*1000,""))</f>
        <v/>
      </c>
      <c r="S954" s="73" t="str">
        <f>IF($A954="","",IF($A954=S$2,IF($G$3=aux!$A$2,1,-1)*($F954-INDEX($F$1:$F$1001,ROW($F954)+$E$3))/S$3*1000,""))</f>
        <v/>
      </c>
      <c r="T954" s="73" t="str">
        <f>IF($A954="","",IF($A954=T$2,IF($G$3=aux!$A$2,1,-1)*($F954-INDEX($F$1:$F$1001,ROW($F954)+$E$3))/T$3*1000,""))</f>
        <v/>
      </c>
      <c r="U954" s="73" t="str">
        <f>IF($A954="","",IF($A954=U$2,IF($G$3=aux!$A$2,1,-1)*($F954-INDEX($F$1:$F$1001,ROW($F954)+$E$3))/U$3*1000,""))</f>
        <v/>
      </c>
      <c r="V954" s="73" t="str">
        <f>IF($A954="","",IF($A954=V$2,IF($G$3=aux!$A$2,1,-1)*($F954-INDEX($F$1:$F$1001,ROW($F954)+$E$3))/V$3*1000,""))</f>
        <v/>
      </c>
      <c r="W954" s="73" t="str">
        <f>IF($A954="","",IF($A954=W$2,IF($G$3=aux!$A$2,1,-1)*($F954-INDEX($F$1:$F$1001,ROW($F954)+$E$3))/W$3*1000,""))</f>
        <v/>
      </c>
    </row>
    <row r="955" spans="14:23" x14ac:dyDescent="0.25">
      <c r="N955" s="73" t="str">
        <f>IF($A955="","",IF($A955=N$2,IF($G$3=aux!$A$2,1,-1)*($F955-INDEX($F$1:$F$1001,ROW($F955)+$E$3))/N$3*1000,""))</f>
        <v/>
      </c>
      <c r="O955" s="73" t="str">
        <f>IF($A955="","",IF($A955=O$2,IF($G$3=aux!$A$2,1,-1)*($F955-INDEX($F$1:$F$1001,ROW($F955)+$E$3))/O$3*1000,""))</f>
        <v/>
      </c>
      <c r="P955" s="73" t="str">
        <f>IF($A955="","",IF($A955=P$2,IF($G$3=aux!$A$2,1,-1)*($F955-INDEX($F$1:$F$1001,ROW($F955)+$E$3))/P$3*1000,""))</f>
        <v/>
      </c>
      <c r="Q955" s="73" t="str">
        <f>IF($A955="","",IF($A955=Q$2,IF($G$3=aux!$A$2,1,-1)*($F955-INDEX($F$1:$F$1001,ROW($F955)+$E$3))/Q$3*1000,""))</f>
        <v/>
      </c>
      <c r="R955" s="73" t="str">
        <f>IF($A955="","",IF($A955=R$2,IF($G$3=aux!$A$2,1,-1)*($F955-INDEX($F$1:$F$1001,ROW($F955)+$E$3))/R$3*1000,""))</f>
        <v/>
      </c>
      <c r="S955" s="73" t="str">
        <f>IF($A955="","",IF($A955=S$2,IF($G$3=aux!$A$2,1,-1)*($F955-INDEX($F$1:$F$1001,ROW($F955)+$E$3))/S$3*1000,""))</f>
        <v/>
      </c>
      <c r="T955" s="73" t="str">
        <f>IF($A955="","",IF($A955=T$2,IF($G$3=aux!$A$2,1,-1)*($F955-INDEX($F$1:$F$1001,ROW($F955)+$E$3))/T$3*1000,""))</f>
        <v/>
      </c>
      <c r="U955" s="73" t="str">
        <f>IF($A955="","",IF($A955=U$2,IF($G$3=aux!$A$2,1,-1)*($F955-INDEX($F$1:$F$1001,ROW($F955)+$E$3))/U$3*1000,""))</f>
        <v/>
      </c>
      <c r="V955" s="73" t="str">
        <f>IF($A955="","",IF($A955=V$2,IF($G$3=aux!$A$2,1,-1)*($F955-INDEX($F$1:$F$1001,ROW($F955)+$E$3))/V$3*1000,""))</f>
        <v/>
      </c>
      <c r="W955" s="73" t="str">
        <f>IF($A955="","",IF($A955=W$2,IF($G$3=aux!$A$2,1,-1)*($F955-INDEX($F$1:$F$1001,ROW($F955)+$E$3))/W$3*1000,""))</f>
        <v/>
      </c>
    </row>
    <row r="956" spans="14:23" x14ac:dyDescent="0.25">
      <c r="N956" s="73" t="str">
        <f>IF($A956="","",IF($A956=N$2,IF($G$3=aux!$A$2,1,-1)*($F956-INDEX($F$1:$F$1001,ROW($F956)+$E$3))/N$3*1000,""))</f>
        <v/>
      </c>
      <c r="O956" s="73" t="str">
        <f>IF($A956="","",IF($A956=O$2,IF($G$3=aux!$A$2,1,-1)*($F956-INDEX($F$1:$F$1001,ROW($F956)+$E$3))/O$3*1000,""))</f>
        <v/>
      </c>
      <c r="P956" s="73" t="str">
        <f>IF($A956="","",IF($A956=P$2,IF($G$3=aux!$A$2,1,-1)*($F956-INDEX($F$1:$F$1001,ROW($F956)+$E$3))/P$3*1000,""))</f>
        <v/>
      </c>
      <c r="Q956" s="73" t="str">
        <f>IF($A956="","",IF($A956=Q$2,IF($G$3=aux!$A$2,1,-1)*($F956-INDEX($F$1:$F$1001,ROW($F956)+$E$3))/Q$3*1000,""))</f>
        <v/>
      </c>
      <c r="R956" s="73" t="str">
        <f>IF($A956="","",IF($A956=R$2,IF($G$3=aux!$A$2,1,-1)*($F956-INDEX($F$1:$F$1001,ROW($F956)+$E$3))/R$3*1000,""))</f>
        <v/>
      </c>
      <c r="S956" s="73" t="str">
        <f>IF($A956="","",IF($A956=S$2,IF($G$3=aux!$A$2,1,-1)*($F956-INDEX($F$1:$F$1001,ROW($F956)+$E$3))/S$3*1000,""))</f>
        <v/>
      </c>
      <c r="T956" s="73" t="str">
        <f>IF($A956="","",IF($A956=T$2,IF($G$3=aux!$A$2,1,-1)*($F956-INDEX($F$1:$F$1001,ROW($F956)+$E$3))/T$3*1000,""))</f>
        <v/>
      </c>
      <c r="U956" s="73" t="str">
        <f>IF($A956="","",IF($A956=U$2,IF($G$3=aux!$A$2,1,-1)*($F956-INDEX($F$1:$F$1001,ROW($F956)+$E$3))/U$3*1000,""))</f>
        <v/>
      </c>
      <c r="V956" s="73" t="str">
        <f>IF($A956="","",IF($A956=V$2,IF($G$3=aux!$A$2,1,-1)*($F956-INDEX($F$1:$F$1001,ROW($F956)+$E$3))/V$3*1000,""))</f>
        <v/>
      </c>
      <c r="W956" s="73" t="str">
        <f>IF($A956="","",IF($A956=W$2,IF($G$3=aux!$A$2,1,-1)*($F956-INDEX($F$1:$F$1001,ROW($F956)+$E$3))/W$3*1000,""))</f>
        <v/>
      </c>
    </row>
    <row r="957" spans="14:23" x14ac:dyDescent="0.25">
      <c r="N957" s="73" t="str">
        <f>IF($A957="","",IF($A957=N$2,IF($G$3=aux!$A$2,1,-1)*($F957-INDEX($F$1:$F$1001,ROW($F957)+$E$3))/N$3*1000,""))</f>
        <v/>
      </c>
      <c r="O957" s="73" t="str">
        <f>IF($A957="","",IF($A957=O$2,IF($G$3=aux!$A$2,1,-1)*($F957-INDEX($F$1:$F$1001,ROW($F957)+$E$3))/O$3*1000,""))</f>
        <v/>
      </c>
      <c r="P957" s="73" t="str">
        <f>IF($A957="","",IF($A957=P$2,IF($G$3=aux!$A$2,1,-1)*($F957-INDEX($F$1:$F$1001,ROW($F957)+$E$3))/P$3*1000,""))</f>
        <v/>
      </c>
      <c r="Q957" s="73" t="str">
        <f>IF($A957="","",IF($A957=Q$2,IF($G$3=aux!$A$2,1,-1)*($F957-INDEX($F$1:$F$1001,ROW($F957)+$E$3))/Q$3*1000,""))</f>
        <v/>
      </c>
      <c r="R957" s="73" t="str">
        <f>IF($A957="","",IF($A957=R$2,IF($G$3=aux!$A$2,1,-1)*($F957-INDEX($F$1:$F$1001,ROW($F957)+$E$3))/R$3*1000,""))</f>
        <v/>
      </c>
      <c r="S957" s="73" t="str">
        <f>IF($A957="","",IF($A957=S$2,IF($G$3=aux!$A$2,1,-1)*($F957-INDEX($F$1:$F$1001,ROW($F957)+$E$3))/S$3*1000,""))</f>
        <v/>
      </c>
      <c r="T957" s="73" t="str">
        <f>IF($A957="","",IF($A957=T$2,IF($G$3=aux!$A$2,1,-1)*($F957-INDEX($F$1:$F$1001,ROW($F957)+$E$3))/T$3*1000,""))</f>
        <v/>
      </c>
      <c r="U957" s="73" t="str">
        <f>IF($A957="","",IF($A957=U$2,IF($G$3=aux!$A$2,1,-1)*($F957-INDEX($F$1:$F$1001,ROW($F957)+$E$3))/U$3*1000,""))</f>
        <v/>
      </c>
      <c r="V957" s="73" t="str">
        <f>IF($A957="","",IF($A957=V$2,IF($G$3=aux!$A$2,1,-1)*($F957-INDEX($F$1:$F$1001,ROW($F957)+$E$3))/V$3*1000,""))</f>
        <v/>
      </c>
      <c r="W957" s="73" t="str">
        <f>IF($A957="","",IF($A957=W$2,IF($G$3=aux!$A$2,1,-1)*($F957-INDEX($F$1:$F$1001,ROW($F957)+$E$3))/W$3*1000,""))</f>
        <v/>
      </c>
    </row>
    <row r="958" spans="14:23" x14ac:dyDescent="0.25">
      <c r="N958" s="73" t="str">
        <f>IF($A958="","",IF($A958=N$2,IF($G$3=aux!$A$2,1,-1)*($F958-INDEX($F$1:$F$1001,ROW($F958)+$E$3))/N$3*1000,""))</f>
        <v/>
      </c>
      <c r="O958" s="73" t="str">
        <f>IF($A958="","",IF($A958=O$2,IF($G$3=aux!$A$2,1,-1)*($F958-INDEX($F$1:$F$1001,ROW($F958)+$E$3))/O$3*1000,""))</f>
        <v/>
      </c>
      <c r="P958" s="73" t="str">
        <f>IF($A958="","",IF($A958=P$2,IF($G$3=aux!$A$2,1,-1)*($F958-INDEX($F$1:$F$1001,ROW($F958)+$E$3))/P$3*1000,""))</f>
        <v/>
      </c>
      <c r="Q958" s="73" t="str">
        <f>IF($A958="","",IF($A958=Q$2,IF($G$3=aux!$A$2,1,-1)*($F958-INDEX($F$1:$F$1001,ROW($F958)+$E$3))/Q$3*1000,""))</f>
        <v/>
      </c>
      <c r="R958" s="73" t="str">
        <f>IF($A958="","",IF($A958=R$2,IF($G$3=aux!$A$2,1,-1)*($F958-INDEX($F$1:$F$1001,ROW($F958)+$E$3))/R$3*1000,""))</f>
        <v/>
      </c>
      <c r="S958" s="73" t="str">
        <f>IF($A958="","",IF($A958=S$2,IF($G$3=aux!$A$2,1,-1)*($F958-INDEX($F$1:$F$1001,ROW($F958)+$E$3))/S$3*1000,""))</f>
        <v/>
      </c>
      <c r="T958" s="73" t="str">
        <f>IF($A958="","",IF($A958=T$2,IF($G$3=aux!$A$2,1,-1)*($F958-INDEX($F$1:$F$1001,ROW($F958)+$E$3))/T$3*1000,""))</f>
        <v/>
      </c>
      <c r="U958" s="73" t="str">
        <f>IF($A958="","",IF($A958=U$2,IF($G$3=aux!$A$2,1,-1)*($F958-INDEX($F$1:$F$1001,ROW($F958)+$E$3))/U$3*1000,""))</f>
        <v/>
      </c>
      <c r="V958" s="73" t="str">
        <f>IF($A958="","",IF($A958=V$2,IF($G$3=aux!$A$2,1,-1)*($F958-INDEX($F$1:$F$1001,ROW($F958)+$E$3))/V$3*1000,""))</f>
        <v/>
      </c>
      <c r="W958" s="73" t="str">
        <f>IF($A958="","",IF($A958=W$2,IF($G$3=aux!$A$2,1,-1)*($F958-INDEX($F$1:$F$1001,ROW($F958)+$E$3))/W$3*1000,""))</f>
        <v/>
      </c>
    </row>
    <row r="959" spans="14:23" x14ac:dyDescent="0.25">
      <c r="N959" s="73" t="str">
        <f>IF($A959="","",IF($A959=N$2,IF($G$3=aux!$A$2,1,-1)*($F959-INDEX($F$1:$F$1001,ROW($F959)+$E$3))/N$3*1000,""))</f>
        <v/>
      </c>
      <c r="O959" s="73" t="str">
        <f>IF($A959="","",IF($A959=O$2,IF($G$3=aux!$A$2,1,-1)*($F959-INDEX($F$1:$F$1001,ROW($F959)+$E$3))/O$3*1000,""))</f>
        <v/>
      </c>
      <c r="P959" s="73" t="str">
        <f>IF($A959="","",IF($A959=P$2,IF($G$3=aux!$A$2,1,-1)*($F959-INDEX($F$1:$F$1001,ROW($F959)+$E$3))/P$3*1000,""))</f>
        <v/>
      </c>
      <c r="Q959" s="73" t="str">
        <f>IF($A959="","",IF($A959=Q$2,IF($G$3=aux!$A$2,1,-1)*($F959-INDEX($F$1:$F$1001,ROW($F959)+$E$3))/Q$3*1000,""))</f>
        <v/>
      </c>
      <c r="R959" s="73" t="str">
        <f>IF($A959="","",IF($A959=R$2,IF($G$3=aux!$A$2,1,-1)*($F959-INDEX($F$1:$F$1001,ROW($F959)+$E$3))/R$3*1000,""))</f>
        <v/>
      </c>
      <c r="S959" s="73" t="str">
        <f>IF($A959="","",IF($A959=S$2,IF($G$3=aux!$A$2,1,-1)*($F959-INDEX($F$1:$F$1001,ROW($F959)+$E$3))/S$3*1000,""))</f>
        <v/>
      </c>
      <c r="T959" s="73" t="str">
        <f>IF($A959="","",IF($A959=T$2,IF($G$3=aux!$A$2,1,-1)*($F959-INDEX($F$1:$F$1001,ROW($F959)+$E$3))/T$3*1000,""))</f>
        <v/>
      </c>
      <c r="U959" s="73" t="str">
        <f>IF($A959="","",IF($A959=U$2,IF($G$3=aux!$A$2,1,-1)*($F959-INDEX($F$1:$F$1001,ROW($F959)+$E$3))/U$3*1000,""))</f>
        <v/>
      </c>
      <c r="V959" s="73" t="str">
        <f>IF($A959="","",IF($A959=V$2,IF($G$3=aux!$A$2,1,-1)*($F959-INDEX($F$1:$F$1001,ROW($F959)+$E$3))/V$3*1000,""))</f>
        <v/>
      </c>
      <c r="W959" s="73" t="str">
        <f>IF($A959="","",IF($A959=W$2,IF($G$3=aux!$A$2,1,-1)*($F959-INDEX($F$1:$F$1001,ROW($F959)+$E$3))/W$3*1000,""))</f>
        <v/>
      </c>
    </row>
    <row r="960" spans="14:23" x14ac:dyDescent="0.25">
      <c r="N960" s="73" t="str">
        <f>IF($A960="","",IF($A960=N$2,IF($G$3=aux!$A$2,1,-1)*($F960-INDEX($F$1:$F$1001,ROW($F960)+$E$3))/N$3*1000,""))</f>
        <v/>
      </c>
      <c r="O960" s="73" t="str">
        <f>IF($A960="","",IF($A960=O$2,IF($G$3=aux!$A$2,1,-1)*($F960-INDEX($F$1:$F$1001,ROW($F960)+$E$3))/O$3*1000,""))</f>
        <v/>
      </c>
      <c r="P960" s="73" t="str">
        <f>IF($A960="","",IF($A960=P$2,IF($G$3=aux!$A$2,1,-1)*($F960-INDEX($F$1:$F$1001,ROW($F960)+$E$3))/P$3*1000,""))</f>
        <v/>
      </c>
      <c r="Q960" s="73" t="str">
        <f>IF($A960="","",IF($A960=Q$2,IF($G$3=aux!$A$2,1,-1)*($F960-INDEX($F$1:$F$1001,ROW($F960)+$E$3))/Q$3*1000,""))</f>
        <v/>
      </c>
      <c r="R960" s="73" t="str">
        <f>IF($A960="","",IF($A960=R$2,IF($G$3=aux!$A$2,1,-1)*($F960-INDEX($F$1:$F$1001,ROW($F960)+$E$3))/R$3*1000,""))</f>
        <v/>
      </c>
      <c r="S960" s="73" t="str">
        <f>IF($A960="","",IF($A960=S$2,IF($G$3=aux!$A$2,1,-1)*($F960-INDEX($F$1:$F$1001,ROW($F960)+$E$3))/S$3*1000,""))</f>
        <v/>
      </c>
      <c r="T960" s="73" t="str">
        <f>IF($A960="","",IF($A960=T$2,IF($G$3=aux!$A$2,1,-1)*($F960-INDEX($F$1:$F$1001,ROW($F960)+$E$3))/T$3*1000,""))</f>
        <v/>
      </c>
      <c r="U960" s="73" t="str">
        <f>IF($A960="","",IF($A960=U$2,IF($G$3=aux!$A$2,1,-1)*($F960-INDEX($F$1:$F$1001,ROW($F960)+$E$3))/U$3*1000,""))</f>
        <v/>
      </c>
      <c r="V960" s="73" t="str">
        <f>IF($A960="","",IF($A960=V$2,IF($G$3=aux!$A$2,1,-1)*($F960-INDEX($F$1:$F$1001,ROW($F960)+$E$3))/V$3*1000,""))</f>
        <v/>
      </c>
      <c r="W960" s="73" t="str">
        <f>IF($A960="","",IF($A960=W$2,IF($G$3=aux!$A$2,1,-1)*($F960-INDEX($F$1:$F$1001,ROW($F960)+$E$3))/W$3*1000,""))</f>
        <v/>
      </c>
    </row>
    <row r="961" spans="14:23" x14ac:dyDescent="0.25">
      <c r="N961" s="73" t="str">
        <f>IF($A961="","",IF($A961=N$2,IF($G$3=aux!$A$2,1,-1)*($F961-INDEX($F$1:$F$1001,ROW($F961)+$E$3))/N$3*1000,""))</f>
        <v/>
      </c>
      <c r="O961" s="73" t="str">
        <f>IF($A961="","",IF($A961=O$2,IF($G$3=aux!$A$2,1,-1)*($F961-INDEX($F$1:$F$1001,ROW($F961)+$E$3))/O$3*1000,""))</f>
        <v/>
      </c>
      <c r="P961" s="73" t="str">
        <f>IF($A961="","",IF($A961=P$2,IF($G$3=aux!$A$2,1,-1)*($F961-INDEX($F$1:$F$1001,ROW($F961)+$E$3))/P$3*1000,""))</f>
        <v/>
      </c>
      <c r="Q961" s="73" t="str">
        <f>IF($A961="","",IF($A961=Q$2,IF($G$3=aux!$A$2,1,-1)*($F961-INDEX($F$1:$F$1001,ROW($F961)+$E$3))/Q$3*1000,""))</f>
        <v/>
      </c>
      <c r="R961" s="73" t="str">
        <f>IF($A961="","",IF($A961=R$2,IF($G$3=aux!$A$2,1,-1)*($F961-INDEX($F$1:$F$1001,ROW($F961)+$E$3))/R$3*1000,""))</f>
        <v/>
      </c>
      <c r="S961" s="73" t="str">
        <f>IF($A961="","",IF($A961=S$2,IF($G$3=aux!$A$2,1,-1)*($F961-INDEX($F$1:$F$1001,ROW($F961)+$E$3))/S$3*1000,""))</f>
        <v/>
      </c>
      <c r="T961" s="73" t="str">
        <f>IF($A961="","",IF($A961=T$2,IF($G$3=aux!$A$2,1,-1)*($F961-INDEX($F$1:$F$1001,ROW($F961)+$E$3))/T$3*1000,""))</f>
        <v/>
      </c>
      <c r="U961" s="73" t="str">
        <f>IF($A961="","",IF($A961=U$2,IF($G$3=aux!$A$2,1,-1)*($F961-INDEX($F$1:$F$1001,ROW($F961)+$E$3))/U$3*1000,""))</f>
        <v/>
      </c>
      <c r="V961" s="73" t="str">
        <f>IF($A961="","",IF($A961=V$2,IF($G$3=aux!$A$2,1,-1)*($F961-INDEX($F$1:$F$1001,ROW($F961)+$E$3))/V$3*1000,""))</f>
        <v/>
      </c>
      <c r="W961" s="73" t="str">
        <f>IF($A961="","",IF($A961=W$2,IF($G$3=aux!$A$2,1,-1)*($F961-INDEX($F$1:$F$1001,ROW($F961)+$E$3))/W$3*1000,""))</f>
        <v/>
      </c>
    </row>
    <row r="962" spans="14:23" x14ac:dyDescent="0.25">
      <c r="N962" s="73" t="str">
        <f>IF($A962="","",IF($A962=N$2,IF($G$3=aux!$A$2,1,-1)*($F962-INDEX($F$1:$F$1001,ROW($F962)+$E$3))/N$3*1000,""))</f>
        <v/>
      </c>
      <c r="O962" s="73" t="str">
        <f>IF($A962="","",IF($A962=O$2,IF($G$3=aux!$A$2,1,-1)*($F962-INDEX($F$1:$F$1001,ROW($F962)+$E$3))/O$3*1000,""))</f>
        <v/>
      </c>
      <c r="P962" s="73" t="str">
        <f>IF($A962="","",IF($A962=P$2,IF($G$3=aux!$A$2,1,-1)*($F962-INDEX($F$1:$F$1001,ROW($F962)+$E$3))/P$3*1000,""))</f>
        <v/>
      </c>
      <c r="Q962" s="73" t="str">
        <f>IF($A962="","",IF($A962=Q$2,IF($G$3=aux!$A$2,1,-1)*($F962-INDEX($F$1:$F$1001,ROW($F962)+$E$3))/Q$3*1000,""))</f>
        <v/>
      </c>
      <c r="R962" s="73" t="str">
        <f>IF($A962="","",IF($A962=R$2,IF($G$3=aux!$A$2,1,-1)*($F962-INDEX($F$1:$F$1001,ROW($F962)+$E$3))/R$3*1000,""))</f>
        <v/>
      </c>
      <c r="S962" s="73" t="str">
        <f>IF($A962="","",IF($A962=S$2,IF($G$3=aux!$A$2,1,-1)*($F962-INDEX($F$1:$F$1001,ROW($F962)+$E$3))/S$3*1000,""))</f>
        <v/>
      </c>
      <c r="T962" s="73" t="str">
        <f>IF($A962="","",IF($A962=T$2,IF($G$3=aux!$A$2,1,-1)*($F962-INDEX($F$1:$F$1001,ROW($F962)+$E$3))/T$3*1000,""))</f>
        <v/>
      </c>
      <c r="U962" s="73" t="str">
        <f>IF($A962="","",IF($A962=U$2,IF($G$3=aux!$A$2,1,-1)*($F962-INDEX($F$1:$F$1001,ROW($F962)+$E$3))/U$3*1000,""))</f>
        <v/>
      </c>
      <c r="V962" s="73" t="str">
        <f>IF($A962="","",IF($A962=V$2,IF($G$3=aux!$A$2,1,-1)*($F962-INDEX($F$1:$F$1001,ROW($F962)+$E$3))/V$3*1000,""))</f>
        <v/>
      </c>
      <c r="W962" s="73" t="str">
        <f>IF($A962="","",IF($A962=W$2,IF($G$3=aux!$A$2,1,-1)*($F962-INDEX($F$1:$F$1001,ROW($F962)+$E$3))/W$3*1000,""))</f>
        <v/>
      </c>
    </row>
    <row r="963" spans="14:23" x14ac:dyDescent="0.25">
      <c r="N963" s="73" t="str">
        <f>IF($A963="","",IF($A963=N$2,IF($G$3=aux!$A$2,1,-1)*($F963-INDEX($F$1:$F$1001,ROW($F963)+$E$3))/N$3*1000,""))</f>
        <v/>
      </c>
      <c r="O963" s="73" t="str">
        <f>IF($A963="","",IF($A963=O$2,IF($G$3=aux!$A$2,1,-1)*($F963-INDEX($F$1:$F$1001,ROW($F963)+$E$3))/O$3*1000,""))</f>
        <v/>
      </c>
      <c r="P963" s="73" t="str">
        <f>IF($A963="","",IF($A963=P$2,IF($G$3=aux!$A$2,1,-1)*($F963-INDEX($F$1:$F$1001,ROW($F963)+$E$3))/P$3*1000,""))</f>
        <v/>
      </c>
      <c r="Q963" s="73" t="str">
        <f>IF($A963="","",IF($A963=Q$2,IF($G$3=aux!$A$2,1,-1)*($F963-INDEX($F$1:$F$1001,ROW($F963)+$E$3))/Q$3*1000,""))</f>
        <v/>
      </c>
      <c r="R963" s="73" t="str">
        <f>IF($A963="","",IF($A963=R$2,IF($G$3=aux!$A$2,1,-1)*($F963-INDEX($F$1:$F$1001,ROW($F963)+$E$3))/R$3*1000,""))</f>
        <v/>
      </c>
      <c r="S963" s="73" t="str">
        <f>IF($A963="","",IF($A963=S$2,IF($G$3=aux!$A$2,1,-1)*($F963-INDEX($F$1:$F$1001,ROW($F963)+$E$3))/S$3*1000,""))</f>
        <v/>
      </c>
      <c r="T963" s="73" t="str">
        <f>IF($A963="","",IF($A963=T$2,IF($G$3=aux!$A$2,1,-1)*($F963-INDEX($F$1:$F$1001,ROW($F963)+$E$3))/T$3*1000,""))</f>
        <v/>
      </c>
      <c r="U963" s="73" t="str">
        <f>IF($A963="","",IF($A963=U$2,IF($G$3=aux!$A$2,1,-1)*($F963-INDEX($F$1:$F$1001,ROW($F963)+$E$3))/U$3*1000,""))</f>
        <v/>
      </c>
      <c r="V963" s="73" t="str">
        <f>IF($A963="","",IF($A963=V$2,IF($G$3=aux!$A$2,1,-1)*($F963-INDEX($F$1:$F$1001,ROW($F963)+$E$3))/V$3*1000,""))</f>
        <v/>
      </c>
      <c r="W963" s="73" t="str">
        <f>IF($A963="","",IF($A963=W$2,IF($G$3=aux!$A$2,1,-1)*($F963-INDEX($F$1:$F$1001,ROW($F963)+$E$3))/W$3*1000,""))</f>
        <v/>
      </c>
    </row>
    <row r="964" spans="14:23" x14ac:dyDescent="0.25">
      <c r="N964" s="73" t="str">
        <f>IF($A964="","",IF($A964=N$2,IF($G$3=aux!$A$2,1,-1)*($F964-INDEX($F$1:$F$1001,ROW($F964)+$E$3))/N$3*1000,""))</f>
        <v/>
      </c>
      <c r="O964" s="73" t="str">
        <f>IF($A964="","",IF($A964=O$2,IF($G$3=aux!$A$2,1,-1)*($F964-INDEX($F$1:$F$1001,ROW($F964)+$E$3))/O$3*1000,""))</f>
        <v/>
      </c>
      <c r="P964" s="73" t="str">
        <f>IF($A964="","",IF($A964=P$2,IF($G$3=aux!$A$2,1,-1)*($F964-INDEX($F$1:$F$1001,ROW($F964)+$E$3))/P$3*1000,""))</f>
        <v/>
      </c>
      <c r="Q964" s="73" t="str">
        <f>IF($A964="","",IF($A964=Q$2,IF($G$3=aux!$A$2,1,-1)*($F964-INDEX($F$1:$F$1001,ROW($F964)+$E$3))/Q$3*1000,""))</f>
        <v/>
      </c>
      <c r="R964" s="73" t="str">
        <f>IF($A964="","",IF($A964=R$2,IF($G$3=aux!$A$2,1,-1)*($F964-INDEX($F$1:$F$1001,ROW($F964)+$E$3))/R$3*1000,""))</f>
        <v/>
      </c>
      <c r="S964" s="73" t="str">
        <f>IF($A964="","",IF($A964=S$2,IF($G$3=aux!$A$2,1,-1)*($F964-INDEX($F$1:$F$1001,ROW($F964)+$E$3))/S$3*1000,""))</f>
        <v/>
      </c>
      <c r="T964" s="73" t="str">
        <f>IF($A964="","",IF($A964=T$2,IF($G$3=aux!$A$2,1,-1)*($F964-INDEX($F$1:$F$1001,ROW($F964)+$E$3))/T$3*1000,""))</f>
        <v/>
      </c>
      <c r="U964" s="73" t="str">
        <f>IF($A964="","",IF($A964=U$2,IF($G$3=aux!$A$2,1,-1)*($F964-INDEX($F$1:$F$1001,ROW($F964)+$E$3))/U$3*1000,""))</f>
        <v/>
      </c>
      <c r="V964" s="73" t="str">
        <f>IF($A964="","",IF($A964=V$2,IF($G$3=aux!$A$2,1,-1)*($F964-INDEX($F$1:$F$1001,ROW($F964)+$E$3))/V$3*1000,""))</f>
        <v/>
      </c>
      <c r="W964" s="73" t="str">
        <f>IF($A964="","",IF($A964=W$2,IF($G$3=aux!$A$2,1,-1)*($F964-INDEX($F$1:$F$1001,ROW($F964)+$E$3))/W$3*1000,""))</f>
        <v/>
      </c>
    </row>
    <row r="965" spans="14:23" x14ac:dyDescent="0.25">
      <c r="N965" s="73" t="str">
        <f>IF($A965="","",IF($A965=N$2,IF($G$3=aux!$A$2,1,-1)*($F965-INDEX($F$1:$F$1001,ROW($F965)+$E$3))/N$3*1000,""))</f>
        <v/>
      </c>
      <c r="O965" s="73" t="str">
        <f>IF($A965="","",IF($A965=O$2,IF($G$3=aux!$A$2,1,-1)*($F965-INDEX($F$1:$F$1001,ROW($F965)+$E$3))/O$3*1000,""))</f>
        <v/>
      </c>
      <c r="P965" s="73" t="str">
        <f>IF($A965="","",IF($A965=P$2,IF($G$3=aux!$A$2,1,-1)*($F965-INDEX($F$1:$F$1001,ROW($F965)+$E$3))/P$3*1000,""))</f>
        <v/>
      </c>
      <c r="Q965" s="73" t="str">
        <f>IF($A965="","",IF($A965=Q$2,IF($G$3=aux!$A$2,1,-1)*($F965-INDEX($F$1:$F$1001,ROW($F965)+$E$3))/Q$3*1000,""))</f>
        <v/>
      </c>
      <c r="R965" s="73" t="str">
        <f>IF($A965="","",IF($A965=R$2,IF($G$3=aux!$A$2,1,-1)*($F965-INDEX($F$1:$F$1001,ROW($F965)+$E$3))/R$3*1000,""))</f>
        <v/>
      </c>
      <c r="S965" s="73" t="str">
        <f>IF($A965="","",IF($A965=S$2,IF($G$3=aux!$A$2,1,-1)*($F965-INDEX($F$1:$F$1001,ROW($F965)+$E$3))/S$3*1000,""))</f>
        <v/>
      </c>
      <c r="T965" s="73" t="str">
        <f>IF($A965="","",IF($A965=T$2,IF($G$3=aux!$A$2,1,-1)*($F965-INDEX($F$1:$F$1001,ROW($F965)+$E$3))/T$3*1000,""))</f>
        <v/>
      </c>
      <c r="U965" s="73" t="str">
        <f>IF($A965="","",IF($A965=U$2,IF($G$3=aux!$A$2,1,-1)*($F965-INDEX($F$1:$F$1001,ROW($F965)+$E$3))/U$3*1000,""))</f>
        <v/>
      </c>
      <c r="V965" s="73" t="str">
        <f>IF($A965="","",IF($A965=V$2,IF($G$3=aux!$A$2,1,-1)*($F965-INDEX($F$1:$F$1001,ROW($F965)+$E$3))/V$3*1000,""))</f>
        <v/>
      </c>
      <c r="W965" s="73" t="str">
        <f>IF($A965="","",IF($A965=W$2,IF($G$3=aux!$A$2,1,-1)*($F965-INDEX($F$1:$F$1001,ROW($F965)+$E$3))/W$3*1000,""))</f>
        <v/>
      </c>
    </row>
    <row r="966" spans="14:23" x14ac:dyDescent="0.25">
      <c r="N966" s="73" t="str">
        <f>IF($A966="","",IF($A966=N$2,IF($G$3=aux!$A$2,1,-1)*($F966-INDEX($F$1:$F$1001,ROW($F966)+$E$3))/N$3*1000,""))</f>
        <v/>
      </c>
      <c r="O966" s="73" t="str">
        <f>IF($A966="","",IF($A966=O$2,IF($G$3=aux!$A$2,1,-1)*($F966-INDEX($F$1:$F$1001,ROW($F966)+$E$3))/O$3*1000,""))</f>
        <v/>
      </c>
      <c r="P966" s="73" t="str">
        <f>IF($A966="","",IF($A966=P$2,IF($G$3=aux!$A$2,1,-1)*($F966-INDEX($F$1:$F$1001,ROW($F966)+$E$3))/P$3*1000,""))</f>
        <v/>
      </c>
      <c r="Q966" s="73" t="str">
        <f>IF($A966="","",IF($A966=Q$2,IF($G$3=aux!$A$2,1,-1)*($F966-INDEX($F$1:$F$1001,ROW($F966)+$E$3))/Q$3*1000,""))</f>
        <v/>
      </c>
      <c r="R966" s="73" t="str">
        <f>IF($A966="","",IF($A966=R$2,IF($G$3=aux!$A$2,1,-1)*($F966-INDEX($F$1:$F$1001,ROW($F966)+$E$3))/R$3*1000,""))</f>
        <v/>
      </c>
      <c r="S966" s="73" t="str">
        <f>IF($A966="","",IF($A966=S$2,IF($G$3=aux!$A$2,1,-1)*($F966-INDEX($F$1:$F$1001,ROW($F966)+$E$3))/S$3*1000,""))</f>
        <v/>
      </c>
      <c r="T966" s="73" t="str">
        <f>IF($A966="","",IF($A966=T$2,IF($G$3=aux!$A$2,1,-1)*($F966-INDEX($F$1:$F$1001,ROW($F966)+$E$3))/T$3*1000,""))</f>
        <v/>
      </c>
      <c r="U966" s="73" t="str">
        <f>IF($A966="","",IF($A966=U$2,IF($G$3=aux!$A$2,1,-1)*($F966-INDEX($F$1:$F$1001,ROW($F966)+$E$3))/U$3*1000,""))</f>
        <v/>
      </c>
      <c r="V966" s="73" t="str">
        <f>IF($A966="","",IF($A966=V$2,IF($G$3=aux!$A$2,1,-1)*($F966-INDEX($F$1:$F$1001,ROW($F966)+$E$3))/V$3*1000,""))</f>
        <v/>
      </c>
      <c r="W966" s="73" t="str">
        <f>IF($A966="","",IF($A966=W$2,IF($G$3=aux!$A$2,1,-1)*($F966-INDEX($F$1:$F$1001,ROW($F966)+$E$3))/W$3*1000,""))</f>
        <v/>
      </c>
    </row>
    <row r="967" spans="14:23" x14ac:dyDescent="0.25">
      <c r="N967" s="73" t="str">
        <f>IF($A967="","",IF($A967=N$2,IF($G$3=aux!$A$2,1,-1)*($F967-INDEX($F$1:$F$1001,ROW($F967)+$E$3))/N$3*1000,""))</f>
        <v/>
      </c>
      <c r="O967" s="73" t="str">
        <f>IF($A967="","",IF($A967=O$2,IF($G$3=aux!$A$2,1,-1)*($F967-INDEX($F$1:$F$1001,ROW($F967)+$E$3))/O$3*1000,""))</f>
        <v/>
      </c>
      <c r="P967" s="73" t="str">
        <f>IF($A967="","",IF($A967=P$2,IF($G$3=aux!$A$2,1,-1)*($F967-INDEX($F$1:$F$1001,ROW($F967)+$E$3))/P$3*1000,""))</f>
        <v/>
      </c>
      <c r="Q967" s="73" t="str">
        <f>IF($A967="","",IF($A967=Q$2,IF($G$3=aux!$A$2,1,-1)*($F967-INDEX($F$1:$F$1001,ROW($F967)+$E$3))/Q$3*1000,""))</f>
        <v/>
      </c>
      <c r="R967" s="73" t="str">
        <f>IF($A967="","",IF($A967=R$2,IF($G$3=aux!$A$2,1,-1)*($F967-INDEX($F$1:$F$1001,ROW($F967)+$E$3))/R$3*1000,""))</f>
        <v/>
      </c>
      <c r="S967" s="73" t="str">
        <f>IF($A967="","",IF($A967=S$2,IF($G$3=aux!$A$2,1,-1)*($F967-INDEX($F$1:$F$1001,ROW($F967)+$E$3))/S$3*1000,""))</f>
        <v/>
      </c>
      <c r="T967" s="73" t="str">
        <f>IF($A967="","",IF($A967=T$2,IF($G$3=aux!$A$2,1,-1)*($F967-INDEX($F$1:$F$1001,ROW($F967)+$E$3))/T$3*1000,""))</f>
        <v/>
      </c>
      <c r="U967" s="73" t="str">
        <f>IF($A967="","",IF($A967=U$2,IF($G$3=aux!$A$2,1,-1)*($F967-INDEX($F$1:$F$1001,ROW($F967)+$E$3))/U$3*1000,""))</f>
        <v/>
      </c>
      <c r="V967" s="73" t="str">
        <f>IF($A967="","",IF($A967=V$2,IF($G$3=aux!$A$2,1,-1)*($F967-INDEX($F$1:$F$1001,ROW($F967)+$E$3))/V$3*1000,""))</f>
        <v/>
      </c>
      <c r="W967" s="73" t="str">
        <f>IF($A967="","",IF($A967=W$2,IF($G$3=aux!$A$2,1,-1)*($F967-INDEX($F$1:$F$1001,ROW($F967)+$E$3))/W$3*1000,""))</f>
        <v/>
      </c>
    </row>
    <row r="968" spans="14:23" x14ac:dyDescent="0.25">
      <c r="N968" s="73" t="str">
        <f>IF($A968="","",IF($A968=N$2,IF($G$3=aux!$A$2,1,-1)*($F968-INDEX($F$1:$F$1001,ROW($F968)+$E$3))/N$3*1000,""))</f>
        <v/>
      </c>
      <c r="O968" s="73" t="str">
        <f>IF($A968="","",IF($A968=O$2,IF($G$3=aux!$A$2,1,-1)*($F968-INDEX($F$1:$F$1001,ROW($F968)+$E$3))/O$3*1000,""))</f>
        <v/>
      </c>
      <c r="P968" s="73" t="str">
        <f>IF($A968="","",IF($A968=P$2,IF($G$3=aux!$A$2,1,-1)*($F968-INDEX($F$1:$F$1001,ROW($F968)+$E$3))/P$3*1000,""))</f>
        <v/>
      </c>
      <c r="Q968" s="73" t="str">
        <f>IF($A968="","",IF($A968=Q$2,IF($G$3=aux!$A$2,1,-1)*($F968-INDEX($F$1:$F$1001,ROW($F968)+$E$3))/Q$3*1000,""))</f>
        <v/>
      </c>
      <c r="R968" s="73" t="str">
        <f>IF($A968="","",IF($A968=R$2,IF($G$3=aux!$A$2,1,-1)*($F968-INDEX($F$1:$F$1001,ROW($F968)+$E$3))/R$3*1000,""))</f>
        <v/>
      </c>
      <c r="S968" s="73" t="str">
        <f>IF($A968="","",IF($A968=S$2,IF($G$3=aux!$A$2,1,-1)*($F968-INDEX($F$1:$F$1001,ROW($F968)+$E$3))/S$3*1000,""))</f>
        <v/>
      </c>
      <c r="T968" s="73" t="str">
        <f>IF($A968="","",IF($A968=T$2,IF($G$3=aux!$A$2,1,-1)*($F968-INDEX($F$1:$F$1001,ROW($F968)+$E$3))/T$3*1000,""))</f>
        <v/>
      </c>
      <c r="U968" s="73" t="str">
        <f>IF($A968="","",IF($A968=U$2,IF($G$3=aux!$A$2,1,-1)*($F968-INDEX($F$1:$F$1001,ROW($F968)+$E$3))/U$3*1000,""))</f>
        <v/>
      </c>
      <c r="V968" s="73" t="str">
        <f>IF($A968="","",IF($A968=V$2,IF($G$3=aux!$A$2,1,-1)*($F968-INDEX($F$1:$F$1001,ROW($F968)+$E$3))/V$3*1000,""))</f>
        <v/>
      </c>
      <c r="W968" s="73" t="str">
        <f>IF($A968="","",IF($A968=W$2,IF($G$3=aux!$A$2,1,-1)*($F968-INDEX($F$1:$F$1001,ROW($F968)+$E$3))/W$3*1000,""))</f>
        <v/>
      </c>
    </row>
    <row r="969" spans="14:23" x14ac:dyDescent="0.25">
      <c r="N969" s="73" t="str">
        <f>IF($A969="","",IF($A969=N$2,IF($G$3=aux!$A$2,1,-1)*($F969-INDEX($F$1:$F$1001,ROW($F969)+$E$3))/N$3*1000,""))</f>
        <v/>
      </c>
      <c r="O969" s="73" t="str">
        <f>IF($A969="","",IF($A969=O$2,IF($G$3=aux!$A$2,1,-1)*($F969-INDEX($F$1:$F$1001,ROW($F969)+$E$3))/O$3*1000,""))</f>
        <v/>
      </c>
      <c r="P969" s="73" t="str">
        <f>IF($A969="","",IF($A969=P$2,IF($G$3=aux!$A$2,1,-1)*($F969-INDEX($F$1:$F$1001,ROW($F969)+$E$3))/P$3*1000,""))</f>
        <v/>
      </c>
      <c r="Q969" s="73" t="str">
        <f>IF($A969="","",IF($A969=Q$2,IF($G$3=aux!$A$2,1,-1)*($F969-INDEX($F$1:$F$1001,ROW($F969)+$E$3))/Q$3*1000,""))</f>
        <v/>
      </c>
      <c r="R969" s="73" t="str">
        <f>IF($A969="","",IF($A969=R$2,IF($G$3=aux!$A$2,1,-1)*($F969-INDEX($F$1:$F$1001,ROW($F969)+$E$3))/R$3*1000,""))</f>
        <v/>
      </c>
      <c r="S969" s="73" t="str">
        <f>IF($A969="","",IF($A969=S$2,IF($G$3=aux!$A$2,1,-1)*($F969-INDEX($F$1:$F$1001,ROW($F969)+$E$3))/S$3*1000,""))</f>
        <v/>
      </c>
      <c r="T969" s="73" t="str">
        <f>IF($A969="","",IF($A969=T$2,IF($G$3=aux!$A$2,1,-1)*($F969-INDEX($F$1:$F$1001,ROW($F969)+$E$3))/T$3*1000,""))</f>
        <v/>
      </c>
      <c r="U969" s="73" t="str">
        <f>IF($A969="","",IF($A969=U$2,IF($G$3=aux!$A$2,1,-1)*($F969-INDEX($F$1:$F$1001,ROW($F969)+$E$3))/U$3*1000,""))</f>
        <v/>
      </c>
      <c r="V969" s="73" t="str">
        <f>IF($A969="","",IF($A969=V$2,IF($G$3=aux!$A$2,1,-1)*($F969-INDEX($F$1:$F$1001,ROW($F969)+$E$3))/V$3*1000,""))</f>
        <v/>
      </c>
      <c r="W969" s="73" t="str">
        <f>IF($A969="","",IF($A969=W$2,IF($G$3=aux!$A$2,1,-1)*($F969-INDEX($F$1:$F$1001,ROW($F969)+$E$3))/W$3*1000,""))</f>
        <v/>
      </c>
    </row>
    <row r="970" spans="14:23" x14ac:dyDescent="0.25">
      <c r="N970" s="73" t="str">
        <f>IF($A970="","",IF($A970=N$2,IF($G$3=aux!$A$2,1,-1)*($F970-INDEX($F$1:$F$1001,ROW($F970)+$E$3))/N$3*1000,""))</f>
        <v/>
      </c>
      <c r="O970" s="73" t="str">
        <f>IF($A970="","",IF($A970=O$2,IF($G$3=aux!$A$2,1,-1)*($F970-INDEX($F$1:$F$1001,ROW($F970)+$E$3))/O$3*1000,""))</f>
        <v/>
      </c>
      <c r="P970" s="73" t="str">
        <f>IF($A970="","",IF($A970=P$2,IF($G$3=aux!$A$2,1,-1)*($F970-INDEX($F$1:$F$1001,ROW($F970)+$E$3))/P$3*1000,""))</f>
        <v/>
      </c>
      <c r="Q970" s="73" t="str">
        <f>IF($A970="","",IF($A970=Q$2,IF($G$3=aux!$A$2,1,-1)*($F970-INDEX($F$1:$F$1001,ROW($F970)+$E$3))/Q$3*1000,""))</f>
        <v/>
      </c>
      <c r="R970" s="73" t="str">
        <f>IF($A970="","",IF($A970=R$2,IF($G$3=aux!$A$2,1,-1)*($F970-INDEX($F$1:$F$1001,ROW($F970)+$E$3))/R$3*1000,""))</f>
        <v/>
      </c>
      <c r="S970" s="73" t="str">
        <f>IF($A970="","",IF($A970=S$2,IF($G$3=aux!$A$2,1,-1)*($F970-INDEX($F$1:$F$1001,ROW($F970)+$E$3))/S$3*1000,""))</f>
        <v/>
      </c>
      <c r="T970" s="73" t="str">
        <f>IF($A970="","",IF($A970=T$2,IF($G$3=aux!$A$2,1,-1)*($F970-INDEX($F$1:$F$1001,ROW($F970)+$E$3))/T$3*1000,""))</f>
        <v/>
      </c>
      <c r="U970" s="73" t="str">
        <f>IF($A970="","",IF($A970=U$2,IF($G$3=aux!$A$2,1,-1)*($F970-INDEX($F$1:$F$1001,ROW($F970)+$E$3))/U$3*1000,""))</f>
        <v/>
      </c>
      <c r="V970" s="73" t="str">
        <f>IF($A970="","",IF($A970=V$2,IF($G$3=aux!$A$2,1,-1)*($F970-INDEX($F$1:$F$1001,ROW($F970)+$E$3))/V$3*1000,""))</f>
        <v/>
      </c>
      <c r="W970" s="73" t="str">
        <f>IF($A970="","",IF($A970=W$2,IF($G$3=aux!$A$2,1,-1)*($F970-INDEX($F$1:$F$1001,ROW($F970)+$E$3))/W$3*1000,""))</f>
        <v/>
      </c>
    </row>
    <row r="971" spans="14:23" x14ac:dyDescent="0.25">
      <c r="N971" s="73" t="str">
        <f>IF($A971="","",IF($A971=N$2,IF($G$3=aux!$A$2,1,-1)*($F971-INDEX($F$1:$F$1001,ROW($F971)+$E$3))/N$3*1000,""))</f>
        <v/>
      </c>
      <c r="O971" s="73" t="str">
        <f>IF($A971="","",IF($A971=O$2,IF($G$3=aux!$A$2,1,-1)*($F971-INDEX($F$1:$F$1001,ROW($F971)+$E$3))/O$3*1000,""))</f>
        <v/>
      </c>
      <c r="P971" s="73" t="str">
        <f>IF($A971="","",IF($A971=P$2,IF($G$3=aux!$A$2,1,-1)*($F971-INDEX($F$1:$F$1001,ROW($F971)+$E$3))/P$3*1000,""))</f>
        <v/>
      </c>
      <c r="Q971" s="73" t="str">
        <f>IF($A971="","",IF($A971=Q$2,IF($G$3=aux!$A$2,1,-1)*($F971-INDEX($F$1:$F$1001,ROW($F971)+$E$3))/Q$3*1000,""))</f>
        <v/>
      </c>
      <c r="R971" s="73" t="str">
        <f>IF($A971="","",IF($A971=R$2,IF($G$3=aux!$A$2,1,-1)*($F971-INDEX($F$1:$F$1001,ROW($F971)+$E$3))/R$3*1000,""))</f>
        <v/>
      </c>
      <c r="S971" s="73" t="str">
        <f>IF($A971="","",IF($A971=S$2,IF($G$3=aux!$A$2,1,-1)*($F971-INDEX($F$1:$F$1001,ROW($F971)+$E$3))/S$3*1000,""))</f>
        <v/>
      </c>
      <c r="T971" s="73" t="str">
        <f>IF($A971="","",IF($A971=T$2,IF($G$3=aux!$A$2,1,-1)*($F971-INDEX($F$1:$F$1001,ROW($F971)+$E$3))/T$3*1000,""))</f>
        <v/>
      </c>
      <c r="U971" s="73" t="str">
        <f>IF($A971="","",IF($A971=U$2,IF($G$3=aux!$A$2,1,-1)*($F971-INDEX($F$1:$F$1001,ROW($F971)+$E$3))/U$3*1000,""))</f>
        <v/>
      </c>
      <c r="V971" s="73" t="str">
        <f>IF($A971="","",IF($A971=V$2,IF($G$3=aux!$A$2,1,-1)*($F971-INDEX($F$1:$F$1001,ROW($F971)+$E$3))/V$3*1000,""))</f>
        <v/>
      </c>
      <c r="W971" s="73" t="str">
        <f>IF($A971="","",IF($A971=W$2,IF($G$3=aux!$A$2,1,-1)*($F971-INDEX($F$1:$F$1001,ROW($F971)+$E$3))/W$3*1000,""))</f>
        <v/>
      </c>
    </row>
    <row r="972" spans="14:23" x14ac:dyDescent="0.25">
      <c r="N972" s="73" t="str">
        <f>IF($A972="","",IF($A972=N$2,IF($G$3=aux!$A$2,1,-1)*($F972-INDEX($F$1:$F$1001,ROW($F972)+$E$3))/N$3*1000,""))</f>
        <v/>
      </c>
      <c r="O972" s="73" t="str">
        <f>IF($A972="","",IF($A972=O$2,IF($G$3=aux!$A$2,1,-1)*($F972-INDEX($F$1:$F$1001,ROW($F972)+$E$3))/O$3*1000,""))</f>
        <v/>
      </c>
      <c r="P972" s="73" t="str">
        <f>IF($A972="","",IF($A972=P$2,IF($G$3=aux!$A$2,1,-1)*($F972-INDEX($F$1:$F$1001,ROW($F972)+$E$3))/P$3*1000,""))</f>
        <v/>
      </c>
      <c r="Q972" s="73" t="str">
        <f>IF($A972="","",IF($A972=Q$2,IF($G$3=aux!$A$2,1,-1)*($F972-INDEX($F$1:$F$1001,ROW($F972)+$E$3))/Q$3*1000,""))</f>
        <v/>
      </c>
      <c r="R972" s="73" t="str">
        <f>IF($A972="","",IF($A972=R$2,IF($G$3=aux!$A$2,1,-1)*($F972-INDEX($F$1:$F$1001,ROW($F972)+$E$3))/R$3*1000,""))</f>
        <v/>
      </c>
      <c r="S972" s="73" t="str">
        <f>IF($A972="","",IF($A972=S$2,IF($G$3=aux!$A$2,1,-1)*($F972-INDEX($F$1:$F$1001,ROW($F972)+$E$3))/S$3*1000,""))</f>
        <v/>
      </c>
      <c r="T972" s="73" t="str">
        <f>IF($A972="","",IF($A972=T$2,IF($G$3=aux!$A$2,1,-1)*($F972-INDEX($F$1:$F$1001,ROW($F972)+$E$3))/T$3*1000,""))</f>
        <v/>
      </c>
      <c r="U972" s="73" t="str">
        <f>IF($A972="","",IF($A972=U$2,IF($G$3=aux!$A$2,1,-1)*($F972-INDEX($F$1:$F$1001,ROW($F972)+$E$3))/U$3*1000,""))</f>
        <v/>
      </c>
      <c r="V972" s="73" t="str">
        <f>IF($A972="","",IF($A972=V$2,IF($G$3=aux!$A$2,1,-1)*($F972-INDEX($F$1:$F$1001,ROW($F972)+$E$3))/V$3*1000,""))</f>
        <v/>
      </c>
      <c r="W972" s="73" t="str">
        <f>IF($A972="","",IF($A972=W$2,IF($G$3=aux!$A$2,1,-1)*($F972-INDEX($F$1:$F$1001,ROW($F972)+$E$3))/W$3*1000,""))</f>
        <v/>
      </c>
    </row>
    <row r="973" spans="14:23" x14ac:dyDescent="0.25">
      <c r="N973" s="73" t="str">
        <f>IF($A973="","",IF($A973=N$2,IF($G$3=aux!$A$2,1,-1)*($F973-INDEX($F$1:$F$1001,ROW($F973)+$E$3))/N$3*1000,""))</f>
        <v/>
      </c>
      <c r="O973" s="73" t="str">
        <f>IF($A973="","",IF($A973=O$2,IF($G$3=aux!$A$2,1,-1)*($F973-INDEX($F$1:$F$1001,ROW($F973)+$E$3))/O$3*1000,""))</f>
        <v/>
      </c>
      <c r="P973" s="73" t="str">
        <f>IF($A973="","",IF($A973=P$2,IF($G$3=aux!$A$2,1,-1)*($F973-INDEX($F$1:$F$1001,ROW($F973)+$E$3))/P$3*1000,""))</f>
        <v/>
      </c>
      <c r="Q973" s="73" t="str">
        <f>IF($A973="","",IF($A973=Q$2,IF($G$3=aux!$A$2,1,-1)*($F973-INDEX($F$1:$F$1001,ROW($F973)+$E$3))/Q$3*1000,""))</f>
        <v/>
      </c>
      <c r="R973" s="73" t="str">
        <f>IF($A973="","",IF($A973=R$2,IF($G$3=aux!$A$2,1,-1)*($F973-INDEX($F$1:$F$1001,ROW($F973)+$E$3))/R$3*1000,""))</f>
        <v/>
      </c>
      <c r="S973" s="73" t="str">
        <f>IF($A973="","",IF($A973=S$2,IF($G$3=aux!$A$2,1,-1)*($F973-INDEX($F$1:$F$1001,ROW($F973)+$E$3))/S$3*1000,""))</f>
        <v/>
      </c>
      <c r="T973" s="73" t="str">
        <f>IF($A973="","",IF($A973=T$2,IF($G$3=aux!$A$2,1,-1)*($F973-INDEX($F$1:$F$1001,ROW($F973)+$E$3))/T$3*1000,""))</f>
        <v/>
      </c>
      <c r="U973" s="73" t="str">
        <f>IF($A973="","",IF($A973=U$2,IF($G$3=aux!$A$2,1,-1)*($F973-INDEX($F$1:$F$1001,ROW($F973)+$E$3))/U$3*1000,""))</f>
        <v/>
      </c>
      <c r="V973" s="73" t="str">
        <f>IF($A973="","",IF($A973=V$2,IF($G$3=aux!$A$2,1,-1)*($F973-INDEX($F$1:$F$1001,ROW($F973)+$E$3))/V$3*1000,""))</f>
        <v/>
      </c>
      <c r="W973" s="73" t="str">
        <f>IF($A973="","",IF($A973=W$2,IF($G$3=aux!$A$2,1,-1)*($F973-INDEX($F$1:$F$1001,ROW($F973)+$E$3))/W$3*1000,""))</f>
        <v/>
      </c>
    </row>
    <row r="974" spans="14:23" x14ac:dyDescent="0.25">
      <c r="N974" s="73" t="str">
        <f>IF($A974="","",IF($A974=N$2,IF($G$3=aux!$A$2,1,-1)*($F974-INDEX($F$1:$F$1001,ROW($F974)+$E$3))/N$3*1000,""))</f>
        <v/>
      </c>
      <c r="O974" s="73" t="str">
        <f>IF($A974="","",IF($A974=O$2,IF($G$3=aux!$A$2,1,-1)*($F974-INDEX($F$1:$F$1001,ROW($F974)+$E$3))/O$3*1000,""))</f>
        <v/>
      </c>
      <c r="P974" s="73" t="str">
        <f>IF($A974="","",IF($A974=P$2,IF($G$3=aux!$A$2,1,-1)*($F974-INDEX($F$1:$F$1001,ROW($F974)+$E$3))/P$3*1000,""))</f>
        <v/>
      </c>
      <c r="Q974" s="73" t="str">
        <f>IF($A974="","",IF($A974=Q$2,IF($G$3=aux!$A$2,1,-1)*($F974-INDEX($F$1:$F$1001,ROW($F974)+$E$3))/Q$3*1000,""))</f>
        <v/>
      </c>
      <c r="R974" s="73" t="str">
        <f>IF($A974="","",IF($A974=R$2,IF($G$3=aux!$A$2,1,-1)*($F974-INDEX($F$1:$F$1001,ROW($F974)+$E$3))/R$3*1000,""))</f>
        <v/>
      </c>
      <c r="S974" s="73" t="str">
        <f>IF($A974="","",IF($A974=S$2,IF($G$3=aux!$A$2,1,-1)*($F974-INDEX($F$1:$F$1001,ROW($F974)+$E$3))/S$3*1000,""))</f>
        <v/>
      </c>
      <c r="T974" s="73" t="str">
        <f>IF($A974="","",IF($A974=T$2,IF($G$3=aux!$A$2,1,-1)*($F974-INDEX($F$1:$F$1001,ROW($F974)+$E$3))/T$3*1000,""))</f>
        <v/>
      </c>
      <c r="U974" s="73" t="str">
        <f>IF($A974="","",IF($A974=U$2,IF($G$3=aux!$A$2,1,-1)*($F974-INDEX($F$1:$F$1001,ROW($F974)+$E$3))/U$3*1000,""))</f>
        <v/>
      </c>
      <c r="V974" s="73" t="str">
        <f>IF($A974="","",IF($A974=V$2,IF($G$3=aux!$A$2,1,-1)*($F974-INDEX($F$1:$F$1001,ROW($F974)+$E$3))/V$3*1000,""))</f>
        <v/>
      </c>
      <c r="W974" s="73" t="str">
        <f>IF($A974="","",IF($A974=W$2,IF($G$3=aux!$A$2,1,-1)*($F974-INDEX($F$1:$F$1001,ROW($F974)+$E$3))/W$3*1000,""))</f>
        <v/>
      </c>
    </row>
    <row r="975" spans="14:23" x14ac:dyDescent="0.25">
      <c r="N975" s="73" t="str">
        <f>IF($A975="","",IF($A975=N$2,IF($G$3=aux!$A$2,1,-1)*($F975-INDEX($F$1:$F$1001,ROW($F975)+$E$3))/N$3*1000,""))</f>
        <v/>
      </c>
      <c r="O975" s="73" t="str">
        <f>IF($A975="","",IF($A975=O$2,IF($G$3=aux!$A$2,1,-1)*($F975-INDEX($F$1:$F$1001,ROW($F975)+$E$3))/O$3*1000,""))</f>
        <v/>
      </c>
      <c r="P975" s="73" t="str">
        <f>IF($A975="","",IF($A975=P$2,IF($G$3=aux!$A$2,1,-1)*($F975-INDEX($F$1:$F$1001,ROW($F975)+$E$3))/P$3*1000,""))</f>
        <v/>
      </c>
      <c r="Q975" s="73" t="str">
        <f>IF($A975="","",IF($A975=Q$2,IF($G$3=aux!$A$2,1,-1)*($F975-INDEX($F$1:$F$1001,ROW($F975)+$E$3))/Q$3*1000,""))</f>
        <v/>
      </c>
      <c r="R975" s="73" t="str">
        <f>IF($A975="","",IF($A975=R$2,IF($G$3=aux!$A$2,1,-1)*($F975-INDEX($F$1:$F$1001,ROW($F975)+$E$3))/R$3*1000,""))</f>
        <v/>
      </c>
      <c r="S975" s="73" t="str">
        <f>IF($A975="","",IF($A975=S$2,IF($G$3=aux!$A$2,1,-1)*($F975-INDEX($F$1:$F$1001,ROW($F975)+$E$3))/S$3*1000,""))</f>
        <v/>
      </c>
      <c r="T975" s="73" t="str">
        <f>IF($A975="","",IF($A975=T$2,IF($G$3=aux!$A$2,1,-1)*($F975-INDEX($F$1:$F$1001,ROW($F975)+$E$3))/T$3*1000,""))</f>
        <v/>
      </c>
      <c r="U975" s="73" t="str">
        <f>IF($A975="","",IF($A975=U$2,IF($G$3=aux!$A$2,1,-1)*($F975-INDEX($F$1:$F$1001,ROW($F975)+$E$3))/U$3*1000,""))</f>
        <v/>
      </c>
      <c r="V975" s="73" t="str">
        <f>IF($A975="","",IF($A975=V$2,IF($G$3=aux!$A$2,1,-1)*($F975-INDEX($F$1:$F$1001,ROW($F975)+$E$3))/V$3*1000,""))</f>
        <v/>
      </c>
      <c r="W975" s="73" t="str">
        <f>IF($A975="","",IF($A975=W$2,IF($G$3=aux!$A$2,1,-1)*($F975-INDEX($F$1:$F$1001,ROW($F975)+$E$3))/W$3*1000,""))</f>
        <v/>
      </c>
    </row>
    <row r="976" spans="14:23" x14ac:dyDescent="0.25">
      <c r="N976" s="73" t="str">
        <f>IF($A976="","",IF($A976=N$2,IF($G$3=aux!$A$2,1,-1)*($F976-INDEX($F$1:$F$1001,ROW($F976)+$E$3))/N$3*1000,""))</f>
        <v/>
      </c>
      <c r="O976" s="73" t="str">
        <f>IF($A976="","",IF($A976=O$2,IF($G$3=aux!$A$2,1,-1)*($F976-INDEX($F$1:$F$1001,ROW($F976)+$E$3))/O$3*1000,""))</f>
        <v/>
      </c>
      <c r="P976" s="73" t="str">
        <f>IF($A976="","",IF($A976=P$2,IF($G$3=aux!$A$2,1,-1)*($F976-INDEX($F$1:$F$1001,ROW($F976)+$E$3))/P$3*1000,""))</f>
        <v/>
      </c>
      <c r="Q976" s="73" t="str">
        <f>IF($A976="","",IF($A976=Q$2,IF($G$3=aux!$A$2,1,-1)*($F976-INDEX($F$1:$F$1001,ROW($F976)+$E$3))/Q$3*1000,""))</f>
        <v/>
      </c>
      <c r="R976" s="73" t="str">
        <f>IF($A976="","",IF($A976=R$2,IF($G$3=aux!$A$2,1,-1)*($F976-INDEX($F$1:$F$1001,ROW($F976)+$E$3))/R$3*1000,""))</f>
        <v/>
      </c>
      <c r="S976" s="73" t="str">
        <f>IF($A976="","",IF($A976=S$2,IF($G$3=aux!$A$2,1,-1)*($F976-INDEX($F$1:$F$1001,ROW($F976)+$E$3))/S$3*1000,""))</f>
        <v/>
      </c>
      <c r="T976" s="73" t="str">
        <f>IF($A976="","",IF($A976=T$2,IF($G$3=aux!$A$2,1,-1)*($F976-INDEX($F$1:$F$1001,ROW($F976)+$E$3))/T$3*1000,""))</f>
        <v/>
      </c>
      <c r="U976" s="73" t="str">
        <f>IF($A976="","",IF($A976=U$2,IF($G$3=aux!$A$2,1,-1)*($F976-INDEX($F$1:$F$1001,ROW($F976)+$E$3))/U$3*1000,""))</f>
        <v/>
      </c>
      <c r="V976" s="73" t="str">
        <f>IF($A976="","",IF($A976=V$2,IF($G$3=aux!$A$2,1,-1)*($F976-INDEX($F$1:$F$1001,ROW($F976)+$E$3))/V$3*1000,""))</f>
        <v/>
      </c>
      <c r="W976" s="73" t="str">
        <f>IF($A976="","",IF($A976=W$2,IF($G$3=aux!$A$2,1,-1)*($F976-INDEX($F$1:$F$1001,ROW($F976)+$E$3))/W$3*1000,""))</f>
        <v/>
      </c>
    </row>
    <row r="977" spans="14:23" x14ac:dyDescent="0.25">
      <c r="N977" s="73" t="str">
        <f>IF($A977="","",IF($A977=N$2,IF($G$3=aux!$A$2,1,-1)*($F977-INDEX($F$1:$F$1001,ROW($F977)+$E$3))/N$3*1000,""))</f>
        <v/>
      </c>
      <c r="O977" s="73" t="str">
        <f>IF($A977="","",IF($A977=O$2,IF($G$3=aux!$A$2,1,-1)*($F977-INDEX($F$1:$F$1001,ROW($F977)+$E$3))/O$3*1000,""))</f>
        <v/>
      </c>
      <c r="P977" s="73" t="str">
        <f>IF($A977="","",IF($A977=P$2,IF($G$3=aux!$A$2,1,-1)*($F977-INDEX($F$1:$F$1001,ROW($F977)+$E$3))/P$3*1000,""))</f>
        <v/>
      </c>
      <c r="Q977" s="73" t="str">
        <f>IF($A977="","",IF($A977=Q$2,IF($G$3=aux!$A$2,1,-1)*($F977-INDEX($F$1:$F$1001,ROW($F977)+$E$3))/Q$3*1000,""))</f>
        <v/>
      </c>
      <c r="R977" s="73" t="str">
        <f>IF($A977="","",IF($A977=R$2,IF($G$3=aux!$A$2,1,-1)*($F977-INDEX($F$1:$F$1001,ROW($F977)+$E$3))/R$3*1000,""))</f>
        <v/>
      </c>
      <c r="S977" s="73" t="str">
        <f>IF($A977="","",IF($A977=S$2,IF($G$3=aux!$A$2,1,-1)*($F977-INDEX($F$1:$F$1001,ROW($F977)+$E$3))/S$3*1000,""))</f>
        <v/>
      </c>
      <c r="T977" s="73" t="str">
        <f>IF($A977="","",IF($A977=T$2,IF($G$3=aux!$A$2,1,-1)*($F977-INDEX($F$1:$F$1001,ROW($F977)+$E$3))/T$3*1000,""))</f>
        <v/>
      </c>
      <c r="U977" s="73" t="str">
        <f>IF($A977="","",IF($A977=U$2,IF($G$3=aux!$A$2,1,-1)*($F977-INDEX($F$1:$F$1001,ROW($F977)+$E$3))/U$3*1000,""))</f>
        <v/>
      </c>
      <c r="V977" s="73" t="str">
        <f>IF($A977="","",IF($A977=V$2,IF($G$3=aux!$A$2,1,-1)*($F977-INDEX($F$1:$F$1001,ROW($F977)+$E$3))/V$3*1000,""))</f>
        <v/>
      </c>
      <c r="W977" s="73" t="str">
        <f>IF($A977="","",IF($A977=W$2,IF($G$3=aux!$A$2,1,-1)*($F977-INDEX($F$1:$F$1001,ROW($F977)+$E$3))/W$3*1000,""))</f>
        <v/>
      </c>
    </row>
    <row r="978" spans="14:23" x14ac:dyDescent="0.25">
      <c r="N978" s="73" t="str">
        <f>IF($A978="","",IF($A978=N$2,IF($G$3=aux!$A$2,1,-1)*($F978-INDEX($F$1:$F$1001,ROW($F978)+$E$3))/N$3*1000,""))</f>
        <v/>
      </c>
      <c r="O978" s="73" t="str">
        <f>IF($A978="","",IF($A978=O$2,IF($G$3=aux!$A$2,1,-1)*($F978-INDEX($F$1:$F$1001,ROW($F978)+$E$3))/O$3*1000,""))</f>
        <v/>
      </c>
      <c r="P978" s="73" t="str">
        <f>IF($A978="","",IF($A978=P$2,IF($G$3=aux!$A$2,1,-1)*($F978-INDEX($F$1:$F$1001,ROW($F978)+$E$3))/P$3*1000,""))</f>
        <v/>
      </c>
      <c r="Q978" s="73" t="str">
        <f>IF($A978="","",IF($A978=Q$2,IF($G$3=aux!$A$2,1,-1)*($F978-INDEX($F$1:$F$1001,ROW($F978)+$E$3))/Q$3*1000,""))</f>
        <v/>
      </c>
      <c r="R978" s="73" t="str">
        <f>IF($A978="","",IF($A978=R$2,IF($G$3=aux!$A$2,1,-1)*($F978-INDEX($F$1:$F$1001,ROW($F978)+$E$3))/R$3*1000,""))</f>
        <v/>
      </c>
      <c r="S978" s="73" t="str">
        <f>IF($A978="","",IF($A978=S$2,IF($G$3=aux!$A$2,1,-1)*($F978-INDEX($F$1:$F$1001,ROW($F978)+$E$3))/S$3*1000,""))</f>
        <v/>
      </c>
      <c r="T978" s="73" t="str">
        <f>IF($A978="","",IF($A978=T$2,IF($G$3=aux!$A$2,1,-1)*($F978-INDEX($F$1:$F$1001,ROW($F978)+$E$3))/T$3*1000,""))</f>
        <v/>
      </c>
      <c r="U978" s="73" t="str">
        <f>IF($A978="","",IF($A978=U$2,IF($G$3=aux!$A$2,1,-1)*($F978-INDEX($F$1:$F$1001,ROW($F978)+$E$3))/U$3*1000,""))</f>
        <v/>
      </c>
      <c r="V978" s="73" t="str">
        <f>IF($A978="","",IF($A978=V$2,IF($G$3=aux!$A$2,1,-1)*($F978-INDEX($F$1:$F$1001,ROW($F978)+$E$3))/V$3*1000,""))</f>
        <v/>
      </c>
      <c r="W978" s="73" t="str">
        <f>IF($A978="","",IF($A978=W$2,IF($G$3=aux!$A$2,1,-1)*($F978-INDEX($F$1:$F$1001,ROW($F978)+$E$3))/W$3*1000,""))</f>
        <v/>
      </c>
    </row>
    <row r="979" spans="14:23" x14ac:dyDescent="0.25">
      <c r="N979" s="73" t="str">
        <f>IF($A979="","",IF($A979=N$2,IF($G$3=aux!$A$2,1,-1)*($F979-INDEX($F$1:$F$1001,ROW($F979)+$E$3))/N$3*1000,""))</f>
        <v/>
      </c>
      <c r="O979" s="73" t="str">
        <f>IF($A979="","",IF($A979=O$2,IF($G$3=aux!$A$2,1,-1)*($F979-INDEX($F$1:$F$1001,ROW($F979)+$E$3))/O$3*1000,""))</f>
        <v/>
      </c>
      <c r="P979" s="73" t="str">
        <f>IF($A979="","",IF($A979=P$2,IF($G$3=aux!$A$2,1,-1)*($F979-INDEX($F$1:$F$1001,ROW($F979)+$E$3))/P$3*1000,""))</f>
        <v/>
      </c>
      <c r="Q979" s="73" t="str">
        <f>IF($A979="","",IF($A979=Q$2,IF($G$3=aux!$A$2,1,-1)*($F979-INDEX($F$1:$F$1001,ROW($F979)+$E$3))/Q$3*1000,""))</f>
        <v/>
      </c>
      <c r="R979" s="73" t="str">
        <f>IF($A979="","",IF($A979=R$2,IF($G$3=aux!$A$2,1,-1)*($F979-INDEX($F$1:$F$1001,ROW($F979)+$E$3))/R$3*1000,""))</f>
        <v/>
      </c>
      <c r="S979" s="73" t="str">
        <f>IF($A979="","",IF($A979=S$2,IF($G$3=aux!$A$2,1,-1)*($F979-INDEX($F$1:$F$1001,ROW($F979)+$E$3))/S$3*1000,""))</f>
        <v/>
      </c>
      <c r="T979" s="73" t="str">
        <f>IF($A979="","",IF($A979=T$2,IF($G$3=aux!$A$2,1,-1)*($F979-INDEX($F$1:$F$1001,ROW($F979)+$E$3))/T$3*1000,""))</f>
        <v/>
      </c>
      <c r="U979" s="73" t="str">
        <f>IF($A979="","",IF($A979=U$2,IF($G$3=aux!$A$2,1,-1)*($F979-INDEX($F$1:$F$1001,ROW($F979)+$E$3))/U$3*1000,""))</f>
        <v/>
      </c>
      <c r="V979" s="73" t="str">
        <f>IF($A979="","",IF($A979=V$2,IF($G$3=aux!$A$2,1,-1)*($F979-INDEX($F$1:$F$1001,ROW($F979)+$E$3))/V$3*1000,""))</f>
        <v/>
      </c>
      <c r="W979" s="73" t="str">
        <f>IF($A979="","",IF($A979=W$2,IF($G$3=aux!$A$2,1,-1)*($F979-INDEX($F$1:$F$1001,ROW($F979)+$E$3))/W$3*1000,""))</f>
        <v/>
      </c>
    </row>
    <row r="980" spans="14:23" x14ac:dyDescent="0.25">
      <c r="N980" s="73" t="str">
        <f>IF($A980="","",IF($A980=N$2,IF($G$3=aux!$A$2,1,-1)*($F980-INDEX($F$1:$F$1001,ROW($F980)+$E$3))/N$3*1000,""))</f>
        <v/>
      </c>
      <c r="O980" s="73" t="str">
        <f>IF($A980="","",IF($A980=O$2,IF($G$3=aux!$A$2,1,-1)*($F980-INDEX($F$1:$F$1001,ROW($F980)+$E$3))/O$3*1000,""))</f>
        <v/>
      </c>
      <c r="P980" s="73" t="str">
        <f>IF($A980="","",IF($A980=P$2,IF($G$3=aux!$A$2,1,-1)*($F980-INDEX($F$1:$F$1001,ROW($F980)+$E$3))/P$3*1000,""))</f>
        <v/>
      </c>
      <c r="Q980" s="73" t="str">
        <f>IF($A980="","",IF($A980=Q$2,IF($G$3=aux!$A$2,1,-1)*($F980-INDEX($F$1:$F$1001,ROW($F980)+$E$3))/Q$3*1000,""))</f>
        <v/>
      </c>
      <c r="R980" s="73" t="str">
        <f>IF($A980="","",IF($A980=R$2,IF($G$3=aux!$A$2,1,-1)*($F980-INDEX($F$1:$F$1001,ROW($F980)+$E$3))/R$3*1000,""))</f>
        <v/>
      </c>
      <c r="S980" s="73" t="str">
        <f>IF($A980="","",IF($A980=S$2,IF($G$3=aux!$A$2,1,-1)*($F980-INDEX($F$1:$F$1001,ROW($F980)+$E$3))/S$3*1000,""))</f>
        <v/>
      </c>
      <c r="T980" s="73" t="str">
        <f>IF($A980="","",IF($A980=T$2,IF($G$3=aux!$A$2,1,-1)*($F980-INDEX($F$1:$F$1001,ROW($F980)+$E$3))/T$3*1000,""))</f>
        <v/>
      </c>
      <c r="U980" s="73" t="str">
        <f>IF($A980="","",IF($A980=U$2,IF($G$3=aux!$A$2,1,-1)*($F980-INDEX($F$1:$F$1001,ROW($F980)+$E$3))/U$3*1000,""))</f>
        <v/>
      </c>
      <c r="V980" s="73" t="str">
        <f>IF($A980="","",IF($A980=V$2,IF($G$3=aux!$A$2,1,-1)*($F980-INDEX($F$1:$F$1001,ROW($F980)+$E$3))/V$3*1000,""))</f>
        <v/>
      </c>
      <c r="W980" s="73" t="str">
        <f>IF($A980="","",IF($A980=W$2,IF($G$3=aux!$A$2,1,-1)*($F980-INDEX($F$1:$F$1001,ROW($F980)+$E$3))/W$3*1000,""))</f>
        <v/>
      </c>
    </row>
    <row r="981" spans="14:23" x14ac:dyDescent="0.25">
      <c r="N981" s="73" t="str">
        <f>IF($A981="","",IF($A981=N$2,IF($G$3=aux!$A$2,1,-1)*($F981-INDEX($F$1:$F$1001,ROW($F981)+$E$3))/N$3*1000,""))</f>
        <v/>
      </c>
      <c r="O981" s="73" t="str">
        <f>IF($A981="","",IF($A981=O$2,IF($G$3=aux!$A$2,1,-1)*($F981-INDEX($F$1:$F$1001,ROW($F981)+$E$3))/O$3*1000,""))</f>
        <v/>
      </c>
      <c r="P981" s="73" t="str">
        <f>IF($A981="","",IF($A981=P$2,IF($G$3=aux!$A$2,1,-1)*($F981-INDEX($F$1:$F$1001,ROW($F981)+$E$3))/P$3*1000,""))</f>
        <v/>
      </c>
      <c r="Q981" s="73" t="str">
        <f>IF($A981="","",IF($A981=Q$2,IF($G$3=aux!$A$2,1,-1)*($F981-INDEX($F$1:$F$1001,ROW($F981)+$E$3))/Q$3*1000,""))</f>
        <v/>
      </c>
      <c r="R981" s="73" t="str">
        <f>IF($A981="","",IF($A981=R$2,IF($G$3=aux!$A$2,1,-1)*($F981-INDEX($F$1:$F$1001,ROW($F981)+$E$3))/R$3*1000,""))</f>
        <v/>
      </c>
      <c r="S981" s="73" t="str">
        <f>IF($A981="","",IF($A981=S$2,IF($G$3=aux!$A$2,1,-1)*($F981-INDEX($F$1:$F$1001,ROW($F981)+$E$3))/S$3*1000,""))</f>
        <v/>
      </c>
      <c r="T981" s="73" t="str">
        <f>IF($A981="","",IF($A981=T$2,IF($G$3=aux!$A$2,1,-1)*($F981-INDEX($F$1:$F$1001,ROW($F981)+$E$3))/T$3*1000,""))</f>
        <v/>
      </c>
      <c r="U981" s="73" t="str">
        <f>IF($A981="","",IF($A981=U$2,IF($G$3=aux!$A$2,1,-1)*($F981-INDEX($F$1:$F$1001,ROW($F981)+$E$3))/U$3*1000,""))</f>
        <v/>
      </c>
      <c r="V981" s="73" t="str">
        <f>IF($A981="","",IF($A981=V$2,IF($G$3=aux!$A$2,1,-1)*($F981-INDEX($F$1:$F$1001,ROW($F981)+$E$3))/V$3*1000,""))</f>
        <v/>
      </c>
      <c r="W981" s="73" t="str">
        <f>IF($A981="","",IF($A981=W$2,IF($G$3=aux!$A$2,1,-1)*($F981-INDEX($F$1:$F$1001,ROW($F981)+$E$3))/W$3*1000,""))</f>
        <v/>
      </c>
    </row>
    <row r="982" spans="14:23" x14ac:dyDescent="0.25">
      <c r="N982" s="73" t="str">
        <f>IF($A982="","",IF($A982=N$2,IF($G$3=aux!$A$2,1,-1)*($F982-INDEX($F$1:$F$1001,ROW($F982)+$E$3))/N$3*1000,""))</f>
        <v/>
      </c>
      <c r="O982" s="73" t="str">
        <f>IF($A982="","",IF($A982=O$2,IF($G$3=aux!$A$2,1,-1)*($F982-INDEX($F$1:$F$1001,ROW($F982)+$E$3))/O$3*1000,""))</f>
        <v/>
      </c>
      <c r="P982" s="73" t="str">
        <f>IF($A982="","",IF($A982=P$2,IF($G$3=aux!$A$2,1,-1)*($F982-INDEX($F$1:$F$1001,ROW($F982)+$E$3))/P$3*1000,""))</f>
        <v/>
      </c>
      <c r="Q982" s="73" t="str">
        <f>IF($A982="","",IF($A982=Q$2,IF($G$3=aux!$A$2,1,-1)*($F982-INDEX($F$1:$F$1001,ROW($F982)+$E$3))/Q$3*1000,""))</f>
        <v/>
      </c>
      <c r="R982" s="73" t="str">
        <f>IF($A982="","",IF($A982=R$2,IF($G$3=aux!$A$2,1,-1)*($F982-INDEX($F$1:$F$1001,ROW($F982)+$E$3))/R$3*1000,""))</f>
        <v/>
      </c>
      <c r="S982" s="73" t="str">
        <f>IF($A982="","",IF($A982=S$2,IF($G$3=aux!$A$2,1,-1)*($F982-INDEX($F$1:$F$1001,ROW($F982)+$E$3))/S$3*1000,""))</f>
        <v/>
      </c>
      <c r="T982" s="73" t="str">
        <f>IF($A982="","",IF($A982=T$2,IF($G$3=aux!$A$2,1,-1)*($F982-INDEX($F$1:$F$1001,ROW($F982)+$E$3))/T$3*1000,""))</f>
        <v/>
      </c>
      <c r="U982" s="73" t="str">
        <f>IF($A982="","",IF($A982=U$2,IF($G$3=aux!$A$2,1,-1)*($F982-INDEX($F$1:$F$1001,ROW($F982)+$E$3))/U$3*1000,""))</f>
        <v/>
      </c>
      <c r="V982" s="73" t="str">
        <f>IF($A982="","",IF($A982=V$2,IF($G$3=aux!$A$2,1,-1)*($F982-INDEX($F$1:$F$1001,ROW($F982)+$E$3))/V$3*1000,""))</f>
        <v/>
      </c>
      <c r="W982" s="73" t="str">
        <f>IF($A982="","",IF($A982=W$2,IF($G$3=aux!$A$2,1,-1)*($F982-INDEX($F$1:$F$1001,ROW($F982)+$E$3))/W$3*1000,""))</f>
        <v/>
      </c>
    </row>
    <row r="983" spans="14:23" x14ac:dyDescent="0.25">
      <c r="N983" s="73" t="str">
        <f>IF($A983="","",IF($A983=N$2,IF($G$3=aux!$A$2,1,-1)*($F983-INDEX($F$1:$F$1001,ROW($F983)+$E$3))/N$3*1000,""))</f>
        <v/>
      </c>
      <c r="O983" s="73" t="str">
        <f>IF($A983="","",IF($A983=O$2,IF($G$3=aux!$A$2,1,-1)*($F983-INDEX($F$1:$F$1001,ROW($F983)+$E$3))/O$3*1000,""))</f>
        <v/>
      </c>
      <c r="P983" s="73" t="str">
        <f>IF($A983="","",IF($A983=P$2,IF($G$3=aux!$A$2,1,-1)*($F983-INDEX($F$1:$F$1001,ROW($F983)+$E$3))/P$3*1000,""))</f>
        <v/>
      </c>
      <c r="Q983" s="73" t="str">
        <f>IF($A983="","",IF($A983=Q$2,IF($G$3=aux!$A$2,1,-1)*($F983-INDEX($F$1:$F$1001,ROW($F983)+$E$3))/Q$3*1000,""))</f>
        <v/>
      </c>
      <c r="R983" s="73" t="str">
        <f>IF($A983="","",IF($A983=R$2,IF($G$3=aux!$A$2,1,-1)*($F983-INDEX($F$1:$F$1001,ROW($F983)+$E$3))/R$3*1000,""))</f>
        <v/>
      </c>
      <c r="S983" s="73" t="str">
        <f>IF($A983="","",IF($A983=S$2,IF($G$3=aux!$A$2,1,-1)*($F983-INDEX($F$1:$F$1001,ROW($F983)+$E$3))/S$3*1000,""))</f>
        <v/>
      </c>
      <c r="T983" s="73" t="str">
        <f>IF($A983="","",IF($A983=T$2,IF($G$3=aux!$A$2,1,-1)*($F983-INDEX($F$1:$F$1001,ROW($F983)+$E$3))/T$3*1000,""))</f>
        <v/>
      </c>
      <c r="U983" s="73" t="str">
        <f>IF($A983="","",IF($A983=U$2,IF($G$3=aux!$A$2,1,-1)*($F983-INDEX($F$1:$F$1001,ROW($F983)+$E$3))/U$3*1000,""))</f>
        <v/>
      </c>
      <c r="V983" s="73" t="str">
        <f>IF($A983="","",IF($A983=V$2,IF($G$3=aux!$A$2,1,-1)*($F983-INDEX($F$1:$F$1001,ROW($F983)+$E$3))/V$3*1000,""))</f>
        <v/>
      </c>
      <c r="W983" s="73" t="str">
        <f>IF($A983="","",IF($A983=W$2,IF($G$3=aux!$A$2,1,-1)*($F983-INDEX($F$1:$F$1001,ROW($F983)+$E$3))/W$3*1000,""))</f>
        <v/>
      </c>
    </row>
    <row r="984" spans="14:23" x14ac:dyDescent="0.25">
      <c r="N984" s="73" t="str">
        <f>IF($A984="","",IF($A984=N$2,IF($G$3=aux!$A$2,1,-1)*($F984-INDEX($F$1:$F$1001,ROW($F984)+$E$3))/N$3*1000,""))</f>
        <v/>
      </c>
      <c r="O984" s="73" t="str">
        <f>IF($A984="","",IF($A984=O$2,IF($G$3=aux!$A$2,1,-1)*($F984-INDEX($F$1:$F$1001,ROW($F984)+$E$3))/O$3*1000,""))</f>
        <v/>
      </c>
      <c r="P984" s="73" t="str">
        <f>IF($A984="","",IF($A984=P$2,IF($G$3=aux!$A$2,1,-1)*($F984-INDEX($F$1:$F$1001,ROW($F984)+$E$3))/P$3*1000,""))</f>
        <v/>
      </c>
      <c r="Q984" s="73" t="str">
        <f>IF($A984="","",IF($A984=Q$2,IF($G$3=aux!$A$2,1,-1)*($F984-INDEX($F$1:$F$1001,ROW($F984)+$E$3))/Q$3*1000,""))</f>
        <v/>
      </c>
      <c r="R984" s="73" t="str">
        <f>IF($A984="","",IF($A984=R$2,IF($G$3=aux!$A$2,1,-1)*($F984-INDEX($F$1:$F$1001,ROW($F984)+$E$3))/R$3*1000,""))</f>
        <v/>
      </c>
      <c r="S984" s="73" t="str">
        <f>IF($A984="","",IF($A984=S$2,IF($G$3=aux!$A$2,1,-1)*($F984-INDEX($F$1:$F$1001,ROW($F984)+$E$3))/S$3*1000,""))</f>
        <v/>
      </c>
      <c r="T984" s="73" t="str">
        <f>IF($A984="","",IF($A984=T$2,IF($G$3=aux!$A$2,1,-1)*($F984-INDEX($F$1:$F$1001,ROW($F984)+$E$3))/T$3*1000,""))</f>
        <v/>
      </c>
      <c r="U984" s="73" t="str">
        <f>IF($A984="","",IF($A984=U$2,IF($G$3=aux!$A$2,1,-1)*($F984-INDEX($F$1:$F$1001,ROW($F984)+$E$3))/U$3*1000,""))</f>
        <v/>
      </c>
      <c r="V984" s="73" t="str">
        <f>IF($A984="","",IF($A984=V$2,IF($G$3=aux!$A$2,1,-1)*($F984-INDEX($F$1:$F$1001,ROW($F984)+$E$3))/V$3*1000,""))</f>
        <v/>
      </c>
      <c r="W984" s="73" t="str">
        <f>IF($A984="","",IF($A984=W$2,IF($G$3=aux!$A$2,1,-1)*($F984-INDEX($F$1:$F$1001,ROW($F984)+$E$3))/W$3*1000,""))</f>
        <v/>
      </c>
    </row>
    <row r="985" spans="14:23" x14ac:dyDescent="0.25">
      <c r="N985" s="73" t="str">
        <f>IF($A985="","",IF($A985=N$2,IF($G$3=aux!$A$2,1,-1)*($F985-INDEX($F$1:$F$1001,ROW($F985)+$E$3))/N$3*1000,""))</f>
        <v/>
      </c>
      <c r="O985" s="73" t="str">
        <f>IF($A985="","",IF($A985=O$2,IF($G$3=aux!$A$2,1,-1)*($F985-INDEX($F$1:$F$1001,ROW($F985)+$E$3))/O$3*1000,""))</f>
        <v/>
      </c>
      <c r="P985" s="73" t="str">
        <f>IF($A985="","",IF($A985=P$2,IF($G$3=aux!$A$2,1,-1)*($F985-INDEX($F$1:$F$1001,ROW($F985)+$E$3))/P$3*1000,""))</f>
        <v/>
      </c>
      <c r="Q985" s="73" t="str">
        <f>IF($A985="","",IF($A985=Q$2,IF($G$3=aux!$A$2,1,-1)*($F985-INDEX($F$1:$F$1001,ROW($F985)+$E$3))/Q$3*1000,""))</f>
        <v/>
      </c>
      <c r="R985" s="73" t="str">
        <f>IF($A985="","",IF($A985=R$2,IF($G$3=aux!$A$2,1,-1)*($F985-INDEX($F$1:$F$1001,ROW($F985)+$E$3))/R$3*1000,""))</f>
        <v/>
      </c>
      <c r="S985" s="73" t="str">
        <f>IF($A985="","",IF($A985=S$2,IF($G$3=aux!$A$2,1,-1)*($F985-INDEX($F$1:$F$1001,ROW($F985)+$E$3))/S$3*1000,""))</f>
        <v/>
      </c>
      <c r="T985" s="73" t="str">
        <f>IF($A985="","",IF($A985=T$2,IF($G$3=aux!$A$2,1,-1)*($F985-INDEX($F$1:$F$1001,ROW($F985)+$E$3))/T$3*1000,""))</f>
        <v/>
      </c>
      <c r="U985" s="73" t="str">
        <f>IF($A985="","",IF($A985=U$2,IF($G$3=aux!$A$2,1,-1)*($F985-INDEX($F$1:$F$1001,ROW($F985)+$E$3))/U$3*1000,""))</f>
        <v/>
      </c>
      <c r="V985" s="73" t="str">
        <f>IF($A985="","",IF($A985=V$2,IF($G$3=aux!$A$2,1,-1)*($F985-INDEX($F$1:$F$1001,ROW($F985)+$E$3))/V$3*1000,""))</f>
        <v/>
      </c>
      <c r="W985" s="73" t="str">
        <f>IF($A985="","",IF($A985=W$2,IF($G$3=aux!$A$2,1,-1)*($F985-INDEX($F$1:$F$1001,ROW($F985)+$E$3))/W$3*1000,""))</f>
        <v/>
      </c>
    </row>
    <row r="986" spans="14:23" x14ac:dyDescent="0.25">
      <c r="N986" s="73" t="str">
        <f>IF($A986="","",IF($A986=N$2,IF($G$3=aux!$A$2,1,-1)*($F986-INDEX($F$1:$F$1001,ROW($F986)+$E$3))/N$3*1000,""))</f>
        <v/>
      </c>
      <c r="O986" s="73" t="str">
        <f>IF($A986="","",IF($A986=O$2,IF($G$3=aux!$A$2,1,-1)*($F986-INDEX($F$1:$F$1001,ROW($F986)+$E$3))/O$3*1000,""))</f>
        <v/>
      </c>
      <c r="P986" s="73" t="str">
        <f>IF($A986="","",IF($A986=P$2,IF($G$3=aux!$A$2,1,-1)*($F986-INDEX($F$1:$F$1001,ROW($F986)+$E$3))/P$3*1000,""))</f>
        <v/>
      </c>
      <c r="Q986" s="73" t="str">
        <f>IF($A986="","",IF($A986=Q$2,IF($G$3=aux!$A$2,1,-1)*($F986-INDEX($F$1:$F$1001,ROW($F986)+$E$3))/Q$3*1000,""))</f>
        <v/>
      </c>
      <c r="R986" s="73" t="str">
        <f>IF($A986="","",IF($A986=R$2,IF($G$3=aux!$A$2,1,-1)*($F986-INDEX($F$1:$F$1001,ROW($F986)+$E$3))/R$3*1000,""))</f>
        <v/>
      </c>
      <c r="S986" s="73" t="str">
        <f>IF($A986="","",IF($A986=S$2,IF($G$3=aux!$A$2,1,-1)*($F986-INDEX($F$1:$F$1001,ROW($F986)+$E$3))/S$3*1000,""))</f>
        <v/>
      </c>
      <c r="T986" s="73" t="str">
        <f>IF($A986="","",IF($A986=T$2,IF($G$3=aux!$A$2,1,-1)*($F986-INDEX($F$1:$F$1001,ROW($F986)+$E$3))/T$3*1000,""))</f>
        <v/>
      </c>
      <c r="U986" s="73" t="str">
        <f>IF($A986="","",IF($A986=U$2,IF($G$3=aux!$A$2,1,-1)*($F986-INDEX($F$1:$F$1001,ROW($F986)+$E$3))/U$3*1000,""))</f>
        <v/>
      </c>
      <c r="V986" s="73" t="str">
        <f>IF($A986="","",IF($A986=V$2,IF($G$3=aux!$A$2,1,-1)*($F986-INDEX($F$1:$F$1001,ROW($F986)+$E$3))/V$3*1000,""))</f>
        <v/>
      </c>
      <c r="W986" s="73" t="str">
        <f>IF($A986="","",IF($A986=W$2,IF($G$3=aux!$A$2,1,-1)*($F986-INDEX($F$1:$F$1001,ROW($F986)+$E$3))/W$3*1000,""))</f>
        <v/>
      </c>
    </row>
    <row r="987" spans="14:23" x14ac:dyDescent="0.25">
      <c r="N987" s="73" t="str">
        <f>IF($A987="","",IF($A987=N$2,IF($G$3=aux!$A$2,1,-1)*($F987-INDEX($F$1:$F$1001,ROW($F987)+$E$3))/N$3*1000,""))</f>
        <v/>
      </c>
      <c r="O987" s="73" t="str">
        <f>IF($A987="","",IF($A987=O$2,IF($G$3=aux!$A$2,1,-1)*($F987-INDEX($F$1:$F$1001,ROW($F987)+$E$3))/O$3*1000,""))</f>
        <v/>
      </c>
      <c r="P987" s="73" t="str">
        <f>IF($A987="","",IF($A987=P$2,IF($G$3=aux!$A$2,1,-1)*($F987-INDEX($F$1:$F$1001,ROW($F987)+$E$3))/P$3*1000,""))</f>
        <v/>
      </c>
      <c r="Q987" s="73" t="str">
        <f>IF($A987="","",IF($A987=Q$2,IF($G$3=aux!$A$2,1,-1)*($F987-INDEX($F$1:$F$1001,ROW($F987)+$E$3))/Q$3*1000,""))</f>
        <v/>
      </c>
      <c r="R987" s="73" t="str">
        <f>IF($A987="","",IF($A987=R$2,IF($G$3=aux!$A$2,1,-1)*($F987-INDEX($F$1:$F$1001,ROW($F987)+$E$3))/R$3*1000,""))</f>
        <v/>
      </c>
      <c r="S987" s="73" t="str">
        <f>IF($A987="","",IF($A987=S$2,IF($G$3=aux!$A$2,1,-1)*($F987-INDEX($F$1:$F$1001,ROW($F987)+$E$3))/S$3*1000,""))</f>
        <v/>
      </c>
      <c r="T987" s="73" t="str">
        <f>IF($A987="","",IF($A987=T$2,IF($G$3=aux!$A$2,1,-1)*($F987-INDEX($F$1:$F$1001,ROW($F987)+$E$3))/T$3*1000,""))</f>
        <v/>
      </c>
      <c r="U987" s="73" t="str">
        <f>IF($A987="","",IF($A987=U$2,IF($G$3=aux!$A$2,1,-1)*($F987-INDEX($F$1:$F$1001,ROW($F987)+$E$3))/U$3*1000,""))</f>
        <v/>
      </c>
      <c r="V987" s="73" t="str">
        <f>IF($A987="","",IF($A987=V$2,IF($G$3=aux!$A$2,1,-1)*($F987-INDEX($F$1:$F$1001,ROW($F987)+$E$3))/V$3*1000,""))</f>
        <v/>
      </c>
      <c r="W987" s="73" t="str">
        <f>IF($A987="","",IF($A987=W$2,IF($G$3=aux!$A$2,1,-1)*($F987-INDEX($F$1:$F$1001,ROW($F987)+$E$3))/W$3*1000,""))</f>
        <v/>
      </c>
    </row>
    <row r="988" spans="14:23" x14ac:dyDescent="0.25">
      <c r="N988" s="73" t="str">
        <f>IF($A988="","",IF($A988=N$2,IF($G$3=aux!$A$2,1,-1)*($F988-INDEX($F$1:$F$1001,ROW($F988)+$E$3))/N$3*1000,""))</f>
        <v/>
      </c>
      <c r="O988" s="73" t="str">
        <f>IF($A988="","",IF($A988=O$2,IF($G$3=aux!$A$2,1,-1)*($F988-INDEX($F$1:$F$1001,ROW($F988)+$E$3))/O$3*1000,""))</f>
        <v/>
      </c>
      <c r="P988" s="73" t="str">
        <f>IF($A988="","",IF($A988=P$2,IF($G$3=aux!$A$2,1,-1)*($F988-INDEX($F$1:$F$1001,ROW($F988)+$E$3))/P$3*1000,""))</f>
        <v/>
      </c>
      <c r="Q988" s="73" t="str">
        <f>IF($A988="","",IF($A988=Q$2,IF($G$3=aux!$A$2,1,-1)*($F988-INDEX($F$1:$F$1001,ROW($F988)+$E$3))/Q$3*1000,""))</f>
        <v/>
      </c>
      <c r="R988" s="73" t="str">
        <f>IF($A988="","",IF($A988=R$2,IF($G$3=aux!$A$2,1,-1)*($F988-INDEX($F$1:$F$1001,ROW($F988)+$E$3))/R$3*1000,""))</f>
        <v/>
      </c>
      <c r="S988" s="73" t="str">
        <f>IF($A988="","",IF($A988=S$2,IF($G$3=aux!$A$2,1,-1)*($F988-INDEX($F$1:$F$1001,ROW($F988)+$E$3))/S$3*1000,""))</f>
        <v/>
      </c>
      <c r="T988" s="73" t="str">
        <f>IF($A988="","",IF($A988=T$2,IF($G$3=aux!$A$2,1,-1)*($F988-INDEX($F$1:$F$1001,ROW($F988)+$E$3))/T$3*1000,""))</f>
        <v/>
      </c>
      <c r="U988" s="73" t="str">
        <f>IF($A988="","",IF($A988=U$2,IF($G$3=aux!$A$2,1,-1)*($F988-INDEX($F$1:$F$1001,ROW($F988)+$E$3))/U$3*1000,""))</f>
        <v/>
      </c>
      <c r="V988" s="73" t="str">
        <f>IF($A988="","",IF($A988=V$2,IF($G$3=aux!$A$2,1,-1)*($F988-INDEX($F$1:$F$1001,ROW($F988)+$E$3))/V$3*1000,""))</f>
        <v/>
      </c>
      <c r="W988" s="73" t="str">
        <f>IF($A988="","",IF($A988=W$2,IF($G$3=aux!$A$2,1,-1)*($F988-INDEX($F$1:$F$1001,ROW($F988)+$E$3))/W$3*1000,""))</f>
        <v/>
      </c>
    </row>
    <row r="989" spans="14:23" x14ac:dyDescent="0.25">
      <c r="N989" s="73" t="str">
        <f>IF($A989="","",IF($A989=N$2,IF($G$3=aux!$A$2,1,-1)*($F989-INDEX($F$1:$F$1001,ROW($F989)+$E$3))/N$3*1000,""))</f>
        <v/>
      </c>
      <c r="O989" s="73" t="str">
        <f>IF($A989="","",IF($A989=O$2,IF($G$3=aux!$A$2,1,-1)*($F989-INDEX($F$1:$F$1001,ROW($F989)+$E$3))/O$3*1000,""))</f>
        <v/>
      </c>
      <c r="P989" s="73" t="str">
        <f>IF($A989="","",IF($A989=P$2,IF($G$3=aux!$A$2,1,-1)*($F989-INDEX($F$1:$F$1001,ROW($F989)+$E$3))/P$3*1000,""))</f>
        <v/>
      </c>
      <c r="Q989" s="73" t="str">
        <f>IF($A989="","",IF($A989=Q$2,IF($G$3=aux!$A$2,1,-1)*($F989-INDEX($F$1:$F$1001,ROW($F989)+$E$3))/Q$3*1000,""))</f>
        <v/>
      </c>
      <c r="R989" s="73" t="str">
        <f>IF($A989="","",IF($A989=R$2,IF($G$3=aux!$A$2,1,-1)*($F989-INDEX($F$1:$F$1001,ROW($F989)+$E$3))/R$3*1000,""))</f>
        <v/>
      </c>
      <c r="S989" s="73" t="str">
        <f>IF($A989="","",IF($A989=S$2,IF($G$3=aux!$A$2,1,-1)*($F989-INDEX($F$1:$F$1001,ROW($F989)+$E$3))/S$3*1000,""))</f>
        <v/>
      </c>
      <c r="T989" s="73" t="str">
        <f>IF($A989="","",IF($A989=T$2,IF($G$3=aux!$A$2,1,-1)*($F989-INDEX($F$1:$F$1001,ROW($F989)+$E$3))/T$3*1000,""))</f>
        <v/>
      </c>
      <c r="U989" s="73" t="str">
        <f>IF($A989="","",IF($A989=U$2,IF($G$3=aux!$A$2,1,-1)*($F989-INDEX($F$1:$F$1001,ROW($F989)+$E$3))/U$3*1000,""))</f>
        <v/>
      </c>
      <c r="V989" s="73" t="str">
        <f>IF($A989="","",IF($A989=V$2,IF($G$3=aux!$A$2,1,-1)*($F989-INDEX($F$1:$F$1001,ROW($F989)+$E$3))/V$3*1000,""))</f>
        <v/>
      </c>
      <c r="W989" s="73" t="str">
        <f>IF($A989="","",IF($A989=W$2,IF($G$3=aux!$A$2,1,-1)*($F989-INDEX($F$1:$F$1001,ROW($F989)+$E$3))/W$3*1000,""))</f>
        <v/>
      </c>
    </row>
    <row r="990" spans="14:23" x14ac:dyDescent="0.25">
      <c r="N990" s="73" t="str">
        <f>IF($A990="","",IF($A990=N$2,IF($G$3=aux!$A$2,1,-1)*($F990-INDEX($F$1:$F$1001,ROW($F990)+$E$3))/N$3*1000,""))</f>
        <v/>
      </c>
      <c r="O990" s="73" t="str">
        <f>IF($A990="","",IF($A990=O$2,IF($G$3=aux!$A$2,1,-1)*($F990-INDEX($F$1:$F$1001,ROW($F990)+$E$3))/O$3*1000,""))</f>
        <v/>
      </c>
      <c r="P990" s="73" t="str">
        <f>IF($A990="","",IF($A990=P$2,IF($G$3=aux!$A$2,1,-1)*($F990-INDEX($F$1:$F$1001,ROW($F990)+$E$3))/P$3*1000,""))</f>
        <v/>
      </c>
      <c r="Q990" s="73" t="str">
        <f>IF($A990="","",IF($A990=Q$2,IF($G$3=aux!$A$2,1,-1)*($F990-INDEX($F$1:$F$1001,ROW($F990)+$E$3))/Q$3*1000,""))</f>
        <v/>
      </c>
      <c r="R990" s="73" t="str">
        <f>IF($A990="","",IF($A990=R$2,IF($G$3=aux!$A$2,1,-1)*($F990-INDEX($F$1:$F$1001,ROW($F990)+$E$3))/R$3*1000,""))</f>
        <v/>
      </c>
      <c r="S990" s="73" t="str">
        <f>IF($A990="","",IF($A990=S$2,IF($G$3=aux!$A$2,1,-1)*($F990-INDEX($F$1:$F$1001,ROW($F990)+$E$3))/S$3*1000,""))</f>
        <v/>
      </c>
      <c r="T990" s="73" t="str">
        <f>IF($A990="","",IF($A990=T$2,IF($G$3=aux!$A$2,1,-1)*($F990-INDEX($F$1:$F$1001,ROW($F990)+$E$3))/T$3*1000,""))</f>
        <v/>
      </c>
      <c r="U990" s="73" t="str">
        <f>IF($A990="","",IF($A990=U$2,IF($G$3=aux!$A$2,1,-1)*($F990-INDEX($F$1:$F$1001,ROW($F990)+$E$3))/U$3*1000,""))</f>
        <v/>
      </c>
      <c r="V990" s="73" t="str">
        <f>IF($A990="","",IF($A990=V$2,IF($G$3=aux!$A$2,1,-1)*($F990-INDEX($F$1:$F$1001,ROW($F990)+$E$3))/V$3*1000,""))</f>
        <v/>
      </c>
      <c r="W990" s="73" t="str">
        <f>IF($A990="","",IF($A990=W$2,IF($G$3=aux!$A$2,1,-1)*($F990-INDEX($F$1:$F$1001,ROW($F990)+$E$3))/W$3*1000,""))</f>
        <v/>
      </c>
    </row>
    <row r="991" spans="14:23" x14ac:dyDescent="0.25">
      <c r="N991" s="73" t="str">
        <f>IF($A991="","",IF($A991=N$2,IF($G$3=aux!$A$2,1,-1)*($F991-INDEX($F$1:$F$1001,ROW($F991)+$E$3))/N$3*1000,""))</f>
        <v/>
      </c>
      <c r="O991" s="73" t="str">
        <f>IF($A991="","",IF($A991=O$2,IF($G$3=aux!$A$2,1,-1)*($F991-INDEX($F$1:$F$1001,ROW($F991)+$E$3))/O$3*1000,""))</f>
        <v/>
      </c>
      <c r="P991" s="73" t="str">
        <f>IF($A991="","",IF($A991=P$2,IF($G$3=aux!$A$2,1,-1)*($F991-INDEX($F$1:$F$1001,ROW($F991)+$E$3))/P$3*1000,""))</f>
        <v/>
      </c>
      <c r="Q991" s="73" t="str">
        <f>IF($A991="","",IF($A991=Q$2,IF($G$3=aux!$A$2,1,-1)*($F991-INDEX($F$1:$F$1001,ROW($F991)+$E$3))/Q$3*1000,""))</f>
        <v/>
      </c>
      <c r="R991" s="73" t="str">
        <f>IF($A991="","",IF($A991=R$2,IF($G$3=aux!$A$2,1,-1)*($F991-INDEX($F$1:$F$1001,ROW($F991)+$E$3))/R$3*1000,""))</f>
        <v/>
      </c>
      <c r="S991" s="73" t="str">
        <f>IF($A991="","",IF($A991=S$2,IF($G$3=aux!$A$2,1,-1)*($F991-INDEX($F$1:$F$1001,ROW($F991)+$E$3))/S$3*1000,""))</f>
        <v/>
      </c>
      <c r="T991" s="73" t="str">
        <f>IF($A991="","",IF($A991=T$2,IF($G$3=aux!$A$2,1,-1)*($F991-INDEX($F$1:$F$1001,ROW($F991)+$E$3))/T$3*1000,""))</f>
        <v/>
      </c>
      <c r="U991" s="73" t="str">
        <f>IF($A991="","",IF($A991=U$2,IF($G$3=aux!$A$2,1,-1)*($F991-INDEX($F$1:$F$1001,ROW($F991)+$E$3))/U$3*1000,""))</f>
        <v/>
      </c>
      <c r="V991" s="73" t="str">
        <f>IF($A991="","",IF($A991=V$2,IF($G$3=aux!$A$2,1,-1)*($F991-INDEX($F$1:$F$1001,ROW($F991)+$E$3))/V$3*1000,""))</f>
        <v/>
      </c>
      <c r="W991" s="73" t="str">
        <f>IF($A991="","",IF($A991=W$2,IF($G$3=aux!$A$2,1,-1)*($F991-INDEX($F$1:$F$1001,ROW($F991)+$E$3))/W$3*1000,""))</f>
        <v/>
      </c>
    </row>
    <row r="992" spans="14:23" x14ac:dyDescent="0.25">
      <c r="N992" s="73" t="str">
        <f>IF($A992="","",IF($A992=N$2,IF($G$3=aux!$A$2,1,-1)*($F992-INDEX($F$1:$F$1001,ROW($F992)+$E$3))/N$3*1000,""))</f>
        <v/>
      </c>
      <c r="O992" s="73" t="str">
        <f>IF($A992="","",IF($A992=O$2,IF($G$3=aux!$A$2,1,-1)*($F992-INDEX($F$1:$F$1001,ROW($F992)+$E$3))/O$3*1000,""))</f>
        <v/>
      </c>
      <c r="P992" s="73" t="str">
        <f>IF($A992="","",IF($A992=P$2,IF($G$3=aux!$A$2,1,-1)*($F992-INDEX($F$1:$F$1001,ROW($F992)+$E$3))/P$3*1000,""))</f>
        <v/>
      </c>
      <c r="Q992" s="73" t="str">
        <f>IF($A992="","",IF($A992=Q$2,IF($G$3=aux!$A$2,1,-1)*($F992-INDEX($F$1:$F$1001,ROW($F992)+$E$3))/Q$3*1000,""))</f>
        <v/>
      </c>
      <c r="R992" s="73" t="str">
        <f>IF($A992="","",IF($A992=R$2,IF($G$3=aux!$A$2,1,-1)*($F992-INDEX($F$1:$F$1001,ROW($F992)+$E$3))/R$3*1000,""))</f>
        <v/>
      </c>
      <c r="S992" s="73" t="str">
        <f>IF($A992="","",IF($A992=S$2,IF($G$3=aux!$A$2,1,-1)*($F992-INDEX($F$1:$F$1001,ROW($F992)+$E$3))/S$3*1000,""))</f>
        <v/>
      </c>
      <c r="T992" s="73" t="str">
        <f>IF($A992="","",IF($A992=T$2,IF($G$3=aux!$A$2,1,-1)*($F992-INDEX($F$1:$F$1001,ROW($F992)+$E$3))/T$3*1000,""))</f>
        <v/>
      </c>
      <c r="U992" s="73" t="str">
        <f>IF($A992="","",IF($A992=U$2,IF($G$3=aux!$A$2,1,-1)*($F992-INDEX($F$1:$F$1001,ROW($F992)+$E$3))/U$3*1000,""))</f>
        <v/>
      </c>
      <c r="V992" s="73" t="str">
        <f>IF($A992="","",IF($A992=V$2,IF($G$3=aux!$A$2,1,-1)*($F992-INDEX($F$1:$F$1001,ROW($F992)+$E$3))/V$3*1000,""))</f>
        <v/>
      </c>
      <c r="W992" s="73" t="str">
        <f>IF($A992="","",IF($A992=W$2,IF($G$3=aux!$A$2,1,-1)*($F992-INDEX($F$1:$F$1001,ROW($F992)+$E$3))/W$3*1000,""))</f>
        <v/>
      </c>
    </row>
    <row r="993" spans="14:23" x14ac:dyDescent="0.25">
      <c r="N993" s="73" t="str">
        <f>IF($A993="","",IF($A993=N$2,IF($G$3=aux!$A$2,1,-1)*($F993-INDEX($F$1:$F$1001,ROW($F993)+$E$3))/N$3*1000,""))</f>
        <v/>
      </c>
      <c r="O993" s="73" t="str">
        <f>IF($A993="","",IF($A993=O$2,IF($G$3=aux!$A$2,1,-1)*($F993-INDEX($F$1:$F$1001,ROW($F993)+$E$3))/O$3*1000,""))</f>
        <v/>
      </c>
      <c r="P993" s="73" t="str">
        <f>IF($A993="","",IF($A993=P$2,IF($G$3=aux!$A$2,1,-1)*($F993-INDEX($F$1:$F$1001,ROW($F993)+$E$3))/P$3*1000,""))</f>
        <v/>
      </c>
      <c r="Q993" s="73" t="str">
        <f>IF($A993="","",IF($A993=Q$2,IF($G$3=aux!$A$2,1,-1)*($F993-INDEX($F$1:$F$1001,ROW($F993)+$E$3))/Q$3*1000,""))</f>
        <v/>
      </c>
      <c r="R993" s="73" t="str">
        <f>IF($A993="","",IF($A993=R$2,IF($G$3=aux!$A$2,1,-1)*($F993-INDEX($F$1:$F$1001,ROW($F993)+$E$3))/R$3*1000,""))</f>
        <v/>
      </c>
      <c r="S993" s="73" t="str">
        <f>IF($A993="","",IF($A993=S$2,IF($G$3=aux!$A$2,1,-1)*($F993-INDEX($F$1:$F$1001,ROW($F993)+$E$3))/S$3*1000,""))</f>
        <v/>
      </c>
      <c r="T993" s="73" t="str">
        <f>IF($A993="","",IF($A993=T$2,IF($G$3=aux!$A$2,1,-1)*($F993-INDEX($F$1:$F$1001,ROW($F993)+$E$3))/T$3*1000,""))</f>
        <v/>
      </c>
      <c r="U993" s="73" t="str">
        <f>IF($A993="","",IF($A993=U$2,IF($G$3=aux!$A$2,1,-1)*($F993-INDEX($F$1:$F$1001,ROW($F993)+$E$3))/U$3*1000,""))</f>
        <v/>
      </c>
      <c r="V993" s="73" t="str">
        <f>IF($A993="","",IF($A993=V$2,IF($G$3=aux!$A$2,1,-1)*($F993-INDEX($F$1:$F$1001,ROW($F993)+$E$3))/V$3*1000,""))</f>
        <v/>
      </c>
      <c r="W993" s="73" t="str">
        <f>IF($A993="","",IF($A993=W$2,IF($G$3=aux!$A$2,1,-1)*($F993-INDEX($F$1:$F$1001,ROW($F993)+$E$3))/W$3*1000,""))</f>
        <v/>
      </c>
    </row>
    <row r="994" spans="14:23" x14ac:dyDescent="0.25">
      <c r="N994" s="73" t="str">
        <f>IF($A994="","",IF($A994=N$2,IF($G$3=aux!$A$2,1,-1)*($F994-INDEX($F$1:$F$1001,ROW($F994)+$E$3))/N$3*1000,""))</f>
        <v/>
      </c>
      <c r="O994" s="73" t="str">
        <f>IF($A994="","",IF($A994=O$2,IF($G$3=aux!$A$2,1,-1)*($F994-INDEX($F$1:$F$1001,ROW($F994)+$E$3))/O$3*1000,""))</f>
        <v/>
      </c>
      <c r="P994" s="73" t="str">
        <f>IF($A994="","",IF($A994=P$2,IF($G$3=aux!$A$2,1,-1)*($F994-INDEX($F$1:$F$1001,ROW($F994)+$E$3))/P$3*1000,""))</f>
        <v/>
      </c>
      <c r="Q994" s="73" t="str">
        <f>IF($A994="","",IF($A994=Q$2,IF($G$3=aux!$A$2,1,-1)*($F994-INDEX($F$1:$F$1001,ROW($F994)+$E$3))/Q$3*1000,""))</f>
        <v/>
      </c>
      <c r="R994" s="73" t="str">
        <f>IF($A994="","",IF($A994=R$2,IF($G$3=aux!$A$2,1,-1)*($F994-INDEX($F$1:$F$1001,ROW($F994)+$E$3))/R$3*1000,""))</f>
        <v/>
      </c>
      <c r="S994" s="73" t="str">
        <f>IF($A994="","",IF($A994=S$2,IF($G$3=aux!$A$2,1,-1)*($F994-INDEX($F$1:$F$1001,ROW($F994)+$E$3))/S$3*1000,""))</f>
        <v/>
      </c>
      <c r="T994" s="73" t="str">
        <f>IF($A994="","",IF($A994=T$2,IF($G$3=aux!$A$2,1,-1)*($F994-INDEX($F$1:$F$1001,ROW($F994)+$E$3))/T$3*1000,""))</f>
        <v/>
      </c>
      <c r="U994" s="73" t="str">
        <f>IF($A994="","",IF($A994=U$2,IF($G$3=aux!$A$2,1,-1)*($F994-INDEX($F$1:$F$1001,ROW($F994)+$E$3))/U$3*1000,""))</f>
        <v/>
      </c>
      <c r="V994" s="73" t="str">
        <f>IF($A994="","",IF($A994=V$2,IF($G$3=aux!$A$2,1,-1)*($F994-INDEX($F$1:$F$1001,ROW($F994)+$E$3))/V$3*1000,""))</f>
        <v/>
      </c>
      <c r="W994" s="73" t="str">
        <f>IF($A994="","",IF($A994=W$2,IF($G$3=aux!$A$2,1,-1)*($F994-INDEX($F$1:$F$1001,ROW($F994)+$E$3))/W$3*1000,""))</f>
        <v/>
      </c>
    </row>
    <row r="995" spans="14:23" x14ac:dyDescent="0.25">
      <c r="N995" s="73" t="str">
        <f>IF($A995="","",IF($A995=N$2,IF($G$3=aux!$A$2,1,-1)*($F995-INDEX($F$1:$F$1001,ROW($F995)+$E$3))/N$3*1000,""))</f>
        <v/>
      </c>
      <c r="O995" s="73" t="str">
        <f>IF($A995="","",IF($A995=O$2,IF($G$3=aux!$A$2,1,-1)*($F995-INDEX($F$1:$F$1001,ROW($F995)+$E$3))/O$3*1000,""))</f>
        <v/>
      </c>
      <c r="P995" s="73" t="str">
        <f>IF($A995="","",IF($A995=P$2,IF($G$3=aux!$A$2,1,-1)*($F995-INDEX($F$1:$F$1001,ROW($F995)+$E$3))/P$3*1000,""))</f>
        <v/>
      </c>
      <c r="Q995" s="73" t="str">
        <f>IF($A995="","",IF($A995=Q$2,IF($G$3=aux!$A$2,1,-1)*($F995-INDEX($F$1:$F$1001,ROW($F995)+$E$3))/Q$3*1000,""))</f>
        <v/>
      </c>
      <c r="R995" s="73" t="str">
        <f>IF($A995="","",IF($A995=R$2,IF($G$3=aux!$A$2,1,-1)*($F995-INDEX($F$1:$F$1001,ROW($F995)+$E$3))/R$3*1000,""))</f>
        <v/>
      </c>
      <c r="S995" s="73" t="str">
        <f>IF($A995="","",IF($A995=S$2,IF($G$3=aux!$A$2,1,-1)*($F995-INDEX($F$1:$F$1001,ROW($F995)+$E$3))/S$3*1000,""))</f>
        <v/>
      </c>
      <c r="T995" s="73" t="str">
        <f>IF($A995="","",IF($A995=T$2,IF($G$3=aux!$A$2,1,-1)*($F995-INDEX($F$1:$F$1001,ROW($F995)+$E$3))/T$3*1000,""))</f>
        <v/>
      </c>
      <c r="U995" s="73" t="str">
        <f>IF($A995="","",IF($A995=U$2,IF($G$3=aux!$A$2,1,-1)*($F995-INDEX($F$1:$F$1001,ROW($F995)+$E$3))/U$3*1000,""))</f>
        <v/>
      </c>
      <c r="V995" s="73" t="str">
        <f>IF($A995="","",IF($A995=V$2,IF($G$3=aux!$A$2,1,-1)*($F995-INDEX($F$1:$F$1001,ROW($F995)+$E$3))/V$3*1000,""))</f>
        <v/>
      </c>
      <c r="W995" s="73" t="str">
        <f>IF($A995="","",IF($A995=W$2,IF($G$3=aux!$A$2,1,-1)*($F995-INDEX($F$1:$F$1001,ROW($F995)+$E$3))/W$3*1000,""))</f>
        <v/>
      </c>
    </row>
    <row r="996" spans="14:23" x14ac:dyDescent="0.25">
      <c r="N996" s="73" t="str">
        <f>IF($A996="","",IF($A996=N$2,IF($G$3=aux!$A$2,1,-1)*($F996-INDEX($F$1:$F$1001,ROW($F996)+$E$3))/N$3*1000,""))</f>
        <v/>
      </c>
      <c r="O996" s="73" t="str">
        <f>IF($A996="","",IF($A996=O$2,IF($G$3=aux!$A$2,1,-1)*($F996-INDEX($F$1:$F$1001,ROW($F996)+$E$3))/O$3*1000,""))</f>
        <v/>
      </c>
      <c r="P996" s="73" t="str">
        <f>IF($A996="","",IF($A996=P$2,IF($G$3=aux!$A$2,1,-1)*($F996-INDEX($F$1:$F$1001,ROW($F996)+$E$3))/P$3*1000,""))</f>
        <v/>
      </c>
      <c r="Q996" s="73" t="str">
        <f>IF($A996="","",IF($A996=Q$2,IF($G$3=aux!$A$2,1,-1)*($F996-INDEX($F$1:$F$1001,ROW($F996)+$E$3))/Q$3*1000,""))</f>
        <v/>
      </c>
      <c r="R996" s="73" t="str">
        <f>IF($A996="","",IF($A996=R$2,IF($G$3=aux!$A$2,1,-1)*($F996-INDEX($F$1:$F$1001,ROW($F996)+$E$3))/R$3*1000,""))</f>
        <v/>
      </c>
      <c r="S996" s="73" t="str">
        <f>IF($A996="","",IF($A996=S$2,IF($G$3=aux!$A$2,1,-1)*($F996-INDEX($F$1:$F$1001,ROW($F996)+$E$3))/S$3*1000,""))</f>
        <v/>
      </c>
      <c r="T996" s="73" t="str">
        <f>IF($A996="","",IF($A996=T$2,IF($G$3=aux!$A$2,1,-1)*($F996-INDEX($F$1:$F$1001,ROW($F996)+$E$3))/T$3*1000,""))</f>
        <v/>
      </c>
      <c r="U996" s="73" t="str">
        <f>IF($A996="","",IF($A996=U$2,IF($G$3=aux!$A$2,1,-1)*($F996-INDEX($F$1:$F$1001,ROW($F996)+$E$3))/U$3*1000,""))</f>
        <v/>
      </c>
      <c r="V996" s="73" t="str">
        <f>IF($A996="","",IF($A996=V$2,IF($G$3=aux!$A$2,1,-1)*($F996-INDEX($F$1:$F$1001,ROW($F996)+$E$3))/V$3*1000,""))</f>
        <v/>
      </c>
      <c r="W996" s="73" t="str">
        <f>IF($A996="","",IF($A996=W$2,IF($G$3=aux!$A$2,1,-1)*($F996-INDEX($F$1:$F$1001,ROW($F996)+$E$3))/W$3*1000,""))</f>
        <v/>
      </c>
    </row>
    <row r="997" spans="14:23" x14ac:dyDescent="0.25">
      <c r="N997" s="73" t="str">
        <f>IF($A997="","",IF($A997=N$2,IF($G$3=aux!$A$2,1,-1)*($F997-INDEX($F$1:$F$1001,ROW($F997)+$E$3))/N$3*1000,""))</f>
        <v/>
      </c>
      <c r="O997" s="73" t="str">
        <f>IF($A997="","",IF($A997=O$2,IF($G$3=aux!$A$2,1,-1)*($F997-INDEX($F$1:$F$1001,ROW($F997)+$E$3))/O$3*1000,""))</f>
        <v/>
      </c>
      <c r="P997" s="73" t="str">
        <f>IF($A997="","",IF($A997=P$2,IF($G$3=aux!$A$2,1,-1)*($F997-INDEX($F$1:$F$1001,ROW($F997)+$E$3))/P$3*1000,""))</f>
        <v/>
      </c>
      <c r="Q997" s="73" t="str">
        <f>IF($A997="","",IF($A997=Q$2,IF($G$3=aux!$A$2,1,-1)*($F997-INDEX($F$1:$F$1001,ROW($F997)+$E$3))/Q$3*1000,""))</f>
        <v/>
      </c>
      <c r="R997" s="73" t="str">
        <f>IF($A997="","",IF($A997=R$2,IF($G$3=aux!$A$2,1,-1)*($F997-INDEX($F$1:$F$1001,ROW($F997)+$E$3))/R$3*1000,""))</f>
        <v/>
      </c>
      <c r="S997" s="73" t="str">
        <f>IF($A997="","",IF($A997=S$2,IF($G$3=aux!$A$2,1,-1)*($F997-INDEX($F$1:$F$1001,ROW($F997)+$E$3))/S$3*1000,""))</f>
        <v/>
      </c>
      <c r="T997" s="73" t="str">
        <f>IF($A997="","",IF($A997=T$2,IF($G$3=aux!$A$2,1,-1)*($F997-INDEX($F$1:$F$1001,ROW($F997)+$E$3))/T$3*1000,""))</f>
        <v/>
      </c>
      <c r="U997" s="73" t="str">
        <f>IF($A997="","",IF($A997=U$2,IF($G$3=aux!$A$2,1,-1)*($F997-INDEX($F$1:$F$1001,ROW($F997)+$E$3))/U$3*1000,""))</f>
        <v/>
      </c>
      <c r="V997" s="73" t="str">
        <f>IF($A997="","",IF($A997=V$2,IF($G$3=aux!$A$2,1,-1)*($F997-INDEX($F$1:$F$1001,ROW($F997)+$E$3))/V$3*1000,""))</f>
        <v/>
      </c>
      <c r="W997" s="73" t="str">
        <f>IF($A997="","",IF($A997=W$2,IF($G$3=aux!$A$2,1,-1)*($F997-INDEX($F$1:$F$1001,ROW($F997)+$E$3))/W$3*1000,""))</f>
        <v/>
      </c>
    </row>
    <row r="998" spans="14:23" x14ac:dyDescent="0.25">
      <c r="N998" s="73" t="str">
        <f>IF($A998="","",IF($A998=N$2,IF($G$3=aux!$A$2,1,-1)*($F998-INDEX($F$1:$F$1001,ROW($F998)+$E$3))/N$3*1000,""))</f>
        <v/>
      </c>
      <c r="O998" s="73" t="str">
        <f>IF($A998="","",IF($A998=O$2,IF($G$3=aux!$A$2,1,-1)*($F998-INDEX($F$1:$F$1001,ROW($F998)+$E$3))/O$3*1000,""))</f>
        <v/>
      </c>
      <c r="P998" s="73" t="str">
        <f>IF($A998="","",IF($A998=P$2,IF($G$3=aux!$A$2,1,-1)*($F998-INDEX($F$1:$F$1001,ROW($F998)+$E$3))/P$3*1000,""))</f>
        <v/>
      </c>
      <c r="Q998" s="73" t="str">
        <f>IF($A998="","",IF($A998=Q$2,IF($G$3=aux!$A$2,1,-1)*($F998-INDEX($F$1:$F$1001,ROW($F998)+$E$3))/Q$3*1000,""))</f>
        <v/>
      </c>
      <c r="R998" s="73" t="str">
        <f>IF($A998="","",IF($A998=R$2,IF($G$3=aux!$A$2,1,-1)*($F998-INDEX($F$1:$F$1001,ROW($F998)+$E$3))/R$3*1000,""))</f>
        <v/>
      </c>
      <c r="S998" s="73" t="str">
        <f>IF($A998="","",IF($A998=S$2,IF($G$3=aux!$A$2,1,-1)*($F998-INDEX($F$1:$F$1001,ROW($F998)+$E$3))/S$3*1000,""))</f>
        <v/>
      </c>
      <c r="T998" s="73" t="str">
        <f>IF($A998="","",IF($A998=T$2,IF($G$3=aux!$A$2,1,-1)*($F998-INDEX($F$1:$F$1001,ROW($F998)+$E$3))/T$3*1000,""))</f>
        <v/>
      </c>
      <c r="U998" s="73" t="str">
        <f>IF($A998="","",IF($A998=U$2,IF($G$3=aux!$A$2,1,-1)*($F998-INDEX($F$1:$F$1001,ROW($F998)+$E$3))/U$3*1000,""))</f>
        <v/>
      </c>
      <c r="V998" s="73" t="str">
        <f>IF($A998="","",IF($A998=V$2,IF($G$3=aux!$A$2,1,-1)*($F998-INDEX($F$1:$F$1001,ROW($F998)+$E$3))/V$3*1000,""))</f>
        <v/>
      </c>
      <c r="W998" s="73" t="str">
        <f>IF($A998="","",IF($A998=W$2,IF($G$3=aux!$A$2,1,-1)*($F998-INDEX($F$1:$F$1001,ROW($F998)+$E$3))/W$3*1000,""))</f>
        <v/>
      </c>
    </row>
    <row r="999" spans="14:23" x14ac:dyDescent="0.25">
      <c r="N999" s="73" t="str">
        <f>IF($A999="","",IF($A999=N$2,IF($G$3=aux!$A$2,1,-1)*($F999-INDEX($F$1:$F$1001,ROW($F999)+$E$3))/N$3*1000,""))</f>
        <v/>
      </c>
      <c r="O999" s="73" t="str">
        <f>IF($A999="","",IF($A999=O$2,IF($G$3=aux!$A$2,1,-1)*($F999-INDEX($F$1:$F$1001,ROW($F999)+$E$3))/O$3*1000,""))</f>
        <v/>
      </c>
      <c r="P999" s="73" t="str">
        <f>IF($A999="","",IF($A999=P$2,IF($G$3=aux!$A$2,1,-1)*($F999-INDEX($F$1:$F$1001,ROW($F999)+$E$3))/P$3*1000,""))</f>
        <v/>
      </c>
      <c r="Q999" s="73" t="str">
        <f>IF($A999="","",IF($A999=Q$2,IF($G$3=aux!$A$2,1,-1)*($F999-INDEX($F$1:$F$1001,ROW($F999)+$E$3))/Q$3*1000,""))</f>
        <v/>
      </c>
      <c r="R999" s="73" t="str">
        <f>IF($A999="","",IF($A999=R$2,IF($G$3=aux!$A$2,1,-1)*($F999-INDEX($F$1:$F$1001,ROW($F999)+$E$3))/R$3*1000,""))</f>
        <v/>
      </c>
      <c r="S999" s="73" t="str">
        <f>IF($A999="","",IF($A999=S$2,IF($G$3=aux!$A$2,1,-1)*($F999-INDEX($F$1:$F$1001,ROW($F999)+$E$3))/S$3*1000,""))</f>
        <v/>
      </c>
      <c r="T999" s="73" t="str">
        <f>IF($A999="","",IF($A999=T$2,IF($G$3=aux!$A$2,1,-1)*($F999-INDEX($F$1:$F$1001,ROW($F999)+$E$3))/T$3*1000,""))</f>
        <v/>
      </c>
      <c r="U999" s="73" t="str">
        <f>IF($A999="","",IF($A999=U$2,IF($G$3=aux!$A$2,1,-1)*($F999-INDEX($F$1:$F$1001,ROW($F999)+$E$3))/U$3*1000,""))</f>
        <v/>
      </c>
      <c r="V999" s="73" t="str">
        <f>IF($A999="","",IF($A999=V$2,IF($G$3=aux!$A$2,1,-1)*($F999-INDEX($F$1:$F$1001,ROW($F999)+$E$3))/V$3*1000,""))</f>
        <v/>
      </c>
      <c r="W999" s="73" t="str">
        <f>IF($A999="","",IF($A999=W$2,IF($G$3=aux!$A$2,1,-1)*($F999-INDEX($F$1:$F$1001,ROW($F999)+$E$3))/W$3*1000,""))</f>
        <v/>
      </c>
    </row>
    <row r="1000" spans="14:23" x14ac:dyDescent="0.25">
      <c r="N1000" s="73" t="str">
        <f>IF($A1000="","",IF($A1000=N$2,IF($G$3=aux!$A$2,1,-1)*($F1000-INDEX($F$1:$F$1001,ROW($F1000)+$E$3))/N$3*1000,""))</f>
        <v/>
      </c>
      <c r="O1000" s="73" t="str">
        <f>IF($A1000="","",IF($A1000=O$2,IF($G$3=aux!$A$2,1,-1)*($F1000-INDEX($F$1:$F$1001,ROW($F1000)+$E$3))/O$3*1000,""))</f>
        <v/>
      </c>
      <c r="P1000" s="73" t="str">
        <f>IF($A1000="","",IF($A1000=P$2,IF($G$3=aux!$A$2,1,-1)*($F1000-INDEX($F$1:$F$1001,ROW($F1000)+$E$3))/P$3*1000,""))</f>
        <v/>
      </c>
      <c r="Q1000" s="73" t="str">
        <f>IF($A1000="","",IF($A1000=Q$2,IF($G$3=aux!$A$2,1,-1)*($F1000-INDEX($F$1:$F$1001,ROW($F1000)+$E$3))/Q$3*1000,""))</f>
        <v/>
      </c>
      <c r="R1000" s="73" t="str">
        <f>IF($A1000="","",IF($A1000=R$2,IF($G$3=aux!$A$2,1,-1)*($F1000-INDEX($F$1:$F$1001,ROW($F1000)+$E$3))/R$3*1000,""))</f>
        <v/>
      </c>
      <c r="S1000" s="73" t="str">
        <f>IF($A1000="","",IF($A1000=S$2,IF($G$3=aux!$A$2,1,-1)*($F1000-INDEX($F$1:$F$1001,ROW($F1000)+$E$3))/S$3*1000,""))</f>
        <v/>
      </c>
      <c r="T1000" s="73" t="str">
        <f>IF($A1000="","",IF($A1000=T$2,IF($G$3=aux!$A$2,1,-1)*($F1000-INDEX($F$1:$F$1001,ROW($F1000)+$E$3))/T$3*1000,""))</f>
        <v/>
      </c>
      <c r="U1000" s="73" t="str">
        <f>IF($A1000="","",IF($A1000=U$2,IF($G$3=aux!$A$2,1,-1)*($F1000-INDEX($F$1:$F$1001,ROW($F1000)+$E$3))/U$3*1000,""))</f>
        <v/>
      </c>
      <c r="V1000" s="73" t="str">
        <f>IF($A1000="","",IF($A1000=V$2,IF($G$3=aux!$A$2,1,-1)*($F1000-INDEX($F$1:$F$1001,ROW($F1000)+$E$3))/V$3*1000,""))</f>
        <v/>
      </c>
      <c r="W1000" s="73" t="str">
        <f>IF($A1000="","",IF($A1000=W$2,IF($G$3=aux!$A$2,1,-1)*($F1000-INDEX($F$1:$F$1001,ROW($F1000)+$E$3))/W$3*1000,""))</f>
        <v/>
      </c>
    </row>
    <row r="1001" spans="14:23" x14ac:dyDescent="0.25">
      <c r="N1001" s="73" t="str">
        <f>IF($A1001="","",IF($A1001=N$2,IF($G$3=aux!$A$2,1,-1)*($F1001-INDEX($F$1:$F$1001,ROW($F1001)+$E$3))/N$3*1000,""))</f>
        <v/>
      </c>
      <c r="O1001" s="73" t="str">
        <f>IF($A1001="","",IF($A1001=O$2,IF($G$3=aux!$A$2,1,-1)*($F1001-INDEX($F$1:$F$1001,ROW($F1001)+$E$3))/O$3*1000,""))</f>
        <v/>
      </c>
      <c r="P1001" s="73" t="str">
        <f>IF($A1001="","",IF($A1001=P$2,IF($G$3=aux!$A$2,1,-1)*($F1001-INDEX($F$1:$F$1001,ROW($F1001)+$E$3))/P$3*1000,""))</f>
        <v/>
      </c>
      <c r="Q1001" s="73" t="str">
        <f>IF($A1001="","",IF($A1001=Q$2,IF($G$3=aux!$A$2,1,-1)*($F1001-INDEX($F$1:$F$1001,ROW($F1001)+$E$3))/Q$3*1000,""))</f>
        <v/>
      </c>
      <c r="R1001" s="73" t="str">
        <f>IF($A1001="","",IF($A1001=R$2,IF($G$3=aux!$A$2,1,-1)*($F1001-INDEX($F$1:$F$1001,ROW($F1001)+$E$3))/R$3*1000,""))</f>
        <v/>
      </c>
      <c r="S1001" s="73" t="str">
        <f>IF($A1001="","",IF($A1001=S$2,IF($G$3=aux!$A$2,1,-1)*($F1001-INDEX($F$1:$F$1001,ROW($F1001)+$E$3))/S$3*1000,""))</f>
        <v/>
      </c>
      <c r="T1001" s="73" t="str">
        <f>IF($A1001="","",IF($A1001=T$2,IF($G$3=aux!$A$2,1,-1)*($F1001-INDEX($F$1:$F$1001,ROW($F1001)+$E$3))/T$3*1000,""))</f>
        <v/>
      </c>
      <c r="U1001" s="73" t="str">
        <f>IF($A1001="","",IF($A1001=U$2,IF($G$3=aux!$A$2,1,-1)*($F1001-INDEX($F$1:$F$1001,ROW($F1001)+$E$3))/U$3*1000,""))</f>
        <v/>
      </c>
      <c r="V1001" s="73" t="str">
        <f>IF($A1001="","",IF($A1001=V$2,IF($G$3=aux!$A$2,1,-1)*($F1001-INDEX($F$1:$F$1001,ROW($F1001)+$E$3))/V$3*1000,""))</f>
        <v/>
      </c>
      <c r="W1001" s="73" t="str">
        <f>IF($A1001="","",IF($A1001=W$2,IF($G$3=aux!$A$2,1,-1)*($F1001-INDEX($F$1:$F$1001,ROW($F1001)+$E$3))/W$3*1000,""))</f>
        <v/>
      </c>
    </row>
  </sheetData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A4" sqref="A4"/>
    </sheetView>
  </sheetViews>
  <sheetFormatPr baseColWidth="10" defaultRowHeight="15" x14ac:dyDescent="0.25"/>
  <sheetData>
    <row r="1" spans="1:3" x14ac:dyDescent="0.25">
      <c r="A1" t="s">
        <v>142</v>
      </c>
      <c r="B1" t="s">
        <v>143</v>
      </c>
      <c r="C1" s="35" t="s">
        <v>30</v>
      </c>
    </row>
    <row r="2" spans="1:3" x14ac:dyDescent="0.25">
      <c r="A2" t="s">
        <v>170</v>
      </c>
      <c r="B2" t="s">
        <v>99</v>
      </c>
      <c r="C2" s="34">
        <v>1.1499999999999999</v>
      </c>
    </row>
    <row r="3" spans="1:3" x14ac:dyDescent="0.25">
      <c r="A3" t="s">
        <v>171</v>
      </c>
      <c r="B3" t="s">
        <v>100</v>
      </c>
      <c r="C3" s="34">
        <f>1/0.9</f>
        <v>1.1111111111111112</v>
      </c>
    </row>
    <row r="4" spans="1:3" x14ac:dyDescent="0.25">
      <c r="B4" t="s">
        <v>101</v>
      </c>
    </row>
    <row r="5" spans="1:3" x14ac:dyDescent="0.25">
      <c r="B5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N2</vt:lpstr>
      <vt:lpstr>graphics</vt:lpstr>
      <vt:lpstr>demand spectrum ULS</vt:lpstr>
      <vt:lpstr>capacity spectrum ULS</vt:lpstr>
      <vt:lpstr>ADRS spectra</vt:lpstr>
      <vt:lpstr>pushover</vt:lpstr>
      <vt:lpstr>joint displacements</vt:lpstr>
      <vt:lpstr>aux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Fernando Gómez Martínez</cp:lastModifiedBy>
  <dcterms:created xsi:type="dcterms:W3CDTF">2013-01-22T18:13:48Z</dcterms:created>
  <dcterms:modified xsi:type="dcterms:W3CDTF">2017-11-14T22:04:43Z</dcterms:modified>
</cp:coreProperties>
</file>