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perez\SynologyDrive\Drive\Investigación\sexenio\"/>
    </mc:Choice>
  </mc:AlternateContent>
  <xr:revisionPtr revIDLastSave="0" documentId="13_ncr:1_{9009DED8-5D91-4011-A51B-EC57794B9B57}" xr6:coauthVersionLast="47" xr6:coauthVersionMax="47" xr10:uidLastSave="{00000000-0000-0000-0000-000000000000}"/>
  <bookViews>
    <workbookView xWindow="38280" yWindow="-120" windowWidth="29040" windowHeight="15720" xr2:uid="{93A0B1C0-29F8-4029-BEF5-C14D0F83A6CC}"/>
  </bookViews>
  <sheets>
    <sheet name="OVS-SCM" sheetId="1" r:id="rId1"/>
    <sheet name="HC-SCM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AB35" i="2"/>
  <c r="Z35" i="2"/>
  <c r="I35" i="2"/>
  <c r="AB34" i="2"/>
  <c r="Z34" i="2"/>
  <c r="I34" i="2"/>
  <c r="AB33" i="2"/>
  <c r="Z33" i="2"/>
  <c r="I33" i="2"/>
  <c r="AB32" i="2"/>
  <c r="Z32" i="2"/>
  <c r="I32" i="2"/>
  <c r="AB31" i="2"/>
  <c r="Z31" i="2"/>
  <c r="I31" i="2"/>
  <c r="AB30" i="2"/>
  <c r="Z30" i="2"/>
  <c r="I30" i="2"/>
  <c r="AB29" i="2"/>
  <c r="Z29" i="2"/>
  <c r="I29" i="2"/>
  <c r="AB28" i="2"/>
  <c r="Z28" i="2"/>
  <c r="I28" i="2"/>
  <c r="AB27" i="2"/>
  <c r="Z27" i="2"/>
  <c r="I27" i="2"/>
  <c r="AB26" i="2"/>
  <c r="Z26" i="2"/>
  <c r="I26" i="2"/>
  <c r="AB25" i="2"/>
  <c r="Z25" i="2"/>
  <c r="M25" i="2"/>
  <c r="M26" i="2" s="1"/>
  <c r="I25" i="2"/>
  <c r="AB24" i="2"/>
  <c r="Z24" i="2"/>
  <c r="N24" i="2"/>
  <c r="O24" i="2" s="1"/>
  <c r="I24" i="2"/>
  <c r="AB23" i="2"/>
  <c r="Z23" i="2"/>
  <c r="N23" i="2"/>
  <c r="O23" i="2" s="1"/>
  <c r="I23" i="2"/>
  <c r="AB22" i="2"/>
  <c r="Z22" i="2"/>
  <c r="M22" i="2"/>
  <c r="N22" i="2" s="1"/>
  <c r="O22" i="2" s="1"/>
  <c r="I22" i="2"/>
  <c r="AB21" i="2"/>
  <c r="Z21" i="2"/>
  <c r="N21" i="2"/>
  <c r="O21" i="2" s="1"/>
  <c r="P21" i="2" s="1"/>
  <c r="T21" i="2" s="1"/>
  <c r="I21" i="2"/>
  <c r="AB20" i="2"/>
  <c r="Z20" i="2"/>
  <c r="M20" i="2"/>
  <c r="N20" i="2" s="1"/>
  <c r="O20" i="2" s="1"/>
  <c r="I20" i="2"/>
  <c r="AB19" i="2"/>
  <c r="Z19" i="2"/>
  <c r="N19" i="2"/>
  <c r="O19" i="2" s="1"/>
  <c r="I19" i="2"/>
  <c r="AB18" i="2"/>
  <c r="Z18" i="2"/>
  <c r="M18" i="2"/>
  <c r="N18" i="2" s="1"/>
  <c r="O18" i="2" s="1"/>
  <c r="I18" i="2"/>
  <c r="AB17" i="2"/>
  <c r="Z17" i="2"/>
  <c r="N17" i="2"/>
  <c r="O17" i="2" s="1"/>
  <c r="I17" i="2"/>
  <c r="AB16" i="2"/>
  <c r="Z16" i="2"/>
  <c r="M16" i="2"/>
  <c r="N16" i="2" s="1"/>
  <c r="O16" i="2" s="1"/>
  <c r="I16" i="2"/>
  <c r="AB15" i="2"/>
  <c r="Z15" i="2"/>
  <c r="N15" i="2"/>
  <c r="O15" i="2" s="1"/>
  <c r="I15" i="2"/>
  <c r="AB14" i="2"/>
  <c r="Z14" i="2"/>
  <c r="M14" i="2"/>
  <c r="N14" i="2" s="1"/>
  <c r="O14" i="2" s="1"/>
  <c r="P14" i="2" s="1"/>
  <c r="Q14" i="2" s="1"/>
  <c r="I14" i="2"/>
  <c r="AB13" i="2"/>
  <c r="Z13" i="2"/>
  <c r="N13" i="2"/>
  <c r="O13" i="2" s="1"/>
  <c r="Y13" i="2" s="1"/>
  <c r="I13" i="2"/>
  <c r="AB12" i="2"/>
  <c r="Z12" i="2"/>
  <c r="N12" i="2"/>
  <c r="O12" i="2" s="1"/>
  <c r="I12" i="2"/>
  <c r="AB11" i="2"/>
  <c r="Z11" i="2"/>
  <c r="N11" i="2"/>
  <c r="O11" i="2" s="1"/>
  <c r="I11" i="2"/>
  <c r="AB10" i="2"/>
  <c r="Z10" i="2"/>
  <c r="N10" i="2"/>
  <c r="O10" i="2" s="1"/>
  <c r="I10" i="2"/>
  <c r="AB9" i="2"/>
  <c r="Z9" i="2"/>
  <c r="N9" i="2"/>
  <c r="O9" i="2" s="1"/>
  <c r="I9" i="2"/>
  <c r="AB8" i="2"/>
  <c r="Z8" i="2"/>
  <c r="N8" i="2"/>
  <c r="O8" i="2" s="1"/>
  <c r="I8" i="2"/>
  <c r="AB7" i="2"/>
  <c r="Z7" i="2"/>
  <c r="N7" i="2"/>
  <c r="O7" i="2" s="1"/>
  <c r="Y7" i="2" s="1"/>
  <c r="I7" i="2"/>
  <c r="AB6" i="2"/>
  <c r="Z6" i="2"/>
  <c r="N6" i="2"/>
  <c r="O6" i="2" s="1"/>
  <c r="I6" i="2"/>
  <c r="AB5" i="2"/>
  <c r="AA5" i="2"/>
  <c r="AA6" i="2" s="1"/>
  <c r="AA7" i="2" s="1"/>
  <c r="AA8" i="2" s="1"/>
  <c r="AA9" i="2" s="1"/>
  <c r="AA10" i="2" s="1"/>
  <c r="Z5" i="2"/>
  <c r="N5" i="2"/>
  <c r="O5" i="2" s="1"/>
  <c r="I5" i="2"/>
  <c r="AB4" i="2"/>
  <c r="Z4" i="2"/>
  <c r="M4" i="2"/>
  <c r="M6" i="2" s="1"/>
  <c r="I4" i="2"/>
  <c r="AB3" i="2"/>
  <c r="AA3" i="2"/>
  <c r="AA4" i="2" s="1"/>
  <c r="Z3" i="2"/>
  <c r="N3" i="2"/>
  <c r="O3" i="2" s="1"/>
  <c r="I3" i="2"/>
  <c r="AB2" i="2"/>
  <c r="Z2" i="2"/>
  <c r="N2" i="2"/>
  <c r="O2" i="2" s="1"/>
  <c r="P2" i="2" s="1"/>
  <c r="Q2" i="2" s="1"/>
  <c r="L2" i="2"/>
  <c r="I2" i="2"/>
  <c r="H39" i="1"/>
  <c r="I39" i="1" s="1"/>
  <c r="I38" i="1"/>
  <c r="N37" i="1"/>
  <c r="O37" i="1" s="1"/>
  <c r="I37" i="1"/>
  <c r="I36" i="1"/>
  <c r="I35" i="1"/>
  <c r="I34" i="1"/>
  <c r="I33" i="1"/>
  <c r="I32" i="1"/>
  <c r="I31" i="1"/>
  <c r="I30" i="1"/>
  <c r="I29" i="1"/>
  <c r="I28" i="1"/>
  <c r="I27" i="1"/>
  <c r="M26" i="1"/>
  <c r="N26" i="1" s="1"/>
  <c r="O26" i="1" s="1"/>
  <c r="I26" i="1"/>
  <c r="N25" i="1"/>
  <c r="O25" i="1" s="1"/>
  <c r="I25" i="1"/>
  <c r="N24" i="1"/>
  <c r="O24" i="1" s="1"/>
  <c r="I24" i="1"/>
  <c r="N23" i="1"/>
  <c r="O23" i="1" s="1"/>
  <c r="I23" i="1"/>
  <c r="M22" i="1"/>
  <c r="N22" i="1" s="1"/>
  <c r="O22" i="1" s="1"/>
  <c r="I22" i="1"/>
  <c r="N21" i="1"/>
  <c r="O21" i="1" s="1"/>
  <c r="I21" i="1"/>
  <c r="M20" i="1"/>
  <c r="N20" i="1" s="1"/>
  <c r="O20" i="1" s="1"/>
  <c r="I20" i="1"/>
  <c r="N19" i="1"/>
  <c r="O19" i="1" s="1"/>
  <c r="I19" i="1"/>
  <c r="I18" i="1"/>
  <c r="N17" i="1"/>
  <c r="O17" i="1" s="1"/>
  <c r="I17" i="1"/>
  <c r="I16" i="1"/>
  <c r="N15" i="1"/>
  <c r="O15" i="1" s="1"/>
  <c r="I15" i="1"/>
  <c r="M14" i="1"/>
  <c r="M16" i="1" s="1"/>
  <c r="I14" i="1"/>
  <c r="N13" i="1"/>
  <c r="O13" i="1" s="1"/>
  <c r="I13" i="1"/>
  <c r="N12" i="1"/>
  <c r="O12" i="1" s="1"/>
  <c r="I12" i="1"/>
  <c r="N11" i="1"/>
  <c r="O11" i="1" s="1"/>
  <c r="I11" i="1"/>
  <c r="N10" i="1"/>
  <c r="O10" i="1" s="1"/>
  <c r="I10" i="1"/>
  <c r="N9" i="1"/>
  <c r="O9" i="1" s="1"/>
  <c r="I9" i="1"/>
  <c r="N8" i="1"/>
  <c r="O8" i="1" s="1"/>
  <c r="I8" i="1"/>
  <c r="N7" i="1"/>
  <c r="O7" i="1" s="1"/>
  <c r="I7" i="1"/>
  <c r="I6" i="1"/>
  <c r="N5" i="1"/>
  <c r="O5" i="1" s="1"/>
  <c r="I5" i="1"/>
  <c r="M4" i="1"/>
  <c r="N4" i="1" s="1"/>
  <c r="O4" i="1" s="1"/>
  <c r="I4" i="1"/>
  <c r="U3" i="1"/>
  <c r="U4" i="1" s="1"/>
  <c r="U5" i="1" s="1"/>
  <c r="U6" i="1" s="1"/>
  <c r="U7" i="1" s="1"/>
  <c r="U8" i="1" s="1"/>
  <c r="U9" i="1" s="1"/>
  <c r="U10" i="1" s="1"/>
  <c r="N3" i="1"/>
  <c r="O3" i="1" s="1"/>
  <c r="I3" i="1"/>
  <c r="N2" i="1"/>
  <c r="O2" i="1" s="1"/>
  <c r="L2" i="1"/>
  <c r="I2" i="1"/>
  <c r="M6" i="1" l="1"/>
  <c r="N6" i="1" s="1"/>
  <c r="O6" i="1" s="1"/>
  <c r="N14" i="1"/>
  <c r="O14" i="1" s="1"/>
  <c r="N16" i="1"/>
  <c r="O16" i="1" s="1"/>
  <c r="M18" i="1"/>
  <c r="N18" i="1" s="1"/>
  <c r="O18" i="1" s="1"/>
  <c r="M27" i="1"/>
  <c r="N27" i="1" s="1"/>
  <c r="O27" i="1" s="1"/>
  <c r="Y22" i="2"/>
  <c r="P22" i="2"/>
  <c r="Y5" i="2"/>
  <c r="P5" i="2"/>
  <c r="AA11" i="2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A28" i="2" s="1"/>
  <c r="AA29" i="2" s="1"/>
  <c r="AA30" i="2" s="1"/>
  <c r="AA31" i="2" s="1"/>
  <c r="AA32" i="2" s="1"/>
  <c r="AA33" i="2" s="1"/>
  <c r="AA34" i="2" s="1"/>
  <c r="AA35" i="2" s="1"/>
  <c r="AA12" i="2"/>
  <c r="Y12" i="2"/>
  <c r="P12" i="2"/>
  <c r="Y19" i="2"/>
  <c r="P19" i="2"/>
  <c r="Y10" i="2"/>
  <c r="P10" i="2"/>
  <c r="Y17" i="2"/>
  <c r="P17" i="2"/>
  <c r="Y6" i="2"/>
  <c r="P6" i="2"/>
  <c r="Y24" i="2"/>
  <c r="P24" i="2"/>
  <c r="M27" i="2"/>
  <c r="N26" i="2"/>
  <c r="O26" i="2" s="1"/>
  <c r="P20" i="2"/>
  <c r="Y20" i="2"/>
  <c r="Y11" i="2"/>
  <c r="P11" i="2"/>
  <c r="Y18" i="2"/>
  <c r="P18" i="2"/>
  <c r="P8" i="2"/>
  <c r="Y8" i="2"/>
  <c r="Y3" i="2"/>
  <c r="P3" i="2"/>
  <c r="Y15" i="2"/>
  <c r="P15" i="2"/>
  <c r="Y16" i="2"/>
  <c r="P16" i="2"/>
  <c r="P7" i="2"/>
  <c r="Q21" i="2"/>
  <c r="N4" i="2"/>
  <c r="O4" i="2" s="1"/>
  <c r="N25" i="2"/>
  <c r="O25" i="2" s="1"/>
  <c r="Y9" i="2"/>
  <c r="P9" i="2"/>
  <c r="Y21" i="2"/>
  <c r="P13" i="2"/>
  <c r="Y2" i="2"/>
  <c r="Y14" i="2"/>
  <c r="Y23" i="2"/>
  <c r="P23" i="2"/>
  <c r="U11" i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12" i="1"/>
  <c r="H40" i="1"/>
  <c r="M28" i="1" l="1"/>
  <c r="T13" i="2"/>
  <c r="Q13" i="2"/>
  <c r="M28" i="2"/>
  <c r="N27" i="2"/>
  <c r="O27" i="2" s="1"/>
  <c r="T9" i="2"/>
  <c r="Q9" i="2"/>
  <c r="T17" i="2"/>
  <c r="Q17" i="2"/>
  <c r="T5" i="2"/>
  <c r="Q5" i="2"/>
  <c r="T11" i="2"/>
  <c r="Q11" i="2"/>
  <c r="P26" i="2"/>
  <c r="Y26" i="2"/>
  <c r="T24" i="2"/>
  <c r="Q24" i="2"/>
  <c r="Y4" i="2"/>
  <c r="P4" i="2"/>
  <c r="T10" i="2"/>
  <c r="Q10" i="2"/>
  <c r="T19" i="2"/>
  <c r="Q19" i="2"/>
  <c r="T12" i="2"/>
  <c r="Q12" i="2"/>
  <c r="Q8" i="2"/>
  <c r="T8" i="2"/>
  <c r="T23" i="2"/>
  <c r="Q23" i="2"/>
  <c r="T20" i="2"/>
  <c r="Q20" i="2"/>
  <c r="T6" i="2"/>
  <c r="Q6" i="2"/>
  <c r="Y25" i="2"/>
  <c r="P25" i="2"/>
  <c r="Q7" i="2"/>
  <c r="T7" i="2"/>
  <c r="T16" i="2"/>
  <c r="Q16" i="2"/>
  <c r="T15" i="2"/>
  <c r="Q15" i="2"/>
  <c r="T3" i="2"/>
  <c r="Q3" i="2"/>
  <c r="T18" i="2"/>
  <c r="Q18" i="2"/>
  <c r="Q22" i="2"/>
  <c r="T22" i="2"/>
  <c r="H41" i="1"/>
  <c r="I40" i="1"/>
  <c r="M29" i="1"/>
  <c r="N28" i="1"/>
  <c r="O28" i="1" s="1"/>
  <c r="U23" i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24" i="1"/>
  <c r="T25" i="2" l="1"/>
  <c r="Q25" i="2"/>
  <c r="Y27" i="2"/>
  <c r="P27" i="2"/>
  <c r="T4" i="2"/>
  <c r="Q4" i="2"/>
  <c r="M29" i="2"/>
  <c r="N28" i="2"/>
  <c r="O28" i="2" s="1"/>
  <c r="T26" i="2"/>
  <c r="Q26" i="2"/>
  <c r="U36" i="1"/>
  <c r="U35" i="1"/>
  <c r="U37" i="1" s="1"/>
  <c r="N29" i="1"/>
  <c r="O29" i="1" s="1"/>
  <c r="M30" i="1"/>
  <c r="I41" i="1"/>
  <c r="H42" i="1"/>
  <c r="M30" i="2" l="1"/>
  <c r="N29" i="2"/>
  <c r="O29" i="2" s="1"/>
  <c r="Y28" i="2"/>
  <c r="P28" i="2"/>
  <c r="T27" i="2"/>
  <c r="Q27" i="2"/>
  <c r="N30" i="1"/>
  <c r="O30" i="1" s="1"/>
  <c r="M31" i="1"/>
  <c r="H43" i="1"/>
  <c r="I42" i="1"/>
  <c r="T28" i="2" l="1"/>
  <c r="Q28" i="2"/>
  <c r="N30" i="2"/>
  <c r="O30" i="2" s="1"/>
  <c r="M31" i="2"/>
  <c r="Y29" i="2"/>
  <c r="P29" i="2"/>
  <c r="H44" i="1"/>
  <c r="I43" i="1"/>
  <c r="N31" i="1"/>
  <c r="O31" i="1" s="1"/>
  <c r="M32" i="1"/>
  <c r="M32" i="2" l="1"/>
  <c r="N31" i="2"/>
  <c r="O31" i="2" s="1"/>
  <c r="Y30" i="2"/>
  <c r="P30" i="2"/>
  <c r="Q29" i="2"/>
  <c r="T29" i="2"/>
  <c r="M33" i="1"/>
  <c r="N32" i="1"/>
  <c r="O32" i="1" s="1"/>
  <c r="I44" i="1"/>
  <c r="H45" i="1"/>
  <c r="P31" i="2" l="1"/>
  <c r="Y31" i="2"/>
  <c r="Q30" i="2"/>
  <c r="T30" i="2"/>
  <c r="N32" i="2"/>
  <c r="O32" i="2" s="1"/>
  <c r="M33" i="2"/>
  <c r="H46" i="1"/>
  <c r="I45" i="1"/>
  <c r="M34" i="1"/>
  <c r="N33" i="1"/>
  <c r="O33" i="1" s="1"/>
  <c r="P32" i="2" l="1"/>
  <c r="Y32" i="2"/>
  <c r="T31" i="2"/>
  <c r="Q31" i="2"/>
  <c r="M34" i="2"/>
  <c r="N33" i="2"/>
  <c r="O33" i="2" s="1"/>
  <c r="N34" i="1"/>
  <c r="O34" i="1" s="1"/>
  <c r="M35" i="1"/>
  <c r="N35" i="1" s="1"/>
  <c r="O35" i="1" s="1"/>
  <c r="M36" i="1"/>
  <c r="N36" i="1" s="1"/>
  <c r="O36" i="1" s="1"/>
  <c r="H47" i="1"/>
  <c r="I46" i="1"/>
  <c r="N34" i="2" l="1"/>
  <c r="O34" i="2" s="1"/>
  <c r="M35" i="2"/>
  <c r="N35" i="2" s="1"/>
  <c r="O35" i="2" s="1"/>
  <c r="P33" i="2"/>
  <c r="Y33" i="2"/>
  <c r="Q32" i="2"/>
  <c r="T32" i="2"/>
  <c r="H48" i="1"/>
  <c r="I47" i="1"/>
  <c r="P35" i="2" l="1"/>
  <c r="Y35" i="2"/>
  <c r="T33" i="2"/>
  <c r="Q33" i="2"/>
  <c r="Y34" i="2"/>
  <c r="P34" i="2"/>
  <c r="I48" i="1"/>
  <c r="H49" i="1"/>
  <c r="T34" i="2" l="1"/>
  <c r="Q34" i="2"/>
  <c r="Q35" i="2"/>
  <c r="T35" i="2"/>
  <c r="H50" i="1"/>
  <c r="I49" i="1"/>
  <c r="H51" i="1" l="1"/>
  <c r="I50" i="1"/>
  <c r="I51" i="1" l="1"/>
  <c r="H52" i="1"/>
  <c r="H53" i="1" l="1"/>
  <c r="I52" i="1"/>
  <c r="H54" i="1" l="1"/>
  <c r="I53" i="1"/>
  <c r="H55" i="1" l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Asunción Pérez Pascual</author>
  </authors>
  <commentList>
    <comment ref="M14" authorId="0" shapeId="0" xr:uid="{F6865247-7611-4974-A693-948F74D2E00E}">
      <text>
        <r>
          <rPr>
            <b/>
            <sz val="9"/>
            <color indexed="81"/>
            <rFont val="Tahoma"/>
            <family val="2"/>
          </rPr>
          <t>María Asunción Pérez Pascual:</t>
        </r>
        <r>
          <rPr>
            <sz val="9"/>
            <color indexed="81"/>
            <rFont val="Tahoma"/>
            <family val="2"/>
          </rPr>
          <t xml:space="preserve">
No me ha dejado llegar a esta potencia cuando he repetido las medidas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Asunción Pérez Pascual</author>
  </authors>
  <commentList>
    <comment ref="H2" authorId="0" shapeId="0" xr:uid="{32044145-A3B7-4E40-821B-4E498ED08A8D}">
      <text>
        <r>
          <rPr>
            <b/>
            <sz val="9"/>
            <color indexed="81"/>
            <rFont val="Tahoma"/>
            <family val="2"/>
          </rPr>
          <t>María Asunción Pérez Pascual:</t>
        </r>
        <r>
          <rPr>
            <sz val="9"/>
            <color indexed="81"/>
            <rFont val="Tahoma"/>
            <family val="2"/>
          </rPr>
          <t xml:space="preserve">
Este es el valor medido en Junio 
</t>
        </r>
      </text>
    </comment>
    <comment ref="M14" authorId="0" shapeId="0" xr:uid="{0FC34DCD-9516-4D01-A848-900D2CB72D77}">
      <text>
        <r>
          <rPr>
            <b/>
            <sz val="9"/>
            <color indexed="81"/>
            <rFont val="Tahoma"/>
            <family val="2"/>
          </rPr>
          <t>María Asunción Pérez Pascual:</t>
        </r>
        <r>
          <rPr>
            <sz val="9"/>
            <color indexed="81"/>
            <rFont val="Tahoma"/>
            <family val="2"/>
          </rPr>
          <t xml:space="preserve">
No me ha dejado llegar a esta potencia cuando he repetido las medidas
</t>
        </r>
      </text>
    </comment>
  </commentList>
</comments>
</file>

<file path=xl/sharedStrings.xml><?xml version="1.0" encoding="utf-8"?>
<sst xmlns="http://schemas.openxmlformats.org/spreadsheetml/2006/main" count="49" uniqueCount="29">
  <si>
    <t>Modulation Type</t>
  </si>
  <si>
    <t>Span TX</t>
  </si>
  <si>
    <t>Rolloff</t>
  </si>
  <si>
    <t>SpanRX</t>
  </si>
  <si>
    <t>OrdenEQ</t>
  </si>
  <si>
    <t>RetEQ</t>
  </si>
  <si>
    <t>Preemph</t>
  </si>
  <si>
    <t>BER</t>
  </si>
  <si>
    <t>log10(BER)</t>
  </si>
  <si>
    <t>EVM_rms</t>
  </si>
  <si>
    <t>EVM_max</t>
  </si>
  <si>
    <t>Throughput (Gb/s)</t>
  </si>
  <si>
    <t>POT OPT der (dBm)</t>
  </si>
  <si>
    <t>POT OPT Rx (mW)</t>
  </si>
  <si>
    <t>POT OPT Rx (dBm)</t>
  </si>
  <si>
    <t>Att1 (antes del ampli)</t>
  </si>
  <si>
    <t>Att2(despues del ampli)</t>
  </si>
  <si>
    <t>DAC</t>
  </si>
  <si>
    <t>Att1</t>
  </si>
  <si>
    <t>Ampli  WENTEQ ABL 0300-01-2730</t>
  </si>
  <si>
    <t>Att2</t>
  </si>
  <si>
    <t>Pot Op RX F0 (dBm)</t>
  </si>
  <si>
    <t>Att3</t>
  </si>
  <si>
    <t>Ampli WENTEQ ABL 0300-01-2516</t>
  </si>
  <si>
    <t>ADC</t>
  </si>
  <si>
    <t>Pot electrica RX</t>
  </si>
  <si>
    <t>Calculo att antes del ampli</t>
  </si>
  <si>
    <t>DAC (phase)</t>
  </si>
  <si>
    <t>POT OPT trx (dBm)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</si>
</sst>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4" tint="-0.249977111117893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1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lightDown"/>
    </fill>
    <fill>
      <patternFill patternType="lightDown"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horizontal="center" vertical="center" textRotation="90"/>
    </xf>
    <xf numFmtId="11" fontId="2" fillId="2" borderId="1" xfId="0" applyNumberFormat="1" applyFont="1" applyFill="1" applyBorder="1" applyAlignment="1">
      <alignment horizontal="center" vertical="center" textRotation="90"/>
    </xf>
    <xf numFmtId="2" fontId="2" fillId="2" borderId="1" xfId="0" applyNumberFormat="1" applyFont="1" applyFill="1" applyBorder="1" applyAlignment="1">
      <alignment horizontal="center" vertical="center" textRotation="90"/>
    </xf>
    <xf numFmtId="2" fontId="2" fillId="2" borderId="2" xfId="0" applyNumberFormat="1" applyFont="1" applyFill="1" applyBorder="1" applyAlignment="1">
      <alignment horizontal="center" vertical="center" textRotation="90"/>
    </xf>
    <xf numFmtId="2" fontId="2" fillId="2" borderId="3" xfId="0" applyNumberFormat="1" applyFont="1" applyFill="1" applyBorder="1" applyAlignment="1">
      <alignment horizontal="center" vertical="center" textRotation="90"/>
    </xf>
    <xf numFmtId="2" fontId="2" fillId="2" borderId="4" xfId="0" applyNumberFormat="1" applyFont="1" applyFill="1" applyBorder="1" applyAlignment="1">
      <alignment horizontal="center" vertical="center" textRotation="90"/>
    </xf>
    <xf numFmtId="0" fontId="0" fillId="0" borderId="4" xfId="0" applyBorder="1"/>
    <xf numFmtId="11" fontId="1" fillId="0" borderId="4" xfId="0" applyNumberFormat="1" applyFont="1" applyBorder="1"/>
    <xf numFmtId="2" fontId="1" fillId="0" borderId="4" xfId="0" applyNumberFormat="1" applyFont="1" applyBorder="1"/>
    <xf numFmtId="2" fontId="0" fillId="0" borderId="4" xfId="0" applyNumberFormat="1" applyBorder="1"/>
    <xf numFmtId="0" fontId="0" fillId="3" borderId="4" xfId="0" applyFill="1" applyBorder="1"/>
    <xf numFmtId="11" fontId="1" fillId="3" borderId="4" xfId="0" applyNumberFormat="1" applyFont="1" applyFill="1" applyBorder="1"/>
    <xf numFmtId="2" fontId="1" fillId="3" borderId="4" xfId="0" applyNumberFormat="1" applyFont="1" applyFill="1" applyBorder="1"/>
    <xf numFmtId="2" fontId="0" fillId="3" borderId="4" xfId="0" applyNumberFormat="1" applyFill="1" applyBorder="1"/>
    <xf numFmtId="0" fontId="0" fillId="3" borderId="0" xfId="0" applyFill="1"/>
    <xf numFmtId="0" fontId="0" fillId="4" borderId="4" xfId="0" applyFill="1" applyBorder="1"/>
    <xf numFmtId="11" fontId="0" fillId="4" borderId="4" xfId="0" applyNumberFormat="1" applyFill="1" applyBorder="1"/>
    <xf numFmtId="2" fontId="0" fillId="4" borderId="4" xfId="0" applyNumberFormat="1" applyFill="1" applyBorder="1"/>
    <xf numFmtId="11" fontId="0" fillId="0" borderId="4" xfId="0" applyNumberFormat="1" applyBorder="1"/>
    <xf numFmtId="11" fontId="0" fillId="3" borderId="4" xfId="0" applyNumberFormat="1" applyFill="1" applyBorder="1"/>
    <xf numFmtId="0" fontId="0" fillId="5" borderId="4" xfId="0" applyFill="1" applyBorder="1"/>
    <xf numFmtId="11" fontId="0" fillId="5" borderId="4" xfId="0" applyNumberFormat="1" applyFill="1" applyBorder="1"/>
    <xf numFmtId="2" fontId="0" fillId="5" borderId="4" xfId="0" applyNumberFormat="1" applyFill="1" applyBorder="1"/>
    <xf numFmtId="2" fontId="0" fillId="5" borderId="4" xfId="0" applyNumberFormat="1" applyFill="1" applyBorder="1" applyAlignment="1">
      <alignment wrapText="1"/>
    </xf>
    <xf numFmtId="0" fontId="1" fillId="5" borderId="4" xfId="0" applyFont="1" applyFill="1" applyBorder="1"/>
    <xf numFmtId="0" fontId="0" fillId="3" borderId="3" xfId="0" applyFill="1" applyBorder="1"/>
    <xf numFmtId="11" fontId="1" fillId="5" borderId="4" xfId="0" applyNumberFormat="1" applyFont="1" applyFill="1" applyBorder="1"/>
    <xf numFmtId="2" fontId="1" fillId="5" borderId="4" xfId="0" applyNumberFormat="1" applyFont="1" applyFill="1" applyBorder="1"/>
    <xf numFmtId="2" fontId="0" fillId="0" borderId="4" xfId="0" applyNumberFormat="1" applyBorder="1" applyAlignment="1">
      <alignment wrapText="1"/>
    </xf>
    <xf numFmtId="0" fontId="0" fillId="6" borderId="4" xfId="0" applyFill="1" applyBorder="1"/>
    <xf numFmtId="11" fontId="0" fillId="0" borderId="0" xfId="0" applyNumberFormat="1"/>
    <xf numFmtId="2" fontId="0" fillId="0" borderId="0" xfId="0" applyNumberFormat="1"/>
    <xf numFmtId="11" fontId="5" fillId="0" borderId="4" xfId="0" applyNumberFormat="1" applyFont="1" applyBorder="1"/>
    <xf numFmtId="2" fontId="5" fillId="0" borderId="4" xfId="0" applyNumberFormat="1" applyFont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6" fillId="3" borderId="4" xfId="0" applyFont="1" applyFill="1" applyBorder="1"/>
    <xf numFmtId="11" fontId="5" fillId="5" borderId="4" xfId="0" applyNumberFormat="1" applyFont="1" applyFill="1" applyBorder="1"/>
    <xf numFmtId="2" fontId="5" fillId="5" borderId="4" xfId="0" applyNumberFormat="1" applyFont="1" applyFill="1" applyBorder="1"/>
    <xf numFmtId="2" fontId="6" fillId="4" borderId="4" xfId="0" applyNumberFormat="1" applyFont="1" applyFill="1" applyBorder="1"/>
    <xf numFmtId="1" fontId="0" fillId="5" borderId="4" xfId="0" applyNumberFormat="1" applyFill="1" applyBorder="1"/>
    <xf numFmtId="2" fontId="7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log(BER)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12886203405075E-2"/>
          <c:y val="0.12731655021995489"/>
          <c:w val="0.90954170333842088"/>
          <c:h val="0.73029684669697981"/>
        </c:manualLayout>
      </c:layout>
      <c:scatterChart>
        <c:scatterStyle val="lineMarker"/>
        <c:varyColors val="0"/>
        <c:ser>
          <c:idx val="0"/>
          <c:order val="0"/>
          <c:tx>
            <c:v>64-QAM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[1]Res_9_4_20km!$O$2:$O$12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[1]Res_9_4_20km!$I$2:$I$12</c:f>
              <c:numCache>
                <c:formatCode>0.00E+00</c:formatCode>
                <c:ptCount val="11"/>
                <c:pt idx="0">
                  <c:v>-6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-5.6989700043360187</c:v>
                </c:pt>
                <c:pt idx="5">
                  <c:v>-5.5228787452803374</c:v>
                </c:pt>
                <c:pt idx="6">
                  <c:v>-5.0457574905606748</c:v>
                </c:pt>
                <c:pt idx="7">
                  <c:v>-5</c:v>
                </c:pt>
                <c:pt idx="8">
                  <c:v>-4.8538719643217618</c:v>
                </c:pt>
                <c:pt idx="9">
                  <c:v>-4.6020599913279625</c:v>
                </c:pt>
                <c:pt idx="10">
                  <c:v>-4.4559319556497243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9C-4FE7-831E-83B59048AA46}"/>
            </c:ext>
          </c:extLst>
        </c:ser>
        <c:ser>
          <c:idx val="1"/>
          <c:order val="1"/>
          <c:tx>
            <c:v>128-QAM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[1]Res_9_4_20km!$O$2:$O$12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[1]Res_9_4_20km!$I$13:$I$23</c:f>
              <c:numCache>
                <c:formatCode>0.00E+00</c:formatCode>
                <c:ptCount val="11"/>
                <c:pt idx="0">
                  <c:v>-4.2518119729937993</c:v>
                </c:pt>
                <c:pt idx="1">
                  <c:v>-3.9586073148417751</c:v>
                </c:pt>
                <c:pt idx="2">
                  <c:v>-3.9706162223147903</c:v>
                </c:pt>
                <c:pt idx="3">
                  <c:v>-3.6989700043360187</c:v>
                </c:pt>
                <c:pt idx="4">
                  <c:v>-3.5512936800949202</c:v>
                </c:pt>
                <c:pt idx="5">
                  <c:v>-3.5421181032660076</c:v>
                </c:pt>
                <c:pt idx="6">
                  <c:v>-3.3861581781239307</c:v>
                </c:pt>
                <c:pt idx="7">
                  <c:v>-3.4045037781744258</c:v>
                </c:pt>
                <c:pt idx="8">
                  <c:v>-3.3605135107314141</c:v>
                </c:pt>
                <c:pt idx="9">
                  <c:v>-3.191114132640188</c:v>
                </c:pt>
                <c:pt idx="10">
                  <c:v>-2.9800533183211577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9C-4FE7-831E-83B59048AA46}"/>
            </c:ext>
          </c:extLst>
        </c:ser>
        <c:ser>
          <c:idx val="2"/>
          <c:order val="2"/>
          <c:tx>
            <c:v>256-QAM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[1]Res_9_4_20km!$I$24:$I$34</c:f>
              <c:numCache>
                <c:formatCode>0.00E+00</c:formatCode>
                <c:ptCount val="11"/>
                <c:pt idx="0">
                  <c:v>-2.6382721639824069</c:v>
                </c:pt>
                <c:pt idx="1">
                  <c:v>-2.6133227160391623</c:v>
                </c:pt>
                <c:pt idx="2">
                  <c:v>-2.418619311290013</c:v>
                </c:pt>
                <c:pt idx="3">
                  <c:v>-2.3857357126412948</c:v>
                </c:pt>
                <c:pt idx="4">
                  <c:v>-2.3277173752110794</c:v>
                </c:pt>
                <c:pt idx="5">
                  <c:v>-2.3122035886187056</c:v>
                </c:pt>
                <c:pt idx="6">
                  <c:v>-2.2066986463868852</c:v>
                </c:pt>
                <c:pt idx="7">
                  <c:v>-2.1689625143599747</c:v>
                </c:pt>
                <c:pt idx="8">
                  <c:v>-2.0915149811213505</c:v>
                </c:pt>
                <c:pt idx="9">
                  <c:v>-2.0445961007269164</c:v>
                </c:pt>
                <c:pt idx="10">
                  <c:v>-1.946614200182518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9C-4FE7-831E-83B59048AA46}"/>
            </c:ext>
          </c:extLst>
        </c:ser>
        <c:ser>
          <c:idx val="3"/>
          <c:order val="3"/>
          <c:tx>
            <c:v>FEC Threshold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[1]Res_9_4_20km!$I$35:$I$45</c:f>
              <c:numCache>
                <c:formatCode>0.00E+00</c:formatCode>
                <c:ptCount val="11"/>
                <c:pt idx="0">
                  <c:v>-2.4202164033831899</c:v>
                </c:pt>
                <c:pt idx="1">
                  <c:v>-2.4202164033831899</c:v>
                </c:pt>
                <c:pt idx="2">
                  <c:v>-2.4202164033831899</c:v>
                </c:pt>
                <c:pt idx="3">
                  <c:v>-2.4202164033831899</c:v>
                </c:pt>
                <c:pt idx="4">
                  <c:v>-2.4202164033831899</c:v>
                </c:pt>
                <c:pt idx="5">
                  <c:v>-2.4202164033831899</c:v>
                </c:pt>
                <c:pt idx="6">
                  <c:v>-2.4202164033831899</c:v>
                </c:pt>
                <c:pt idx="7">
                  <c:v>-2.4202164033831899</c:v>
                </c:pt>
                <c:pt idx="8">
                  <c:v>-2.4202164033831899</c:v>
                </c:pt>
                <c:pt idx="9">
                  <c:v>-2.4202164033831899</c:v>
                </c:pt>
                <c:pt idx="10">
                  <c:v>-2.4202164033831899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9C-4FE7-831E-83B59048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244304"/>
        <c:axId val="1389244720"/>
      </c:scatterChart>
      <c:valAx>
        <c:axId val="138924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</a:t>
                </a:r>
                <a:r>
                  <a:rPr lang="es-ES" baseline="0"/>
                  <a:t> opt (dBm)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244720"/>
        <c:crosses val="autoZero"/>
        <c:crossBetween val="midCat"/>
      </c:valAx>
      <c:valAx>
        <c:axId val="138924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log10(BER)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244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EVM(%)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64-QAM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[1]Res_9_4_20km!$O$2:$O$12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[1]Res_9_4_20km!$J$2:$J$12</c:f>
              <c:numCache>
                <c:formatCode>0.00</c:formatCode>
                <c:ptCount val="11"/>
                <c:pt idx="0">
                  <c:v>3.9721350000000002</c:v>
                </c:pt>
                <c:pt idx="1">
                  <c:v>4.1852400000000003</c:v>
                </c:pt>
                <c:pt idx="2">
                  <c:v>4.1587769999999997</c:v>
                </c:pt>
                <c:pt idx="3">
                  <c:v>4.3100670000000001</c:v>
                </c:pt>
                <c:pt idx="4">
                  <c:v>4.3899999999999997</c:v>
                </c:pt>
                <c:pt idx="5">
                  <c:v>4.4186829999999997</c:v>
                </c:pt>
                <c:pt idx="6">
                  <c:v>4.7286299999999999</c:v>
                </c:pt>
                <c:pt idx="7">
                  <c:v>4.717492</c:v>
                </c:pt>
                <c:pt idx="8">
                  <c:v>4.9354760000000004</c:v>
                </c:pt>
                <c:pt idx="9">
                  <c:v>5.3469410000000002</c:v>
                </c:pt>
                <c:pt idx="10">
                  <c:v>5.418291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69-4EE2-9ABC-D71BC7F6CC50}"/>
            </c:ext>
          </c:extLst>
        </c:ser>
        <c:ser>
          <c:idx val="1"/>
          <c:order val="1"/>
          <c:tx>
            <c:v>128-QAM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[1]Res_9_4_20km!$O$2:$O$12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[1]Res_9_4_20km!$J$13:$J$23</c:f>
              <c:numCache>
                <c:formatCode>0.00</c:formatCode>
                <c:ptCount val="11"/>
                <c:pt idx="0">
                  <c:v>3.8119369999999999</c:v>
                </c:pt>
                <c:pt idx="1">
                  <c:v>4.0283389999999999</c:v>
                </c:pt>
                <c:pt idx="2">
                  <c:v>4.1658429999999997</c:v>
                </c:pt>
                <c:pt idx="3">
                  <c:v>4.2152539999999998</c:v>
                </c:pt>
                <c:pt idx="4">
                  <c:v>4.4938200000000004</c:v>
                </c:pt>
                <c:pt idx="5">
                  <c:v>4.5742729999999998</c:v>
                </c:pt>
                <c:pt idx="6">
                  <c:v>4.7557989999999997</c:v>
                </c:pt>
                <c:pt idx="7">
                  <c:v>4.806317</c:v>
                </c:pt>
                <c:pt idx="8">
                  <c:v>4.8488300000000004</c:v>
                </c:pt>
                <c:pt idx="9">
                  <c:v>5.0854200000000001</c:v>
                </c:pt>
                <c:pt idx="10">
                  <c:v>5.3758439999999998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69-4EE2-9ABC-D71BC7F6CC50}"/>
            </c:ext>
          </c:extLst>
        </c:ser>
        <c:ser>
          <c:idx val="2"/>
          <c:order val="2"/>
          <c:tx>
            <c:v>256-QAM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[1]Res_9_4_20km!$J$24:$J$34</c:f>
              <c:numCache>
                <c:formatCode>0.00</c:formatCode>
                <c:ptCount val="11"/>
                <c:pt idx="0">
                  <c:v>4.0999999999999996</c:v>
                </c:pt>
                <c:pt idx="1">
                  <c:v>4.0949999999999998</c:v>
                </c:pt>
                <c:pt idx="2">
                  <c:v>4.4348450000000001</c:v>
                </c:pt>
                <c:pt idx="3">
                  <c:v>4.5083299999999999</c:v>
                </c:pt>
                <c:pt idx="4">
                  <c:v>4.6105679999999998</c:v>
                </c:pt>
                <c:pt idx="5">
                  <c:v>4.6488189999999996</c:v>
                </c:pt>
                <c:pt idx="6">
                  <c:v>4.8716080000000002</c:v>
                </c:pt>
                <c:pt idx="7">
                  <c:v>4.9594940000000003</c:v>
                </c:pt>
                <c:pt idx="8">
                  <c:v>5.1356000000000002</c:v>
                </c:pt>
                <c:pt idx="9">
                  <c:v>5.35</c:v>
                </c:pt>
                <c:pt idx="10">
                  <c:v>5.5109839999999997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69-4EE2-9ABC-D71BC7F6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244304"/>
        <c:axId val="1389244720"/>
      </c:scatterChart>
      <c:valAx>
        <c:axId val="138924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244720"/>
        <c:crosses val="autoZero"/>
        <c:crossBetween val="midCat"/>
      </c:valAx>
      <c:valAx>
        <c:axId val="1389244720"/>
        <c:scaling>
          <c:orientation val="minMax"/>
          <c:max val="6.5"/>
          <c:min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EVM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244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'BER64-QAM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cat>
          <c:val>
            <c:numRef>
              <c:f>[1]Res_9_4_20km!$H$2:$H$12</c:f>
              <c:numCache>
                <c:formatCode>0.00E+00</c:formatCode>
                <c:ptCount val="11"/>
                <c:pt idx="0">
                  <c:v>9.9999999999999995E-7</c:v>
                </c:pt>
                <c:pt idx="1">
                  <c:v>9.9999999999999995E-7</c:v>
                </c:pt>
                <c:pt idx="2">
                  <c:v>9.9999999999999995E-7</c:v>
                </c:pt>
                <c:pt idx="3">
                  <c:v>9.9999999999999995E-7</c:v>
                </c:pt>
                <c:pt idx="4">
                  <c:v>1.9999999999999999E-6</c:v>
                </c:pt>
                <c:pt idx="5">
                  <c:v>3.0000000000000001E-6</c:v>
                </c:pt>
                <c:pt idx="6">
                  <c:v>9.0000000000000002E-6</c:v>
                </c:pt>
                <c:pt idx="7">
                  <c:v>1.0000000000000001E-5</c:v>
                </c:pt>
                <c:pt idx="8">
                  <c:v>1.4E-5</c:v>
                </c:pt>
                <c:pt idx="9">
                  <c:v>2.5000000000000001E-5</c:v>
                </c:pt>
                <c:pt idx="10">
                  <c:v>3.4999999999999997E-5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7-4067-B334-996F2294E089}"/>
            </c:ext>
          </c:extLst>
        </c:ser>
        <c:ser>
          <c:idx val="1"/>
          <c:order val="1"/>
          <c:tx>
            <c:v>BER128-QAM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cat>
          <c:val>
            <c:numRef>
              <c:f>[1]Res_9_4_20km!$H$13:$H$23</c:f>
              <c:numCache>
                <c:formatCode>0.00E+00</c:formatCode>
                <c:ptCount val="11"/>
                <c:pt idx="0">
                  <c:v>5.5999999999999999E-5</c:v>
                </c:pt>
                <c:pt idx="1">
                  <c:v>1.1E-4</c:v>
                </c:pt>
                <c:pt idx="2">
                  <c:v>1.07E-4</c:v>
                </c:pt>
                <c:pt idx="3">
                  <c:v>2.0000000000000001E-4</c:v>
                </c:pt>
                <c:pt idx="4">
                  <c:v>2.81E-4</c:v>
                </c:pt>
                <c:pt idx="5">
                  <c:v>2.8699999999999998E-4</c:v>
                </c:pt>
                <c:pt idx="6">
                  <c:v>4.1100000000000002E-4</c:v>
                </c:pt>
                <c:pt idx="7">
                  <c:v>3.9399999999999998E-4</c:v>
                </c:pt>
                <c:pt idx="8">
                  <c:v>4.3600000000000003E-4</c:v>
                </c:pt>
                <c:pt idx="9">
                  <c:v>6.4400000000000004E-4</c:v>
                </c:pt>
                <c:pt idx="10">
                  <c:v>1.047E-3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7-4067-B334-996F2294E089}"/>
            </c:ext>
          </c:extLst>
        </c:ser>
        <c:ser>
          <c:idx val="2"/>
          <c:order val="2"/>
          <c:tx>
            <c:v>BER256-QAM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cat>
          <c:val>
            <c:numRef>
              <c:f>[1]Res_9_4_20km!$H$24:$H$34</c:f>
              <c:numCache>
                <c:formatCode>0.00E+00</c:formatCode>
                <c:ptCount val="11"/>
                <c:pt idx="0">
                  <c:v>2.3E-3</c:v>
                </c:pt>
                <c:pt idx="1">
                  <c:v>2.4359999999999998E-3</c:v>
                </c:pt>
                <c:pt idx="2">
                  <c:v>3.8140000000000001E-3</c:v>
                </c:pt>
                <c:pt idx="3">
                  <c:v>4.1139999999999996E-3</c:v>
                </c:pt>
                <c:pt idx="4">
                  <c:v>4.7019999999999996E-3</c:v>
                </c:pt>
                <c:pt idx="5">
                  <c:v>4.8729999999999997E-3</c:v>
                </c:pt>
                <c:pt idx="6">
                  <c:v>6.2129999999999998E-3</c:v>
                </c:pt>
                <c:pt idx="7">
                  <c:v>6.777E-3</c:v>
                </c:pt>
                <c:pt idx="8">
                  <c:v>8.0999999999999996E-3</c:v>
                </c:pt>
                <c:pt idx="9">
                  <c:v>9.0241000000000002E-3</c:v>
                </c:pt>
                <c:pt idx="10">
                  <c:v>1.1308E-2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37-4067-B334-996F2294E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711680"/>
        <c:axId val="1797721248"/>
      </c:lineChart>
      <c:catAx>
        <c:axId val="1797711680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 Opt</a:t>
                </a:r>
                <a:r>
                  <a:rPr lang="es-ES" baseline="0"/>
                  <a:t> Rx (dBm)</a:t>
                </a:r>
              </a:p>
              <a:p>
                <a:pPr>
                  <a:defRPr/>
                </a:pP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7721248"/>
        <c:crosses val="autoZero"/>
        <c:auto val="1"/>
        <c:lblAlgn val="ctr"/>
        <c:lblOffset val="100"/>
        <c:noMultiLvlLbl val="0"/>
      </c:catAx>
      <c:valAx>
        <c:axId val="1797721248"/>
        <c:scaling>
          <c:logBase val="10"/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77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log(BER)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12886203405075E-2"/>
          <c:y val="0.12731655021995489"/>
          <c:w val="0.90954170333842088"/>
          <c:h val="0.73029684669697981"/>
        </c:manualLayout>
      </c:layout>
      <c:scatterChart>
        <c:scatterStyle val="lineMarker"/>
        <c:varyColors val="0"/>
        <c:ser>
          <c:idx val="0"/>
          <c:order val="0"/>
          <c:tx>
            <c:v>64-QAM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[1]HCM_20km!$O$2:$O$13</c:f>
              <c:numCache>
                <c:formatCode>0.00</c:formatCode>
                <c:ptCount val="12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  <c:pt idx="11">
                  <c:v>-5.0411998265592493</c:v>
                </c:pt>
              </c:numCache>
            </c:numRef>
          </c:xVal>
          <c:yVal>
            <c:numRef>
              <c:f>[1]HCM_20km!$I$2:$I$13</c:f>
              <c:numCache>
                <c:formatCode>0.00E+00</c:formatCode>
                <c:ptCount val="12"/>
                <c:pt idx="0">
                  <c:v>-2.5376020021010439</c:v>
                </c:pt>
                <c:pt idx="1">
                  <c:v>-2.4581712332186876</c:v>
                </c:pt>
                <c:pt idx="2">
                  <c:v>-2.401647290130716</c:v>
                </c:pt>
                <c:pt idx="3">
                  <c:v>-2.4028535121663048</c:v>
                </c:pt>
                <c:pt idx="4">
                  <c:v>-2.3642147644663485</c:v>
                </c:pt>
                <c:pt idx="5">
                  <c:v>-2.2941362877160807</c:v>
                </c:pt>
                <c:pt idx="6">
                  <c:v>-2.255237762934422</c:v>
                </c:pt>
                <c:pt idx="7">
                  <c:v>-2.1909118686536537</c:v>
                </c:pt>
                <c:pt idx="8">
                  <c:v>-2.1641826457065272</c:v>
                </c:pt>
                <c:pt idx="9">
                  <c:v>-2.0927499171186716</c:v>
                </c:pt>
                <c:pt idx="10">
                  <c:v>-1.9570702666568403</c:v>
                </c:pt>
                <c:pt idx="11">
                  <c:v>-1.9136401693252518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E6-4C0C-A2F9-D8E61620E4E2}"/>
            </c:ext>
          </c:extLst>
        </c:ser>
        <c:ser>
          <c:idx val="1"/>
          <c:order val="1"/>
          <c:tx>
            <c:v>128-QAM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[1]HCM_20km!$O$2:$O$13</c:f>
              <c:numCache>
                <c:formatCode>0.00</c:formatCode>
                <c:ptCount val="12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  <c:pt idx="11">
                  <c:v>-5.0411998265592493</c:v>
                </c:pt>
              </c:numCache>
            </c:numRef>
          </c:xVal>
          <c:yVal>
            <c:numRef>
              <c:f>[1]HCM_20km!$I$14:$I$24</c:f>
              <c:numCache>
                <c:formatCode>0.00E+00</c:formatCode>
                <c:ptCount val="11"/>
                <c:pt idx="0">
                  <c:v>-1.8013429130455774</c:v>
                </c:pt>
                <c:pt idx="1">
                  <c:v>-1.7160207157615202</c:v>
                </c:pt>
                <c:pt idx="2">
                  <c:v>-1.7025459003809278</c:v>
                </c:pt>
                <c:pt idx="3">
                  <c:v>-1.7057322278205422</c:v>
                </c:pt>
                <c:pt idx="4">
                  <c:v>-1.8132131232667514</c:v>
                </c:pt>
                <c:pt idx="5">
                  <c:v>-1.7236531037469667</c:v>
                </c:pt>
                <c:pt idx="6">
                  <c:v>-1.7599752167812805</c:v>
                </c:pt>
                <c:pt idx="7">
                  <c:v>-1.7218182154324821</c:v>
                </c:pt>
                <c:pt idx="8">
                  <c:v>-1.657735273164588</c:v>
                </c:pt>
                <c:pt idx="9">
                  <c:v>-1.6065476448662537</c:v>
                </c:pt>
                <c:pt idx="10">
                  <c:v>-1.4456683533061712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E6-4C0C-A2F9-D8E61620E4E2}"/>
            </c:ext>
          </c:extLst>
        </c:ser>
        <c:ser>
          <c:idx val="2"/>
          <c:order val="2"/>
          <c:tx>
            <c:v>256-QAM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[1]HCM_20km!$O$25:$O$35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[1]HCM_20km!$I$25:$I$35</c:f>
              <c:numCache>
                <c:formatCode>0.00E+00</c:formatCode>
                <c:ptCount val="11"/>
                <c:pt idx="0">
                  <c:v>-1.3979400086720375</c:v>
                </c:pt>
                <c:pt idx="1">
                  <c:v>-1.3312321467176067</c:v>
                </c:pt>
                <c:pt idx="2">
                  <c:v>-1.3763889482468183</c:v>
                </c:pt>
                <c:pt idx="3">
                  <c:v>-1.3231509864732816</c:v>
                </c:pt>
                <c:pt idx="4">
                  <c:v>-1.3023348373523256</c:v>
                </c:pt>
                <c:pt idx="5">
                  <c:v>-1.3596477774048603</c:v>
                </c:pt>
                <c:pt idx="6">
                  <c:v>-1.3524116688944003</c:v>
                </c:pt>
                <c:pt idx="7">
                  <c:v>-1.3524116688944003</c:v>
                </c:pt>
                <c:pt idx="8">
                  <c:v>-1.3082909592903611</c:v>
                </c:pt>
                <c:pt idx="9">
                  <c:v>-1.2718898158996594</c:v>
                </c:pt>
                <c:pt idx="10">
                  <c:v>-1.2346518835427447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E6-4C0C-A2F9-D8E61620E4E2}"/>
            </c:ext>
          </c:extLst>
        </c:ser>
        <c:ser>
          <c:idx val="3"/>
          <c:order val="3"/>
          <c:tx>
            <c:v>FEC Threshold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[1]Res_9_4_20km!$I$35:$I$45</c:f>
              <c:numCache>
                <c:formatCode>0.00E+00</c:formatCode>
                <c:ptCount val="11"/>
                <c:pt idx="0">
                  <c:v>-2.4202164033831899</c:v>
                </c:pt>
                <c:pt idx="1">
                  <c:v>-2.4202164033831899</c:v>
                </c:pt>
                <c:pt idx="2">
                  <c:v>-2.4202164033831899</c:v>
                </c:pt>
                <c:pt idx="3">
                  <c:v>-2.4202164033831899</c:v>
                </c:pt>
                <c:pt idx="4">
                  <c:v>-2.4202164033831899</c:v>
                </c:pt>
                <c:pt idx="5">
                  <c:v>-2.4202164033831899</c:v>
                </c:pt>
                <c:pt idx="6">
                  <c:v>-2.4202164033831899</c:v>
                </c:pt>
                <c:pt idx="7">
                  <c:v>-2.4202164033831899</c:v>
                </c:pt>
                <c:pt idx="8">
                  <c:v>-2.4202164033831899</c:v>
                </c:pt>
                <c:pt idx="9">
                  <c:v>-2.4202164033831899</c:v>
                </c:pt>
                <c:pt idx="10">
                  <c:v>-2.4202164033831899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E6-4C0C-A2F9-D8E61620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244304"/>
        <c:axId val="1389244720"/>
      </c:scatterChart>
      <c:valAx>
        <c:axId val="138924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</a:t>
                </a:r>
                <a:r>
                  <a:rPr lang="es-ES" baseline="0"/>
                  <a:t> opt (dBm)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244720"/>
        <c:crosses val="autoZero"/>
        <c:crossBetween val="midCat"/>
      </c:valAx>
      <c:valAx>
        <c:axId val="138924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log10(BER)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244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EVM(%)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64-QAM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[1]HCM_20km!$O$2:$O$13</c:f>
              <c:numCache>
                <c:formatCode>0.00</c:formatCode>
                <c:ptCount val="12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  <c:pt idx="11">
                  <c:v>-5.0411998265592493</c:v>
                </c:pt>
              </c:numCache>
            </c:numRef>
          </c:xVal>
          <c:yVal>
            <c:numRef>
              <c:f>[1]HCM_20km!$J$2:$J$13</c:f>
              <c:numCache>
                <c:formatCode>0.00</c:formatCode>
                <c:ptCount val="12"/>
                <c:pt idx="0">
                  <c:v>8.4</c:v>
                </c:pt>
                <c:pt idx="1">
                  <c:v>8.7113130000000005</c:v>
                </c:pt>
                <c:pt idx="2">
                  <c:v>8.8292750000000009</c:v>
                </c:pt>
                <c:pt idx="3">
                  <c:v>8.817323</c:v>
                </c:pt>
                <c:pt idx="4">
                  <c:v>8.9346599999999992</c:v>
                </c:pt>
                <c:pt idx="5">
                  <c:v>9.1509420000000006</c:v>
                </c:pt>
                <c:pt idx="6">
                  <c:v>9.2799980000000009</c:v>
                </c:pt>
                <c:pt idx="7">
                  <c:v>9.5266070000000003</c:v>
                </c:pt>
                <c:pt idx="8">
                  <c:v>9.6110120000000006</c:v>
                </c:pt>
                <c:pt idx="9">
                  <c:v>9.8946330000000007</c:v>
                </c:pt>
                <c:pt idx="10">
                  <c:v>10.479818</c:v>
                </c:pt>
                <c:pt idx="1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F6-4926-8248-224A7AA036E2}"/>
            </c:ext>
          </c:extLst>
        </c:ser>
        <c:ser>
          <c:idx val="1"/>
          <c:order val="1"/>
          <c:tx>
            <c:v>128-QAM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[1]HCM_20km!$O$2:$O$13</c:f>
              <c:numCache>
                <c:formatCode>0.00</c:formatCode>
                <c:ptCount val="12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  <c:pt idx="11">
                  <c:v>-5.0411998265592493</c:v>
                </c:pt>
              </c:numCache>
            </c:numRef>
          </c:xVal>
          <c:yVal>
            <c:numRef>
              <c:f>[1]HCM_20km!$J$14:$J$24</c:f>
              <c:numCache>
                <c:formatCode>0.00</c:formatCode>
                <c:ptCount val="11"/>
                <c:pt idx="0">
                  <c:v>8.4</c:v>
                </c:pt>
                <c:pt idx="1">
                  <c:v>8.8159519999999993</c:v>
                </c:pt>
                <c:pt idx="2">
                  <c:v>8.8584320000000005</c:v>
                </c:pt>
                <c:pt idx="3">
                  <c:v>8.8686199999999999</c:v>
                </c:pt>
                <c:pt idx="4">
                  <c:v>8.3259349999999994</c:v>
                </c:pt>
                <c:pt idx="5">
                  <c:v>8.7673740000000002</c:v>
                </c:pt>
                <c:pt idx="6">
                  <c:v>8.5798799999999993</c:v>
                </c:pt>
                <c:pt idx="7">
                  <c:v>8.7816600000000005</c:v>
                </c:pt>
                <c:pt idx="8">
                  <c:v>9.1449429999999996</c:v>
                </c:pt>
                <c:pt idx="9">
                  <c:v>9.4732710000000004</c:v>
                </c:pt>
                <c:pt idx="10">
                  <c:v>10.765432000000001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F6-4926-8248-224A7AA036E2}"/>
            </c:ext>
          </c:extLst>
        </c:ser>
        <c:ser>
          <c:idx val="2"/>
          <c:order val="2"/>
          <c:tx>
            <c:v>256-QAM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[1]HCM_20km!$O$25:$O$35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xVal>
          <c:yVal>
            <c:numRef>
              <c:f>[1]HCM_20km!$J$25:$J$35</c:f>
              <c:numCache>
                <c:formatCode>0.00</c:formatCode>
                <c:ptCount val="11"/>
                <c:pt idx="0">
                  <c:v>8.6</c:v>
                </c:pt>
                <c:pt idx="1">
                  <c:v>8.9007380000000005</c:v>
                </c:pt>
                <c:pt idx="2">
                  <c:v>8.4327009999999998</c:v>
                </c:pt>
                <c:pt idx="3">
                  <c:v>8.9889980000000005</c:v>
                </c:pt>
                <c:pt idx="4">
                  <c:v>9.221781</c:v>
                </c:pt>
                <c:pt idx="5">
                  <c:v>8.5810720000000007</c:v>
                </c:pt>
                <c:pt idx="6">
                  <c:v>8.6594510000000007</c:v>
                </c:pt>
                <c:pt idx="7">
                  <c:v>9.0246200000000005</c:v>
                </c:pt>
                <c:pt idx="8">
                  <c:v>9.1333520000000004</c:v>
                </c:pt>
                <c:pt idx="9">
                  <c:v>9.6157240000000002</c:v>
                </c:pt>
                <c:pt idx="10">
                  <c:v>10.166468999999999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F6-4926-8248-224A7AA0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244304"/>
        <c:axId val="1389244720"/>
      </c:scatterChart>
      <c:valAx>
        <c:axId val="138924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244720"/>
        <c:crosses val="autoZero"/>
        <c:crossBetween val="midCat"/>
      </c:valAx>
      <c:valAx>
        <c:axId val="1389244720"/>
        <c:scaling>
          <c:orientation val="minMax"/>
          <c:max val="11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EVM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244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'BER64-QAM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cat>
          <c:val>
            <c:numRef>
              <c:f>[1]HCM_20km!$H$2:$H$13</c:f>
              <c:numCache>
                <c:formatCode>0.00E+00</c:formatCode>
                <c:ptCount val="12"/>
                <c:pt idx="0">
                  <c:v>2.8999999999999998E-3</c:v>
                </c:pt>
                <c:pt idx="1">
                  <c:v>3.4819999999999999E-3</c:v>
                </c:pt>
                <c:pt idx="2">
                  <c:v>3.9659999999999999E-3</c:v>
                </c:pt>
                <c:pt idx="3">
                  <c:v>3.9550000000000002E-3</c:v>
                </c:pt>
                <c:pt idx="4">
                  <c:v>4.3229999999999996E-3</c:v>
                </c:pt>
                <c:pt idx="5">
                  <c:v>5.0800000000000003E-3</c:v>
                </c:pt>
                <c:pt idx="6">
                  <c:v>5.5560000000000002E-3</c:v>
                </c:pt>
                <c:pt idx="7">
                  <c:v>6.4429999999999999E-3</c:v>
                </c:pt>
                <c:pt idx="8">
                  <c:v>6.8519999999999996E-3</c:v>
                </c:pt>
                <c:pt idx="9">
                  <c:v>8.0770000000000008E-3</c:v>
                </c:pt>
                <c:pt idx="10">
                  <c:v>1.1039E-2</c:v>
                </c:pt>
                <c:pt idx="11">
                  <c:v>1.2200000000000001E-2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10-4C38-BE8B-5E837FAB3398}"/>
            </c:ext>
          </c:extLst>
        </c:ser>
        <c:ser>
          <c:idx val="1"/>
          <c:order val="1"/>
          <c:tx>
            <c:v>BER128-QAM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cat>
          <c:val>
            <c:numRef>
              <c:f>[1]HCM_20km!$H$14:$H$24</c:f>
              <c:numCache>
                <c:formatCode>0.00E+00</c:formatCode>
                <c:ptCount val="11"/>
                <c:pt idx="0">
                  <c:v>1.5800000000000002E-2</c:v>
                </c:pt>
                <c:pt idx="1">
                  <c:v>1.9230000000000001E-2</c:v>
                </c:pt>
                <c:pt idx="2">
                  <c:v>1.9835999999999999E-2</c:v>
                </c:pt>
                <c:pt idx="3">
                  <c:v>1.9691E-2</c:v>
                </c:pt>
                <c:pt idx="4">
                  <c:v>1.5374000000000001E-2</c:v>
                </c:pt>
                <c:pt idx="5">
                  <c:v>1.8894999999999999E-2</c:v>
                </c:pt>
                <c:pt idx="6">
                  <c:v>1.7378999999999999E-2</c:v>
                </c:pt>
                <c:pt idx="7">
                  <c:v>1.8974999999999999E-2</c:v>
                </c:pt>
                <c:pt idx="8">
                  <c:v>2.1992000000000001E-2</c:v>
                </c:pt>
                <c:pt idx="9">
                  <c:v>2.4743000000000001E-2</c:v>
                </c:pt>
                <c:pt idx="10">
                  <c:v>3.5837000000000001E-2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10-4C38-BE8B-5E837FAB3398}"/>
            </c:ext>
          </c:extLst>
        </c:ser>
        <c:ser>
          <c:idx val="2"/>
          <c:order val="2"/>
          <c:tx>
            <c:v>BER256-QAM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[1]Res_9_4_20km!$O$24:$O$34</c:f>
              <c:numCache>
                <c:formatCode>0.00</c:formatCode>
                <c:ptCount val="11"/>
                <c:pt idx="0">
                  <c:v>0.45880017344075147</c:v>
                </c:pt>
                <c:pt idx="1">
                  <c:v>-4.1199826559250786E-2</c:v>
                </c:pt>
                <c:pt idx="2">
                  <c:v>-0.54119982655925247</c:v>
                </c:pt>
                <c:pt idx="3">
                  <c:v>-1.0411998265592506</c:v>
                </c:pt>
                <c:pt idx="4">
                  <c:v>-1.5411998265592486</c:v>
                </c:pt>
                <c:pt idx="5">
                  <c:v>-2.0411998265592479</c:v>
                </c:pt>
                <c:pt idx="6">
                  <c:v>-2.5411998265592479</c:v>
                </c:pt>
                <c:pt idx="7">
                  <c:v>-3.0411998265592501</c:v>
                </c:pt>
                <c:pt idx="8">
                  <c:v>-3.5411998265592484</c:v>
                </c:pt>
                <c:pt idx="9">
                  <c:v>-4.0411998265592537</c:v>
                </c:pt>
                <c:pt idx="10">
                  <c:v>-4.5411998265592519</c:v>
                </c:pt>
              </c:numCache>
            </c:numRef>
          </c:cat>
          <c:val>
            <c:numRef>
              <c:f>[1]HCM_20km!$H$25:$H$35</c:f>
              <c:numCache>
                <c:formatCode>0.00E+00</c:formatCode>
                <c:ptCount val="11"/>
                <c:pt idx="0">
                  <c:v>0.04</c:v>
                </c:pt>
                <c:pt idx="1">
                  <c:v>4.6641000000000002E-2</c:v>
                </c:pt>
                <c:pt idx="2">
                  <c:v>4.2035000000000003E-2</c:v>
                </c:pt>
                <c:pt idx="3">
                  <c:v>4.7516999999999997E-2</c:v>
                </c:pt>
                <c:pt idx="4">
                  <c:v>4.9849999999999998E-2</c:v>
                </c:pt>
                <c:pt idx="5">
                  <c:v>4.3686999999999997E-2</c:v>
                </c:pt>
                <c:pt idx="6">
                  <c:v>4.4421000000000002E-2</c:v>
                </c:pt>
                <c:pt idx="7">
                  <c:v>4.8021000000000001E-2</c:v>
                </c:pt>
                <c:pt idx="8">
                  <c:v>4.9170999999999999E-2</c:v>
                </c:pt>
                <c:pt idx="9">
                  <c:v>5.3469999999999997E-2</c:v>
                </c:pt>
                <c:pt idx="10">
                  <c:v>5.8257000000000003E-2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10-4C38-BE8B-5E837FAB3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711680"/>
        <c:axId val="1797721248"/>
      </c:lineChart>
      <c:catAx>
        <c:axId val="1797711680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 Opt</a:t>
                </a:r>
                <a:r>
                  <a:rPr lang="es-ES" baseline="0"/>
                  <a:t> Rx (dBm)</a:t>
                </a:r>
              </a:p>
              <a:p>
                <a:pPr>
                  <a:defRPr/>
                </a:pP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7721248"/>
        <c:crosses val="autoZero"/>
        <c:auto val="1"/>
        <c:lblAlgn val="ctr"/>
        <c:lblOffset val="100"/>
        <c:noMultiLvlLbl val="0"/>
      </c:catAx>
      <c:valAx>
        <c:axId val="1797721248"/>
        <c:scaling>
          <c:logBase val="10"/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771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39</xdr:row>
      <xdr:rowOff>104775</xdr:rowOff>
    </xdr:from>
    <xdr:to>
      <xdr:col>7</xdr:col>
      <xdr:colOff>571501</xdr:colOff>
      <xdr:row>61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A24E82-F86C-4827-A633-EFDE65B81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</xdr:colOff>
      <xdr:row>40</xdr:row>
      <xdr:rowOff>9524</xdr:rowOff>
    </xdr:from>
    <xdr:to>
      <xdr:col>15</xdr:col>
      <xdr:colOff>0</xdr:colOff>
      <xdr:row>60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8D85918-9B61-4452-8CDB-52588E7D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400049</xdr:colOff>
      <xdr:row>61</xdr:row>
      <xdr:rowOff>66675</xdr:rowOff>
    </xdr:from>
    <xdr:to>
      <xdr:col>6</xdr:col>
      <xdr:colOff>466724</xdr:colOff>
      <xdr:row>80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ACC60A3-F1E1-4620-8EEE-B3B58EE6D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37</xdr:row>
      <xdr:rowOff>104775</xdr:rowOff>
    </xdr:from>
    <xdr:to>
      <xdr:col>7</xdr:col>
      <xdr:colOff>571501</xdr:colOff>
      <xdr:row>59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AB21C9-9E56-4286-BD8F-88A5D61E7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</xdr:colOff>
      <xdr:row>38</xdr:row>
      <xdr:rowOff>95249</xdr:rowOff>
    </xdr:from>
    <xdr:to>
      <xdr:col>18</xdr:col>
      <xdr:colOff>276225</xdr:colOff>
      <xdr:row>59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E813E43-E82F-4C28-A609-27D0C634C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400049</xdr:colOff>
      <xdr:row>59</xdr:row>
      <xdr:rowOff>66675</xdr:rowOff>
    </xdr:from>
    <xdr:to>
      <xdr:col>6</xdr:col>
      <xdr:colOff>466724</xdr:colOff>
      <xdr:row>78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630843-D236-4720-A953-1E25C54DF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pvedues-my.sharepoint.com/personal/asperez_upv_edu_es/Documents/Investigacion/Comm_Opticas/EVMvsPotOPti.xlsx" TargetMode="External"/><Relationship Id="rId1" Type="http://schemas.openxmlformats.org/officeDocument/2006/relationships/externalLinkPath" Target="https://upvedues-my.sharepoint.com/personal/asperez_upv_edu_es/Documents/Investigacion/Comm_Opticas/EVMvsPotOP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_9_4_20km"/>
      <sheetName val="OVS_9_4_20km_13-Nov"/>
      <sheetName val="HCM_20km span 250"/>
      <sheetName val="HCM_20km"/>
    </sheetNames>
    <sheetDataSet>
      <sheetData sheetId="0">
        <row r="2">
          <cell r="H2">
            <v>9.9999999999999995E-7</v>
          </cell>
          <cell r="I2">
            <v>-6</v>
          </cell>
          <cell r="J2">
            <v>3.9721350000000002</v>
          </cell>
          <cell r="O2">
            <v>0.45880017344075147</v>
          </cell>
        </row>
        <row r="3">
          <cell r="H3">
            <v>9.9999999999999995E-7</v>
          </cell>
          <cell r="I3">
            <v>-6</v>
          </cell>
          <cell r="J3">
            <v>4.1852400000000003</v>
          </cell>
          <cell r="O3">
            <v>-4.1199826559250786E-2</v>
          </cell>
        </row>
        <row r="4">
          <cell r="H4">
            <v>9.9999999999999995E-7</v>
          </cell>
          <cell r="I4">
            <v>-6</v>
          </cell>
          <cell r="J4">
            <v>4.1587769999999997</v>
          </cell>
          <cell r="O4">
            <v>-0.54119982655925247</v>
          </cell>
        </row>
        <row r="5">
          <cell r="H5">
            <v>9.9999999999999995E-7</v>
          </cell>
          <cell r="I5">
            <v>-6</v>
          </cell>
          <cell r="J5">
            <v>4.3100670000000001</v>
          </cell>
          <cell r="O5">
            <v>-1.0411998265592506</v>
          </cell>
        </row>
        <row r="6">
          <cell r="H6">
            <v>1.9999999999999999E-6</v>
          </cell>
          <cell r="I6">
            <v>-5.6989700043360187</v>
          </cell>
          <cell r="J6">
            <v>4.3899999999999997</v>
          </cell>
          <cell r="O6">
            <v>-1.5411998265592486</v>
          </cell>
        </row>
        <row r="7">
          <cell r="H7">
            <v>3.0000000000000001E-6</v>
          </cell>
          <cell r="I7">
            <v>-5.5228787452803374</v>
          </cell>
          <cell r="J7">
            <v>4.4186829999999997</v>
          </cell>
          <cell r="O7">
            <v>-2.0411998265592479</v>
          </cell>
        </row>
        <row r="8">
          <cell r="H8">
            <v>9.0000000000000002E-6</v>
          </cell>
          <cell r="I8">
            <v>-5.0457574905606748</v>
          </cell>
          <cell r="J8">
            <v>4.7286299999999999</v>
          </cell>
          <cell r="O8">
            <v>-2.5411998265592479</v>
          </cell>
        </row>
        <row r="9">
          <cell r="H9">
            <v>1.0000000000000001E-5</v>
          </cell>
          <cell r="I9">
            <v>-5</v>
          </cell>
          <cell r="J9">
            <v>4.717492</v>
          </cell>
          <cell r="O9">
            <v>-3.0411998265592501</v>
          </cell>
        </row>
        <row r="10">
          <cell r="H10">
            <v>1.4E-5</v>
          </cell>
          <cell r="I10">
            <v>-4.8538719643217618</v>
          </cell>
          <cell r="J10">
            <v>4.9354760000000004</v>
          </cell>
          <cell r="O10">
            <v>-3.5411998265592484</v>
          </cell>
        </row>
        <row r="11">
          <cell r="H11">
            <v>2.5000000000000001E-5</v>
          </cell>
          <cell r="I11">
            <v>-4.6020599913279625</v>
          </cell>
          <cell r="J11">
            <v>5.3469410000000002</v>
          </cell>
          <cell r="O11">
            <v>-4.0411998265592537</v>
          </cell>
        </row>
        <row r="12">
          <cell r="H12">
            <v>3.4999999999999997E-5</v>
          </cell>
          <cell r="I12">
            <v>-4.4559319556497243</v>
          </cell>
          <cell r="J12">
            <v>5.418291</v>
          </cell>
          <cell r="O12">
            <v>-4.5411998265592519</v>
          </cell>
        </row>
        <row r="13">
          <cell r="H13">
            <v>5.5999999999999999E-5</v>
          </cell>
          <cell r="I13">
            <v>-4.2518119729937993</v>
          </cell>
          <cell r="J13">
            <v>3.8119369999999999</v>
          </cell>
        </row>
        <row r="14">
          <cell r="H14">
            <v>1.1E-4</v>
          </cell>
          <cell r="I14">
            <v>-3.9586073148417751</v>
          </cell>
          <cell r="J14">
            <v>4.0283389999999999</v>
          </cell>
        </row>
        <row r="15">
          <cell r="H15">
            <v>1.07E-4</v>
          </cell>
          <cell r="I15">
            <v>-3.9706162223147903</v>
          </cell>
          <cell r="J15">
            <v>4.1658429999999997</v>
          </cell>
        </row>
        <row r="16">
          <cell r="H16">
            <v>2.0000000000000001E-4</v>
          </cell>
          <cell r="I16">
            <v>-3.6989700043360187</v>
          </cell>
          <cell r="J16">
            <v>4.2152539999999998</v>
          </cell>
        </row>
        <row r="17">
          <cell r="H17">
            <v>2.81E-4</v>
          </cell>
          <cell r="I17">
            <v>-3.5512936800949202</v>
          </cell>
          <cell r="J17">
            <v>4.4938200000000004</v>
          </cell>
        </row>
        <row r="18">
          <cell r="H18">
            <v>2.8699999999999998E-4</v>
          </cell>
          <cell r="I18">
            <v>-3.5421181032660076</v>
          </cell>
          <cell r="J18">
            <v>4.5742729999999998</v>
          </cell>
        </row>
        <row r="19">
          <cell r="H19">
            <v>4.1100000000000002E-4</v>
          </cell>
          <cell r="I19">
            <v>-3.3861581781239307</v>
          </cell>
          <cell r="J19">
            <v>4.7557989999999997</v>
          </cell>
        </row>
        <row r="20">
          <cell r="H20">
            <v>3.9399999999999998E-4</v>
          </cell>
          <cell r="I20">
            <v>-3.4045037781744258</v>
          </cell>
          <cell r="J20">
            <v>4.806317</v>
          </cell>
        </row>
        <row r="21">
          <cell r="H21">
            <v>4.3600000000000003E-4</v>
          </cell>
          <cell r="I21">
            <v>-3.3605135107314141</v>
          </cell>
          <cell r="J21">
            <v>4.8488300000000004</v>
          </cell>
        </row>
        <row r="22">
          <cell r="H22">
            <v>6.4400000000000004E-4</v>
          </cell>
          <cell r="I22">
            <v>-3.191114132640188</v>
          </cell>
          <cell r="J22">
            <v>5.0854200000000001</v>
          </cell>
        </row>
        <row r="23">
          <cell r="H23">
            <v>1.047E-3</v>
          </cell>
          <cell r="I23">
            <v>-2.9800533183211577</v>
          </cell>
          <cell r="J23">
            <v>5.3758439999999998</v>
          </cell>
        </row>
        <row r="24">
          <cell r="H24">
            <v>2.3E-3</v>
          </cell>
          <cell r="I24">
            <v>-2.6382721639824069</v>
          </cell>
          <cell r="J24">
            <v>4.0999999999999996</v>
          </cell>
          <cell r="O24">
            <v>0.45880017344075147</v>
          </cell>
        </row>
        <row r="25">
          <cell r="H25">
            <v>2.4359999999999998E-3</v>
          </cell>
          <cell r="I25">
            <v>-2.6133227160391623</v>
          </cell>
          <cell r="J25">
            <v>4.0949999999999998</v>
          </cell>
          <cell r="O25">
            <v>-4.1199826559250786E-2</v>
          </cell>
        </row>
        <row r="26">
          <cell r="H26">
            <v>3.8140000000000001E-3</v>
          </cell>
          <cell r="I26">
            <v>-2.418619311290013</v>
          </cell>
          <cell r="J26">
            <v>4.4348450000000001</v>
          </cell>
          <cell r="O26">
            <v>-0.54119982655925247</v>
          </cell>
        </row>
        <row r="27">
          <cell r="H27">
            <v>4.1139999999999996E-3</v>
          </cell>
          <cell r="I27">
            <v>-2.3857357126412948</v>
          </cell>
          <cell r="J27">
            <v>4.5083299999999999</v>
          </cell>
          <cell r="O27">
            <v>-1.0411998265592506</v>
          </cell>
        </row>
        <row r="28">
          <cell r="H28">
            <v>4.7019999999999996E-3</v>
          </cell>
          <cell r="I28">
            <v>-2.3277173752110794</v>
          </cell>
          <cell r="J28">
            <v>4.6105679999999998</v>
          </cell>
          <cell r="O28">
            <v>-1.5411998265592486</v>
          </cell>
        </row>
        <row r="29">
          <cell r="H29">
            <v>4.8729999999999997E-3</v>
          </cell>
          <cell r="I29">
            <v>-2.3122035886187056</v>
          </cell>
          <cell r="J29">
            <v>4.6488189999999996</v>
          </cell>
          <cell r="O29">
            <v>-2.0411998265592479</v>
          </cell>
        </row>
        <row r="30">
          <cell r="H30">
            <v>6.2129999999999998E-3</v>
          </cell>
          <cell r="I30">
            <v>-2.2066986463868852</v>
          </cell>
          <cell r="J30">
            <v>4.8716080000000002</v>
          </cell>
          <cell r="O30">
            <v>-2.5411998265592479</v>
          </cell>
        </row>
        <row r="31">
          <cell r="H31">
            <v>6.777E-3</v>
          </cell>
          <cell r="I31">
            <v>-2.1689625143599747</v>
          </cell>
          <cell r="J31">
            <v>4.9594940000000003</v>
          </cell>
          <cell r="O31">
            <v>-3.0411998265592501</v>
          </cell>
        </row>
        <row r="32">
          <cell r="H32">
            <v>8.0999999999999996E-3</v>
          </cell>
          <cell r="I32">
            <v>-2.0915149811213505</v>
          </cell>
          <cell r="J32">
            <v>5.1356000000000002</v>
          </cell>
          <cell r="O32">
            <v>-3.5411998265592484</v>
          </cell>
        </row>
        <row r="33">
          <cell r="H33">
            <v>9.0241000000000002E-3</v>
          </cell>
          <cell r="I33">
            <v>-2.0445961007269164</v>
          </cell>
          <cell r="J33">
            <v>5.35</v>
          </cell>
          <cell r="O33">
            <v>-4.0411998265592537</v>
          </cell>
        </row>
        <row r="34">
          <cell r="H34">
            <v>1.1308E-2</v>
          </cell>
          <cell r="I34">
            <v>-1.946614200182518</v>
          </cell>
          <cell r="J34">
            <v>5.5109839999999997</v>
          </cell>
          <cell r="O34">
            <v>-4.5411998265592519</v>
          </cell>
        </row>
        <row r="35">
          <cell r="I35">
            <v>-2.4202164033831899</v>
          </cell>
        </row>
        <row r="36">
          <cell r="I36">
            <v>-2.4202164033831899</v>
          </cell>
        </row>
        <row r="37">
          <cell r="I37">
            <v>-2.4202164033831899</v>
          </cell>
        </row>
        <row r="38">
          <cell r="I38">
            <v>-2.4202164033831899</v>
          </cell>
        </row>
        <row r="39">
          <cell r="I39">
            <v>-2.4202164033831899</v>
          </cell>
        </row>
        <row r="40">
          <cell r="I40">
            <v>-2.4202164033831899</v>
          </cell>
        </row>
        <row r="41">
          <cell r="I41">
            <v>-2.4202164033831899</v>
          </cell>
        </row>
        <row r="42">
          <cell r="I42">
            <v>-2.4202164033831899</v>
          </cell>
        </row>
        <row r="43">
          <cell r="I43">
            <v>-2.4202164033831899</v>
          </cell>
        </row>
        <row r="44">
          <cell r="I44">
            <v>-2.4202164033831899</v>
          </cell>
        </row>
        <row r="45">
          <cell r="I45">
            <v>-2.4202164033831899</v>
          </cell>
        </row>
      </sheetData>
      <sheetData sheetId="1"/>
      <sheetData sheetId="2"/>
      <sheetData sheetId="3">
        <row r="2">
          <cell r="H2">
            <v>2.8999999999999998E-3</v>
          </cell>
          <cell r="I2">
            <v>-2.5376020021010439</v>
          </cell>
          <cell r="J2">
            <v>8.4</v>
          </cell>
          <cell r="O2">
            <v>0.45880017344075147</v>
          </cell>
        </row>
        <row r="3">
          <cell r="H3">
            <v>3.4819999999999999E-3</v>
          </cell>
          <cell r="I3">
            <v>-2.4581712332186876</v>
          </cell>
          <cell r="J3">
            <v>8.7113130000000005</v>
          </cell>
          <cell r="O3">
            <v>-4.1199826559250786E-2</v>
          </cell>
        </row>
        <row r="4">
          <cell r="H4">
            <v>3.9659999999999999E-3</v>
          </cell>
          <cell r="I4">
            <v>-2.401647290130716</v>
          </cell>
          <cell r="J4">
            <v>8.8292750000000009</v>
          </cell>
          <cell r="O4">
            <v>-0.54119982655925247</v>
          </cell>
        </row>
        <row r="5">
          <cell r="H5">
            <v>3.9550000000000002E-3</v>
          </cell>
          <cell r="I5">
            <v>-2.4028535121663048</v>
          </cell>
          <cell r="J5">
            <v>8.817323</v>
          </cell>
          <cell r="O5">
            <v>-1.0411998265592506</v>
          </cell>
        </row>
        <row r="6">
          <cell r="H6">
            <v>4.3229999999999996E-3</v>
          </cell>
          <cell r="I6">
            <v>-2.3642147644663485</v>
          </cell>
          <cell r="J6">
            <v>8.9346599999999992</v>
          </cell>
          <cell r="O6">
            <v>-1.5411998265592486</v>
          </cell>
        </row>
        <row r="7">
          <cell r="H7">
            <v>5.0800000000000003E-3</v>
          </cell>
          <cell r="I7">
            <v>-2.2941362877160807</v>
          </cell>
          <cell r="J7">
            <v>9.1509420000000006</v>
          </cell>
          <cell r="O7">
            <v>-2.0411998265592479</v>
          </cell>
        </row>
        <row r="8">
          <cell r="H8">
            <v>5.5560000000000002E-3</v>
          </cell>
          <cell r="I8">
            <v>-2.255237762934422</v>
          </cell>
          <cell r="J8">
            <v>9.2799980000000009</v>
          </cell>
          <cell r="O8">
            <v>-2.5411998265592479</v>
          </cell>
        </row>
        <row r="9">
          <cell r="H9">
            <v>6.4429999999999999E-3</v>
          </cell>
          <cell r="I9">
            <v>-2.1909118686536537</v>
          </cell>
          <cell r="J9">
            <v>9.5266070000000003</v>
          </cell>
          <cell r="O9">
            <v>-3.0411998265592501</v>
          </cell>
        </row>
        <row r="10">
          <cell r="H10">
            <v>6.8519999999999996E-3</v>
          </cell>
          <cell r="I10">
            <v>-2.1641826457065272</v>
          </cell>
          <cell r="J10">
            <v>9.6110120000000006</v>
          </cell>
          <cell r="O10">
            <v>-3.5411998265592484</v>
          </cell>
        </row>
        <row r="11">
          <cell r="H11">
            <v>8.0770000000000008E-3</v>
          </cell>
          <cell r="I11">
            <v>-2.0927499171186716</v>
          </cell>
          <cell r="J11">
            <v>9.8946330000000007</v>
          </cell>
          <cell r="O11">
            <v>-4.0411998265592537</v>
          </cell>
        </row>
        <row r="12">
          <cell r="H12">
            <v>1.1039E-2</v>
          </cell>
          <cell r="I12">
            <v>-1.9570702666568403</v>
          </cell>
          <cell r="J12">
            <v>10.479818</v>
          </cell>
          <cell r="O12">
            <v>-4.5411998265592519</v>
          </cell>
        </row>
        <row r="13">
          <cell r="H13">
            <v>1.2200000000000001E-2</v>
          </cell>
          <cell r="I13">
            <v>-1.9136401693252518</v>
          </cell>
          <cell r="J13">
            <v>10.5</v>
          </cell>
          <cell r="O13">
            <v>-5.0411998265592493</v>
          </cell>
        </row>
        <row r="14">
          <cell r="H14">
            <v>1.5800000000000002E-2</v>
          </cell>
          <cell r="I14">
            <v>-1.8013429130455774</v>
          </cell>
          <cell r="J14">
            <v>8.4</v>
          </cell>
        </row>
        <row r="15">
          <cell r="H15">
            <v>1.9230000000000001E-2</v>
          </cell>
          <cell r="I15">
            <v>-1.7160207157615202</v>
          </cell>
          <cell r="J15">
            <v>8.8159519999999993</v>
          </cell>
        </row>
        <row r="16">
          <cell r="H16">
            <v>1.9835999999999999E-2</v>
          </cell>
          <cell r="I16">
            <v>-1.7025459003809278</v>
          </cell>
          <cell r="J16">
            <v>8.8584320000000005</v>
          </cell>
        </row>
        <row r="17">
          <cell r="H17">
            <v>1.9691E-2</v>
          </cell>
          <cell r="I17">
            <v>-1.7057322278205422</v>
          </cell>
          <cell r="J17">
            <v>8.8686199999999999</v>
          </cell>
        </row>
        <row r="18">
          <cell r="H18">
            <v>1.5374000000000001E-2</v>
          </cell>
          <cell r="I18">
            <v>-1.8132131232667514</v>
          </cell>
          <cell r="J18">
            <v>8.3259349999999994</v>
          </cell>
        </row>
        <row r="19">
          <cell r="H19">
            <v>1.8894999999999999E-2</v>
          </cell>
          <cell r="I19">
            <v>-1.7236531037469667</v>
          </cell>
          <cell r="J19">
            <v>8.7673740000000002</v>
          </cell>
        </row>
        <row r="20">
          <cell r="H20">
            <v>1.7378999999999999E-2</v>
          </cell>
          <cell r="I20">
            <v>-1.7599752167812805</v>
          </cell>
          <cell r="J20">
            <v>8.5798799999999993</v>
          </cell>
        </row>
        <row r="21">
          <cell r="H21">
            <v>1.8974999999999999E-2</v>
          </cell>
          <cell r="I21">
            <v>-1.7218182154324821</v>
          </cell>
          <cell r="J21">
            <v>8.7816600000000005</v>
          </cell>
        </row>
        <row r="22">
          <cell r="H22">
            <v>2.1992000000000001E-2</v>
          </cell>
          <cell r="I22">
            <v>-1.657735273164588</v>
          </cell>
          <cell r="J22">
            <v>9.1449429999999996</v>
          </cell>
        </row>
        <row r="23">
          <cell r="H23">
            <v>2.4743000000000001E-2</v>
          </cell>
          <cell r="I23">
            <v>-1.6065476448662537</v>
          </cell>
          <cell r="J23">
            <v>9.4732710000000004</v>
          </cell>
        </row>
        <row r="24">
          <cell r="H24">
            <v>3.5837000000000001E-2</v>
          </cell>
          <cell r="I24">
            <v>-1.4456683533061712</v>
          </cell>
          <cell r="J24">
            <v>10.765432000000001</v>
          </cell>
        </row>
        <row r="25">
          <cell r="H25">
            <v>0.04</v>
          </cell>
          <cell r="I25">
            <v>-1.3979400086720375</v>
          </cell>
          <cell r="J25">
            <v>8.6</v>
          </cell>
          <cell r="O25">
            <v>0.45880017344075147</v>
          </cell>
        </row>
        <row r="26">
          <cell r="H26">
            <v>4.6641000000000002E-2</v>
          </cell>
          <cell r="I26">
            <v>-1.3312321467176067</v>
          </cell>
          <cell r="J26">
            <v>8.9007380000000005</v>
          </cell>
          <cell r="O26">
            <v>-4.1199826559250786E-2</v>
          </cell>
        </row>
        <row r="27">
          <cell r="H27">
            <v>4.2035000000000003E-2</v>
          </cell>
          <cell r="I27">
            <v>-1.3763889482468183</v>
          </cell>
          <cell r="J27">
            <v>8.4327009999999998</v>
          </cell>
          <cell r="O27">
            <v>-0.54119982655925247</v>
          </cell>
        </row>
        <row r="28">
          <cell r="H28">
            <v>4.7516999999999997E-2</v>
          </cell>
          <cell r="I28">
            <v>-1.3231509864732816</v>
          </cell>
          <cell r="J28">
            <v>8.9889980000000005</v>
          </cell>
          <cell r="O28">
            <v>-1.0411998265592506</v>
          </cell>
        </row>
        <row r="29">
          <cell r="H29">
            <v>4.9849999999999998E-2</v>
          </cell>
          <cell r="I29">
            <v>-1.3023348373523256</v>
          </cell>
          <cell r="J29">
            <v>9.221781</v>
          </cell>
          <cell r="O29">
            <v>-1.5411998265592486</v>
          </cell>
        </row>
        <row r="30">
          <cell r="H30">
            <v>4.3686999999999997E-2</v>
          </cell>
          <cell r="I30">
            <v>-1.3596477774048603</v>
          </cell>
          <cell r="J30">
            <v>8.5810720000000007</v>
          </cell>
          <cell r="O30">
            <v>-2.0411998265592479</v>
          </cell>
        </row>
        <row r="31">
          <cell r="H31">
            <v>4.4421000000000002E-2</v>
          </cell>
          <cell r="I31">
            <v>-1.3524116688944003</v>
          </cell>
          <cell r="J31">
            <v>8.6594510000000007</v>
          </cell>
          <cell r="O31">
            <v>-2.5411998265592479</v>
          </cell>
        </row>
        <row r="32">
          <cell r="H32">
            <v>4.8021000000000001E-2</v>
          </cell>
          <cell r="I32">
            <v>-1.3524116688944003</v>
          </cell>
          <cell r="J32">
            <v>9.0246200000000005</v>
          </cell>
          <cell r="O32">
            <v>-3.0411998265592501</v>
          </cell>
        </row>
        <row r="33">
          <cell r="H33">
            <v>4.9170999999999999E-2</v>
          </cell>
          <cell r="I33">
            <v>-1.3082909592903611</v>
          </cell>
          <cell r="J33">
            <v>9.1333520000000004</v>
          </cell>
          <cell r="O33">
            <v>-3.5411998265592484</v>
          </cell>
        </row>
        <row r="34">
          <cell r="H34">
            <v>5.3469999999999997E-2</v>
          </cell>
          <cell r="I34">
            <v>-1.2718898158996594</v>
          </cell>
          <cell r="J34">
            <v>9.6157240000000002</v>
          </cell>
          <cell r="O34">
            <v>-4.0411998265592537</v>
          </cell>
        </row>
        <row r="35">
          <cell r="H35">
            <v>5.8257000000000003E-2</v>
          </cell>
          <cell r="I35">
            <v>-1.2346518835427447</v>
          </cell>
          <cell r="J35">
            <v>10.166468999999999</v>
          </cell>
          <cell r="O35">
            <v>-4.5411998265592519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D6469-F06C-41D5-9DB5-7A75072D338B}">
  <dimension ref="A1:V55"/>
  <sheetViews>
    <sheetView tabSelected="1" topLeftCell="C1" workbookViewId="0">
      <selection activeCell="W1" sqref="W1:W1048576"/>
    </sheetView>
  </sheetViews>
  <sheetFormatPr baseColWidth="10" defaultColWidth="11.42578125" defaultRowHeight="15" x14ac:dyDescent="0.25"/>
  <cols>
    <col min="8" max="9" width="11.42578125" style="33"/>
    <col min="10" max="12" width="11.42578125" style="34"/>
    <col min="13" max="13" width="11.85546875" bestFit="1" customWidth="1"/>
    <col min="15" max="15" width="11.42578125" style="34"/>
    <col min="17" max="17" width="7.140625" customWidth="1"/>
  </cols>
  <sheetData>
    <row r="1" spans="1:22" ht="174.7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5" t="s">
        <v>11</v>
      </c>
      <c r="M1" s="7" t="s">
        <v>28</v>
      </c>
      <c r="N1" s="7" t="s">
        <v>13</v>
      </c>
      <c r="O1" s="7" t="s">
        <v>14</v>
      </c>
      <c r="Q1" s="8" t="s">
        <v>17</v>
      </c>
      <c r="R1" s="8" t="s">
        <v>18</v>
      </c>
      <c r="S1" s="8" t="s">
        <v>19</v>
      </c>
      <c r="T1" s="8" t="s">
        <v>20</v>
      </c>
      <c r="U1" s="8" t="s">
        <v>23</v>
      </c>
      <c r="V1" s="8" t="s">
        <v>22</v>
      </c>
    </row>
    <row r="2" spans="1:22" x14ac:dyDescent="0.25">
      <c r="A2" s="9">
        <v>64</v>
      </c>
      <c r="B2" s="9">
        <v>20</v>
      </c>
      <c r="C2" s="9">
        <v>0.125</v>
      </c>
      <c r="D2" s="9">
        <v>20</v>
      </c>
      <c r="E2" s="9">
        <v>40</v>
      </c>
      <c r="F2" s="9">
        <v>20</v>
      </c>
      <c r="G2" s="9">
        <v>6</v>
      </c>
      <c r="H2" s="10">
        <v>3.0000000000000001E-6</v>
      </c>
      <c r="I2" s="10">
        <f>LOG10(H2)</f>
        <v>-5.5228787452803374</v>
      </c>
      <c r="J2" s="11">
        <v>4.5999999999999996</v>
      </c>
      <c r="K2" s="12">
        <v>15.959921</v>
      </c>
      <c r="L2" s="12">
        <f>5*4*LOG(A2,2)/9</f>
        <v>13.333333333333334</v>
      </c>
      <c r="M2" s="9">
        <v>-17.5</v>
      </c>
      <c r="N2" s="9">
        <f>100*10^(M2/10)*1/1.6</f>
        <v>1.1114246312743266</v>
      </c>
      <c r="O2" s="12">
        <f>10*LOG10(N2)</f>
        <v>0.45880017344075147</v>
      </c>
      <c r="Q2" s="9">
        <v>11</v>
      </c>
      <c r="R2" s="9">
        <v>-10</v>
      </c>
      <c r="S2" s="9">
        <v>27</v>
      </c>
      <c r="T2" s="9">
        <v>-4</v>
      </c>
      <c r="U2" s="9">
        <v>24</v>
      </c>
      <c r="V2" s="9">
        <v>-11</v>
      </c>
    </row>
    <row r="3" spans="1:22" x14ac:dyDescent="0.25">
      <c r="A3" s="9">
        <v>64</v>
      </c>
      <c r="B3" s="9">
        <v>20</v>
      </c>
      <c r="C3" s="9">
        <v>0.125</v>
      </c>
      <c r="D3" s="9">
        <v>20</v>
      </c>
      <c r="E3" s="9">
        <v>40</v>
      </c>
      <c r="F3" s="9">
        <v>20</v>
      </c>
      <c r="G3" s="9">
        <v>6</v>
      </c>
      <c r="H3" s="10">
        <v>3.4999999999999999E-6</v>
      </c>
      <c r="I3" s="10">
        <f>LOG10(H3)</f>
        <v>-5.4559319556497243</v>
      </c>
      <c r="J3" s="11">
        <v>4.1852400000000003</v>
      </c>
      <c r="K3" s="12">
        <v>16.275105</v>
      </c>
      <c r="L3" s="12">
        <f t="shared" ref="L3:L37" si="0">5*4*LOG(A3,2)/9</f>
        <v>13.333333333333334</v>
      </c>
      <c r="M3" s="9">
        <v>-18</v>
      </c>
      <c r="N3" s="9">
        <f>100*10^(M3/10)*1/1.6</f>
        <v>0.99055824528819525</v>
      </c>
      <c r="O3" s="12">
        <f>10*LOG10(N3)</f>
        <v>-4.1199826559250786E-2</v>
      </c>
      <c r="Q3" s="9">
        <v>11</v>
      </c>
      <c r="R3" s="9">
        <v>-10</v>
      </c>
      <c r="S3" s="9">
        <v>27</v>
      </c>
      <c r="T3" s="9">
        <v>-4</v>
      </c>
      <c r="U3" s="9">
        <f>U2</f>
        <v>24</v>
      </c>
      <c r="V3" s="9">
        <v>-11</v>
      </c>
    </row>
    <row r="4" spans="1:22" x14ac:dyDescent="0.25">
      <c r="A4" s="9">
        <v>64</v>
      </c>
      <c r="B4" s="9">
        <v>20</v>
      </c>
      <c r="C4" s="9">
        <v>0.125</v>
      </c>
      <c r="D4" s="9">
        <v>20</v>
      </c>
      <c r="E4" s="9">
        <v>40</v>
      </c>
      <c r="F4" s="9">
        <v>20</v>
      </c>
      <c r="G4" s="9">
        <v>6</v>
      </c>
      <c r="H4" s="10">
        <v>4.7999999999999998E-6</v>
      </c>
      <c r="I4" s="10">
        <f t="shared" ref="I4:I54" si="1">LOG10(H4)</f>
        <v>-5.3187587626244124</v>
      </c>
      <c r="J4" s="11">
        <v>4.37</v>
      </c>
      <c r="K4" s="11">
        <v>19.29</v>
      </c>
      <c r="L4" s="12">
        <f t="shared" si="0"/>
        <v>13.333333333333334</v>
      </c>
      <c r="M4" s="9">
        <f>M2-1</f>
        <v>-18.5</v>
      </c>
      <c r="N4" s="9">
        <f>100*10^(M4/10)*1/1.6</f>
        <v>0.88283596538922049</v>
      </c>
      <c r="O4" s="12">
        <f t="shared" ref="O4:O37" si="2">10*LOG10(N4)</f>
        <v>-0.54119982655925247</v>
      </c>
      <c r="Q4" s="9">
        <v>11</v>
      </c>
      <c r="R4" s="9">
        <v>-10</v>
      </c>
      <c r="S4" s="9">
        <v>27</v>
      </c>
      <c r="T4" s="9">
        <v>-4</v>
      </c>
      <c r="U4" s="9">
        <f t="shared" ref="U4:U35" si="3">U3</f>
        <v>24</v>
      </c>
      <c r="V4" s="9">
        <v>-10</v>
      </c>
    </row>
    <row r="5" spans="1:22" x14ac:dyDescent="0.25">
      <c r="A5" s="9">
        <v>64</v>
      </c>
      <c r="B5" s="9">
        <v>20</v>
      </c>
      <c r="C5" s="9">
        <v>0.125</v>
      </c>
      <c r="D5" s="9">
        <v>20</v>
      </c>
      <c r="E5" s="9">
        <v>40</v>
      </c>
      <c r="F5" s="9">
        <v>20</v>
      </c>
      <c r="G5" s="9">
        <v>6</v>
      </c>
      <c r="H5" s="10">
        <v>5.0000000000000004E-6</v>
      </c>
      <c r="I5" s="10">
        <f t="shared" si="1"/>
        <v>-5.3010299956639813</v>
      </c>
      <c r="J5" s="11">
        <v>4.3100670000000001</v>
      </c>
      <c r="K5" s="12">
        <v>17.073961000000001</v>
      </c>
      <c r="L5" s="12">
        <f t="shared" si="0"/>
        <v>13.333333333333334</v>
      </c>
      <c r="M5" s="9">
        <v>-19</v>
      </c>
      <c r="N5" s="9">
        <f>100*10^(M5/10)*1/1.6</f>
        <v>0.786828382371354</v>
      </c>
      <c r="O5" s="12">
        <f t="shared" si="2"/>
        <v>-1.0411998265592506</v>
      </c>
      <c r="Q5" s="9">
        <v>11</v>
      </c>
      <c r="R5" s="9">
        <v>-10</v>
      </c>
      <c r="S5" s="9">
        <v>27</v>
      </c>
      <c r="T5" s="9">
        <v>-4</v>
      </c>
      <c r="U5" s="9">
        <f t="shared" si="3"/>
        <v>24</v>
      </c>
      <c r="V5" s="9">
        <v>-10</v>
      </c>
    </row>
    <row r="6" spans="1:22" s="17" customFormat="1" x14ac:dyDescent="0.25">
      <c r="A6" s="13">
        <v>64</v>
      </c>
      <c r="B6" s="13">
        <v>20</v>
      </c>
      <c r="C6" s="13">
        <v>0.125</v>
      </c>
      <c r="D6" s="13">
        <v>20</v>
      </c>
      <c r="E6" s="13">
        <v>40</v>
      </c>
      <c r="F6" s="13">
        <v>20</v>
      </c>
      <c r="G6" s="13">
        <v>6</v>
      </c>
      <c r="H6" s="14">
        <v>7.3000000000000004E-6</v>
      </c>
      <c r="I6" s="14">
        <f t="shared" si="1"/>
        <v>-5.1366771398795441</v>
      </c>
      <c r="J6" s="15">
        <v>4.43</v>
      </c>
      <c r="K6" s="15">
        <v>17.885189</v>
      </c>
      <c r="L6" s="12">
        <f t="shared" si="0"/>
        <v>13.333333333333334</v>
      </c>
      <c r="M6" s="13">
        <f>M4-1</f>
        <v>-19.5</v>
      </c>
      <c r="N6" s="13">
        <f t="shared" ref="N6:N37" si="4">100*10^(M6/10)*1/1.6</f>
        <v>0.70126153393872703</v>
      </c>
      <c r="O6" s="16">
        <f t="shared" si="2"/>
        <v>-1.5411998265592486</v>
      </c>
      <c r="Q6" s="9">
        <v>11</v>
      </c>
      <c r="R6" s="13">
        <v>-10</v>
      </c>
      <c r="S6" s="13">
        <v>27</v>
      </c>
      <c r="T6" s="13">
        <v>-4</v>
      </c>
      <c r="U6" s="13">
        <f t="shared" si="3"/>
        <v>24</v>
      </c>
      <c r="V6" s="13">
        <v>-12</v>
      </c>
    </row>
    <row r="7" spans="1:22" s="17" customFormat="1" x14ac:dyDescent="0.25">
      <c r="A7" s="13">
        <v>64</v>
      </c>
      <c r="B7" s="13">
        <v>20</v>
      </c>
      <c r="C7" s="13">
        <v>0.125</v>
      </c>
      <c r="D7" s="13">
        <v>20</v>
      </c>
      <c r="E7" s="13">
        <v>40</v>
      </c>
      <c r="F7" s="13">
        <v>20</v>
      </c>
      <c r="G7" s="13">
        <v>6</v>
      </c>
      <c r="H7" s="14">
        <v>7.9999999999999996E-6</v>
      </c>
      <c r="I7" s="14">
        <f t="shared" si="1"/>
        <v>-5.0969100130080562</v>
      </c>
      <c r="J7" s="15">
        <v>4.4186829999999997</v>
      </c>
      <c r="K7" s="15">
        <v>19.120145000000001</v>
      </c>
      <c r="L7" s="12">
        <f t="shared" si="0"/>
        <v>13.333333333333334</v>
      </c>
      <c r="M7" s="13">
        <v>-20</v>
      </c>
      <c r="N7" s="13">
        <f t="shared" si="4"/>
        <v>0.625</v>
      </c>
      <c r="O7" s="16">
        <f t="shared" si="2"/>
        <v>-2.0411998265592479</v>
      </c>
      <c r="Q7" s="9">
        <v>11</v>
      </c>
      <c r="R7" s="9">
        <v>-10</v>
      </c>
      <c r="S7" s="9">
        <v>27</v>
      </c>
      <c r="T7" s="9">
        <v>-4</v>
      </c>
      <c r="U7" s="9">
        <f t="shared" si="3"/>
        <v>24</v>
      </c>
      <c r="V7" s="9">
        <v>-10</v>
      </c>
    </row>
    <row r="8" spans="1:22" x14ac:dyDescent="0.25">
      <c r="A8" s="18">
        <v>64</v>
      </c>
      <c r="B8" s="18">
        <v>20</v>
      </c>
      <c r="C8" s="18">
        <v>0.125</v>
      </c>
      <c r="D8" s="18">
        <v>20</v>
      </c>
      <c r="E8" s="18">
        <v>40</v>
      </c>
      <c r="F8" s="18">
        <v>20</v>
      </c>
      <c r="G8" s="18">
        <v>6</v>
      </c>
      <c r="H8" s="19">
        <v>9.0000000000000002E-6</v>
      </c>
      <c r="I8" s="19">
        <f t="shared" si="1"/>
        <v>-5.0457574905606748</v>
      </c>
      <c r="J8" s="20">
        <v>4.7286299999999999</v>
      </c>
      <c r="K8" s="20">
        <v>29.8</v>
      </c>
      <c r="L8" s="12">
        <f t="shared" si="0"/>
        <v>13.333333333333334</v>
      </c>
      <c r="M8" s="18">
        <v>-20.5</v>
      </c>
      <c r="N8" s="18">
        <f t="shared" si="4"/>
        <v>0.55703183633359099</v>
      </c>
      <c r="O8" s="20">
        <f t="shared" si="2"/>
        <v>-2.5411998265592479</v>
      </c>
      <c r="Q8" s="9">
        <v>11</v>
      </c>
      <c r="R8" s="9">
        <v>-10</v>
      </c>
      <c r="S8" s="9">
        <v>27</v>
      </c>
      <c r="T8" s="9">
        <v>-4</v>
      </c>
      <c r="U8" s="9">
        <f t="shared" si="3"/>
        <v>24</v>
      </c>
      <c r="V8" s="9">
        <v>-10</v>
      </c>
    </row>
    <row r="9" spans="1:22" x14ac:dyDescent="0.25">
      <c r="A9" s="9">
        <v>64</v>
      </c>
      <c r="B9" s="9">
        <v>20</v>
      </c>
      <c r="C9" s="9">
        <v>0.125</v>
      </c>
      <c r="D9" s="9">
        <v>20</v>
      </c>
      <c r="E9" s="9">
        <v>40</v>
      </c>
      <c r="F9" s="9">
        <v>20</v>
      </c>
      <c r="G9" s="9">
        <v>6</v>
      </c>
      <c r="H9" s="21">
        <v>1.0000000000000001E-5</v>
      </c>
      <c r="I9" s="21">
        <f t="shared" si="1"/>
        <v>-5</v>
      </c>
      <c r="J9" s="12">
        <v>4.717492</v>
      </c>
      <c r="K9" s="12">
        <v>20.563154000000001</v>
      </c>
      <c r="L9" s="12">
        <f t="shared" si="0"/>
        <v>13.333333333333334</v>
      </c>
      <c r="M9" s="9">
        <v>-21</v>
      </c>
      <c r="N9" s="9">
        <f t="shared" si="4"/>
        <v>0.49645514670267571</v>
      </c>
      <c r="O9" s="12">
        <f t="shared" si="2"/>
        <v>-3.0411998265592501</v>
      </c>
      <c r="Q9" s="9">
        <v>11</v>
      </c>
      <c r="R9" s="9">
        <v>-10</v>
      </c>
      <c r="S9" s="9">
        <v>27</v>
      </c>
      <c r="T9" s="9">
        <v>-4</v>
      </c>
      <c r="U9" s="9">
        <f t="shared" si="3"/>
        <v>24</v>
      </c>
      <c r="V9" s="9">
        <v>-12</v>
      </c>
    </row>
    <row r="10" spans="1:22" s="17" customFormat="1" x14ac:dyDescent="0.25">
      <c r="A10" s="13">
        <v>64</v>
      </c>
      <c r="B10" s="13">
        <v>20</v>
      </c>
      <c r="C10" s="13">
        <v>0.125</v>
      </c>
      <c r="D10" s="13">
        <v>20</v>
      </c>
      <c r="E10" s="13">
        <v>40</v>
      </c>
      <c r="F10" s="13">
        <v>20</v>
      </c>
      <c r="G10" s="13">
        <v>6</v>
      </c>
      <c r="H10" s="22">
        <v>1.4E-5</v>
      </c>
      <c r="I10" s="22">
        <f t="shared" si="1"/>
        <v>-4.8538719643217618</v>
      </c>
      <c r="J10" s="16">
        <v>4.9354760000000004</v>
      </c>
      <c r="K10" s="16">
        <v>20.669549</v>
      </c>
      <c r="L10" s="12">
        <f t="shared" si="0"/>
        <v>13.333333333333334</v>
      </c>
      <c r="M10" s="13">
        <v>-21.5</v>
      </c>
      <c r="N10" s="13">
        <f t="shared" si="4"/>
        <v>0.44246611524008617</v>
      </c>
      <c r="O10" s="16">
        <f t="shared" si="2"/>
        <v>-3.5411998265592484</v>
      </c>
      <c r="Q10" s="9">
        <v>11</v>
      </c>
      <c r="R10" s="9">
        <v>-10</v>
      </c>
      <c r="S10" s="9">
        <v>27</v>
      </c>
      <c r="T10" s="9">
        <v>-4</v>
      </c>
      <c r="U10" s="9">
        <f t="shared" si="3"/>
        <v>24</v>
      </c>
      <c r="V10" s="9">
        <v>-10</v>
      </c>
    </row>
    <row r="11" spans="1:22" x14ac:dyDescent="0.25">
      <c r="A11" s="9">
        <v>64</v>
      </c>
      <c r="B11" s="9">
        <v>20</v>
      </c>
      <c r="C11" s="9">
        <v>0.125</v>
      </c>
      <c r="D11" s="9">
        <v>20</v>
      </c>
      <c r="E11" s="9">
        <v>40</v>
      </c>
      <c r="F11" s="9">
        <v>20</v>
      </c>
      <c r="G11" s="9">
        <v>6</v>
      </c>
      <c r="H11" s="21">
        <v>2.5000000000000001E-5</v>
      </c>
      <c r="I11" s="21">
        <f t="shared" si="1"/>
        <v>-4.6020599913279625</v>
      </c>
      <c r="J11" s="12">
        <v>5.3469410000000002</v>
      </c>
      <c r="K11" s="12">
        <v>20.716677000000001</v>
      </c>
      <c r="L11" s="12">
        <f t="shared" si="0"/>
        <v>13.333333333333334</v>
      </c>
      <c r="M11" s="9">
        <v>-22</v>
      </c>
      <c r="N11" s="9">
        <f t="shared" si="4"/>
        <v>0.39434834030012028</v>
      </c>
      <c r="O11" s="12">
        <f t="shared" si="2"/>
        <v>-4.0411998265592537</v>
      </c>
      <c r="Q11" s="9">
        <v>11</v>
      </c>
      <c r="R11" s="9">
        <v>-10</v>
      </c>
      <c r="S11" s="9">
        <v>27</v>
      </c>
      <c r="T11" s="9">
        <v>-4</v>
      </c>
      <c r="U11" s="9">
        <f t="shared" si="3"/>
        <v>24</v>
      </c>
      <c r="V11" s="9">
        <v>-10</v>
      </c>
    </row>
    <row r="12" spans="1:22" s="17" customFormat="1" x14ac:dyDescent="0.25">
      <c r="A12" s="13">
        <v>64</v>
      </c>
      <c r="B12" s="13">
        <v>20</v>
      </c>
      <c r="C12" s="13">
        <v>0.125</v>
      </c>
      <c r="D12" s="13">
        <v>20</v>
      </c>
      <c r="E12" s="13">
        <v>40</v>
      </c>
      <c r="F12" s="13">
        <v>20</v>
      </c>
      <c r="G12" s="13">
        <v>6</v>
      </c>
      <c r="H12" s="22">
        <v>3.4999999999999997E-5</v>
      </c>
      <c r="I12" s="22">
        <f t="shared" si="1"/>
        <v>-4.4559319556497243</v>
      </c>
      <c r="J12" s="16">
        <v>5.418291</v>
      </c>
      <c r="K12" s="16">
        <v>21.880168000000001</v>
      </c>
      <c r="L12" s="12">
        <f t="shared" si="0"/>
        <v>13.333333333333334</v>
      </c>
      <c r="M12" s="13">
        <v>-22.5</v>
      </c>
      <c r="N12" s="13">
        <f t="shared" si="4"/>
        <v>0.35146332824396787</v>
      </c>
      <c r="O12" s="16">
        <f t="shared" si="2"/>
        <v>-4.5411998265592519</v>
      </c>
      <c r="Q12" s="9">
        <v>11</v>
      </c>
      <c r="R12" s="9">
        <v>-10</v>
      </c>
      <c r="S12" s="9">
        <v>27</v>
      </c>
      <c r="T12" s="9">
        <v>-4</v>
      </c>
      <c r="U12" s="9">
        <f>U10</f>
        <v>24</v>
      </c>
      <c r="V12" s="9">
        <v>-10</v>
      </c>
    </row>
    <row r="13" spans="1:22" s="17" customFormat="1" x14ac:dyDescent="0.25">
      <c r="A13" s="13">
        <v>64</v>
      </c>
      <c r="B13" s="13">
        <v>20</v>
      </c>
      <c r="C13" s="13">
        <v>0.125</v>
      </c>
      <c r="D13" s="13">
        <v>20</v>
      </c>
      <c r="E13" s="13">
        <v>40</v>
      </c>
      <c r="F13" s="13">
        <v>20</v>
      </c>
      <c r="G13" s="13">
        <v>6</v>
      </c>
      <c r="H13" s="14">
        <v>8.0000000000000007E-5</v>
      </c>
      <c r="I13" s="14">
        <f t="shared" si="1"/>
        <v>-4.0969100130080562</v>
      </c>
      <c r="J13" s="15">
        <v>5.8</v>
      </c>
      <c r="K13" s="15">
        <v>21.28</v>
      </c>
      <c r="L13" s="12">
        <f t="shared" si="0"/>
        <v>13.333333333333334</v>
      </c>
      <c r="M13" s="13">
        <v>-23</v>
      </c>
      <c r="N13" s="13">
        <f t="shared" si="4"/>
        <v>0.31324202101704507</v>
      </c>
      <c r="O13" s="16">
        <f t="shared" si="2"/>
        <v>-5.0411998265592493</v>
      </c>
      <c r="Q13" s="9">
        <v>11</v>
      </c>
      <c r="R13" s="9">
        <v>-10</v>
      </c>
      <c r="S13" s="9">
        <v>27</v>
      </c>
      <c r="T13" s="9">
        <v>-4</v>
      </c>
      <c r="U13" s="9">
        <f>U11</f>
        <v>24</v>
      </c>
      <c r="V13" s="9">
        <v>-9</v>
      </c>
    </row>
    <row r="14" spans="1:22" x14ac:dyDescent="0.25">
      <c r="A14" s="23">
        <v>128</v>
      </c>
      <c r="B14" s="23">
        <v>20</v>
      </c>
      <c r="C14" s="23">
        <v>0.125</v>
      </c>
      <c r="D14" s="23">
        <v>20</v>
      </c>
      <c r="E14" s="23">
        <v>40</v>
      </c>
      <c r="F14" s="23">
        <v>20</v>
      </c>
      <c r="G14" s="23">
        <v>6</v>
      </c>
      <c r="H14" s="24">
        <v>6.4999999999999994E-5</v>
      </c>
      <c r="I14" s="24">
        <f t="shared" si="1"/>
        <v>-4.1870866433571443</v>
      </c>
      <c r="J14" s="25">
        <v>4.5</v>
      </c>
      <c r="K14" s="25">
        <v>17.940572</v>
      </c>
      <c r="L14" s="12">
        <f t="shared" si="0"/>
        <v>15.555555555555555</v>
      </c>
      <c r="M14" s="23">
        <f>M2</f>
        <v>-17.5</v>
      </c>
      <c r="N14" s="23">
        <f>100*10^(M14/10)*1/1.6</f>
        <v>1.1114246312743266</v>
      </c>
      <c r="O14" s="25">
        <f>10*LOG10(N14)</f>
        <v>0.45880017344075147</v>
      </c>
      <c r="Q14" s="9">
        <v>11</v>
      </c>
      <c r="R14" s="9">
        <v>-10</v>
      </c>
      <c r="S14" s="9">
        <v>27</v>
      </c>
      <c r="T14" s="9">
        <v>-4</v>
      </c>
      <c r="U14" s="9">
        <f t="shared" si="3"/>
        <v>24</v>
      </c>
      <c r="V14" s="9">
        <v>-11</v>
      </c>
    </row>
    <row r="15" spans="1:22" x14ac:dyDescent="0.25">
      <c r="A15" s="23">
        <v>128</v>
      </c>
      <c r="B15" s="23">
        <v>20</v>
      </c>
      <c r="C15" s="23">
        <v>0.125</v>
      </c>
      <c r="D15" s="23">
        <v>20</v>
      </c>
      <c r="E15" s="23">
        <v>40</v>
      </c>
      <c r="F15" s="23">
        <v>20</v>
      </c>
      <c r="G15" s="23">
        <v>6</v>
      </c>
      <c r="H15" s="24">
        <v>1.1E-4</v>
      </c>
      <c r="I15" s="24">
        <f t="shared" si="1"/>
        <v>-3.9586073148417751</v>
      </c>
      <c r="J15" s="25">
        <v>4.0283389999999999</v>
      </c>
      <c r="K15" s="25">
        <v>18.064256</v>
      </c>
      <c r="L15" s="12">
        <f t="shared" si="0"/>
        <v>15.555555555555555</v>
      </c>
      <c r="M15" s="23">
        <v>-18</v>
      </c>
      <c r="N15" s="23">
        <f>100*10^(M15/10)*1/1.6</f>
        <v>0.99055824528819525</v>
      </c>
      <c r="O15" s="25">
        <f>10*LOG10(N15)</f>
        <v>-4.1199826559250786E-2</v>
      </c>
      <c r="Q15" s="9">
        <v>11</v>
      </c>
      <c r="R15" s="9">
        <v>-10</v>
      </c>
      <c r="S15" s="9">
        <v>27</v>
      </c>
      <c r="T15" s="9">
        <v>-4</v>
      </c>
      <c r="U15" s="9">
        <f t="shared" si="3"/>
        <v>24</v>
      </c>
      <c r="V15" s="9">
        <v>-11</v>
      </c>
    </row>
    <row r="16" spans="1:22" x14ac:dyDescent="0.25">
      <c r="A16" s="23">
        <v>128</v>
      </c>
      <c r="B16" s="23">
        <v>20</v>
      </c>
      <c r="C16" s="23">
        <v>0.125</v>
      </c>
      <c r="D16" s="23">
        <v>20</v>
      </c>
      <c r="E16" s="23">
        <v>40</v>
      </c>
      <c r="F16" s="23">
        <v>20</v>
      </c>
      <c r="G16" s="23">
        <v>6</v>
      </c>
      <c r="H16" s="24">
        <v>1.07E-4</v>
      </c>
      <c r="I16" s="24">
        <f t="shared" si="1"/>
        <v>-3.9706162223147903</v>
      </c>
      <c r="J16" s="25">
        <v>4.1658429999999997</v>
      </c>
      <c r="K16" s="25">
        <v>17.768841999999999</v>
      </c>
      <c r="L16" s="12">
        <f t="shared" si="0"/>
        <v>15.555555555555555</v>
      </c>
      <c r="M16" s="23">
        <f>M14-1</f>
        <v>-18.5</v>
      </c>
      <c r="N16" s="23">
        <f t="shared" si="4"/>
        <v>0.88283596538922049</v>
      </c>
      <c r="O16" s="25">
        <f t="shared" si="2"/>
        <v>-0.54119982655925247</v>
      </c>
      <c r="Q16" s="9">
        <v>11</v>
      </c>
      <c r="R16" s="9">
        <v>-10</v>
      </c>
      <c r="S16" s="9">
        <v>27</v>
      </c>
      <c r="T16" s="9">
        <v>-4</v>
      </c>
      <c r="U16" s="9">
        <f t="shared" si="3"/>
        <v>24</v>
      </c>
      <c r="V16" s="9">
        <v>-11</v>
      </c>
    </row>
    <row r="17" spans="1:22" x14ac:dyDescent="0.25">
      <c r="A17" s="23">
        <v>128</v>
      </c>
      <c r="B17" s="23">
        <v>20</v>
      </c>
      <c r="C17" s="23">
        <v>0.125</v>
      </c>
      <c r="D17" s="23">
        <v>20</v>
      </c>
      <c r="E17" s="23">
        <v>40</v>
      </c>
      <c r="F17" s="23">
        <v>20</v>
      </c>
      <c r="G17" s="23">
        <v>6</v>
      </c>
      <c r="H17" s="24">
        <v>2.0000000000000001E-4</v>
      </c>
      <c r="I17" s="24">
        <f t="shared" si="1"/>
        <v>-3.6989700043360187</v>
      </c>
      <c r="J17" s="25">
        <v>4.2152539999999998</v>
      </c>
      <c r="K17" s="25">
        <v>34.905776000000003</v>
      </c>
      <c r="L17" s="12">
        <f t="shared" si="0"/>
        <v>15.555555555555555</v>
      </c>
      <c r="M17" s="23">
        <v>-19</v>
      </c>
      <c r="N17" s="23">
        <f t="shared" si="4"/>
        <v>0.786828382371354</v>
      </c>
      <c r="O17" s="25">
        <f t="shared" si="2"/>
        <v>-1.0411998265592506</v>
      </c>
      <c r="Q17" s="9">
        <v>11</v>
      </c>
      <c r="R17" s="9">
        <v>-10</v>
      </c>
      <c r="S17" s="9">
        <v>27</v>
      </c>
      <c r="T17" s="9">
        <v>-4</v>
      </c>
      <c r="U17" s="9">
        <f t="shared" si="3"/>
        <v>24</v>
      </c>
      <c r="V17" s="9">
        <v>-10</v>
      </c>
    </row>
    <row r="18" spans="1:22" x14ac:dyDescent="0.25">
      <c r="A18" s="23">
        <v>128</v>
      </c>
      <c r="B18" s="23">
        <v>20</v>
      </c>
      <c r="C18" s="23">
        <v>0.125</v>
      </c>
      <c r="D18" s="23">
        <v>20</v>
      </c>
      <c r="E18" s="23">
        <v>40</v>
      </c>
      <c r="F18" s="23">
        <v>20</v>
      </c>
      <c r="G18" s="23">
        <v>6</v>
      </c>
      <c r="H18" s="24">
        <v>2.81E-4</v>
      </c>
      <c r="I18" s="24">
        <f t="shared" si="1"/>
        <v>-3.5512936800949202</v>
      </c>
      <c r="J18" s="25">
        <v>4.4938200000000004</v>
      </c>
      <c r="K18" s="25">
        <v>30.231656999999998</v>
      </c>
      <c r="L18" s="12">
        <f t="shared" si="0"/>
        <v>15.555555555555555</v>
      </c>
      <c r="M18" s="23">
        <f>M16-1</f>
        <v>-19.5</v>
      </c>
      <c r="N18" s="23">
        <f t="shared" si="4"/>
        <v>0.70126153393872703</v>
      </c>
      <c r="O18" s="25">
        <f t="shared" si="2"/>
        <v>-1.5411998265592486</v>
      </c>
      <c r="Q18" s="9">
        <v>11</v>
      </c>
      <c r="R18" s="9">
        <v>-10</v>
      </c>
      <c r="S18" s="9">
        <v>27</v>
      </c>
      <c r="T18" s="9">
        <v>-4</v>
      </c>
      <c r="U18" s="9">
        <f t="shared" si="3"/>
        <v>24</v>
      </c>
      <c r="V18" s="9">
        <v>-10</v>
      </c>
    </row>
    <row r="19" spans="1:22" x14ac:dyDescent="0.25">
      <c r="A19" s="23">
        <v>128</v>
      </c>
      <c r="B19" s="23">
        <v>20</v>
      </c>
      <c r="C19" s="23">
        <v>0.125</v>
      </c>
      <c r="D19" s="23">
        <v>20</v>
      </c>
      <c r="E19" s="23">
        <v>40</v>
      </c>
      <c r="F19" s="23">
        <v>20</v>
      </c>
      <c r="G19" s="23">
        <v>6</v>
      </c>
      <c r="H19" s="24">
        <v>2.8699999999999998E-4</v>
      </c>
      <c r="I19" s="24">
        <f t="shared" si="1"/>
        <v>-3.5421181032660076</v>
      </c>
      <c r="J19" s="25">
        <v>4.5742729999999998</v>
      </c>
      <c r="K19" s="25">
        <v>33.253518999999997</v>
      </c>
      <c r="L19" s="12">
        <f t="shared" si="0"/>
        <v>15.555555555555555</v>
      </c>
      <c r="M19" s="23">
        <v>-20</v>
      </c>
      <c r="N19" s="23">
        <f t="shared" si="4"/>
        <v>0.625</v>
      </c>
      <c r="O19" s="25">
        <f t="shared" si="2"/>
        <v>-2.0411998265592479</v>
      </c>
      <c r="Q19" s="9">
        <v>11</v>
      </c>
      <c r="R19" s="9">
        <v>-10</v>
      </c>
      <c r="S19" s="9">
        <v>27</v>
      </c>
      <c r="T19" s="9">
        <v>-4</v>
      </c>
      <c r="U19" s="9">
        <f t="shared" si="3"/>
        <v>24</v>
      </c>
      <c r="V19" s="9">
        <v>-10</v>
      </c>
    </row>
    <row r="20" spans="1:22" x14ac:dyDescent="0.25">
      <c r="A20" s="23">
        <v>128</v>
      </c>
      <c r="B20" s="23">
        <v>20</v>
      </c>
      <c r="C20" s="23">
        <v>0.125</v>
      </c>
      <c r="D20" s="23">
        <v>20</v>
      </c>
      <c r="E20" s="23">
        <v>40</v>
      </c>
      <c r="F20" s="23">
        <v>20</v>
      </c>
      <c r="G20" s="23">
        <v>6</v>
      </c>
      <c r="H20" s="24">
        <v>4.1100000000000002E-4</v>
      </c>
      <c r="I20" s="24">
        <f t="shared" si="1"/>
        <v>-3.3861581781239307</v>
      </c>
      <c r="J20" s="25">
        <v>4.7557989999999997</v>
      </c>
      <c r="K20" s="25">
        <v>33.35</v>
      </c>
      <c r="L20" s="12">
        <f t="shared" si="0"/>
        <v>15.555555555555555</v>
      </c>
      <c r="M20" s="23">
        <f>M8</f>
        <v>-20.5</v>
      </c>
      <c r="N20" s="23">
        <f t="shared" si="4"/>
        <v>0.55703183633359099</v>
      </c>
      <c r="O20" s="25">
        <f t="shared" si="2"/>
        <v>-2.5411998265592479</v>
      </c>
      <c r="Q20" s="9">
        <v>11</v>
      </c>
      <c r="R20" s="9">
        <v>-10</v>
      </c>
      <c r="S20" s="9">
        <v>27</v>
      </c>
      <c r="T20" s="9">
        <v>-4</v>
      </c>
      <c r="U20" s="9">
        <f t="shared" si="3"/>
        <v>24</v>
      </c>
      <c r="V20" s="9">
        <v>-10</v>
      </c>
    </row>
    <row r="21" spans="1:22" x14ac:dyDescent="0.25">
      <c r="A21" s="23">
        <v>128</v>
      </c>
      <c r="B21" s="23">
        <v>20</v>
      </c>
      <c r="C21" s="23">
        <v>0.125</v>
      </c>
      <c r="D21" s="23">
        <v>20</v>
      </c>
      <c r="E21" s="23">
        <v>40</v>
      </c>
      <c r="F21" s="23">
        <v>20</v>
      </c>
      <c r="G21" s="23">
        <v>6</v>
      </c>
      <c r="H21" s="24">
        <v>3.9399999999999998E-4</v>
      </c>
      <c r="I21" s="24">
        <f t="shared" si="1"/>
        <v>-3.4045037781744258</v>
      </c>
      <c r="J21" s="25">
        <v>4.806317</v>
      </c>
      <c r="K21" s="25">
        <v>23.196463999999999</v>
      </c>
      <c r="L21" s="12">
        <f t="shared" si="0"/>
        <v>15.555555555555555</v>
      </c>
      <c r="M21" s="23">
        <v>-21</v>
      </c>
      <c r="N21" s="23">
        <f t="shared" si="4"/>
        <v>0.49645514670267571</v>
      </c>
      <c r="O21" s="25">
        <f t="shared" si="2"/>
        <v>-3.0411998265592501</v>
      </c>
      <c r="Q21" s="9">
        <v>11</v>
      </c>
      <c r="R21" s="9">
        <v>-10</v>
      </c>
      <c r="S21" s="9">
        <v>27</v>
      </c>
      <c r="T21" s="9">
        <v>-4</v>
      </c>
      <c r="U21" s="9">
        <f t="shared" si="3"/>
        <v>24</v>
      </c>
      <c r="V21" s="9">
        <v>-10</v>
      </c>
    </row>
    <row r="22" spans="1:22" x14ac:dyDescent="0.25">
      <c r="A22" s="23">
        <v>128</v>
      </c>
      <c r="B22" s="23">
        <v>20</v>
      </c>
      <c r="C22" s="23">
        <v>0.125</v>
      </c>
      <c r="D22" s="23">
        <v>20</v>
      </c>
      <c r="E22" s="23">
        <v>40</v>
      </c>
      <c r="F22" s="23">
        <v>20</v>
      </c>
      <c r="G22" s="23">
        <v>6</v>
      </c>
      <c r="H22" s="24">
        <v>4.3600000000000003E-4</v>
      </c>
      <c r="I22" s="24">
        <f t="shared" si="1"/>
        <v>-3.3605135107314141</v>
      </c>
      <c r="J22" s="25">
        <v>4.8488300000000004</v>
      </c>
      <c r="K22" s="26">
        <v>18.981947999999999</v>
      </c>
      <c r="L22" s="12">
        <f t="shared" si="0"/>
        <v>15.555555555555555</v>
      </c>
      <c r="M22" s="23">
        <f>M10</f>
        <v>-21.5</v>
      </c>
      <c r="N22" s="23">
        <f t="shared" si="4"/>
        <v>0.44246611524008617</v>
      </c>
      <c r="O22" s="25">
        <f t="shared" si="2"/>
        <v>-3.5411998265592484</v>
      </c>
      <c r="Q22" s="9">
        <v>11</v>
      </c>
      <c r="R22" s="9">
        <v>-10</v>
      </c>
      <c r="S22" s="9">
        <v>27</v>
      </c>
      <c r="T22" s="9">
        <v>-4</v>
      </c>
      <c r="U22" s="9">
        <f t="shared" si="3"/>
        <v>24</v>
      </c>
      <c r="V22" s="9">
        <v>-10</v>
      </c>
    </row>
    <row r="23" spans="1:22" x14ac:dyDescent="0.25">
      <c r="A23" s="23">
        <v>128</v>
      </c>
      <c r="B23" s="23">
        <v>20</v>
      </c>
      <c r="C23" s="23">
        <v>0.125</v>
      </c>
      <c r="D23" s="23">
        <v>20</v>
      </c>
      <c r="E23" s="23">
        <v>40</v>
      </c>
      <c r="F23" s="23">
        <v>20</v>
      </c>
      <c r="G23" s="23">
        <v>6</v>
      </c>
      <c r="H23" s="24">
        <v>6.4400000000000004E-4</v>
      </c>
      <c r="I23" s="24">
        <f t="shared" si="1"/>
        <v>-3.191114132640188</v>
      </c>
      <c r="J23" s="25">
        <v>5.0854200000000001</v>
      </c>
      <c r="K23" s="25">
        <v>19.571186999999998</v>
      </c>
      <c r="L23" s="12">
        <f t="shared" si="0"/>
        <v>15.555555555555555</v>
      </c>
      <c r="M23" s="23">
        <v>-22</v>
      </c>
      <c r="N23" s="23">
        <f t="shared" si="4"/>
        <v>0.39434834030012028</v>
      </c>
      <c r="O23" s="25">
        <f t="shared" si="2"/>
        <v>-4.0411998265592537</v>
      </c>
      <c r="P23" s="28"/>
      <c r="Q23" s="9">
        <v>11</v>
      </c>
      <c r="R23" s="9">
        <v>-10</v>
      </c>
      <c r="S23" s="9">
        <v>27</v>
      </c>
      <c r="T23" s="9">
        <v>-4</v>
      </c>
      <c r="U23" s="9">
        <f t="shared" si="3"/>
        <v>24</v>
      </c>
      <c r="V23" s="9">
        <v>-10</v>
      </c>
    </row>
    <row r="24" spans="1:22" s="17" customFormat="1" x14ac:dyDescent="0.25">
      <c r="A24" s="23">
        <v>128</v>
      </c>
      <c r="B24" s="23">
        <v>20</v>
      </c>
      <c r="C24" s="23">
        <v>0.125</v>
      </c>
      <c r="D24" s="23">
        <v>20</v>
      </c>
      <c r="E24" s="23">
        <v>40</v>
      </c>
      <c r="F24" s="23">
        <v>20</v>
      </c>
      <c r="G24" s="23">
        <v>6</v>
      </c>
      <c r="H24" s="24">
        <v>1.047E-3</v>
      </c>
      <c r="I24" s="24">
        <f t="shared" si="1"/>
        <v>-2.9800533183211577</v>
      </c>
      <c r="J24" s="25">
        <v>5.3758439999999998</v>
      </c>
      <c r="K24" s="25">
        <v>21.898655999999999</v>
      </c>
      <c r="L24" s="12">
        <f t="shared" si="0"/>
        <v>15.555555555555555</v>
      </c>
      <c r="M24" s="23">
        <v>-22.5</v>
      </c>
      <c r="N24" s="23">
        <f t="shared" si="4"/>
        <v>0.35146332824396787</v>
      </c>
      <c r="O24" s="25">
        <f t="shared" si="2"/>
        <v>-4.5411998265592519</v>
      </c>
      <c r="Q24" s="9">
        <v>11</v>
      </c>
      <c r="R24" s="9">
        <v>-10</v>
      </c>
      <c r="S24" s="9">
        <v>27</v>
      </c>
      <c r="T24" s="9">
        <v>-4</v>
      </c>
      <c r="U24" s="9">
        <f>U22</f>
        <v>24</v>
      </c>
      <c r="V24" s="9">
        <v>-10</v>
      </c>
    </row>
    <row r="25" spans="1:22" s="17" customFormat="1" x14ac:dyDescent="0.25">
      <c r="A25" s="23">
        <v>128</v>
      </c>
      <c r="B25" s="23">
        <v>20</v>
      </c>
      <c r="C25" s="23">
        <v>0.125</v>
      </c>
      <c r="D25" s="23">
        <v>20</v>
      </c>
      <c r="E25" s="23">
        <v>40</v>
      </c>
      <c r="F25" s="23">
        <v>20</v>
      </c>
      <c r="G25" s="23">
        <v>6</v>
      </c>
      <c r="H25" s="29">
        <v>2.8999999999999998E-3</v>
      </c>
      <c r="I25" s="29">
        <f t="shared" si="1"/>
        <v>-2.5376020021010439</v>
      </c>
      <c r="J25" s="30">
        <v>6.1</v>
      </c>
      <c r="K25" s="30">
        <v>29.8</v>
      </c>
      <c r="L25" s="12">
        <f t="shared" si="0"/>
        <v>15.555555555555555</v>
      </c>
      <c r="M25" s="23">
        <v>-23</v>
      </c>
      <c r="N25" s="23">
        <f t="shared" si="4"/>
        <v>0.31324202101704507</v>
      </c>
      <c r="O25" s="25">
        <f t="shared" si="2"/>
        <v>-5.0411998265592493</v>
      </c>
      <c r="Q25" s="9">
        <v>11</v>
      </c>
      <c r="R25" s="9">
        <v>-10</v>
      </c>
      <c r="S25" s="9">
        <v>27</v>
      </c>
      <c r="T25" s="9">
        <v>-4</v>
      </c>
      <c r="U25" s="9">
        <f>U23</f>
        <v>24</v>
      </c>
      <c r="V25" s="9">
        <v>-9</v>
      </c>
    </row>
    <row r="26" spans="1:22" x14ac:dyDescent="0.25">
      <c r="A26" s="9">
        <v>256</v>
      </c>
      <c r="B26" s="9">
        <v>20</v>
      </c>
      <c r="C26" s="9">
        <v>0.125</v>
      </c>
      <c r="D26" s="9">
        <v>20</v>
      </c>
      <c r="E26" s="9">
        <v>40</v>
      </c>
      <c r="F26" s="9">
        <v>20</v>
      </c>
      <c r="G26" s="9">
        <v>6</v>
      </c>
      <c r="H26" s="21">
        <v>2.3E-3</v>
      </c>
      <c r="I26" s="21">
        <f t="shared" si="1"/>
        <v>-2.6382721639824069</v>
      </c>
      <c r="J26" s="12">
        <v>4.0999999999999996</v>
      </c>
      <c r="K26" s="12">
        <v>39.265082999999997</v>
      </c>
      <c r="L26" s="12">
        <f t="shared" si="0"/>
        <v>17.777777777777779</v>
      </c>
      <c r="M26" s="9">
        <f>M14</f>
        <v>-17.5</v>
      </c>
      <c r="N26" s="9">
        <f>100*10^(M26/10)*1/1.6</f>
        <v>1.1114246312743266</v>
      </c>
      <c r="O26" s="12">
        <f>10*LOG10(N26)</f>
        <v>0.45880017344075147</v>
      </c>
      <c r="Q26" s="9">
        <v>11</v>
      </c>
      <c r="R26" s="9">
        <v>-10</v>
      </c>
      <c r="S26" s="9">
        <v>27</v>
      </c>
      <c r="T26" s="9">
        <v>-4</v>
      </c>
      <c r="U26" s="9">
        <f t="shared" si="3"/>
        <v>24</v>
      </c>
      <c r="V26" s="9">
        <v>-10</v>
      </c>
    </row>
    <row r="27" spans="1:22" x14ac:dyDescent="0.25">
      <c r="A27" s="9">
        <v>256</v>
      </c>
      <c r="B27" s="9">
        <v>20</v>
      </c>
      <c r="C27" s="9">
        <v>0.125</v>
      </c>
      <c r="D27" s="9">
        <v>20</v>
      </c>
      <c r="E27" s="9">
        <v>40</v>
      </c>
      <c r="F27" s="9">
        <v>20</v>
      </c>
      <c r="G27" s="9">
        <v>6</v>
      </c>
      <c r="H27" s="21">
        <v>2.4359999999999998E-3</v>
      </c>
      <c r="I27" s="21">
        <f t="shared" si="1"/>
        <v>-2.6133227160391623</v>
      </c>
      <c r="J27" s="12">
        <v>4.0949999999999998</v>
      </c>
      <c r="K27" s="12">
        <v>24.21</v>
      </c>
      <c r="L27" s="12">
        <f t="shared" si="0"/>
        <v>17.777777777777779</v>
      </c>
      <c r="M27" s="9">
        <f>M26-0.5</f>
        <v>-18</v>
      </c>
      <c r="N27" s="9">
        <f>100*10^(M27/10)*1/1.6</f>
        <v>0.99055824528819525</v>
      </c>
      <c r="O27" s="12">
        <f>10*LOG10(N27)</f>
        <v>-4.1199826559250786E-2</v>
      </c>
      <c r="Q27" s="9">
        <v>11</v>
      </c>
      <c r="R27" s="9">
        <v>-10</v>
      </c>
      <c r="S27" s="9">
        <v>27</v>
      </c>
      <c r="T27" s="9">
        <v>-4</v>
      </c>
      <c r="U27" s="9">
        <f t="shared" si="3"/>
        <v>24</v>
      </c>
      <c r="V27" s="9">
        <v>-10</v>
      </c>
    </row>
    <row r="28" spans="1:22" x14ac:dyDescent="0.25">
      <c r="A28" s="9">
        <v>256</v>
      </c>
      <c r="B28" s="9">
        <v>20</v>
      </c>
      <c r="C28" s="9">
        <v>0.125</v>
      </c>
      <c r="D28" s="9">
        <v>20</v>
      </c>
      <c r="E28" s="9">
        <v>40</v>
      </c>
      <c r="F28" s="9">
        <v>20</v>
      </c>
      <c r="G28" s="9">
        <v>6</v>
      </c>
      <c r="H28" s="22">
        <v>3.8140000000000001E-3</v>
      </c>
      <c r="I28" s="21">
        <f t="shared" si="1"/>
        <v>-2.418619311290013</v>
      </c>
      <c r="J28" s="12">
        <v>4.4348450000000001</v>
      </c>
      <c r="K28" s="12">
        <v>28.516124000000001</v>
      </c>
      <c r="L28" s="12">
        <f t="shared" si="0"/>
        <v>17.777777777777779</v>
      </c>
      <c r="M28" s="9">
        <f t="shared" ref="M28:M35" si="5">M27-0.5</f>
        <v>-18.5</v>
      </c>
      <c r="N28" s="9">
        <f t="shared" si="4"/>
        <v>0.88283596538922049</v>
      </c>
      <c r="O28" s="12">
        <f t="shared" si="2"/>
        <v>-0.54119982655925247</v>
      </c>
      <c r="Q28" s="9">
        <v>11</v>
      </c>
      <c r="R28" s="9">
        <v>-10</v>
      </c>
      <c r="S28" s="9">
        <v>27</v>
      </c>
      <c r="T28" s="9">
        <v>-4</v>
      </c>
      <c r="U28" s="9">
        <f t="shared" si="3"/>
        <v>24</v>
      </c>
      <c r="V28" s="9">
        <v>-10</v>
      </c>
    </row>
    <row r="29" spans="1:22" x14ac:dyDescent="0.25">
      <c r="A29" s="9">
        <v>256</v>
      </c>
      <c r="B29" s="9">
        <v>20</v>
      </c>
      <c r="C29" s="9">
        <v>0.125</v>
      </c>
      <c r="D29" s="9">
        <v>20</v>
      </c>
      <c r="E29" s="9">
        <v>40</v>
      </c>
      <c r="F29" s="9">
        <v>20</v>
      </c>
      <c r="G29" s="9">
        <v>6</v>
      </c>
      <c r="H29" s="21">
        <v>4.1139999999999996E-3</v>
      </c>
      <c r="I29" s="21">
        <f t="shared" si="1"/>
        <v>-2.3857357126412948</v>
      </c>
      <c r="J29" s="12">
        <v>4.5083299999999999</v>
      </c>
      <c r="K29" s="12">
        <v>51.87</v>
      </c>
      <c r="L29" s="12">
        <f t="shared" si="0"/>
        <v>17.777777777777779</v>
      </c>
      <c r="M29" s="9">
        <f t="shared" si="5"/>
        <v>-19</v>
      </c>
      <c r="N29" s="9">
        <f t="shared" si="4"/>
        <v>0.786828382371354</v>
      </c>
      <c r="O29" s="12">
        <f t="shared" si="2"/>
        <v>-1.0411998265592506</v>
      </c>
      <c r="Q29" s="9">
        <v>11</v>
      </c>
      <c r="R29" s="9">
        <v>-10</v>
      </c>
      <c r="S29" s="9">
        <v>27</v>
      </c>
      <c r="T29" s="9">
        <v>-4</v>
      </c>
      <c r="U29" s="9">
        <f t="shared" si="3"/>
        <v>24</v>
      </c>
      <c r="V29" s="9">
        <v>-10</v>
      </c>
    </row>
    <row r="30" spans="1:22" x14ac:dyDescent="0.25">
      <c r="A30" s="9">
        <v>256</v>
      </c>
      <c r="B30" s="9">
        <v>20</v>
      </c>
      <c r="C30" s="9">
        <v>0.125</v>
      </c>
      <c r="D30" s="9">
        <v>20</v>
      </c>
      <c r="E30" s="9">
        <v>40</v>
      </c>
      <c r="F30" s="9">
        <v>20</v>
      </c>
      <c r="G30" s="9">
        <v>6</v>
      </c>
      <c r="H30" s="22">
        <v>4.7019999999999996E-3</v>
      </c>
      <c r="I30" s="21">
        <f t="shared" si="1"/>
        <v>-2.3277173752110794</v>
      </c>
      <c r="J30" s="12">
        <v>4.6105679999999998</v>
      </c>
      <c r="K30" s="31">
        <v>18.654585000000001</v>
      </c>
      <c r="L30" s="12">
        <f t="shared" si="0"/>
        <v>17.777777777777779</v>
      </c>
      <c r="M30" s="9">
        <f t="shared" si="5"/>
        <v>-19.5</v>
      </c>
      <c r="N30" s="9">
        <f t="shared" si="4"/>
        <v>0.70126153393872703</v>
      </c>
      <c r="O30" s="12">
        <f t="shared" si="2"/>
        <v>-1.5411998265592486</v>
      </c>
      <c r="Q30" s="9">
        <v>11</v>
      </c>
      <c r="R30" s="9">
        <v>-10</v>
      </c>
      <c r="S30" s="9">
        <v>27</v>
      </c>
      <c r="T30" s="9">
        <v>-4</v>
      </c>
      <c r="U30" s="9">
        <f t="shared" si="3"/>
        <v>24</v>
      </c>
      <c r="V30" s="9">
        <v>-10</v>
      </c>
    </row>
    <row r="31" spans="1:22" x14ac:dyDescent="0.25">
      <c r="A31" s="9">
        <v>256</v>
      </c>
      <c r="B31" s="9">
        <v>20</v>
      </c>
      <c r="C31" s="9">
        <v>0.125</v>
      </c>
      <c r="D31" s="9">
        <v>20</v>
      </c>
      <c r="E31" s="9">
        <v>40</v>
      </c>
      <c r="F31" s="9">
        <v>20</v>
      </c>
      <c r="G31" s="9">
        <v>6</v>
      </c>
      <c r="H31" s="21">
        <v>4.8729999999999997E-3</v>
      </c>
      <c r="I31" s="21">
        <f t="shared" si="1"/>
        <v>-2.3122035886187056</v>
      </c>
      <c r="J31" s="12">
        <v>4.6488189999999996</v>
      </c>
      <c r="K31" s="12">
        <v>32.390715999999998</v>
      </c>
      <c r="L31" s="12">
        <f t="shared" si="0"/>
        <v>17.777777777777779</v>
      </c>
      <c r="M31" s="9">
        <f t="shared" si="5"/>
        <v>-20</v>
      </c>
      <c r="N31" s="9">
        <f t="shared" si="4"/>
        <v>0.625</v>
      </c>
      <c r="O31" s="12">
        <f t="shared" si="2"/>
        <v>-2.0411998265592479</v>
      </c>
      <c r="Q31" s="9">
        <v>11</v>
      </c>
      <c r="R31" s="9">
        <v>-10</v>
      </c>
      <c r="S31" s="9">
        <v>27</v>
      </c>
      <c r="T31" s="9">
        <v>-4</v>
      </c>
      <c r="U31" s="9">
        <f t="shared" si="3"/>
        <v>24</v>
      </c>
      <c r="V31" s="9">
        <v>-10</v>
      </c>
    </row>
    <row r="32" spans="1:22" x14ac:dyDescent="0.25">
      <c r="A32" s="9">
        <v>256</v>
      </c>
      <c r="B32" s="9">
        <v>20</v>
      </c>
      <c r="C32" s="9">
        <v>0.125</v>
      </c>
      <c r="D32" s="9">
        <v>20</v>
      </c>
      <c r="E32" s="9">
        <v>40</v>
      </c>
      <c r="F32" s="9">
        <v>20</v>
      </c>
      <c r="G32" s="9">
        <v>6</v>
      </c>
      <c r="H32" s="21">
        <v>6.2129999999999998E-3</v>
      </c>
      <c r="I32" s="21">
        <f t="shared" si="1"/>
        <v>-2.2066986463868852</v>
      </c>
      <c r="J32" s="12">
        <v>4.8716080000000002</v>
      </c>
      <c r="K32" s="12">
        <v>19.14</v>
      </c>
      <c r="L32" s="12">
        <f t="shared" si="0"/>
        <v>17.777777777777779</v>
      </c>
      <c r="M32" s="9">
        <f t="shared" si="5"/>
        <v>-20.5</v>
      </c>
      <c r="N32" s="9">
        <f t="shared" si="4"/>
        <v>0.55703183633359099</v>
      </c>
      <c r="O32" s="12">
        <f t="shared" si="2"/>
        <v>-2.5411998265592479</v>
      </c>
      <c r="Q32" s="9">
        <v>11</v>
      </c>
      <c r="R32" s="9">
        <v>-10</v>
      </c>
      <c r="S32" s="9">
        <v>27</v>
      </c>
      <c r="T32" s="9">
        <v>-4</v>
      </c>
      <c r="U32" s="9">
        <f t="shared" si="3"/>
        <v>24</v>
      </c>
      <c r="V32" s="9">
        <v>-10</v>
      </c>
    </row>
    <row r="33" spans="1:22" x14ac:dyDescent="0.25">
      <c r="A33" s="9">
        <v>256</v>
      </c>
      <c r="B33" s="9">
        <v>20</v>
      </c>
      <c r="C33" s="9">
        <v>0.125</v>
      </c>
      <c r="D33" s="9">
        <v>20</v>
      </c>
      <c r="E33" s="9">
        <v>40</v>
      </c>
      <c r="F33" s="9">
        <v>20</v>
      </c>
      <c r="G33" s="9">
        <v>6</v>
      </c>
      <c r="H33" s="21">
        <v>6.777E-3</v>
      </c>
      <c r="I33" s="21">
        <f t="shared" si="1"/>
        <v>-2.1689625143599747</v>
      </c>
      <c r="J33" s="12">
        <v>4.9594940000000003</v>
      </c>
      <c r="K33" s="12">
        <v>19.312441</v>
      </c>
      <c r="L33" s="12">
        <f t="shared" si="0"/>
        <v>17.777777777777779</v>
      </c>
      <c r="M33" s="9">
        <f t="shared" si="5"/>
        <v>-21</v>
      </c>
      <c r="N33" s="9">
        <f t="shared" si="4"/>
        <v>0.49645514670267571</v>
      </c>
      <c r="O33" s="12">
        <f t="shared" si="2"/>
        <v>-3.0411998265592501</v>
      </c>
      <c r="Q33" s="9">
        <v>11</v>
      </c>
      <c r="R33" s="9">
        <v>-10</v>
      </c>
      <c r="S33" s="9">
        <v>27</v>
      </c>
      <c r="T33" s="9">
        <v>-4</v>
      </c>
      <c r="U33" s="9">
        <f t="shared" si="3"/>
        <v>24</v>
      </c>
      <c r="V33" s="9">
        <v>-10</v>
      </c>
    </row>
    <row r="34" spans="1:22" x14ac:dyDescent="0.25">
      <c r="A34" s="9">
        <v>256</v>
      </c>
      <c r="B34" s="9">
        <v>20</v>
      </c>
      <c r="C34" s="9">
        <v>0.125</v>
      </c>
      <c r="D34" s="9">
        <v>20</v>
      </c>
      <c r="E34" s="9">
        <v>40</v>
      </c>
      <c r="F34" s="9">
        <v>20</v>
      </c>
      <c r="G34" s="9">
        <v>6</v>
      </c>
      <c r="H34" s="21">
        <v>8.0999999999999996E-3</v>
      </c>
      <c r="I34" s="21">
        <f t="shared" si="1"/>
        <v>-2.0915149811213505</v>
      </c>
      <c r="J34" s="12">
        <v>5.1356000000000002</v>
      </c>
      <c r="K34" s="12">
        <v>25.26</v>
      </c>
      <c r="L34" s="12">
        <f t="shared" si="0"/>
        <v>17.777777777777779</v>
      </c>
      <c r="M34" s="32">
        <f t="shared" si="5"/>
        <v>-21.5</v>
      </c>
      <c r="N34" s="9">
        <f t="shared" si="4"/>
        <v>0.44246611524008617</v>
      </c>
      <c r="O34" s="12">
        <f t="shared" si="2"/>
        <v>-3.5411998265592484</v>
      </c>
      <c r="Q34" s="9">
        <v>11</v>
      </c>
      <c r="R34" s="9">
        <v>-10</v>
      </c>
      <c r="S34" s="9">
        <v>27</v>
      </c>
      <c r="T34" s="9">
        <v>-4</v>
      </c>
      <c r="U34" s="9">
        <f t="shared" si="3"/>
        <v>24</v>
      </c>
      <c r="V34" s="9">
        <v>-8</v>
      </c>
    </row>
    <row r="35" spans="1:22" x14ac:dyDescent="0.25">
      <c r="A35" s="9">
        <v>256</v>
      </c>
      <c r="B35" s="9">
        <v>20</v>
      </c>
      <c r="C35" s="9">
        <v>0.125</v>
      </c>
      <c r="D35" s="9">
        <v>20</v>
      </c>
      <c r="E35" s="9">
        <v>40</v>
      </c>
      <c r="F35" s="9">
        <v>20</v>
      </c>
      <c r="G35" s="9">
        <v>6</v>
      </c>
      <c r="H35" s="21">
        <v>9.0241000000000002E-3</v>
      </c>
      <c r="I35" s="21">
        <f t="shared" si="1"/>
        <v>-2.0445961007269164</v>
      </c>
      <c r="J35" s="12">
        <v>5.35</v>
      </c>
      <c r="K35" s="12">
        <v>20.074999999999999</v>
      </c>
      <c r="L35" s="12">
        <f t="shared" si="0"/>
        <v>17.777777777777779</v>
      </c>
      <c r="M35" s="13">
        <f t="shared" si="5"/>
        <v>-22</v>
      </c>
      <c r="N35" s="9">
        <f t="shared" si="4"/>
        <v>0.39434834030012028</v>
      </c>
      <c r="O35" s="12">
        <f t="shared" si="2"/>
        <v>-4.0411998265592537</v>
      </c>
      <c r="Q35" s="9">
        <v>11</v>
      </c>
      <c r="R35" s="9">
        <v>-10</v>
      </c>
      <c r="S35" s="9">
        <v>27</v>
      </c>
      <c r="T35" s="9">
        <v>-4</v>
      </c>
      <c r="U35" s="9">
        <f t="shared" si="3"/>
        <v>24</v>
      </c>
      <c r="V35" s="9">
        <v>-10</v>
      </c>
    </row>
    <row r="36" spans="1:22" x14ac:dyDescent="0.25">
      <c r="A36" s="9">
        <v>256</v>
      </c>
      <c r="B36" s="9">
        <v>20</v>
      </c>
      <c r="C36" s="9">
        <v>0.125</v>
      </c>
      <c r="D36" s="9">
        <v>20</v>
      </c>
      <c r="E36" s="9">
        <v>40</v>
      </c>
      <c r="F36" s="9">
        <v>20</v>
      </c>
      <c r="G36" s="9">
        <v>6</v>
      </c>
      <c r="H36" s="21">
        <v>1.1308E-2</v>
      </c>
      <c r="I36" s="21">
        <f t="shared" si="1"/>
        <v>-1.946614200182518</v>
      </c>
      <c r="J36" s="12">
        <v>5.5109839999999997</v>
      </c>
      <c r="K36" s="12">
        <v>21.675284000000001</v>
      </c>
      <c r="L36" s="12">
        <f t="shared" si="0"/>
        <v>17.777777777777779</v>
      </c>
      <c r="M36" s="9">
        <f>M34-0.5</f>
        <v>-22</v>
      </c>
      <c r="N36" s="9">
        <f t="shared" si="4"/>
        <v>0.39434834030012028</v>
      </c>
      <c r="O36" s="12">
        <f t="shared" si="2"/>
        <v>-4.0411998265592537</v>
      </c>
      <c r="Q36" s="9">
        <v>11</v>
      </c>
      <c r="R36" s="9">
        <v>-10</v>
      </c>
      <c r="S36" s="9">
        <v>27</v>
      </c>
      <c r="T36" s="9">
        <v>-4</v>
      </c>
      <c r="U36" s="9">
        <f>U34</f>
        <v>24</v>
      </c>
      <c r="V36" s="9">
        <v>-10</v>
      </c>
    </row>
    <row r="37" spans="1:22" x14ac:dyDescent="0.25">
      <c r="A37" s="9">
        <v>256</v>
      </c>
      <c r="B37" s="9">
        <v>20</v>
      </c>
      <c r="C37" s="9">
        <v>0.125</v>
      </c>
      <c r="D37" s="9">
        <v>20</v>
      </c>
      <c r="E37" s="9">
        <v>40</v>
      </c>
      <c r="F37" s="9">
        <v>20</v>
      </c>
      <c r="G37" s="9">
        <v>6</v>
      </c>
      <c r="H37" s="10">
        <v>0.02</v>
      </c>
      <c r="I37" s="10">
        <f t="shared" si="1"/>
        <v>-1.6989700043360187</v>
      </c>
      <c r="J37" s="11">
        <v>6.4</v>
      </c>
      <c r="K37" s="11">
        <v>23.9</v>
      </c>
      <c r="L37" s="12">
        <f t="shared" si="0"/>
        <v>17.777777777777779</v>
      </c>
      <c r="M37" s="9">
        <v>-23</v>
      </c>
      <c r="N37" s="9">
        <f t="shared" si="4"/>
        <v>0.31324202101704507</v>
      </c>
      <c r="O37" s="12">
        <f t="shared" si="2"/>
        <v>-5.0411998265592493</v>
      </c>
      <c r="Q37" s="9">
        <v>11</v>
      </c>
      <c r="R37" s="9">
        <v>-10</v>
      </c>
      <c r="S37" s="9">
        <v>27</v>
      </c>
      <c r="T37" s="9">
        <v>-4</v>
      </c>
      <c r="U37" s="9">
        <f>U35</f>
        <v>24</v>
      </c>
      <c r="V37" s="9">
        <v>-10</v>
      </c>
    </row>
    <row r="38" spans="1:22" x14ac:dyDescent="0.25">
      <c r="H38" s="33">
        <v>3.8E-3</v>
      </c>
      <c r="I38" s="33">
        <f t="shared" si="1"/>
        <v>-2.4202164033831899</v>
      </c>
      <c r="Q38" s="9"/>
      <c r="R38" s="9"/>
      <c r="S38" s="9"/>
      <c r="T38" s="9"/>
      <c r="U38" s="9"/>
      <c r="V38" s="9"/>
    </row>
    <row r="39" spans="1:22" x14ac:dyDescent="0.25">
      <c r="H39" s="33">
        <f>H38</f>
        <v>3.8E-3</v>
      </c>
      <c r="I39" s="33">
        <f t="shared" si="1"/>
        <v>-2.4202164033831899</v>
      </c>
      <c r="Q39" s="9"/>
      <c r="R39" s="9"/>
      <c r="S39" s="9"/>
      <c r="T39" s="9"/>
      <c r="U39" s="9"/>
      <c r="V39" s="9"/>
    </row>
    <row r="40" spans="1:22" x14ac:dyDescent="0.25">
      <c r="H40" s="33">
        <f t="shared" ref="H40:H55" si="6">H39</f>
        <v>3.8E-3</v>
      </c>
      <c r="I40" s="33">
        <f t="shared" si="1"/>
        <v>-2.4202164033831899</v>
      </c>
      <c r="Q40" s="9"/>
      <c r="R40" s="9"/>
      <c r="S40" s="9"/>
      <c r="T40" s="9"/>
      <c r="U40" s="9"/>
      <c r="V40" s="9"/>
    </row>
    <row r="41" spans="1:22" x14ac:dyDescent="0.25">
      <c r="H41" s="33">
        <f t="shared" si="6"/>
        <v>3.8E-3</v>
      </c>
      <c r="I41" s="33">
        <f t="shared" si="1"/>
        <v>-2.4202164033831899</v>
      </c>
      <c r="Q41" s="9"/>
      <c r="R41" s="9"/>
      <c r="S41" s="9"/>
      <c r="T41" s="9"/>
      <c r="U41" s="9"/>
      <c r="V41" s="9"/>
    </row>
    <row r="42" spans="1:22" x14ac:dyDescent="0.25">
      <c r="H42" s="33">
        <f t="shared" si="6"/>
        <v>3.8E-3</v>
      </c>
      <c r="I42" s="33">
        <f t="shared" si="1"/>
        <v>-2.4202164033831899</v>
      </c>
      <c r="Q42" s="9"/>
      <c r="R42" s="9"/>
      <c r="S42" s="9"/>
      <c r="T42" s="9"/>
      <c r="U42" s="9"/>
      <c r="V42" s="9"/>
    </row>
    <row r="43" spans="1:22" x14ac:dyDescent="0.25">
      <c r="H43" s="33">
        <f t="shared" si="6"/>
        <v>3.8E-3</v>
      </c>
      <c r="I43" s="33">
        <f t="shared" si="1"/>
        <v>-2.4202164033831899</v>
      </c>
      <c r="Q43" s="9"/>
      <c r="R43" s="9"/>
      <c r="S43" s="9"/>
      <c r="T43" s="9"/>
      <c r="U43" s="9"/>
      <c r="V43" s="9"/>
    </row>
    <row r="44" spans="1:22" x14ac:dyDescent="0.25">
      <c r="H44" s="33">
        <f t="shared" si="6"/>
        <v>3.8E-3</v>
      </c>
      <c r="I44" s="33">
        <f t="shared" si="1"/>
        <v>-2.4202164033831899</v>
      </c>
      <c r="Q44" s="9"/>
      <c r="R44" s="9"/>
      <c r="S44" s="9"/>
      <c r="T44" s="9"/>
      <c r="U44" s="9"/>
      <c r="V44" s="9"/>
    </row>
    <row r="45" spans="1:22" x14ac:dyDescent="0.25">
      <c r="H45" s="33">
        <f t="shared" si="6"/>
        <v>3.8E-3</v>
      </c>
      <c r="I45" s="33">
        <f t="shared" si="1"/>
        <v>-2.4202164033831899</v>
      </c>
      <c r="Q45" s="9"/>
      <c r="R45" s="9"/>
      <c r="S45" s="9"/>
      <c r="T45" s="9"/>
      <c r="U45" s="9"/>
      <c r="V45" s="9"/>
    </row>
    <row r="46" spans="1:22" x14ac:dyDescent="0.25">
      <c r="H46" s="33">
        <f t="shared" si="6"/>
        <v>3.8E-3</v>
      </c>
      <c r="I46" s="33">
        <f t="shared" si="1"/>
        <v>-2.4202164033831899</v>
      </c>
      <c r="Q46" s="9"/>
      <c r="R46" s="9"/>
      <c r="S46" s="9"/>
      <c r="T46" s="9"/>
      <c r="U46" s="9"/>
      <c r="V46" s="9"/>
    </row>
    <row r="47" spans="1:22" x14ac:dyDescent="0.25">
      <c r="H47" s="33">
        <f t="shared" si="6"/>
        <v>3.8E-3</v>
      </c>
      <c r="I47" s="33">
        <f t="shared" si="1"/>
        <v>-2.4202164033831899</v>
      </c>
      <c r="Q47" s="9"/>
      <c r="R47" s="9"/>
      <c r="S47" s="9"/>
      <c r="T47" s="9"/>
      <c r="U47" s="9"/>
      <c r="V47" s="9"/>
    </row>
    <row r="48" spans="1:22" x14ac:dyDescent="0.25">
      <c r="H48" s="33">
        <f t="shared" si="6"/>
        <v>3.8E-3</v>
      </c>
      <c r="I48" s="33">
        <f t="shared" si="1"/>
        <v>-2.4202164033831899</v>
      </c>
      <c r="Q48" s="9"/>
      <c r="R48" s="9"/>
      <c r="S48" s="9"/>
      <c r="T48" s="9"/>
      <c r="U48" s="9"/>
      <c r="V48" s="9"/>
    </row>
    <row r="49" spans="8:22" x14ac:dyDescent="0.25">
      <c r="H49" s="33">
        <f t="shared" si="6"/>
        <v>3.8E-3</v>
      </c>
      <c r="I49" s="33">
        <f t="shared" si="1"/>
        <v>-2.4202164033831899</v>
      </c>
      <c r="Q49" s="9"/>
      <c r="R49" s="9"/>
      <c r="S49" s="9"/>
      <c r="T49" s="9"/>
      <c r="U49" s="9"/>
      <c r="V49" s="9"/>
    </row>
    <row r="50" spans="8:22" x14ac:dyDescent="0.25">
      <c r="H50" s="33">
        <f t="shared" si="6"/>
        <v>3.8E-3</v>
      </c>
      <c r="I50" s="33">
        <f t="shared" si="1"/>
        <v>-2.4202164033831899</v>
      </c>
    </row>
    <row r="51" spans="8:22" x14ac:dyDescent="0.25">
      <c r="H51" s="33">
        <f t="shared" si="6"/>
        <v>3.8E-3</v>
      </c>
      <c r="I51" s="33">
        <f t="shared" si="1"/>
        <v>-2.4202164033831899</v>
      </c>
    </row>
    <row r="52" spans="8:22" x14ac:dyDescent="0.25">
      <c r="H52" s="33">
        <f t="shared" si="6"/>
        <v>3.8E-3</v>
      </c>
      <c r="I52" s="33">
        <f t="shared" si="1"/>
        <v>-2.4202164033831899</v>
      </c>
    </row>
    <row r="53" spans="8:22" x14ac:dyDescent="0.25">
      <c r="H53" s="33">
        <f t="shared" si="6"/>
        <v>3.8E-3</v>
      </c>
      <c r="I53" s="33">
        <f t="shared" si="1"/>
        <v>-2.4202164033831899</v>
      </c>
    </row>
    <row r="54" spans="8:22" x14ac:dyDescent="0.25">
      <c r="H54" s="33">
        <f t="shared" si="6"/>
        <v>3.8E-3</v>
      </c>
      <c r="I54" s="33">
        <f t="shared" si="1"/>
        <v>-2.4202164033831899</v>
      </c>
    </row>
    <row r="55" spans="8:22" x14ac:dyDescent="0.25">
      <c r="H55" s="33">
        <f t="shared" si="6"/>
        <v>3.8E-3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7F31-BE9F-460C-BE5D-EA9F37E9FCC3}">
  <dimension ref="A1:AC47"/>
  <sheetViews>
    <sheetView workbookViewId="0">
      <selection activeCell="K37" sqref="K37"/>
    </sheetView>
  </sheetViews>
  <sheetFormatPr baseColWidth="10" defaultColWidth="11.42578125" defaultRowHeight="15" x14ac:dyDescent="0.25"/>
  <cols>
    <col min="8" max="9" width="11.42578125" style="33"/>
    <col min="10" max="11" width="11.42578125" style="34"/>
    <col min="13" max="13" width="11.85546875" bestFit="1" customWidth="1"/>
    <col min="15" max="17" width="11.42578125" style="34"/>
    <col min="21" max="21" width="7.140625" customWidth="1"/>
    <col min="29" max="29" width="7" customWidth="1"/>
  </cols>
  <sheetData>
    <row r="1" spans="1:29" ht="174.7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5" t="s">
        <v>11</v>
      </c>
      <c r="M1" s="7" t="s">
        <v>12</v>
      </c>
      <c r="N1" s="7" t="s">
        <v>13</v>
      </c>
      <c r="O1" s="7" t="s">
        <v>14</v>
      </c>
      <c r="P1" s="7" t="s">
        <v>25</v>
      </c>
      <c r="Q1" s="7" t="s">
        <v>26</v>
      </c>
      <c r="R1" s="7" t="s">
        <v>15</v>
      </c>
      <c r="S1" s="7" t="s">
        <v>16</v>
      </c>
      <c r="U1" s="8" t="s">
        <v>27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22</v>
      </c>
      <c r="AC1" s="8" t="s">
        <v>24</v>
      </c>
    </row>
    <row r="2" spans="1:29" x14ac:dyDescent="0.25">
      <c r="A2" s="9">
        <v>64</v>
      </c>
      <c r="B2" s="9">
        <v>350</v>
      </c>
      <c r="C2" s="9">
        <v>0</v>
      </c>
      <c r="D2" s="9">
        <v>350</v>
      </c>
      <c r="E2" s="9">
        <v>200</v>
      </c>
      <c r="F2" s="9">
        <v>100</v>
      </c>
      <c r="G2" s="9">
        <v>6</v>
      </c>
      <c r="H2" s="35">
        <v>2.8999999999999998E-3</v>
      </c>
      <c r="I2" s="35">
        <f>LOG10(H2)</f>
        <v>-2.5376020021010439</v>
      </c>
      <c r="J2" s="36">
        <v>8.4</v>
      </c>
      <c r="K2" s="12">
        <v>33</v>
      </c>
      <c r="L2" s="9">
        <f>5*4*LOG(A2,2)/9</f>
        <v>13.333333333333334</v>
      </c>
      <c r="M2" s="9">
        <v>-17.5</v>
      </c>
      <c r="N2" s="9">
        <f>100*10^(M2/10)*1/1.6</f>
        <v>1.1114246312743266</v>
      </c>
      <c r="O2" s="12">
        <f>10*LOG10(N2)</f>
        <v>0.45880017344075147</v>
      </c>
      <c r="P2" s="12">
        <f>O2*2</f>
        <v>0.91760034688150294</v>
      </c>
      <c r="Q2" s="12">
        <f>-P2-16</f>
        <v>-16.917600346881503</v>
      </c>
      <c r="R2" s="9"/>
      <c r="S2" s="9"/>
      <c r="T2" s="34"/>
      <c r="U2" s="37">
        <v>11</v>
      </c>
      <c r="V2" s="9">
        <v>-10</v>
      </c>
      <c r="W2" s="9">
        <v>27</v>
      </c>
      <c r="X2" s="9">
        <v>-4</v>
      </c>
      <c r="Y2" s="12">
        <f t="shared" ref="Y2:Y35" si="0">O2</f>
        <v>0.45880017344075147</v>
      </c>
      <c r="Z2" s="9">
        <f t="shared" ref="Z2:Z35" si="1">R2</f>
        <v>0</v>
      </c>
      <c r="AA2" s="9">
        <v>24</v>
      </c>
      <c r="AB2" s="9">
        <f>S2</f>
        <v>0</v>
      </c>
      <c r="AC2" s="38"/>
    </row>
    <row r="3" spans="1:29" x14ac:dyDescent="0.25">
      <c r="A3" s="9">
        <v>64</v>
      </c>
      <c r="B3" s="9">
        <v>350</v>
      </c>
      <c r="C3" s="9">
        <v>0</v>
      </c>
      <c r="D3" s="9">
        <v>350</v>
      </c>
      <c r="E3" s="9">
        <v>200</v>
      </c>
      <c r="F3" s="9">
        <v>100</v>
      </c>
      <c r="G3" s="9">
        <v>6</v>
      </c>
      <c r="H3" s="21">
        <v>3.4819999999999999E-3</v>
      </c>
      <c r="I3" s="21">
        <f>LOG10(H3)</f>
        <v>-2.4581712332186876</v>
      </c>
      <c r="J3" s="12">
        <v>8.7113130000000005</v>
      </c>
      <c r="K3" s="12">
        <v>34.18</v>
      </c>
      <c r="L3" s="9"/>
      <c r="M3" s="13">
        <v>-18</v>
      </c>
      <c r="N3" s="9">
        <f>100*10^(M3/10)*1/1.6</f>
        <v>0.99055824528819525</v>
      </c>
      <c r="O3" s="12">
        <f>10*LOG10(N3)</f>
        <v>-4.1199826559250786E-2</v>
      </c>
      <c r="P3" s="12">
        <f t="shared" ref="P3:P35" si="2">O3*2</f>
        <v>-8.2399653118501573E-2</v>
      </c>
      <c r="Q3" s="12">
        <f t="shared" ref="Q3:Q35" si="3">-P3-16</f>
        <v>-15.917600346881498</v>
      </c>
      <c r="R3" s="9">
        <v>-14</v>
      </c>
      <c r="S3" s="9">
        <v>-10</v>
      </c>
      <c r="T3" s="34">
        <f t="shared" ref="T3:T35" si="4">P3+R3+S3+24</f>
        <v>-8.2399653118500282E-2</v>
      </c>
      <c r="U3" s="37">
        <v>11</v>
      </c>
      <c r="V3" s="9">
        <v>-10</v>
      </c>
      <c r="W3" s="9">
        <v>27</v>
      </c>
      <c r="X3" s="9">
        <v>-4</v>
      </c>
      <c r="Y3" s="12">
        <f t="shared" si="0"/>
        <v>-4.1199826559250786E-2</v>
      </c>
      <c r="Z3" s="9">
        <f t="shared" si="1"/>
        <v>-14</v>
      </c>
      <c r="AA3" s="9">
        <f>AA2</f>
        <v>24</v>
      </c>
      <c r="AB3" s="9">
        <f t="shared" ref="AB3:AB35" si="5">S3</f>
        <v>-10</v>
      </c>
      <c r="AC3" s="38"/>
    </row>
    <row r="4" spans="1:29" x14ac:dyDescent="0.25">
      <c r="A4" s="9">
        <v>64</v>
      </c>
      <c r="B4" s="9">
        <v>350</v>
      </c>
      <c r="C4" s="9">
        <v>0</v>
      </c>
      <c r="D4" s="9">
        <v>350</v>
      </c>
      <c r="E4" s="9">
        <v>200</v>
      </c>
      <c r="F4" s="9">
        <v>100</v>
      </c>
      <c r="G4" s="9">
        <v>6</v>
      </c>
      <c r="H4" s="21">
        <v>3.9659999999999999E-3</v>
      </c>
      <c r="I4" s="21">
        <f t="shared" ref="I4:I52" si="6">LOG10(H4)</f>
        <v>-2.401647290130716</v>
      </c>
      <c r="J4" s="12">
        <v>8.8292750000000009</v>
      </c>
      <c r="K4" s="12">
        <v>31.345078999999998</v>
      </c>
      <c r="L4" s="9"/>
      <c r="M4" s="13">
        <f>M2-1</f>
        <v>-18.5</v>
      </c>
      <c r="N4" s="9">
        <f>100*10^(M4/10)*1/1.6</f>
        <v>0.88283596538922049</v>
      </c>
      <c r="O4" s="12">
        <f t="shared" ref="O4:O35" si="7">10*LOG10(N4)</f>
        <v>-0.54119982655925247</v>
      </c>
      <c r="P4" s="12">
        <f t="shared" si="2"/>
        <v>-1.0823996531185049</v>
      </c>
      <c r="Q4" s="12">
        <f t="shared" si="3"/>
        <v>-14.917600346881494</v>
      </c>
      <c r="R4" s="9">
        <v>-14</v>
      </c>
      <c r="S4" s="9">
        <v>-10</v>
      </c>
      <c r="T4" s="34">
        <f t="shared" si="4"/>
        <v>-1.0823996531185074</v>
      </c>
      <c r="U4" s="37">
        <v>11</v>
      </c>
      <c r="V4" s="9">
        <v>-10</v>
      </c>
      <c r="W4" s="9">
        <v>27</v>
      </c>
      <c r="X4" s="9">
        <v>-4</v>
      </c>
      <c r="Y4" s="12">
        <f t="shared" si="0"/>
        <v>-0.54119982655925247</v>
      </c>
      <c r="Z4" s="9">
        <f t="shared" si="1"/>
        <v>-14</v>
      </c>
      <c r="AA4" s="9">
        <f t="shared" ref="AA4:AA35" si="8">AA3</f>
        <v>24</v>
      </c>
      <c r="AB4" s="9">
        <f t="shared" si="5"/>
        <v>-10</v>
      </c>
      <c r="AC4" s="38"/>
    </row>
    <row r="5" spans="1:29" x14ac:dyDescent="0.25">
      <c r="A5" s="9">
        <v>64</v>
      </c>
      <c r="B5" s="9">
        <v>350</v>
      </c>
      <c r="C5" s="9">
        <v>0</v>
      </c>
      <c r="D5" s="9">
        <v>350</v>
      </c>
      <c r="E5" s="9">
        <v>200</v>
      </c>
      <c r="F5" s="9">
        <v>100</v>
      </c>
      <c r="G5" s="9">
        <v>6</v>
      </c>
      <c r="H5" s="21">
        <v>3.9550000000000002E-3</v>
      </c>
      <c r="I5" s="21">
        <f t="shared" si="6"/>
        <v>-2.4028535121663048</v>
      </c>
      <c r="J5" s="12">
        <v>8.817323</v>
      </c>
      <c r="K5" s="12">
        <v>30.817322999999998</v>
      </c>
      <c r="L5" s="9"/>
      <c r="M5" s="13">
        <v>-19</v>
      </c>
      <c r="N5" s="9">
        <f>100*10^(M5/10)*1/1.6</f>
        <v>0.786828382371354</v>
      </c>
      <c r="O5" s="12">
        <f t="shared" si="7"/>
        <v>-1.0411998265592506</v>
      </c>
      <c r="P5" s="12">
        <f t="shared" si="2"/>
        <v>-2.0823996531185012</v>
      </c>
      <c r="Q5" s="12">
        <f t="shared" si="3"/>
        <v>-13.9176003468815</v>
      </c>
      <c r="R5" s="9">
        <v>-13</v>
      </c>
      <c r="S5" s="9">
        <v>-10</v>
      </c>
      <c r="T5" s="34">
        <f t="shared" si="4"/>
        <v>-1.0823996531185003</v>
      </c>
      <c r="U5" s="37">
        <v>11</v>
      </c>
      <c r="V5" s="9">
        <v>-10</v>
      </c>
      <c r="W5" s="9">
        <v>27</v>
      </c>
      <c r="X5" s="9">
        <v>-4</v>
      </c>
      <c r="Y5" s="12">
        <f t="shared" si="0"/>
        <v>-1.0411998265592506</v>
      </c>
      <c r="Z5" s="9">
        <f t="shared" si="1"/>
        <v>-13</v>
      </c>
      <c r="AA5" s="9">
        <f t="shared" si="8"/>
        <v>24</v>
      </c>
      <c r="AB5" s="9">
        <f t="shared" si="5"/>
        <v>-10</v>
      </c>
      <c r="AC5" s="38"/>
    </row>
    <row r="6" spans="1:29" s="17" customFormat="1" x14ac:dyDescent="0.25">
      <c r="A6" s="13">
        <v>64</v>
      </c>
      <c r="B6" s="13">
        <v>350</v>
      </c>
      <c r="C6" s="13">
        <v>0</v>
      </c>
      <c r="D6" s="13">
        <v>350</v>
      </c>
      <c r="E6" s="13">
        <v>200</v>
      </c>
      <c r="F6" s="13">
        <v>100</v>
      </c>
      <c r="G6" s="13">
        <v>6</v>
      </c>
      <c r="H6" s="22">
        <v>4.3229999999999996E-3</v>
      </c>
      <c r="I6" s="22">
        <f t="shared" si="6"/>
        <v>-2.3642147644663485</v>
      </c>
      <c r="J6" s="16">
        <v>8.9346599999999992</v>
      </c>
      <c r="K6" s="16">
        <v>31.846147999999999</v>
      </c>
      <c r="L6" s="13"/>
      <c r="M6" s="13">
        <f>M4-1</f>
        <v>-19.5</v>
      </c>
      <c r="N6" s="13">
        <f t="shared" ref="N6:N35" si="9">100*10^(M6/10)*1/1.6</f>
        <v>0.70126153393872703</v>
      </c>
      <c r="O6" s="16">
        <f t="shared" si="7"/>
        <v>-1.5411998265592486</v>
      </c>
      <c r="P6" s="16">
        <f t="shared" si="2"/>
        <v>-3.0823996531184972</v>
      </c>
      <c r="Q6" s="16">
        <f t="shared" si="3"/>
        <v>-12.917600346881503</v>
      </c>
      <c r="R6" s="13">
        <v>-13</v>
      </c>
      <c r="S6" s="13">
        <v>-9</v>
      </c>
      <c r="T6" s="34">
        <f t="shared" si="4"/>
        <v>-1.0823996531184967</v>
      </c>
      <c r="U6" s="37">
        <v>11</v>
      </c>
      <c r="V6" s="13">
        <v>-10</v>
      </c>
      <c r="W6" s="13">
        <v>27</v>
      </c>
      <c r="X6" s="13">
        <v>-4</v>
      </c>
      <c r="Y6" s="16">
        <f t="shared" si="0"/>
        <v>-1.5411998265592486</v>
      </c>
      <c r="Z6" s="13">
        <f t="shared" si="1"/>
        <v>-13</v>
      </c>
      <c r="AA6" s="13">
        <f t="shared" si="8"/>
        <v>24</v>
      </c>
      <c r="AB6" s="13">
        <f t="shared" si="5"/>
        <v>-9</v>
      </c>
      <c r="AC6" s="39"/>
    </row>
    <row r="7" spans="1:29" s="17" customFormat="1" x14ac:dyDescent="0.25">
      <c r="A7" s="13">
        <v>64</v>
      </c>
      <c r="B7" s="9">
        <v>350</v>
      </c>
      <c r="C7" s="9">
        <v>0</v>
      </c>
      <c r="D7" s="9">
        <v>350</v>
      </c>
      <c r="E7" s="9">
        <v>200</v>
      </c>
      <c r="F7" s="9">
        <v>100</v>
      </c>
      <c r="G7" s="13">
        <v>6</v>
      </c>
      <c r="H7" s="22">
        <v>5.0800000000000003E-3</v>
      </c>
      <c r="I7" s="22">
        <f t="shared" si="6"/>
        <v>-2.2941362877160807</v>
      </c>
      <c r="J7" s="16">
        <v>9.1509420000000006</v>
      </c>
      <c r="K7" s="16">
        <v>37.339098999999997</v>
      </c>
      <c r="L7" s="13"/>
      <c r="M7" s="13">
        <v>-20</v>
      </c>
      <c r="N7" s="13">
        <f t="shared" si="9"/>
        <v>0.625</v>
      </c>
      <c r="O7" s="16">
        <f t="shared" si="7"/>
        <v>-2.0411998265592479</v>
      </c>
      <c r="P7" s="16">
        <f t="shared" si="2"/>
        <v>-4.0823996531184958</v>
      </c>
      <c r="Q7" s="16">
        <f t="shared" si="3"/>
        <v>-11.917600346881503</v>
      </c>
      <c r="R7" s="13">
        <v>-12</v>
      </c>
      <c r="S7" s="13">
        <v>-9</v>
      </c>
      <c r="T7" s="34">
        <f t="shared" si="4"/>
        <v>-1.0823996531184967</v>
      </c>
      <c r="U7" s="37">
        <v>11</v>
      </c>
      <c r="V7" s="9">
        <v>-10</v>
      </c>
      <c r="W7" s="9">
        <v>27</v>
      </c>
      <c r="X7" s="9">
        <v>-4</v>
      </c>
      <c r="Y7" s="12">
        <f t="shared" si="0"/>
        <v>-2.0411998265592479</v>
      </c>
      <c r="Z7" s="9">
        <f t="shared" si="1"/>
        <v>-12</v>
      </c>
      <c r="AA7" s="9">
        <f t="shared" si="8"/>
        <v>24</v>
      </c>
      <c r="AB7" s="9">
        <f t="shared" si="5"/>
        <v>-9</v>
      </c>
      <c r="AC7" s="38"/>
    </row>
    <row r="8" spans="1:29" x14ac:dyDescent="0.25">
      <c r="A8" s="9">
        <v>64</v>
      </c>
      <c r="B8" s="9">
        <v>350</v>
      </c>
      <c r="C8" s="9">
        <v>0</v>
      </c>
      <c r="D8" s="9">
        <v>350</v>
      </c>
      <c r="E8" s="9">
        <v>200</v>
      </c>
      <c r="F8" s="9">
        <v>100</v>
      </c>
      <c r="G8" s="9">
        <v>6</v>
      </c>
      <c r="H8" s="22">
        <v>5.5560000000000002E-3</v>
      </c>
      <c r="I8" s="21">
        <f t="shared" si="6"/>
        <v>-2.255237762934422</v>
      </c>
      <c r="J8" s="12">
        <v>9.2799980000000009</v>
      </c>
      <c r="K8" s="12">
        <v>33.81</v>
      </c>
      <c r="L8" s="9"/>
      <c r="M8" s="13">
        <v>-20.5</v>
      </c>
      <c r="N8" s="9">
        <f t="shared" si="9"/>
        <v>0.55703183633359099</v>
      </c>
      <c r="O8" s="12">
        <f t="shared" si="7"/>
        <v>-2.5411998265592479</v>
      </c>
      <c r="P8" s="12">
        <f t="shared" si="2"/>
        <v>-5.0823996531184958</v>
      </c>
      <c r="Q8" s="12">
        <f t="shared" si="3"/>
        <v>-10.917600346881503</v>
      </c>
      <c r="R8" s="9">
        <v>-12</v>
      </c>
      <c r="S8" s="9">
        <v>-9</v>
      </c>
      <c r="T8" s="34">
        <f t="shared" si="4"/>
        <v>-2.0823996531184967</v>
      </c>
      <c r="U8" s="37">
        <v>11</v>
      </c>
      <c r="V8" s="9">
        <v>-10</v>
      </c>
      <c r="W8" s="9">
        <v>27</v>
      </c>
      <c r="X8" s="9">
        <v>-4</v>
      </c>
      <c r="Y8" s="12">
        <f t="shared" si="0"/>
        <v>-2.5411998265592479</v>
      </c>
      <c r="Z8" s="9">
        <f t="shared" si="1"/>
        <v>-12</v>
      </c>
      <c r="AA8" s="9">
        <f t="shared" si="8"/>
        <v>24</v>
      </c>
      <c r="AB8" s="9">
        <f t="shared" si="5"/>
        <v>-9</v>
      </c>
      <c r="AC8" s="38"/>
    </row>
    <row r="9" spans="1:29" x14ac:dyDescent="0.25">
      <c r="A9" s="9">
        <v>64</v>
      </c>
      <c r="B9" s="9">
        <v>350</v>
      </c>
      <c r="C9" s="9">
        <v>0</v>
      </c>
      <c r="D9" s="9">
        <v>350</v>
      </c>
      <c r="E9" s="9">
        <v>200</v>
      </c>
      <c r="F9" s="9">
        <v>100</v>
      </c>
      <c r="G9" s="9">
        <v>6</v>
      </c>
      <c r="H9" s="21">
        <v>6.4429999999999999E-3</v>
      </c>
      <c r="I9" s="21">
        <f t="shared" si="6"/>
        <v>-2.1909118686536537</v>
      </c>
      <c r="J9" s="12">
        <v>9.5266070000000003</v>
      </c>
      <c r="K9" s="12">
        <v>35.017851999999998</v>
      </c>
      <c r="L9" s="9"/>
      <c r="M9" s="13">
        <v>-21</v>
      </c>
      <c r="N9" s="9">
        <f t="shared" si="9"/>
        <v>0.49645514670267571</v>
      </c>
      <c r="O9" s="12">
        <f t="shared" si="7"/>
        <v>-3.0411998265592501</v>
      </c>
      <c r="P9" s="12">
        <f t="shared" si="2"/>
        <v>-6.0823996531185003</v>
      </c>
      <c r="Q9" s="12">
        <f t="shared" si="3"/>
        <v>-9.9176003468814997</v>
      </c>
      <c r="R9" s="9">
        <v>-12</v>
      </c>
      <c r="S9" s="9">
        <v>-8</v>
      </c>
      <c r="T9" s="34">
        <f t="shared" si="4"/>
        <v>-2.0823996531185003</v>
      </c>
      <c r="U9" s="37">
        <v>11</v>
      </c>
      <c r="V9" s="9">
        <v>-10</v>
      </c>
      <c r="W9" s="9">
        <v>27</v>
      </c>
      <c r="X9" s="9">
        <v>-4</v>
      </c>
      <c r="Y9" s="12">
        <f t="shared" si="0"/>
        <v>-3.0411998265592501</v>
      </c>
      <c r="Z9" s="9">
        <f t="shared" si="1"/>
        <v>-12</v>
      </c>
      <c r="AA9" s="9">
        <f t="shared" si="8"/>
        <v>24</v>
      </c>
      <c r="AB9" s="9">
        <f t="shared" si="5"/>
        <v>-8</v>
      </c>
      <c r="AC9" s="38"/>
    </row>
    <row r="10" spans="1:29" s="17" customFormat="1" x14ac:dyDescent="0.25">
      <c r="A10" s="13">
        <v>64</v>
      </c>
      <c r="B10" s="9">
        <v>350</v>
      </c>
      <c r="C10" s="9">
        <v>0</v>
      </c>
      <c r="D10" s="9">
        <v>350</v>
      </c>
      <c r="E10" s="9">
        <v>200</v>
      </c>
      <c r="F10" s="9">
        <v>100</v>
      </c>
      <c r="G10" s="13">
        <v>6</v>
      </c>
      <c r="H10" s="22">
        <v>6.8519999999999996E-3</v>
      </c>
      <c r="I10" s="22">
        <f t="shared" si="6"/>
        <v>-2.1641826457065272</v>
      </c>
      <c r="J10" s="16">
        <v>9.6110120000000006</v>
      </c>
      <c r="K10" s="16">
        <v>35.236680999999997</v>
      </c>
      <c r="L10" s="13"/>
      <c r="M10" s="13">
        <v>-21.5</v>
      </c>
      <c r="N10" s="13">
        <f t="shared" si="9"/>
        <v>0.44246611524008617</v>
      </c>
      <c r="O10" s="16">
        <f t="shared" si="7"/>
        <v>-3.5411998265592484</v>
      </c>
      <c r="P10" s="16">
        <f t="shared" si="2"/>
        <v>-7.0823996531184967</v>
      </c>
      <c r="Q10" s="16">
        <f t="shared" si="3"/>
        <v>-8.9176003468815033</v>
      </c>
      <c r="R10" s="13">
        <v>-11</v>
      </c>
      <c r="S10" s="13">
        <v>-8</v>
      </c>
      <c r="T10" s="34">
        <f t="shared" si="4"/>
        <v>-2.0823996531184967</v>
      </c>
      <c r="U10" s="37">
        <v>11</v>
      </c>
      <c r="V10" s="9">
        <v>-10</v>
      </c>
      <c r="W10" s="9">
        <v>27</v>
      </c>
      <c r="X10" s="9">
        <v>-4</v>
      </c>
      <c r="Y10" s="12">
        <f t="shared" si="0"/>
        <v>-3.5411998265592484</v>
      </c>
      <c r="Z10" s="9">
        <f t="shared" si="1"/>
        <v>-11</v>
      </c>
      <c r="AA10" s="9">
        <f t="shared" si="8"/>
        <v>24</v>
      </c>
      <c r="AB10" s="9">
        <f t="shared" si="5"/>
        <v>-8</v>
      </c>
      <c r="AC10" s="38"/>
    </row>
    <row r="11" spans="1:29" x14ac:dyDescent="0.25">
      <c r="A11" s="9">
        <v>64</v>
      </c>
      <c r="B11" s="9">
        <v>350</v>
      </c>
      <c r="C11" s="9">
        <v>0</v>
      </c>
      <c r="D11" s="9">
        <v>350</v>
      </c>
      <c r="E11" s="9">
        <v>200</v>
      </c>
      <c r="F11" s="9">
        <v>100</v>
      </c>
      <c r="G11" s="9">
        <v>6</v>
      </c>
      <c r="H11" s="21">
        <v>8.0770000000000008E-3</v>
      </c>
      <c r="I11" s="21">
        <f t="shared" si="6"/>
        <v>-2.0927499171186716</v>
      </c>
      <c r="J11" s="12">
        <v>9.8946330000000007</v>
      </c>
      <c r="K11" s="12">
        <v>35.873111999999999</v>
      </c>
      <c r="L11" s="9"/>
      <c r="M11" s="13">
        <v>-22</v>
      </c>
      <c r="N11" s="9">
        <f t="shared" si="9"/>
        <v>0.39434834030012028</v>
      </c>
      <c r="O11" s="12">
        <f t="shared" si="7"/>
        <v>-4.0411998265592537</v>
      </c>
      <c r="P11" s="12">
        <f t="shared" si="2"/>
        <v>-8.0823996531185074</v>
      </c>
      <c r="Q11" s="12">
        <f t="shared" si="3"/>
        <v>-7.9176003468814926</v>
      </c>
      <c r="R11" s="9">
        <v>-11</v>
      </c>
      <c r="S11" s="9">
        <v>-7</v>
      </c>
      <c r="T11" s="34">
        <f t="shared" si="4"/>
        <v>-2.0823996531185074</v>
      </c>
      <c r="U11" s="37">
        <v>11</v>
      </c>
      <c r="V11" s="9">
        <v>-10</v>
      </c>
      <c r="W11" s="9">
        <v>27</v>
      </c>
      <c r="X11" s="9">
        <v>-4</v>
      </c>
      <c r="Y11" s="12">
        <f t="shared" si="0"/>
        <v>-4.0411998265592537</v>
      </c>
      <c r="Z11" s="9">
        <f t="shared" si="1"/>
        <v>-11</v>
      </c>
      <c r="AA11" s="9">
        <f t="shared" si="8"/>
        <v>24</v>
      </c>
      <c r="AB11" s="9">
        <f t="shared" si="5"/>
        <v>-7</v>
      </c>
      <c r="AC11" s="38"/>
    </row>
    <row r="12" spans="1:29" s="17" customFormat="1" x14ac:dyDescent="0.25">
      <c r="A12" s="13">
        <v>64</v>
      </c>
      <c r="B12" s="9">
        <v>350</v>
      </c>
      <c r="C12" s="9">
        <v>0</v>
      </c>
      <c r="D12" s="9">
        <v>350</v>
      </c>
      <c r="E12" s="9">
        <v>200</v>
      </c>
      <c r="F12" s="9">
        <v>100</v>
      </c>
      <c r="G12" s="13">
        <v>6</v>
      </c>
      <c r="H12" s="22">
        <v>1.1039E-2</v>
      </c>
      <c r="I12" s="22">
        <f t="shared" si="6"/>
        <v>-1.9570702666568403</v>
      </c>
      <c r="J12" s="16">
        <v>10.479818</v>
      </c>
      <c r="K12" s="16">
        <v>38.872221000000003</v>
      </c>
      <c r="L12" s="13"/>
      <c r="M12" s="40">
        <v>-22.5</v>
      </c>
      <c r="N12" s="13">
        <f t="shared" si="9"/>
        <v>0.35146332824396787</v>
      </c>
      <c r="O12" s="16">
        <f t="shared" si="7"/>
        <v>-4.5411998265592519</v>
      </c>
      <c r="P12" s="16">
        <f t="shared" si="2"/>
        <v>-9.0823996531185038</v>
      </c>
      <c r="Q12" s="16">
        <f t="shared" si="3"/>
        <v>-6.9176003468814962</v>
      </c>
      <c r="R12" s="13">
        <v>-11</v>
      </c>
      <c r="S12" s="13">
        <v>-5</v>
      </c>
      <c r="T12" s="34">
        <f t="shared" si="4"/>
        <v>-1.0823996531185038</v>
      </c>
      <c r="U12" s="37">
        <v>11</v>
      </c>
      <c r="V12" s="9">
        <v>-10</v>
      </c>
      <c r="W12" s="9">
        <v>27</v>
      </c>
      <c r="X12" s="9">
        <v>-4</v>
      </c>
      <c r="Y12" s="12">
        <f t="shared" si="0"/>
        <v>-4.5411998265592519</v>
      </c>
      <c r="Z12" s="9">
        <f t="shared" si="1"/>
        <v>-11</v>
      </c>
      <c r="AA12" s="9">
        <f>AA10</f>
        <v>24</v>
      </c>
      <c r="AB12" s="9">
        <f t="shared" si="5"/>
        <v>-5</v>
      </c>
      <c r="AC12" s="38"/>
    </row>
    <row r="13" spans="1:29" s="17" customFormat="1" x14ac:dyDescent="0.25">
      <c r="A13" s="13">
        <v>64</v>
      </c>
      <c r="B13" s="9">
        <v>350</v>
      </c>
      <c r="C13" s="9">
        <v>0</v>
      </c>
      <c r="D13" s="9">
        <v>350</v>
      </c>
      <c r="E13" s="9">
        <v>200</v>
      </c>
      <c r="F13" s="9">
        <v>100</v>
      </c>
      <c r="G13" s="13">
        <v>6</v>
      </c>
      <c r="H13" s="22">
        <v>1.2200000000000001E-2</v>
      </c>
      <c r="I13" s="22">
        <f t="shared" si="6"/>
        <v>-1.9136401693252518</v>
      </c>
      <c r="J13" s="16">
        <v>10.5</v>
      </c>
      <c r="K13" s="16">
        <v>42</v>
      </c>
      <c r="L13" s="13"/>
      <c r="M13" s="40">
        <v>-23</v>
      </c>
      <c r="N13" s="13">
        <f t="shared" si="9"/>
        <v>0.31324202101704507</v>
      </c>
      <c r="O13" s="16">
        <f t="shared" si="7"/>
        <v>-5.0411998265592493</v>
      </c>
      <c r="P13" s="16">
        <f t="shared" si="2"/>
        <v>-10.082399653118499</v>
      </c>
      <c r="Q13" s="16">
        <f t="shared" si="3"/>
        <v>-5.9176003468815015</v>
      </c>
      <c r="R13" s="13">
        <v>-10</v>
      </c>
      <c r="S13" s="13">
        <v>-5</v>
      </c>
      <c r="T13" s="34">
        <f t="shared" si="4"/>
        <v>-1.0823996531185003</v>
      </c>
      <c r="U13" s="37">
        <v>11</v>
      </c>
      <c r="V13" s="9">
        <v>-10</v>
      </c>
      <c r="W13" s="9">
        <v>27</v>
      </c>
      <c r="X13" s="9">
        <v>-4</v>
      </c>
      <c r="Y13" s="12">
        <f t="shared" si="0"/>
        <v>-5.0411998265592493</v>
      </c>
      <c r="Z13" s="9">
        <f t="shared" si="1"/>
        <v>-10</v>
      </c>
      <c r="AA13" s="9">
        <f>AA11</f>
        <v>24</v>
      </c>
      <c r="AB13" s="9">
        <f t="shared" si="5"/>
        <v>-5</v>
      </c>
      <c r="AC13" s="38"/>
    </row>
    <row r="14" spans="1:29" x14ac:dyDescent="0.25">
      <c r="A14" s="23">
        <v>128</v>
      </c>
      <c r="B14" s="23">
        <v>350</v>
      </c>
      <c r="C14" s="23">
        <v>0</v>
      </c>
      <c r="D14" s="23">
        <v>350</v>
      </c>
      <c r="E14" s="23">
        <v>200</v>
      </c>
      <c r="F14" s="23">
        <v>100</v>
      </c>
      <c r="G14" s="23">
        <v>6</v>
      </c>
      <c r="H14" s="41">
        <v>1.5800000000000002E-2</v>
      </c>
      <c r="I14" s="41">
        <f t="shared" si="6"/>
        <v>-1.8013429130455774</v>
      </c>
      <c r="J14" s="42">
        <v>8.4</v>
      </c>
      <c r="K14" s="25"/>
      <c r="L14" s="23"/>
      <c r="M14" s="23">
        <f>M2</f>
        <v>-17.5</v>
      </c>
      <c r="N14" s="23">
        <f>100*10^(M14/10)*1/1.6</f>
        <v>1.1114246312743266</v>
      </c>
      <c r="O14" s="25">
        <f>10*LOG10(N14)</f>
        <v>0.45880017344075147</v>
      </c>
      <c r="P14" s="25">
        <f t="shared" si="2"/>
        <v>0.91760034688150294</v>
      </c>
      <c r="Q14" s="25">
        <f t="shared" si="3"/>
        <v>-16.917600346881503</v>
      </c>
      <c r="R14" s="23"/>
      <c r="S14" s="23"/>
      <c r="T14" s="34"/>
      <c r="U14" s="37">
        <v>11</v>
      </c>
      <c r="V14" s="9">
        <v>-10</v>
      </c>
      <c r="W14" s="9">
        <v>27</v>
      </c>
      <c r="X14" s="9">
        <v>-4</v>
      </c>
      <c r="Y14" s="12">
        <f t="shared" si="0"/>
        <v>0.45880017344075147</v>
      </c>
      <c r="Z14" s="9">
        <f t="shared" si="1"/>
        <v>0</v>
      </c>
      <c r="AA14" s="9">
        <f t="shared" si="8"/>
        <v>24</v>
      </c>
      <c r="AB14" s="9">
        <f t="shared" si="5"/>
        <v>0</v>
      </c>
      <c r="AC14" s="38"/>
    </row>
    <row r="15" spans="1:29" x14ac:dyDescent="0.25">
      <c r="A15" s="23">
        <v>128</v>
      </c>
      <c r="B15" s="23">
        <v>350</v>
      </c>
      <c r="C15" s="23">
        <v>0</v>
      </c>
      <c r="D15" s="23">
        <v>350</v>
      </c>
      <c r="E15" s="23">
        <v>200</v>
      </c>
      <c r="F15" s="23">
        <v>100</v>
      </c>
      <c r="G15" s="23">
        <v>6</v>
      </c>
      <c r="H15" s="24">
        <v>1.9230000000000001E-2</v>
      </c>
      <c r="I15" s="24">
        <f t="shared" si="6"/>
        <v>-1.7160207157615202</v>
      </c>
      <c r="J15" s="25">
        <v>8.8159519999999993</v>
      </c>
      <c r="K15" s="25">
        <v>29.518810999999999</v>
      </c>
      <c r="L15" s="23"/>
      <c r="M15" s="23">
        <v>-18</v>
      </c>
      <c r="N15" s="23">
        <f>100*10^(M15/10)*1/1.6</f>
        <v>0.99055824528819525</v>
      </c>
      <c r="O15" s="25">
        <f>10*LOG10(N15)</f>
        <v>-4.1199826559250786E-2</v>
      </c>
      <c r="P15" s="25">
        <f t="shared" si="2"/>
        <v>-8.2399653118501573E-2</v>
      </c>
      <c r="Q15" s="25">
        <f t="shared" si="3"/>
        <v>-15.917600346881498</v>
      </c>
      <c r="R15" s="23">
        <v>-16</v>
      </c>
      <c r="S15" s="23">
        <v>-9</v>
      </c>
      <c r="T15" s="34">
        <f t="shared" si="4"/>
        <v>-1.0823996531185003</v>
      </c>
      <c r="U15" s="37">
        <v>11</v>
      </c>
      <c r="V15" s="9">
        <v>-10</v>
      </c>
      <c r="W15" s="9">
        <v>27</v>
      </c>
      <c r="X15" s="9">
        <v>-4</v>
      </c>
      <c r="Y15" s="12">
        <f t="shared" si="0"/>
        <v>-4.1199826559250786E-2</v>
      </c>
      <c r="Z15" s="9">
        <f t="shared" si="1"/>
        <v>-16</v>
      </c>
      <c r="AA15" s="9">
        <f t="shared" si="8"/>
        <v>24</v>
      </c>
      <c r="AB15" s="9">
        <f t="shared" si="5"/>
        <v>-9</v>
      </c>
      <c r="AC15" s="38"/>
    </row>
    <row r="16" spans="1:29" x14ac:dyDescent="0.25">
      <c r="A16" s="23">
        <v>128</v>
      </c>
      <c r="B16" s="23">
        <v>350</v>
      </c>
      <c r="C16" s="23">
        <v>0</v>
      </c>
      <c r="D16" s="23">
        <v>350</v>
      </c>
      <c r="E16" s="23">
        <v>200</v>
      </c>
      <c r="F16" s="23">
        <v>100</v>
      </c>
      <c r="G16" s="23">
        <v>6</v>
      </c>
      <c r="H16" s="24">
        <v>1.9835999999999999E-2</v>
      </c>
      <c r="I16" s="24">
        <f t="shared" si="6"/>
        <v>-1.7025459003809278</v>
      </c>
      <c r="J16" s="25">
        <v>8.8584320000000005</v>
      </c>
      <c r="K16" s="25">
        <v>29.884163000000001</v>
      </c>
      <c r="L16" s="23"/>
      <c r="M16" s="23">
        <f>M14-1</f>
        <v>-18.5</v>
      </c>
      <c r="N16" s="23">
        <f t="shared" si="9"/>
        <v>0.88283596538922049</v>
      </c>
      <c r="O16" s="25">
        <f t="shared" si="7"/>
        <v>-0.54119982655925247</v>
      </c>
      <c r="P16" s="25">
        <f t="shared" si="2"/>
        <v>-1.0823996531185049</v>
      </c>
      <c r="Q16" s="25">
        <f t="shared" si="3"/>
        <v>-14.917600346881494</v>
      </c>
      <c r="R16" s="23">
        <v>-16</v>
      </c>
      <c r="S16" s="23">
        <v>-9</v>
      </c>
      <c r="T16" s="34">
        <f t="shared" si="4"/>
        <v>-2.0823996531185038</v>
      </c>
      <c r="U16" s="37">
        <v>11</v>
      </c>
      <c r="V16" s="9">
        <v>-10</v>
      </c>
      <c r="W16" s="9">
        <v>27</v>
      </c>
      <c r="X16" s="9">
        <v>-4</v>
      </c>
      <c r="Y16" s="12">
        <f t="shared" si="0"/>
        <v>-0.54119982655925247</v>
      </c>
      <c r="Z16" s="9">
        <f t="shared" si="1"/>
        <v>-16</v>
      </c>
      <c r="AA16" s="9">
        <f t="shared" si="8"/>
        <v>24</v>
      </c>
      <c r="AB16" s="9">
        <f t="shared" si="5"/>
        <v>-9</v>
      </c>
      <c r="AC16" s="38"/>
    </row>
    <row r="17" spans="1:29" x14ac:dyDescent="0.25">
      <c r="A17" s="23">
        <v>128</v>
      </c>
      <c r="B17" s="23">
        <v>350</v>
      </c>
      <c r="C17" s="23">
        <v>0</v>
      </c>
      <c r="D17" s="23">
        <v>350</v>
      </c>
      <c r="E17" s="23">
        <v>200</v>
      </c>
      <c r="F17" s="23">
        <v>100</v>
      </c>
      <c r="G17" s="23">
        <v>6</v>
      </c>
      <c r="H17" s="24">
        <v>1.9691E-2</v>
      </c>
      <c r="I17" s="24">
        <f t="shared" si="6"/>
        <v>-1.7057322278205422</v>
      </c>
      <c r="J17" s="25">
        <v>8.8686199999999999</v>
      </c>
      <c r="K17" s="25">
        <v>30.918968</v>
      </c>
      <c r="L17" s="23"/>
      <c r="M17" s="23">
        <v>-19</v>
      </c>
      <c r="N17" s="23">
        <f t="shared" si="9"/>
        <v>0.786828382371354</v>
      </c>
      <c r="O17" s="25">
        <f t="shared" si="7"/>
        <v>-1.0411998265592506</v>
      </c>
      <c r="P17" s="25">
        <f t="shared" si="2"/>
        <v>-2.0823996531185012</v>
      </c>
      <c r="Q17" s="25">
        <f t="shared" si="3"/>
        <v>-13.9176003468815</v>
      </c>
      <c r="R17" s="23">
        <v>-16</v>
      </c>
      <c r="S17" s="23">
        <v>-6</v>
      </c>
      <c r="T17" s="34">
        <f t="shared" si="4"/>
        <v>-8.2399653118500282E-2</v>
      </c>
      <c r="U17" s="37">
        <v>11</v>
      </c>
      <c r="V17" s="9">
        <v>-10</v>
      </c>
      <c r="W17" s="9">
        <v>27</v>
      </c>
      <c r="X17" s="9">
        <v>-4</v>
      </c>
      <c r="Y17" s="12">
        <f t="shared" si="0"/>
        <v>-1.0411998265592506</v>
      </c>
      <c r="Z17" s="9">
        <f t="shared" si="1"/>
        <v>-16</v>
      </c>
      <c r="AA17" s="9">
        <f t="shared" si="8"/>
        <v>24</v>
      </c>
      <c r="AB17" s="9">
        <f t="shared" si="5"/>
        <v>-6</v>
      </c>
      <c r="AC17" s="38"/>
    </row>
    <row r="18" spans="1:29" x14ac:dyDescent="0.25">
      <c r="A18" s="23">
        <v>128</v>
      </c>
      <c r="B18" s="23">
        <v>350</v>
      </c>
      <c r="C18" s="23">
        <v>0</v>
      </c>
      <c r="D18" s="23">
        <v>350</v>
      </c>
      <c r="E18" s="23">
        <v>200</v>
      </c>
      <c r="F18" s="23">
        <v>100</v>
      </c>
      <c r="G18" s="23">
        <v>6</v>
      </c>
      <c r="H18" s="24">
        <v>1.5374000000000001E-2</v>
      </c>
      <c r="I18" s="24">
        <f t="shared" si="6"/>
        <v>-1.8132131232667514</v>
      </c>
      <c r="J18" s="43">
        <v>8.3259349999999994</v>
      </c>
      <c r="K18" s="25">
        <v>30.898002999999999</v>
      </c>
      <c r="L18" s="23"/>
      <c r="M18" s="23">
        <f>M16-1</f>
        <v>-19.5</v>
      </c>
      <c r="N18" s="23">
        <f t="shared" si="9"/>
        <v>0.70126153393872703</v>
      </c>
      <c r="O18" s="25">
        <f t="shared" si="7"/>
        <v>-1.5411998265592486</v>
      </c>
      <c r="P18" s="25">
        <f t="shared" si="2"/>
        <v>-3.0823996531184972</v>
      </c>
      <c r="Q18" s="25">
        <f t="shared" si="3"/>
        <v>-12.917600346881503</v>
      </c>
      <c r="R18" s="23">
        <v>-16</v>
      </c>
      <c r="S18" s="23">
        <v>-5</v>
      </c>
      <c r="T18" s="34">
        <f t="shared" si="4"/>
        <v>-8.239965311849673E-2</v>
      </c>
      <c r="U18" s="37">
        <v>11</v>
      </c>
      <c r="V18" s="9">
        <v>-10</v>
      </c>
      <c r="W18" s="9">
        <v>27</v>
      </c>
      <c r="X18" s="9">
        <v>-4</v>
      </c>
      <c r="Y18" s="12">
        <f t="shared" si="0"/>
        <v>-1.5411998265592486</v>
      </c>
      <c r="Z18" s="9">
        <f t="shared" si="1"/>
        <v>-16</v>
      </c>
      <c r="AA18" s="9">
        <f t="shared" si="8"/>
        <v>24</v>
      </c>
      <c r="AB18" s="9">
        <f t="shared" si="5"/>
        <v>-5</v>
      </c>
      <c r="AC18" s="38"/>
    </row>
    <row r="19" spans="1:29" x14ac:dyDescent="0.25">
      <c r="A19" s="23">
        <v>128</v>
      </c>
      <c r="B19" s="23">
        <v>350</v>
      </c>
      <c r="C19" s="23">
        <v>0</v>
      </c>
      <c r="D19" s="23">
        <v>350</v>
      </c>
      <c r="E19" s="23">
        <v>200</v>
      </c>
      <c r="F19" s="23">
        <v>100</v>
      </c>
      <c r="G19" s="23">
        <v>6</v>
      </c>
      <c r="H19" s="24">
        <v>1.8894999999999999E-2</v>
      </c>
      <c r="I19" s="24">
        <f t="shared" si="6"/>
        <v>-1.7236531037469667</v>
      </c>
      <c r="J19" s="25">
        <v>8.7673740000000002</v>
      </c>
      <c r="K19" s="25">
        <v>32.578110000000002</v>
      </c>
      <c r="L19" s="23"/>
      <c r="M19" s="23">
        <v>-20</v>
      </c>
      <c r="N19" s="23">
        <f t="shared" si="9"/>
        <v>0.625</v>
      </c>
      <c r="O19" s="25">
        <f t="shared" si="7"/>
        <v>-2.0411998265592479</v>
      </c>
      <c r="P19" s="25">
        <f t="shared" si="2"/>
        <v>-4.0823996531184958</v>
      </c>
      <c r="Q19" s="25">
        <f t="shared" si="3"/>
        <v>-11.917600346881503</v>
      </c>
      <c r="R19" s="23">
        <v>-16</v>
      </c>
      <c r="S19" s="44">
        <v>-4</v>
      </c>
      <c r="T19" s="34">
        <f t="shared" si="4"/>
        <v>-8.239965311849673E-2</v>
      </c>
      <c r="U19" s="37">
        <v>11</v>
      </c>
      <c r="V19" s="9">
        <v>-10</v>
      </c>
      <c r="W19" s="9">
        <v>27</v>
      </c>
      <c r="X19" s="9">
        <v>-4</v>
      </c>
      <c r="Y19" s="12">
        <f t="shared" si="0"/>
        <v>-2.0411998265592479</v>
      </c>
      <c r="Z19" s="9">
        <f t="shared" si="1"/>
        <v>-16</v>
      </c>
      <c r="AA19" s="9">
        <f t="shared" si="8"/>
        <v>24</v>
      </c>
      <c r="AB19" s="9">
        <f t="shared" si="5"/>
        <v>-4</v>
      </c>
      <c r="AC19" s="38"/>
    </row>
    <row r="20" spans="1:29" x14ac:dyDescent="0.25">
      <c r="A20" s="23">
        <v>128</v>
      </c>
      <c r="B20" s="23">
        <v>350</v>
      </c>
      <c r="C20" s="23">
        <v>0</v>
      </c>
      <c r="D20" s="23">
        <v>350</v>
      </c>
      <c r="E20" s="23">
        <v>200</v>
      </c>
      <c r="F20" s="23">
        <v>100</v>
      </c>
      <c r="G20" s="23">
        <v>6</v>
      </c>
      <c r="H20" s="24">
        <v>1.7378999999999999E-2</v>
      </c>
      <c r="I20" s="24">
        <f t="shared" si="6"/>
        <v>-1.7599752167812805</v>
      </c>
      <c r="J20" s="25">
        <v>8.5798799999999993</v>
      </c>
      <c r="K20" s="25">
        <v>31.617374000000002</v>
      </c>
      <c r="L20" s="23"/>
      <c r="M20" s="23">
        <f>M8</f>
        <v>-20.5</v>
      </c>
      <c r="N20" s="23">
        <f t="shared" si="9"/>
        <v>0.55703183633359099</v>
      </c>
      <c r="O20" s="25">
        <f t="shared" si="7"/>
        <v>-2.5411998265592479</v>
      </c>
      <c r="P20" s="25">
        <f t="shared" si="2"/>
        <v>-5.0823996531184958</v>
      </c>
      <c r="Q20" s="25">
        <f t="shared" si="3"/>
        <v>-10.917600346881503</v>
      </c>
      <c r="R20" s="23">
        <v>-16</v>
      </c>
      <c r="S20" s="23">
        <v>-4</v>
      </c>
      <c r="T20" s="34">
        <f t="shared" si="4"/>
        <v>-1.0823996531184967</v>
      </c>
      <c r="U20" s="37">
        <v>11</v>
      </c>
      <c r="V20" s="9">
        <v>-10</v>
      </c>
      <c r="W20" s="9">
        <v>27</v>
      </c>
      <c r="X20" s="9">
        <v>-4</v>
      </c>
      <c r="Y20" s="12">
        <f t="shared" si="0"/>
        <v>-2.5411998265592479</v>
      </c>
      <c r="Z20" s="9">
        <f t="shared" si="1"/>
        <v>-16</v>
      </c>
      <c r="AA20" s="9">
        <f t="shared" si="8"/>
        <v>24</v>
      </c>
      <c r="AB20" s="9">
        <f t="shared" si="5"/>
        <v>-4</v>
      </c>
      <c r="AC20" s="38"/>
    </row>
    <row r="21" spans="1:29" x14ac:dyDescent="0.25">
      <c r="A21" s="23">
        <v>128</v>
      </c>
      <c r="B21" s="23">
        <v>350</v>
      </c>
      <c r="C21" s="23">
        <v>0</v>
      </c>
      <c r="D21" s="23">
        <v>350</v>
      </c>
      <c r="E21" s="23">
        <v>200</v>
      </c>
      <c r="F21" s="23">
        <v>100</v>
      </c>
      <c r="G21" s="23">
        <v>6</v>
      </c>
      <c r="H21" s="24">
        <v>1.8974999999999999E-2</v>
      </c>
      <c r="I21" s="24">
        <f t="shared" si="6"/>
        <v>-1.7218182154324821</v>
      </c>
      <c r="J21" s="25">
        <v>8.7816600000000005</v>
      </c>
      <c r="K21" s="25">
        <v>32.357014999999997</v>
      </c>
      <c r="L21" s="23"/>
      <c r="M21" s="23">
        <v>-21</v>
      </c>
      <c r="N21" s="23">
        <f t="shared" si="9"/>
        <v>0.49645514670267571</v>
      </c>
      <c r="O21" s="25">
        <f t="shared" si="7"/>
        <v>-3.0411998265592501</v>
      </c>
      <c r="P21" s="25">
        <f t="shared" si="2"/>
        <v>-6.0823996531185003</v>
      </c>
      <c r="Q21" s="25">
        <f t="shared" si="3"/>
        <v>-9.9176003468814997</v>
      </c>
      <c r="R21" s="23">
        <v>-15</v>
      </c>
      <c r="S21" s="23">
        <v>-4</v>
      </c>
      <c r="T21" s="34">
        <f t="shared" si="4"/>
        <v>-1.0823996531185003</v>
      </c>
      <c r="U21" s="37">
        <v>11</v>
      </c>
      <c r="V21" s="9">
        <v>-10</v>
      </c>
      <c r="W21" s="9">
        <v>27</v>
      </c>
      <c r="X21" s="9">
        <v>-4</v>
      </c>
      <c r="Y21" s="12">
        <f t="shared" si="0"/>
        <v>-3.0411998265592501</v>
      </c>
      <c r="Z21" s="9">
        <f t="shared" si="1"/>
        <v>-15</v>
      </c>
      <c r="AA21" s="9">
        <f t="shared" si="8"/>
        <v>24</v>
      </c>
      <c r="AB21" s="9">
        <f t="shared" si="5"/>
        <v>-4</v>
      </c>
      <c r="AC21" s="38"/>
    </row>
    <row r="22" spans="1:29" x14ac:dyDescent="0.25">
      <c r="A22" s="23">
        <v>128</v>
      </c>
      <c r="B22" s="23">
        <v>350</v>
      </c>
      <c r="C22" s="23">
        <v>0</v>
      </c>
      <c r="D22" s="23">
        <v>350</v>
      </c>
      <c r="E22" s="23">
        <v>200</v>
      </c>
      <c r="F22" s="23">
        <v>100</v>
      </c>
      <c r="G22" s="23">
        <v>6</v>
      </c>
      <c r="H22" s="24">
        <v>2.1992000000000001E-2</v>
      </c>
      <c r="I22" s="24">
        <f t="shared" si="6"/>
        <v>-1.657735273164588</v>
      </c>
      <c r="J22" s="25">
        <v>9.1449429999999996</v>
      </c>
      <c r="K22" s="26">
        <v>33.577199</v>
      </c>
      <c r="L22" s="23"/>
      <c r="M22" s="23">
        <f>M10</f>
        <v>-21.5</v>
      </c>
      <c r="N22" s="23">
        <f t="shared" si="9"/>
        <v>0.44246611524008617</v>
      </c>
      <c r="O22" s="25">
        <f t="shared" si="7"/>
        <v>-3.5411998265592484</v>
      </c>
      <c r="P22" s="25">
        <f t="shared" si="2"/>
        <v>-7.0823996531184967</v>
      </c>
      <c r="Q22" s="25">
        <f t="shared" si="3"/>
        <v>-8.9176003468815033</v>
      </c>
      <c r="R22" s="23">
        <v>-15</v>
      </c>
      <c r="S22" s="23">
        <v>-2</v>
      </c>
      <c r="T22" s="34">
        <f t="shared" si="4"/>
        <v>-8.239965311849673E-2</v>
      </c>
      <c r="U22" s="37">
        <v>11</v>
      </c>
      <c r="V22" s="9">
        <v>-10</v>
      </c>
      <c r="W22" s="9">
        <v>27</v>
      </c>
      <c r="X22" s="9">
        <v>-4</v>
      </c>
      <c r="Y22" s="12">
        <f t="shared" si="0"/>
        <v>-3.5411998265592484</v>
      </c>
      <c r="Z22" s="9">
        <f t="shared" si="1"/>
        <v>-15</v>
      </c>
      <c r="AA22" s="9">
        <f t="shared" si="8"/>
        <v>24</v>
      </c>
      <c r="AB22" s="9">
        <f t="shared" si="5"/>
        <v>-2</v>
      </c>
      <c r="AC22" s="38"/>
    </row>
    <row r="23" spans="1:29" x14ac:dyDescent="0.25">
      <c r="A23" s="23">
        <v>128</v>
      </c>
      <c r="B23" s="23">
        <v>350</v>
      </c>
      <c r="C23" s="23">
        <v>0</v>
      </c>
      <c r="D23" s="23">
        <v>350</v>
      </c>
      <c r="E23" s="23">
        <v>200</v>
      </c>
      <c r="F23" s="23">
        <v>100</v>
      </c>
      <c r="G23" s="23">
        <v>6</v>
      </c>
      <c r="H23" s="24">
        <v>2.4743000000000001E-2</v>
      </c>
      <c r="I23" s="24">
        <f t="shared" si="6"/>
        <v>-1.6065476448662537</v>
      </c>
      <c r="J23" s="25">
        <v>9.4732710000000004</v>
      </c>
      <c r="K23" s="25">
        <v>34.424897999999999</v>
      </c>
      <c r="L23" s="23"/>
      <c r="M23" s="23">
        <v>-22</v>
      </c>
      <c r="N23" s="23">
        <f t="shared" si="9"/>
        <v>0.39434834030012028</v>
      </c>
      <c r="O23" s="25">
        <f t="shared" si="7"/>
        <v>-4.0411998265592537</v>
      </c>
      <c r="P23" s="25">
        <f t="shared" si="2"/>
        <v>-8.0823996531185074</v>
      </c>
      <c r="Q23" s="25">
        <f t="shared" si="3"/>
        <v>-7.9176003468814926</v>
      </c>
      <c r="R23" s="27">
        <v>-14</v>
      </c>
      <c r="S23" s="27">
        <v>-2</v>
      </c>
      <c r="T23" s="34">
        <f t="shared" si="4"/>
        <v>-8.2399653118507388E-2</v>
      </c>
      <c r="U23" s="37">
        <v>11</v>
      </c>
      <c r="V23" s="9">
        <v>-10</v>
      </c>
      <c r="W23" s="9">
        <v>27</v>
      </c>
      <c r="X23" s="9">
        <v>-4</v>
      </c>
      <c r="Y23" s="12">
        <f t="shared" si="0"/>
        <v>-4.0411998265592537</v>
      </c>
      <c r="Z23" s="9">
        <f t="shared" si="1"/>
        <v>-14</v>
      </c>
      <c r="AA23" s="9">
        <f t="shared" si="8"/>
        <v>24</v>
      </c>
      <c r="AB23" s="9">
        <f t="shared" si="5"/>
        <v>-2</v>
      </c>
      <c r="AC23" s="38"/>
    </row>
    <row r="24" spans="1:29" s="17" customFormat="1" x14ac:dyDescent="0.25">
      <c r="A24" s="23">
        <v>128</v>
      </c>
      <c r="B24" s="23">
        <v>350</v>
      </c>
      <c r="C24" s="23">
        <v>0</v>
      </c>
      <c r="D24" s="23">
        <v>350</v>
      </c>
      <c r="E24" s="23">
        <v>200</v>
      </c>
      <c r="F24" s="23">
        <v>100</v>
      </c>
      <c r="G24" s="23">
        <v>6</v>
      </c>
      <c r="H24" s="24">
        <v>3.5837000000000001E-2</v>
      </c>
      <c r="I24" s="24">
        <f t="shared" si="6"/>
        <v>-1.4456683533061712</v>
      </c>
      <c r="J24" s="25">
        <v>10.765432000000001</v>
      </c>
      <c r="K24" s="25">
        <v>39.495362</v>
      </c>
      <c r="L24" s="23"/>
      <c r="M24" s="23">
        <v>-22.5</v>
      </c>
      <c r="N24" s="23">
        <f t="shared" si="9"/>
        <v>0.35146332824396787</v>
      </c>
      <c r="O24" s="25">
        <f t="shared" si="7"/>
        <v>-4.5411998265592519</v>
      </c>
      <c r="P24" s="25">
        <f t="shared" si="2"/>
        <v>-9.0823996531185038</v>
      </c>
      <c r="Q24" s="25">
        <f t="shared" si="3"/>
        <v>-6.9176003468814962</v>
      </c>
      <c r="R24" s="27">
        <v>-13</v>
      </c>
      <c r="S24" s="27">
        <v>-2</v>
      </c>
      <c r="T24" s="34">
        <f t="shared" si="4"/>
        <v>-8.2399653118503835E-2</v>
      </c>
      <c r="U24" s="37">
        <v>11</v>
      </c>
      <c r="V24" s="9">
        <v>-10</v>
      </c>
      <c r="W24" s="9">
        <v>27</v>
      </c>
      <c r="X24" s="9">
        <v>-4</v>
      </c>
      <c r="Y24" s="12">
        <f t="shared" si="0"/>
        <v>-4.5411998265592519</v>
      </c>
      <c r="Z24" s="9">
        <f t="shared" si="1"/>
        <v>-13</v>
      </c>
      <c r="AA24" s="9">
        <f t="shared" si="8"/>
        <v>24</v>
      </c>
      <c r="AB24" s="9">
        <f t="shared" si="5"/>
        <v>-2</v>
      </c>
      <c r="AC24" s="38"/>
    </row>
    <row r="25" spans="1:29" x14ac:dyDescent="0.25">
      <c r="A25" s="9">
        <v>256</v>
      </c>
      <c r="B25" s="9">
        <v>350</v>
      </c>
      <c r="C25" s="9">
        <v>0</v>
      </c>
      <c r="D25" s="9">
        <v>350</v>
      </c>
      <c r="E25" s="9">
        <v>200</v>
      </c>
      <c r="F25" s="9">
        <v>100</v>
      </c>
      <c r="G25" s="9">
        <v>6</v>
      </c>
      <c r="H25" s="21">
        <v>0.04</v>
      </c>
      <c r="I25" s="21">
        <f t="shared" si="6"/>
        <v>-1.3979400086720375</v>
      </c>
      <c r="J25" s="12">
        <v>8.6</v>
      </c>
      <c r="K25" s="12"/>
      <c r="L25" s="9"/>
      <c r="M25" s="9">
        <f>M14</f>
        <v>-17.5</v>
      </c>
      <c r="N25" s="9">
        <f>100*10^(M25/10)*1/1.6</f>
        <v>1.1114246312743266</v>
      </c>
      <c r="O25" s="12">
        <f>10*LOG10(N25)</f>
        <v>0.45880017344075147</v>
      </c>
      <c r="P25" s="12">
        <f t="shared" si="2"/>
        <v>0.91760034688150294</v>
      </c>
      <c r="Q25" s="12">
        <f t="shared" si="3"/>
        <v>-16.917600346881503</v>
      </c>
      <c r="R25" s="9"/>
      <c r="S25" s="9"/>
      <c r="T25" s="34">
        <f t="shared" si="4"/>
        <v>24.917600346881503</v>
      </c>
      <c r="U25" s="37">
        <v>11</v>
      </c>
      <c r="V25" s="9">
        <v>-10</v>
      </c>
      <c r="W25" s="9">
        <v>27</v>
      </c>
      <c r="X25" s="9">
        <v>-4</v>
      </c>
      <c r="Y25" s="12">
        <f t="shared" si="0"/>
        <v>0.45880017344075147</v>
      </c>
      <c r="Z25" s="9">
        <f t="shared" si="1"/>
        <v>0</v>
      </c>
      <c r="AA25" s="9">
        <f t="shared" si="8"/>
        <v>24</v>
      </c>
      <c r="AB25" s="9">
        <f t="shared" si="5"/>
        <v>0</v>
      </c>
      <c r="AC25" s="38"/>
    </row>
    <row r="26" spans="1:29" x14ac:dyDescent="0.25">
      <c r="A26" s="9">
        <v>256</v>
      </c>
      <c r="B26" s="9">
        <v>350</v>
      </c>
      <c r="C26" s="9">
        <v>0</v>
      </c>
      <c r="D26" s="9">
        <v>350</v>
      </c>
      <c r="E26" s="9">
        <v>200</v>
      </c>
      <c r="F26" s="9">
        <v>100</v>
      </c>
      <c r="G26" s="9">
        <v>6</v>
      </c>
      <c r="H26" s="21">
        <v>4.6641000000000002E-2</v>
      </c>
      <c r="I26" s="21">
        <f t="shared" si="6"/>
        <v>-1.3312321467176067</v>
      </c>
      <c r="J26" s="12">
        <v>8.9007380000000005</v>
      </c>
      <c r="K26" s="12">
        <v>44.59</v>
      </c>
      <c r="L26" s="9"/>
      <c r="M26" s="9">
        <f>M25-0.5</f>
        <v>-18</v>
      </c>
      <c r="N26" s="9">
        <f>100*10^(M26/10)*1/1.6</f>
        <v>0.99055824528819525</v>
      </c>
      <c r="O26" s="12">
        <f>10*LOG10(N26)</f>
        <v>-4.1199826559250786E-2</v>
      </c>
      <c r="P26" s="12">
        <f t="shared" si="2"/>
        <v>-8.2399653118501573E-2</v>
      </c>
      <c r="Q26" s="12">
        <f t="shared" si="3"/>
        <v>-15.917600346881498</v>
      </c>
      <c r="R26" s="9">
        <v>-15</v>
      </c>
      <c r="S26" s="9">
        <v>-9</v>
      </c>
      <c r="T26" s="34">
        <f t="shared" si="4"/>
        <v>-8.2399653118500282E-2</v>
      </c>
      <c r="U26" s="37">
        <v>11</v>
      </c>
      <c r="V26" s="9">
        <v>-10</v>
      </c>
      <c r="W26" s="9">
        <v>27</v>
      </c>
      <c r="X26" s="9">
        <v>-4</v>
      </c>
      <c r="Y26" s="12">
        <f t="shared" si="0"/>
        <v>-4.1199826559250786E-2</v>
      </c>
      <c r="Z26" s="9">
        <f t="shared" si="1"/>
        <v>-15</v>
      </c>
      <c r="AA26" s="9">
        <f t="shared" si="8"/>
        <v>24</v>
      </c>
      <c r="AB26" s="9">
        <f t="shared" si="5"/>
        <v>-9</v>
      </c>
      <c r="AC26" s="38"/>
    </row>
    <row r="27" spans="1:29" x14ac:dyDescent="0.25">
      <c r="A27" s="9">
        <v>256</v>
      </c>
      <c r="B27" s="9">
        <v>350</v>
      </c>
      <c r="C27" s="9">
        <v>0</v>
      </c>
      <c r="D27" s="9">
        <v>350</v>
      </c>
      <c r="E27" s="9">
        <v>200</v>
      </c>
      <c r="F27" s="9">
        <v>100</v>
      </c>
      <c r="G27" s="9">
        <v>6</v>
      </c>
      <c r="H27" s="22">
        <v>4.2035000000000003E-2</v>
      </c>
      <c r="I27" s="21">
        <f t="shared" si="6"/>
        <v>-1.3763889482468183</v>
      </c>
      <c r="J27" s="43">
        <v>8.4327009999999998</v>
      </c>
      <c r="K27" s="12">
        <v>30.068892999999999</v>
      </c>
      <c r="L27" s="9"/>
      <c r="M27" s="13">
        <f t="shared" ref="M27:M35" si="10">M26-0.5</f>
        <v>-18.5</v>
      </c>
      <c r="N27" s="9">
        <f t="shared" si="9"/>
        <v>0.88283596538922049</v>
      </c>
      <c r="O27" s="12">
        <f t="shared" si="7"/>
        <v>-0.54119982655925247</v>
      </c>
      <c r="P27" s="12">
        <f t="shared" si="2"/>
        <v>-1.0823996531185049</v>
      </c>
      <c r="Q27" s="12">
        <f t="shared" si="3"/>
        <v>-14.917600346881494</v>
      </c>
      <c r="R27" s="9">
        <v>-15</v>
      </c>
      <c r="S27" s="9">
        <v>-9</v>
      </c>
      <c r="T27" s="34">
        <f t="shared" si="4"/>
        <v>-1.0823996531185038</v>
      </c>
      <c r="U27" s="37">
        <v>11</v>
      </c>
      <c r="V27" s="9">
        <v>-10</v>
      </c>
      <c r="W27" s="9">
        <v>27</v>
      </c>
      <c r="X27" s="9">
        <v>-4</v>
      </c>
      <c r="Y27" s="12">
        <f t="shared" si="0"/>
        <v>-0.54119982655925247</v>
      </c>
      <c r="Z27" s="9">
        <f t="shared" si="1"/>
        <v>-15</v>
      </c>
      <c r="AA27" s="9">
        <f t="shared" si="8"/>
        <v>24</v>
      </c>
      <c r="AB27" s="9">
        <f t="shared" si="5"/>
        <v>-9</v>
      </c>
      <c r="AC27" s="38"/>
    </row>
    <row r="28" spans="1:29" x14ac:dyDescent="0.25">
      <c r="A28" s="9">
        <v>256</v>
      </c>
      <c r="B28" s="9">
        <v>350</v>
      </c>
      <c r="C28" s="9">
        <v>0</v>
      </c>
      <c r="D28" s="9">
        <v>350</v>
      </c>
      <c r="E28" s="9">
        <v>200</v>
      </c>
      <c r="F28" s="9">
        <v>100</v>
      </c>
      <c r="G28" s="9">
        <v>6</v>
      </c>
      <c r="H28" s="21">
        <v>4.7516999999999997E-2</v>
      </c>
      <c r="I28" s="21">
        <f t="shared" si="6"/>
        <v>-1.3231509864732816</v>
      </c>
      <c r="J28" s="12">
        <v>8.9889980000000005</v>
      </c>
      <c r="K28" s="12">
        <v>31.917221999999999</v>
      </c>
      <c r="L28" s="9"/>
      <c r="M28" s="13">
        <f t="shared" si="10"/>
        <v>-19</v>
      </c>
      <c r="N28" s="9">
        <f t="shared" si="9"/>
        <v>0.786828382371354</v>
      </c>
      <c r="O28" s="12">
        <f t="shared" si="7"/>
        <v>-1.0411998265592506</v>
      </c>
      <c r="P28" s="12">
        <f t="shared" si="2"/>
        <v>-2.0823996531185012</v>
      </c>
      <c r="Q28" s="12">
        <f t="shared" si="3"/>
        <v>-13.9176003468815</v>
      </c>
      <c r="R28" s="9">
        <v>-15</v>
      </c>
      <c r="S28" s="9">
        <v>-7</v>
      </c>
      <c r="T28" s="34">
        <f t="shared" si="4"/>
        <v>-8.2399653118500282E-2</v>
      </c>
      <c r="U28" s="37">
        <v>11</v>
      </c>
      <c r="V28" s="9">
        <v>-10</v>
      </c>
      <c r="W28" s="9">
        <v>27</v>
      </c>
      <c r="X28" s="9">
        <v>-4</v>
      </c>
      <c r="Y28" s="12">
        <f t="shared" si="0"/>
        <v>-1.0411998265592506</v>
      </c>
      <c r="Z28" s="9">
        <f t="shared" si="1"/>
        <v>-15</v>
      </c>
      <c r="AA28" s="9">
        <f t="shared" si="8"/>
        <v>24</v>
      </c>
      <c r="AB28" s="9">
        <f t="shared" si="5"/>
        <v>-7</v>
      </c>
      <c r="AC28" s="38"/>
    </row>
    <row r="29" spans="1:29" x14ac:dyDescent="0.25">
      <c r="A29" s="9">
        <v>256</v>
      </c>
      <c r="B29" s="9">
        <v>350</v>
      </c>
      <c r="C29" s="9">
        <v>0</v>
      </c>
      <c r="D29" s="9">
        <v>350</v>
      </c>
      <c r="E29" s="9">
        <v>200</v>
      </c>
      <c r="F29" s="9">
        <v>100</v>
      </c>
      <c r="G29" s="9">
        <v>6</v>
      </c>
      <c r="H29" s="22">
        <v>4.9849999999999998E-2</v>
      </c>
      <c r="I29" s="21">
        <f t="shared" si="6"/>
        <v>-1.3023348373523256</v>
      </c>
      <c r="J29" s="12">
        <v>9.221781</v>
      </c>
      <c r="K29" s="31">
        <v>33.131523999999999</v>
      </c>
      <c r="L29" s="9"/>
      <c r="M29" s="13">
        <f t="shared" si="10"/>
        <v>-19.5</v>
      </c>
      <c r="N29" s="9">
        <f t="shared" si="9"/>
        <v>0.70126153393872703</v>
      </c>
      <c r="O29" s="12">
        <f t="shared" si="7"/>
        <v>-1.5411998265592486</v>
      </c>
      <c r="P29" s="12">
        <f t="shared" si="2"/>
        <v>-3.0823996531184972</v>
      </c>
      <c r="Q29" s="12">
        <f t="shared" si="3"/>
        <v>-12.917600346881503</v>
      </c>
      <c r="R29" s="9">
        <v>-15</v>
      </c>
      <c r="S29" s="9">
        <v>-6</v>
      </c>
      <c r="T29" s="34">
        <f t="shared" si="4"/>
        <v>-8.239965311849673E-2</v>
      </c>
      <c r="U29" s="37">
        <v>11</v>
      </c>
      <c r="V29" s="9">
        <v>-10</v>
      </c>
      <c r="W29" s="9">
        <v>27</v>
      </c>
      <c r="X29" s="9">
        <v>-4</v>
      </c>
      <c r="Y29" s="12">
        <f t="shared" si="0"/>
        <v>-1.5411998265592486</v>
      </c>
      <c r="Z29" s="9">
        <f t="shared" si="1"/>
        <v>-15</v>
      </c>
      <c r="AA29" s="9">
        <f t="shared" si="8"/>
        <v>24</v>
      </c>
      <c r="AB29" s="9">
        <f t="shared" si="5"/>
        <v>-6</v>
      </c>
      <c r="AC29" s="38"/>
    </row>
    <row r="30" spans="1:29" x14ac:dyDescent="0.25">
      <c r="A30" s="9">
        <v>256</v>
      </c>
      <c r="B30" s="9">
        <v>350</v>
      </c>
      <c r="C30" s="9">
        <v>0</v>
      </c>
      <c r="D30" s="9">
        <v>350</v>
      </c>
      <c r="E30" s="9">
        <v>200</v>
      </c>
      <c r="F30" s="9">
        <v>100</v>
      </c>
      <c r="G30" s="9">
        <v>6</v>
      </c>
      <c r="H30" s="21">
        <v>4.3686999999999997E-2</v>
      </c>
      <c r="I30" s="21">
        <f t="shared" si="6"/>
        <v>-1.3596477774048603</v>
      </c>
      <c r="J30" s="45">
        <v>8.5810720000000007</v>
      </c>
      <c r="K30" s="12">
        <v>32.821108000000002</v>
      </c>
      <c r="L30" s="9"/>
      <c r="M30" s="9">
        <f t="shared" si="10"/>
        <v>-20</v>
      </c>
      <c r="N30" s="9">
        <f t="shared" si="9"/>
        <v>0.625</v>
      </c>
      <c r="O30" s="12">
        <f t="shared" si="7"/>
        <v>-2.0411998265592479</v>
      </c>
      <c r="P30" s="12">
        <f t="shared" si="2"/>
        <v>-4.0823996531184958</v>
      </c>
      <c r="Q30" s="12">
        <f t="shared" si="3"/>
        <v>-11.917600346881503</v>
      </c>
      <c r="R30" s="9">
        <v>-15</v>
      </c>
      <c r="S30" s="9">
        <v>-6</v>
      </c>
      <c r="T30" s="34">
        <f t="shared" si="4"/>
        <v>-1.0823996531184967</v>
      </c>
      <c r="U30" s="37">
        <v>11</v>
      </c>
      <c r="V30" s="9">
        <v>-10</v>
      </c>
      <c r="W30" s="9">
        <v>27</v>
      </c>
      <c r="X30" s="9">
        <v>-4</v>
      </c>
      <c r="Y30" s="12">
        <f t="shared" si="0"/>
        <v>-2.0411998265592479</v>
      </c>
      <c r="Z30" s="9">
        <f t="shared" si="1"/>
        <v>-15</v>
      </c>
      <c r="AA30" s="9">
        <f t="shared" si="8"/>
        <v>24</v>
      </c>
      <c r="AB30" s="9">
        <f t="shared" si="5"/>
        <v>-6</v>
      </c>
      <c r="AC30" s="38"/>
    </row>
    <row r="31" spans="1:29" x14ac:dyDescent="0.25">
      <c r="A31" s="9">
        <v>256</v>
      </c>
      <c r="B31" s="9">
        <v>350</v>
      </c>
      <c r="C31" s="9">
        <v>0</v>
      </c>
      <c r="D31" s="9">
        <v>350</v>
      </c>
      <c r="E31" s="9">
        <v>200</v>
      </c>
      <c r="F31" s="9">
        <v>100</v>
      </c>
      <c r="G31" s="9">
        <v>6</v>
      </c>
      <c r="H31" s="21">
        <v>4.4421000000000002E-2</v>
      </c>
      <c r="I31" s="21">
        <f t="shared" si="6"/>
        <v>-1.3524116688944003</v>
      </c>
      <c r="J31" s="12">
        <v>8.6594510000000007</v>
      </c>
      <c r="K31" s="12">
        <v>32.598357999999998</v>
      </c>
      <c r="L31" s="9"/>
      <c r="M31" s="13">
        <f t="shared" si="10"/>
        <v>-20.5</v>
      </c>
      <c r="N31" s="9">
        <f t="shared" si="9"/>
        <v>0.55703183633359099</v>
      </c>
      <c r="O31" s="12">
        <f t="shared" si="7"/>
        <v>-2.5411998265592479</v>
      </c>
      <c r="P31" s="12">
        <f t="shared" si="2"/>
        <v>-5.0823996531184958</v>
      </c>
      <c r="Q31" s="12">
        <f t="shared" si="3"/>
        <v>-10.917600346881503</v>
      </c>
      <c r="R31" s="9">
        <v>-14</v>
      </c>
      <c r="S31" s="9">
        <v>-5</v>
      </c>
      <c r="T31" s="34">
        <f t="shared" si="4"/>
        <v>-8.239965311849673E-2</v>
      </c>
      <c r="U31" s="37">
        <v>11</v>
      </c>
      <c r="V31" s="9">
        <v>-10</v>
      </c>
      <c r="W31" s="9">
        <v>27</v>
      </c>
      <c r="X31" s="9">
        <v>-4</v>
      </c>
      <c r="Y31" s="12">
        <f t="shared" si="0"/>
        <v>-2.5411998265592479</v>
      </c>
      <c r="Z31" s="9">
        <f t="shared" si="1"/>
        <v>-14</v>
      </c>
      <c r="AA31" s="9">
        <f t="shared" si="8"/>
        <v>24</v>
      </c>
      <c r="AB31" s="9">
        <f t="shared" si="5"/>
        <v>-5</v>
      </c>
      <c r="AC31" s="38"/>
    </row>
    <row r="32" spans="1:29" x14ac:dyDescent="0.25">
      <c r="A32" s="9">
        <v>256</v>
      </c>
      <c r="B32" s="9">
        <v>350</v>
      </c>
      <c r="C32" s="9">
        <v>0</v>
      </c>
      <c r="D32" s="9">
        <v>350</v>
      </c>
      <c r="E32" s="9">
        <v>200</v>
      </c>
      <c r="F32" s="9">
        <v>100</v>
      </c>
      <c r="G32" s="9">
        <v>6</v>
      </c>
      <c r="H32" s="33">
        <v>4.8021000000000001E-2</v>
      </c>
      <c r="I32" s="21">
        <f>LOG10(H31)</f>
        <v>-1.3524116688944003</v>
      </c>
      <c r="J32" s="12">
        <v>9.0246200000000005</v>
      </c>
      <c r="K32" s="34">
        <v>32.660074999999999</v>
      </c>
      <c r="L32" s="9"/>
      <c r="M32" s="13">
        <f t="shared" si="10"/>
        <v>-21</v>
      </c>
      <c r="N32" s="9">
        <f t="shared" si="9"/>
        <v>0.49645514670267571</v>
      </c>
      <c r="O32" s="12">
        <f t="shared" si="7"/>
        <v>-3.0411998265592501</v>
      </c>
      <c r="P32" s="12">
        <f t="shared" si="2"/>
        <v>-6.0823996531185003</v>
      </c>
      <c r="Q32" s="12">
        <f t="shared" si="3"/>
        <v>-9.9176003468814997</v>
      </c>
      <c r="R32" s="9">
        <v>-13</v>
      </c>
      <c r="S32" s="9">
        <v>-5</v>
      </c>
      <c r="T32" s="34">
        <f t="shared" si="4"/>
        <v>-8.2399653118500282E-2</v>
      </c>
      <c r="U32" s="37">
        <v>11</v>
      </c>
      <c r="V32" s="9">
        <v>-10</v>
      </c>
      <c r="W32" s="9">
        <v>27</v>
      </c>
      <c r="X32" s="9">
        <v>-4</v>
      </c>
      <c r="Y32" s="12">
        <f t="shared" si="0"/>
        <v>-3.0411998265592501</v>
      </c>
      <c r="Z32" s="9">
        <f t="shared" si="1"/>
        <v>-13</v>
      </c>
      <c r="AA32" s="9">
        <f t="shared" si="8"/>
        <v>24</v>
      </c>
      <c r="AB32" s="9">
        <f t="shared" si="5"/>
        <v>-5</v>
      </c>
      <c r="AC32" s="38"/>
    </row>
    <row r="33" spans="1:29" x14ac:dyDescent="0.25">
      <c r="A33" s="9">
        <v>256</v>
      </c>
      <c r="B33" s="9">
        <v>350</v>
      </c>
      <c r="C33" s="9">
        <v>0</v>
      </c>
      <c r="D33" s="9">
        <v>350</v>
      </c>
      <c r="E33" s="9">
        <v>200</v>
      </c>
      <c r="F33" s="9">
        <v>100</v>
      </c>
      <c r="G33" s="9">
        <v>6</v>
      </c>
      <c r="H33" s="21">
        <v>4.9170999999999999E-2</v>
      </c>
      <c r="I33" s="21">
        <f t="shared" si="6"/>
        <v>-1.3082909592903611</v>
      </c>
      <c r="J33" s="12">
        <v>9.1333520000000004</v>
      </c>
      <c r="K33" s="12">
        <v>32.964317000000001</v>
      </c>
      <c r="L33" s="9"/>
      <c r="M33" s="13">
        <f t="shared" si="10"/>
        <v>-21.5</v>
      </c>
      <c r="N33" s="9">
        <f t="shared" si="9"/>
        <v>0.44246611524008617</v>
      </c>
      <c r="O33" s="12">
        <f t="shared" si="7"/>
        <v>-3.5411998265592484</v>
      </c>
      <c r="P33" s="12">
        <f t="shared" si="2"/>
        <v>-7.0823996531184967</v>
      </c>
      <c r="Q33" s="12">
        <f t="shared" si="3"/>
        <v>-8.9176003468815033</v>
      </c>
      <c r="R33" s="9">
        <v>-13</v>
      </c>
      <c r="S33" s="9">
        <v>-4</v>
      </c>
      <c r="T33" s="34">
        <f t="shared" si="4"/>
        <v>-8.239965311849673E-2</v>
      </c>
      <c r="U33" s="37">
        <v>11</v>
      </c>
      <c r="V33" s="9">
        <v>-10</v>
      </c>
      <c r="W33" s="9">
        <v>27</v>
      </c>
      <c r="X33" s="9">
        <v>-4</v>
      </c>
      <c r="Y33" s="12">
        <f t="shared" si="0"/>
        <v>-3.5411998265592484</v>
      </c>
      <c r="Z33" s="9">
        <f t="shared" si="1"/>
        <v>-13</v>
      </c>
      <c r="AA33" s="9">
        <f t="shared" si="8"/>
        <v>24</v>
      </c>
      <c r="AB33" s="9">
        <f t="shared" si="5"/>
        <v>-4</v>
      </c>
      <c r="AC33" s="38"/>
    </row>
    <row r="34" spans="1:29" x14ac:dyDescent="0.25">
      <c r="A34" s="9">
        <v>256</v>
      </c>
      <c r="B34" s="9">
        <v>350</v>
      </c>
      <c r="C34" s="9">
        <v>0</v>
      </c>
      <c r="D34" s="9">
        <v>350</v>
      </c>
      <c r="E34" s="9">
        <v>200</v>
      </c>
      <c r="F34" s="9">
        <v>100</v>
      </c>
      <c r="G34" s="9">
        <v>6</v>
      </c>
      <c r="H34" s="21">
        <v>5.3469999999999997E-2</v>
      </c>
      <c r="I34" s="21">
        <f t="shared" si="6"/>
        <v>-1.2718898158996594</v>
      </c>
      <c r="J34" s="12">
        <v>9.6157240000000002</v>
      </c>
      <c r="K34" s="12">
        <v>37.905138000000001</v>
      </c>
      <c r="L34" s="9"/>
      <c r="M34" s="9">
        <f t="shared" si="10"/>
        <v>-22</v>
      </c>
      <c r="N34" s="9">
        <f t="shared" si="9"/>
        <v>0.39434834030012028</v>
      </c>
      <c r="O34" s="12">
        <f t="shared" si="7"/>
        <v>-4.0411998265592537</v>
      </c>
      <c r="P34" s="12">
        <f t="shared" si="2"/>
        <v>-8.0823996531185074</v>
      </c>
      <c r="Q34" s="12">
        <f t="shared" si="3"/>
        <v>-7.9176003468814926</v>
      </c>
      <c r="R34" s="9">
        <v>-13</v>
      </c>
      <c r="S34" s="9">
        <v>-3</v>
      </c>
      <c r="T34" s="34">
        <f t="shared" si="4"/>
        <v>-8.2399653118507388E-2</v>
      </c>
      <c r="U34" s="37">
        <v>11</v>
      </c>
      <c r="V34" s="9">
        <v>-10</v>
      </c>
      <c r="W34" s="9">
        <v>27</v>
      </c>
      <c r="X34" s="9">
        <v>-4</v>
      </c>
      <c r="Y34" s="12">
        <f t="shared" si="0"/>
        <v>-4.0411998265592537</v>
      </c>
      <c r="Z34" s="9">
        <f t="shared" si="1"/>
        <v>-13</v>
      </c>
      <c r="AA34" s="9">
        <f t="shared" si="8"/>
        <v>24</v>
      </c>
      <c r="AB34" s="9">
        <f t="shared" si="5"/>
        <v>-3</v>
      </c>
      <c r="AC34" s="38"/>
    </row>
    <row r="35" spans="1:29" x14ac:dyDescent="0.25">
      <c r="A35" s="9">
        <v>256</v>
      </c>
      <c r="B35" s="9">
        <v>350</v>
      </c>
      <c r="C35" s="9">
        <v>0</v>
      </c>
      <c r="D35" s="9">
        <v>350</v>
      </c>
      <c r="E35" s="9">
        <v>200</v>
      </c>
      <c r="F35" s="9">
        <v>100</v>
      </c>
      <c r="G35" s="9">
        <v>6</v>
      </c>
      <c r="H35" s="21">
        <v>5.8257000000000003E-2</v>
      </c>
      <c r="I35" s="21">
        <f t="shared" si="6"/>
        <v>-1.2346518835427447</v>
      </c>
      <c r="J35" s="12">
        <v>10.166468999999999</v>
      </c>
      <c r="K35" s="12">
        <v>38.454250000000002</v>
      </c>
      <c r="L35" s="9"/>
      <c r="M35" s="13">
        <f t="shared" si="10"/>
        <v>-22.5</v>
      </c>
      <c r="N35" s="9">
        <f t="shared" si="9"/>
        <v>0.35146332824396787</v>
      </c>
      <c r="O35" s="12">
        <f t="shared" si="7"/>
        <v>-4.5411998265592519</v>
      </c>
      <c r="P35" s="12">
        <f t="shared" si="2"/>
        <v>-9.0823996531185038</v>
      </c>
      <c r="Q35" s="12">
        <f t="shared" si="3"/>
        <v>-6.9176003468814962</v>
      </c>
      <c r="R35" s="9">
        <v>-13</v>
      </c>
      <c r="S35" s="9">
        <v>-2</v>
      </c>
      <c r="T35" s="34">
        <f t="shared" si="4"/>
        <v>-8.2399653118503835E-2</v>
      </c>
      <c r="U35" s="37">
        <v>11</v>
      </c>
      <c r="V35" s="9">
        <v>-10</v>
      </c>
      <c r="W35" s="9">
        <v>27</v>
      </c>
      <c r="X35" s="9">
        <v>-4</v>
      </c>
      <c r="Y35" s="12">
        <f t="shared" si="0"/>
        <v>-4.5411998265592519</v>
      </c>
      <c r="Z35" s="9">
        <f t="shared" si="1"/>
        <v>-13</v>
      </c>
      <c r="AA35" s="9">
        <f t="shared" si="8"/>
        <v>24</v>
      </c>
      <c r="AB35" s="9">
        <f t="shared" si="5"/>
        <v>-2</v>
      </c>
      <c r="AC35" s="38"/>
    </row>
    <row r="36" spans="1:29" x14ac:dyDescent="0.25">
      <c r="U36" s="9"/>
      <c r="V36" s="9"/>
      <c r="W36" s="9"/>
      <c r="X36" s="9"/>
      <c r="Y36" s="12"/>
      <c r="Z36" s="9"/>
      <c r="AA36" s="9"/>
      <c r="AB36" s="9"/>
      <c r="AC36" s="9"/>
    </row>
    <row r="37" spans="1:29" x14ac:dyDescent="0.25">
      <c r="U37" s="9"/>
      <c r="V37" s="9"/>
      <c r="W37" s="9"/>
      <c r="X37" s="9"/>
      <c r="Y37" s="12"/>
      <c r="Z37" s="9"/>
      <c r="AA37" s="9"/>
      <c r="AB37" s="9"/>
      <c r="AC37" s="9"/>
    </row>
    <row r="38" spans="1:29" x14ac:dyDescent="0.25">
      <c r="U38" s="9"/>
      <c r="V38" s="9"/>
      <c r="W38" s="9"/>
      <c r="X38" s="9"/>
      <c r="Y38" s="12"/>
      <c r="Z38" s="9"/>
      <c r="AA38" s="9"/>
      <c r="AB38" s="9"/>
      <c r="AC38" s="9"/>
    </row>
    <row r="39" spans="1:29" x14ac:dyDescent="0.25">
      <c r="U39" s="9"/>
      <c r="V39" s="9"/>
      <c r="W39" s="9"/>
      <c r="X39" s="9"/>
      <c r="Y39" s="12"/>
      <c r="Z39" s="9"/>
      <c r="AA39" s="9"/>
      <c r="AB39" s="9"/>
      <c r="AC39" s="9"/>
    </row>
    <row r="40" spans="1:29" x14ac:dyDescent="0.25">
      <c r="U40" s="9"/>
      <c r="V40" s="9"/>
      <c r="W40" s="9"/>
      <c r="X40" s="9"/>
      <c r="Y40" s="12"/>
      <c r="Z40" s="9"/>
      <c r="AA40" s="9"/>
      <c r="AB40" s="9"/>
      <c r="AC40" s="9"/>
    </row>
    <row r="41" spans="1:29" x14ac:dyDescent="0.25">
      <c r="U41" s="9"/>
      <c r="V41" s="9"/>
      <c r="W41" s="9"/>
      <c r="X41" s="9"/>
      <c r="Y41" s="12"/>
      <c r="Z41" s="9"/>
      <c r="AA41" s="9"/>
      <c r="AB41" s="9"/>
      <c r="AC41" s="9"/>
    </row>
    <row r="42" spans="1:29" x14ac:dyDescent="0.25">
      <c r="U42" s="9"/>
      <c r="V42" s="9"/>
      <c r="W42" s="9"/>
      <c r="X42" s="9"/>
      <c r="Y42" s="12"/>
      <c r="Z42" s="9"/>
      <c r="AA42" s="9"/>
      <c r="AB42" s="9"/>
      <c r="AC42" s="9"/>
    </row>
    <row r="43" spans="1:29" x14ac:dyDescent="0.25">
      <c r="U43" s="9"/>
      <c r="V43" s="9"/>
      <c r="W43" s="9"/>
      <c r="X43" s="9"/>
      <c r="Y43" s="12"/>
      <c r="Z43" s="9"/>
      <c r="AA43" s="9"/>
      <c r="AB43" s="9"/>
      <c r="AC43" s="9"/>
    </row>
    <row r="44" spans="1:29" x14ac:dyDescent="0.25">
      <c r="U44" s="9"/>
      <c r="V44" s="9"/>
      <c r="W44" s="9"/>
      <c r="X44" s="9"/>
      <c r="Y44" s="12"/>
      <c r="Z44" s="9"/>
      <c r="AA44" s="9"/>
      <c r="AB44" s="9"/>
      <c r="AC44" s="9"/>
    </row>
    <row r="45" spans="1:29" x14ac:dyDescent="0.25">
      <c r="U45" s="9"/>
      <c r="V45" s="9"/>
      <c r="W45" s="9"/>
      <c r="X45" s="9"/>
      <c r="Y45" s="12"/>
      <c r="Z45" s="9"/>
      <c r="AA45" s="9"/>
      <c r="AB45" s="9"/>
      <c r="AC45" s="9"/>
    </row>
    <row r="46" spans="1:29" x14ac:dyDescent="0.25">
      <c r="U46" s="9"/>
      <c r="V46" s="9"/>
      <c r="W46" s="9"/>
      <c r="X46" s="9"/>
      <c r="Y46" s="12"/>
      <c r="Z46" s="9"/>
      <c r="AA46" s="9"/>
      <c r="AB46" s="9"/>
      <c r="AC46" s="9"/>
    </row>
    <row r="47" spans="1:29" x14ac:dyDescent="0.25">
      <c r="U47" s="9"/>
      <c r="V47" s="9"/>
      <c r="W47" s="9"/>
      <c r="X47" s="9"/>
      <c r="Y47" s="12"/>
      <c r="Z47" s="9"/>
      <c r="AA47" s="9"/>
      <c r="AB47" s="9"/>
      <c r="AC47" s="9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OVS-SCM</vt:lpstr>
      <vt:lpstr>HC-SCM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Asunción Pérez Pascual</dc:creator>
  <cp:lastModifiedBy>María Asunción Pérez Pascual</cp:lastModifiedBy>
  <dcterms:created xsi:type="dcterms:W3CDTF">2024-01-17T11:52:11Z</dcterms:created>
  <dcterms:modified xsi:type="dcterms:W3CDTF">2024-01-17T12:09:19Z</dcterms:modified>
</cp:coreProperties>
</file>