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CRM" sheetId="5" r:id="rId1"/>
  </sheets>
  <definedNames/>
  <calcPr calcId="152511"/>
</workbook>
</file>

<file path=xl/sharedStrings.xml><?xml version="1.0" encoding="utf-8"?>
<sst xmlns="http://schemas.openxmlformats.org/spreadsheetml/2006/main" count="111" uniqueCount="52">
  <si>
    <t>Estandar</t>
  </si>
  <si>
    <t>Versión</t>
  </si>
  <si>
    <t>Total</t>
  </si>
  <si>
    <t>Profesional</t>
  </si>
  <si>
    <t>Pyme</t>
  </si>
  <si>
    <t>Total ingresos</t>
  </si>
  <si>
    <t>PRECIO DESARROLLO PRODUCTO</t>
  </si>
  <si>
    <t>Salario ingeniero</t>
  </si>
  <si>
    <t>Personas</t>
  </si>
  <si>
    <t>Meses</t>
  </si>
  <si>
    <t>TOTAL</t>
  </si>
  <si>
    <t>1 año</t>
  </si>
  <si>
    <t>2 años</t>
  </si>
  <si>
    <t>Marzo'17</t>
  </si>
  <si>
    <t>Abril'17</t>
  </si>
  <si>
    <t>Mayo'17</t>
  </si>
  <si>
    <t>Ingresos acumulados</t>
  </si>
  <si>
    <t>GRÁFICA RENTABILIDAD</t>
  </si>
  <si>
    <t>Ingresos</t>
  </si>
  <si>
    <t>Gastos</t>
  </si>
  <si>
    <t>Web</t>
  </si>
  <si>
    <t>Revista</t>
  </si>
  <si>
    <t>Folletos</t>
  </si>
  <si>
    <t>Mailing</t>
  </si>
  <si>
    <t>Comerciales</t>
  </si>
  <si>
    <t>Distr. Folletos</t>
  </si>
  <si>
    <t>Particiones</t>
  </si>
  <si>
    <t>Enero'18</t>
  </si>
  <si>
    <t>Febrero'18</t>
  </si>
  <si>
    <t>Junio'17</t>
  </si>
  <si>
    <t>Julio'17</t>
  </si>
  <si>
    <t>Agosto'17</t>
  </si>
  <si>
    <t>Septiembre'17</t>
  </si>
  <si>
    <t>Octubre'17</t>
  </si>
  <si>
    <t>Noviembre'17</t>
  </si>
  <si>
    <t>Diciembre'17</t>
  </si>
  <si>
    <t>Marzo'16</t>
  </si>
  <si>
    <t>Abril'16</t>
  </si>
  <si>
    <t>Mayo'16</t>
  </si>
  <si>
    <t>Junio'16</t>
  </si>
  <si>
    <t>Julio'16</t>
  </si>
  <si>
    <t>Agosto'16</t>
  </si>
  <si>
    <t>Septiembre'16</t>
  </si>
  <si>
    <t>Octubre'16</t>
  </si>
  <si>
    <t>Noviembre'16</t>
  </si>
  <si>
    <t>Diciembre'16</t>
  </si>
  <si>
    <t>Enero'17</t>
  </si>
  <si>
    <t>Febrero'17</t>
  </si>
  <si>
    <t>TOTAL PUBLICIDAD</t>
  </si>
  <si>
    <t>Distribución gastos publicidad</t>
  </si>
  <si>
    <t>Estándar</t>
  </si>
  <si>
    <t>PRECIOS POR 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</si>
</sst>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sz val="12.6"/>
      <color theme="1"/>
      <name val="Calibri"/>
      <family val="2"/>
    </font>
    <font>
      <sz val="10.5"/>
      <color theme="1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8" fontId="0" fillId="2" borderId="1" xfId="0" applyNumberFormat="1" applyFill="1" applyBorder="1" applyAlignment="1">
      <alignment horizontal="center" wrapText="1"/>
    </xf>
    <xf numFmtId="8" fontId="0" fillId="2" borderId="0" xfId="0" applyNumberFormat="1" applyFill="1" applyAlignment="1">
      <alignment wrapText="1"/>
    </xf>
    <xf numFmtId="6" fontId="0" fillId="2" borderId="0" xfId="0" applyNumberFormat="1" applyFill="1" applyAlignment="1">
      <alignment wrapText="1"/>
    </xf>
    <xf numFmtId="6" fontId="0" fillId="2" borderId="0" xfId="0" applyNumberFormat="1" applyFill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6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6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6" fontId="0" fillId="0" borderId="2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6" fontId="0" fillId="2" borderId="9" xfId="0" applyNumberFormat="1" applyFill="1" applyBorder="1" applyAlignment="1">
      <alignment horizontal="center" wrapText="1"/>
    </xf>
    <xf numFmtId="6" fontId="0" fillId="2" borderId="10" xfId="0" applyNumberForma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Punto de equilibrio</a:t>
            </a:r>
            <a:r>
              <a:rPr lang="en-US" cap="none" sz="1260" b="0" i="0" u="none" baseline="0">
                <a:solidFill>
                  <a:schemeClr val="tx1"/>
                </a:solidFill>
                <a:latin typeface="+mn-lt"/>
                <a:ea typeface="Calibri"/>
                <a:cs typeface="Calibri"/>
              </a:rPr>
              <a:t> GoSales CRM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CRM!$B$33</c:f>
              <c:strCache>
                <c:ptCount val="1"/>
                <c:pt idx="0">
                  <c:v>Ingresos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CRM!$C$32:$Z$32</c:f>
              <c:strCache/>
            </c:strRef>
          </c:cat>
          <c:val>
            <c:numRef>
              <c:f>CRM!$C$33:$Z$33</c:f>
              <c:numCache/>
            </c:numRef>
          </c:val>
          <c:smooth val="0"/>
        </c:ser>
        <c:ser>
          <c:idx val="1"/>
          <c:order val="1"/>
          <c:tx>
            <c:strRef>
              <c:f>CRM!$B$34</c:f>
              <c:strCache>
                <c:ptCount val="1"/>
                <c:pt idx="0">
                  <c:v>Gastos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CRM!$C$32:$Z$32</c:f>
              <c:strCache/>
            </c:strRef>
          </c:cat>
          <c:val>
            <c:numRef>
              <c:f>CRM!$C$34:$Z$34</c:f>
              <c:numCache/>
            </c:numRef>
          </c:val>
          <c:smooth val="0"/>
        </c:ser>
        <c:axId val="64147552"/>
        <c:axId val="40457057"/>
      </c:lineChart>
      <c:catAx>
        <c:axId val="64147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40457057"/>
        <c:crosses val="autoZero"/>
        <c:auto val="1"/>
        <c:lblOffset val="100"/>
        <c:noMultiLvlLbl val="0"/>
      </c:catAx>
      <c:valAx>
        <c:axId val="404570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41475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50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39</xdr:row>
      <xdr:rowOff>152400</xdr:rowOff>
    </xdr:from>
    <xdr:to>
      <xdr:col>14</xdr:col>
      <xdr:colOff>285750</xdr:colOff>
      <xdr:row>54</xdr:row>
      <xdr:rowOff>38100</xdr:rowOff>
    </xdr:to>
    <xdr:graphicFrame macro="">
      <xdr:nvGraphicFramePr>
        <xdr:cNvPr id="2" name="Gráfico 1"/>
        <xdr:cNvGraphicFramePr/>
      </xdr:nvGraphicFramePr>
      <xdr:xfrm>
        <a:off x="6696075" y="7581900"/>
        <a:ext cx="5600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3"/>
  <sheetViews>
    <sheetView tabSelected="1" zoomScale="85" zoomScaleNormal="85" workbookViewId="0" topLeftCell="A1"/>
  </sheetViews>
  <sheetFormatPr defaultColWidth="11.421875" defaultRowHeight="15"/>
  <cols>
    <col min="1" max="1" width="11.421875" style="2" customWidth="1"/>
    <col min="2" max="2" width="20.57421875" style="2" customWidth="1"/>
    <col min="3" max="3" width="10.8515625" style="1" bestFit="1" customWidth="1"/>
    <col min="4" max="4" width="13.7109375" style="1" bestFit="1" customWidth="1"/>
    <col min="5" max="5" width="9.8515625" style="2" bestFit="1" customWidth="1"/>
    <col min="6" max="6" width="14.28125" style="2" bestFit="1" customWidth="1"/>
    <col min="7" max="7" width="12.140625" style="2" bestFit="1" customWidth="1"/>
    <col min="8" max="8" width="13.57421875" style="2" bestFit="1" customWidth="1"/>
    <col min="9" max="9" width="14.28125" style="2" bestFit="1" customWidth="1"/>
    <col min="10" max="10" width="10.7109375" style="2" bestFit="1" customWidth="1"/>
    <col min="11" max="11" width="14.28125" style="2" customWidth="1"/>
    <col min="12" max="12" width="13.00390625" style="2" customWidth="1"/>
    <col min="13" max="17" width="10.7109375" style="2" bestFit="1" customWidth="1"/>
    <col min="18" max="18" width="14.28125" style="2" bestFit="1" customWidth="1"/>
    <col min="19" max="19" width="10.7109375" style="2" bestFit="1" customWidth="1"/>
    <col min="20" max="20" width="13.57421875" style="2" bestFit="1" customWidth="1"/>
    <col min="21" max="21" width="14.28125" style="2" bestFit="1" customWidth="1"/>
    <col min="22" max="22" width="10.7109375" style="2" bestFit="1" customWidth="1"/>
    <col min="23" max="23" width="13.7109375" style="2" customWidth="1"/>
    <col min="24" max="24" width="13.28125" style="2" customWidth="1"/>
    <col min="25" max="27" width="10.7109375" style="2" bestFit="1" customWidth="1"/>
    <col min="28" max="16384" width="11.421875" style="2" customWidth="1"/>
  </cols>
  <sheetData>
    <row r="2" spans="2:3" ht="15">
      <c r="B2" s="31" t="s">
        <v>51</v>
      </c>
      <c r="C2" s="31"/>
    </row>
    <row r="3" spans="2:3" ht="15">
      <c r="B3" s="4" t="s">
        <v>50</v>
      </c>
      <c r="C3" s="6">
        <v>8.9</v>
      </c>
    </row>
    <row r="4" spans="2:3" ht="15">
      <c r="B4" s="4" t="s">
        <v>4</v>
      </c>
      <c r="C4" s="6">
        <v>19.9</v>
      </c>
    </row>
    <row r="5" spans="2:3" ht="15">
      <c r="B5" s="4" t="s">
        <v>3</v>
      </c>
      <c r="C5" s="6">
        <v>26.9</v>
      </c>
    </row>
    <row r="7" spans="3:26" ht="15">
      <c r="C7" s="35" t="s">
        <v>11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3" t="s">
        <v>12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9" spans="2:27" ht="15">
      <c r="B9" s="4" t="s">
        <v>1</v>
      </c>
      <c r="C9" s="5" t="s">
        <v>36</v>
      </c>
      <c r="D9" s="5" t="s">
        <v>37</v>
      </c>
      <c r="E9" s="5" t="s">
        <v>38</v>
      </c>
      <c r="F9" s="19" t="s">
        <v>39</v>
      </c>
      <c r="G9" s="19" t="s">
        <v>40</v>
      </c>
      <c r="H9" s="19" t="s">
        <v>41</v>
      </c>
      <c r="I9" s="19" t="s">
        <v>42</v>
      </c>
      <c r="J9" s="19" t="s">
        <v>43</v>
      </c>
      <c r="K9" s="19" t="s">
        <v>44</v>
      </c>
      <c r="L9" s="19" t="s">
        <v>45</v>
      </c>
      <c r="M9" s="19" t="s">
        <v>46</v>
      </c>
      <c r="N9" s="19" t="s">
        <v>47</v>
      </c>
      <c r="O9" s="19" t="s">
        <v>13</v>
      </c>
      <c r="P9" s="19" t="s">
        <v>14</v>
      </c>
      <c r="Q9" s="19" t="s">
        <v>15</v>
      </c>
      <c r="R9" s="19" t="s">
        <v>29</v>
      </c>
      <c r="S9" s="19" t="s">
        <v>30</v>
      </c>
      <c r="T9" s="19" t="s">
        <v>31</v>
      </c>
      <c r="U9" s="19" t="s">
        <v>32</v>
      </c>
      <c r="V9" s="19" t="s">
        <v>33</v>
      </c>
      <c r="W9" s="19" t="s">
        <v>34</v>
      </c>
      <c r="X9" s="19" t="s">
        <v>35</v>
      </c>
      <c r="Y9" s="14" t="s">
        <v>27</v>
      </c>
      <c r="Z9" s="14" t="s">
        <v>28</v>
      </c>
      <c r="AA9" s="14" t="s">
        <v>10</v>
      </c>
    </row>
    <row r="10" spans="2:27" ht="15">
      <c r="B10" s="4" t="s">
        <v>0</v>
      </c>
      <c r="C10" s="3">
        <v>2</v>
      </c>
      <c r="D10" s="3">
        <v>3</v>
      </c>
      <c r="E10" s="3">
        <v>1</v>
      </c>
      <c r="F10" s="3">
        <v>3</v>
      </c>
      <c r="G10" s="3">
        <v>1</v>
      </c>
      <c r="H10" s="3">
        <v>1</v>
      </c>
      <c r="I10" s="3">
        <v>2</v>
      </c>
      <c r="J10" s="3">
        <v>5</v>
      </c>
      <c r="K10" s="3">
        <v>4</v>
      </c>
      <c r="L10" s="3">
        <v>1</v>
      </c>
      <c r="M10" s="3">
        <v>1</v>
      </c>
      <c r="N10" s="3">
        <v>2</v>
      </c>
      <c r="O10" s="3">
        <v>4</v>
      </c>
      <c r="P10" s="3">
        <v>5</v>
      </c>
      <c r="Q10" s="3">
        <v>2</v>
      </c>
      <c r="R10" s="3">
        <v>2</v>
      </c>
      <c r="S10" s="3">
        <v>4</v>
      </c>
      <c r="T10" s="3">
        <v>3</v>
      </c>
      <c r="U10" s="3">
        <v>5</v>
      </c>
      <c r="V10" s="3">
        <v>3</v>
      </c>
      <c r="W10" s="3">
        <v>3</v>
      </c>
      <c r="X10" s="3">
        <v>5</v>
      </c>
      <c r="Y10" s="3">
        <v>0</v>
      </c>
      <c r="Z10" s="3">
        <v>2</v>
      </c>
      <c r="AA10" s="3">
        <f>SUM(C10:Z10)</f>
        <v>64</v>
      </c>
    </row>
    <row r="11" spans="2:27" ht="15">
      <c r="B11" s="4" t="s">
        <v>4</v>
      </c>
      <c r="C11" s="3">
        <v>3</v>
      </c>
      <c r="D11" s="3">
        <v>3</v>
      </c>
      <c r="E11" s="3">
        <v>5</v>
      </c>
      <c r="F11" s="3">
        <v>2</v>
      </c>
      <c r="G11" s="3">
        <v>5</v>
      </c>
      <c r="H11" s="3">
        <v>3</v>
      </c>
      <c r="I11" s="3">
        <v>3</v>
      </c>
      <c r="J11" s="3">
        <v>2</v>
      </c>
      <c r="K11" s="3">
        <v>4</v>
      </c>
      <c r="L11" s="3">
        <v>3</v>
      </c>
      <c r="M11" s="3">
        <v>1</v>
      </c>
      <c r="N11" s="3">
        <v>3</v>
      </c>
      <c r="O11" s="3">
        <v>3</v>
      </c>
      <c r="P11" s="3">
        <v>4</v>
      </c>
      <c r="Q11" s="3">
        <v>2</v>
      </c>
      <c r="R11" s="3">
        <v>3</v>
      </c>
      <c r="S11" s="3">
        <v>0</v>
      </c>
      <c r="T11" s="3">
        <v>3</v>
      </c>
      <c r="U11" s="3">
        <v>4</v>
      </c>
      <c r="V11" s="3">
        <v>8</v>
      </c>
      <c r="W11" s="3">
        <v>5</v>
      </c>
      <c r="X11" s="3">
        <v>5</v>
      </c>
      <c r="Y11" s="3">
        <v>5</v>
      </c>
      <c r="Z11" s="3">
        <v>6</v>
      </c>
      <c r="AA11" s="3">
        <f>SUM(C11:Z11)</f>
        <v>85</v>
      </c>
    </row>
    <row r="12" spans="2:27" ht="15">
      <c r="B12" s="4" t="s">
        <v>3</v>
      </c>
      <c r="C12" s="3">
        <v>5</v>
      </c>
      <c r="D12" s="3">
        <v>4</v>
      </c>
      <c r="E12" s="3">
        <v>4</v>
      </c>
      <c r="F12" s="3">
        <v>5</v>
      </c>
      <c r="G12" s="3">
        <v>4</v>
      </c>
      <c r="H12" s="3">
        <v>6</v>
      </c>
      <c r="I12" s="3">
        <v>10</v>
      </c>
      <c r="J12" s="3">
        <v>8</v>
      </c>
      <c r="K12" s="3">
        <v>7</v>
      </c>
      <c r="L12" s="3">
        <v>11</v>
      </c>
      <c r="M12" s="3">
        <v>13</v>
      </c>
      <c r="N12" s="3">
        <v>10</v>
      </c>
      <c r="O12" s="3">
        <v>13</v>
      </c>
      <c r="P12" s="3">
        <v>11</v>
      </c>
      <c r="Q12" s="3">
        <v>16</v>
      </c>
      <c r="R12" s="3">
        <v>15</v>
      </c>
      <c r="S12" s="3">
        <v>16</v>
      </c>
      <c r="T12" s="3">
        <v>14</v>
      </c>
      <c r="U12" s="3">
        <v>11</v>
      </c>
      <c r="V12" s="3">
        <v>9</v>
      </c>
      <c r="W12" s="3">
        <v>12</v>
      </c>
      <c r="X12" s="3">
        <v>10</v>
      </c>
      <c r="Y12" s="3">
        <v>15</v>
      </c>
      <c r="Z12" s="3">
        <v>12</v>
      </c>
      <c r="AA12" s="3">
        <f>SUM(C12:Z12)</f>
        <v>241</v>
      </c>
    </row>
    <row r="13" spans="2:27" ht="15">
      <c r="B13" s="4" t="s">
        <v>2</v>
      </c>
      <c r="C13" s="3">
        <f>SUM(C10:C12)</f>
        <v>10</v>
      </c>
      <c r="D13" s="3">
        <f aca="true" t="shared" si="0" ref="D13:N13">SUM(D10:D12)</f>
        <v>10</v>
      </c>
      <c r="E13" s="3">
        <f t="shared" si="0"/>
        <v>10</v>
      </c>
      <c r="F13" s="3">
        <f t="shared" si="0"/>
        <v>10</v>
      </c>
      <c r="G13" s="3">
        <f t="shared" si="0"/>
        <v>10</v>
      </c>
      <c r="H13" s="3">
        <f t="shared" si="0"/>
        <v>10</v>
      </c>
      <c r="I13" s="3">
        <f t="shared" si="0"/>
        <v>15</v>
      </c>
      <c r="J13" s="3">
        <f t="shared" si="0"/>
        <v>15</v>
      </c>
      <c r="K13" s="3">
        <f t="shared" si="0"/>
        <v>15</v>
      </c>
      <c r="L13" s="3">
        <f t="shared" si="0"/>
        <v>15</v>
      </c>
      <c r="M13" s="3">
        <f t="shared" si="0"/>
        <v>15</v>
      </c>
      <c r="N13" s="3">
        <f t="shared" si="0"/>
        <v>15</v>
      </c>
      <c r="O13" s="3">
        <f aca="true" t="shared" si="1" ref="O13">SUM(O10:O12)</f>
        <v>20</v>
      </c>
      <c r="P13" s="3">
        <f aca="true" t="shared" si="2" ref="P13">SUM(P10:P12)</f>
        <v>20</v>
      </c>
      <c r="Q13" s="3">
        <f aca="true" t="shared" si="3" ref="Q13">SUM(Q10:Q12)</f>
        <v>20</v>
      </c>
      <c r="R13" s="3">
        <f aca="true" t="shared" si="4" ref="R13">SUM(R10:R12)</f>
        <v>20</v>
      </c>
      <c r="S13" s="3">
        <f aca="true" t="shared" si="5" ref="S13">SUM(S10:S12)</f>
        <v>20</v>
      </c>
      <c r="T13" s="3">
        <f aca="true" t="shared" si="6" ref="T13">SUM(T10:T12)</f>
        <v>20</v>
      </c>
      <c r="U13" s="3">
        <f aca="true" t="shared" si="7" ref="U13">SUM(U10:U12)</f>
        <v>20</v>
      </c>
      <c r="V13" s="3">
        <f aca="true" t="shared" si="8" ref="V13">SUM(V10:V12)</f>
        <v>20</v>
      </c>
      <c r="W13" s="3">
        <f aca="true" t="shared" si="9" ref="W13">SUM(W10:W12)</f>
        <v>20</v>
      </c>
      <c r="X13" s="3">
        <f aca="true" t="shared" si="10" ref="X13">SUM(X10:X12)</f>
        <v>20</v>
      </c>
      <c r="Y13" s="3">
        <f aca="true" t="shared" si="11" ref="Y13">SUM(Y10:Y12)</f>
        <v>20</v>
      </c>
      <c r="Z13" s="3">
        <f aca="true" t="shared" si="12" ref="Z13">SUM(Z10:Z12)</f>
        <v>20</v>
      </c>
      <c r="AA13" s="3">
        <f>SUM(C13:Z13)</f>
        <v>390</v>
      </c>
    </row>
    <row r="14" spans="2:27" ht="1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/>
    </row>
    <row r="15" spans="3:26" ht="15">
      <c r="C15" s="2"/>
      <c r="D15" s="2"/>
      <c r="O15" s="1"/>
      <c r="U15" s="1"/>
      <c r="V15" s="1"/>
      <c r="W15" s="1"/>
      <c r="X15" s="1"/>
      <c r="Y15" s="1"/>
      <c r="Z15" s="1"/>
    </row>
    <row r="16" spans="3:26" ht="15">
      <c r="C16" s="2"/>
      <c r="D16" s="2"/>
      <c r="O16" s="1"/>
      <c r="U16" s="1"/>
      <c r="V16" s="1"/>
      <c r="W16" s="1"/>
      <c r="X16" s="1"/>
      <c r="Y16" s="1"/>
      <c r="Z16" s="1"/>
    </row>
    <row r="17" spans="2:27" ht="15">
      <c r="B17" s="4" t="s">
        <v>1</v>
      </c>
      <c r="C17" s="5" t="s">
        <v>36</v>
      </c>
      <c r="D17" s="5" t="s">
        <v>37</v>
      </c>
      <c r="E17" s="5" t="s">
        <v>38</v>
      </c>
      <c r="F17" s="20" t="s">
        <v>39</v>
      </c>
      <c r="G17" s="20" t="s">
        <v>40</v>
      </c>
      <c r="H17" s="20" t="s">
        <v>41</v>
      </c>
      <c r="I17" s="20" t="s">
        <v>42</v>
      </c>
      <c r="J17" s="20" t="s">
        <v>43</v>
      </c>
      <c r="K17" s="20" t="s">
        <v>44</v>
      </c>
      <c r="L17" s="20" t="s">
        <v>45</v>
      </c>
      <c r="M17" s="20" t="s">
        <v>46</v>
      </c>
      <c r="N17" s="20" t="s">
        <v>47</v>
      </c>
      <c r="O17" s="20" t="s">
        <v>13</v>
      </c>
      <c r="P17" s="20" t="s">
        <v>14</v>
      </c>
      <c r="Q17" s="20" t="s">
        <v>15</v>
      </c>
      <c r="R17" s="20" t="s">
        <v>29</v>
      </c>
      <c r="S17" s="20" t="s">
        <v>30</v>
      </c>
      <c r="T17" s="20" t="s">
        <v>31</v>
      </c>
      <c r="U17" s="20" t="s">
        <v>32</v>
      </c>
      <c r="V17" s="20" t="s">
        <v>33</v>
      </c>
      <c r="W17" s="20" t="s">
        <v>34</v>
      </c>
      <c r="X17" s="20" t="s">
        <v>35</v>
      </c>
      <c r="Y17" s="20" t="s">
        <v>27</v>
      </c>
      <c r="Z17" s="20" t="s">
        <v>28</v>
      </c>
      <c r="AA17" s="3" t="s">
        <v>10</v>
      </c>
    </row>
    <row r="18" spans="2:27" ht="15">
      <c r="B18" s="4" t="s">
        <v>0</v>
      </c>
      <c r="C18" s="6">
        <f>C3*C10</f>
        <v>17.8</v>
      </c>
      <c r="D18" s="6">
        <f>SUM(C10:D10)*C3</f>
        <v>44.5</v>
      </c>
      <c r="E18" s="6">
        <f>SUM(C10:E10)*C3</f>
        <v>53.400000000000006</v>
      </c>
      <c r="F18" s="6">
        <f>SUM(C10:F10)*C3</f>
        <v>80.10000000000001</v>
      </c>
      <c r="G18" s="6">
        <f>SUM(C10:G10)*C3</f>
        <v>89</v>
      </c>
      <c r="H18" s="6">
        <f>SUM(C10:H10)*C3</f>
        <v>97.9</v>
      </c>
      <c r="I18" s="6">
        <f>SUM(C10:I10)*C3</f>
        <v>115.7</v>
      </c>
      <c r="J18" s="6">
        <f>SUM(C10:J10)*C3</f>
        <v>160.20000000000002</v>
      </c>
      <c r="K18" s="6">
        <f>SUM(C10:K10)*C3</f>
        <v>195.8</v>
      </c>
      <c r="L18" s="6">
        <f>SUM(C10:L10)*C3</f>
        <v>204.70000000000002</v>
      </c>
      <c r="M18" s="6">
        <f>SUM(C10:M10)*C3</f>
        <v>213.60000000000002</v>
      </c>
      <c r="N18" s="6">
        <f>SUM(C10:N10)*C3</f>
        <v>231.4</v>
      </c>
      <c r="O18" s="6">
        <f>SUM(C10:O10)*C3</f>
        <v>267</v>
      </c>
      <c r="P18" s="6">
        <f>SUM(C10:P10)*C3</f>
        <v>311.5</v>
      </c>
      <c r="Q18" s="6">
        <f>SUM(C10:Q10)*C3</f>
        <v>329.3</v>
      </c>
      <c r="R18" s="6">
        <f>SUM(C10:R10)*C3</f>
        <v>347.1</v>
      </c>
      <c r="S18" s="6">
        <f>SUM(C10:S10)*C3</f>
        <v>382.7</v>
      </c>
      <c r="T18" s="6">
        <f>SUM(C10:T10)*C3</f>
        <v>409.40000000000003</v>
      </c>
      <c r="U18" s="6">
        <f>SUM(G10:U10)*C3</f>
        <v>373.8</v>
      </c>
      <c r="V18" s="6">
        <f>SUM(C10:V10)*C3</f>
        <v>480.6</v>
      </c>
      <c r="W18" s="6">
        <f>SUM(C10:W10)*C3</f>
        <v>507.3</v>
      </c>
      <c r="X18" s="6">
        <f>SUM(C10:X10)*C3</f>
        <v>551.8000000000001</v>
      </c>
      <c r="Y18" s="6">
        <f>SUM(C10:Y10)*C3</f>
        <v>551.8000000000001</v>
      </c>
      <c r="Z18" s="6">
        <f>SUM(C10:Z10)*C3</f>
        <v>569.6</v>
      </c>
      <c r="AA18" s="6">
        <f>SUM(C18:Z18)</f>
        <v>6586.000000000002</v>
      </c>
    </row>
    <row r="19" spans="2:27" ht="15">
      <c r="B19" s="4" t="s">
        <v>4</v>
      </c>
      <c r="C19" s="6">
        <f>C4*C11</f>
        <v>59.699999999999996</v>
      </c>
      <c r="D19" s="6">
        <f>SUM(C11:D11)*C4</f>
        <v>119.39999999999999</v>
      </c>
      <c r="E19" s="6">
        <f>SUM(C11:E11)*C4</f>
        <v>218.89999999999998</v>
      </c>
      <c r="F19" s="6">
        <f>SUM(C11:F11)*C4</f>
        <v>258.7</v>
      </c>
      <c r="G19" s="6">
        <f>SUM(C11:G11)*C4</f>
        <v>358.2</v>
      </c>
      <c r="H19" s="6">
        <f>SUM(C11:H11)*C4</f>
        <v>417.9</v>
      </c>
      <c r="I19" s="6">
        <f>SUM(C11:I11)*C4</f>
        <v>477.59999999999997</v>
      </c>
      <c r="J19" s="6">
        <f>SUM(C11:J11)*C4</f>
        <v>517.4</v>
      </c>
      <c r="K19" s="6">
        <f>SUM(C11:K11)*C4</f>
        <v>597</v>
      </c>
      <c r="L19" s="6">
        <f>SUM(C11:L11)*C4</f>
        <v>656.6999999999999</v>
      </c>
      <c r="M19" s="6">
        <f>SUM(C11:M11)*C4</f>
        <v>676.5999999999999</v>
      </c>
      <c r="N19" s="6">
        <f>SUM(C11:N11)*C4</f>
        <v>736.3</v>
      </c>
      <c r="O19" s="6">
        <f>SUM(C11:O11)*C4</f>
        <v>796</v>
      </c>
      <c r="P19" s="6">
        <f>SUM(C11:P11)*C4</f>
        <v>875.5999999999999</v>
      </c>
      <c r="Q19" s="6">
        <f>SUM(C11:Q11)*C4</f>
        <v>915.4</v>
      </c>
      <c r="R19" s="6">
        <f>SUM(C11:R11)*C4</f>
        <v>975.0999999999999</v>
      </c>
      <c r="S19" s="6">
        <f>SUM(C11:S11)*C4</f>
        <v>975.0999999999999</v>
      </c>
      <c r="T19" s="6">
        <f>SUM(C11:T11)*C4</f>
        <v>1034.8</v>
      </c>
      <c r="U19" s="6">
        <f>SUM(C11:U11)*C4</f>
        <v>1114.3999999999999</v>
      </c>
      <c r="V19" s="6">
        <f>SUM(C11:V11)*C4</f>
        <v>1273.6</v>
      </c>
      <c r="W19" s="6">
        <f>SUM(C11:W11)*C4</f>
        <v>1373.1</v>
      </c>
      <c r="X19" s="6">
        <f>SUM(C11:X11)*C4</f>
        <v>1472.6</v>
      </c>
      <c r="Y19" s="6">
        <f>SUM(C11:Y11)*C4</f>
        <v>1572.1</v>
      </c>
      <c r="Z19" s="6">
        <f>SUM(C11:Z11)*C4</f>
        <v>1691.4999999999998</v>
      </c>
      <c r="AA19" s="6">
        <f>SUM(C19:Z19)</f>
        <v>19163.7</v>
      </c>
    </row>
    <row r="20" spans="2:27" ht="15">
      <c r="B20" s="4" t="s">
        <v>3</v>
      </c>
      <c r="C20" s="6">
        <f>C5*C12</f>
        <v>134.5</v>
      </c>
      <c r="D20" s="6">
        <f>SUM(C12:D12)*C5</f>
        <v>242.1</v>
      </c>
      <c r="E20" s="6">
        <f>SUM(C12:E12)*C5</f>
        <v>349.7</v>
      </c>
      <c r="F20" s="6">
        <f>SUM(C12:F12)*C5</f>
        <v>484.2</v>
      </c>
      <c r="G20" s="6">
        <f>SUM(C12:G12)*C5</f>
        <v>591.8</v>
      </c>
      <c r="H20" s="6">
        <f>SUM(C12:H12)*C5</f>
        <v>753.1999999999999</v>
      </c>
      <c r="I20" s="6">
        <f>SUM(C12:I12)*C5</f>
        <v>1022.1999999999999</v>
      </c>
      <c r="J20" s="6">
        <f>SUM(C12:J12)*C5</f>
        <v>1237.3999999999999</v>
      </c>
      <c r="K20" s="6">
        <f>SUM(C12:K12)*C5</f>
        <v>1425.6999999999998</v>
      </c>
      <c r="L20" s="6">
        <f>SUM(C12:L12)*C5</f>
        <v>1721.6</v>
      </c>
      <c r="M20" s="6">
        <f>SUM(C12:M12)*C5</f>
        <v>2071.2999999999997</v>
      </c>
      <c r="N20" s="6">
        <f>SUM(C12:N12)*C5</f>
        <v>2340.2999999999997</v>
      </c>
      <c r="O20" s="6">
        <f>SUM(C12:O12)*C5</f>
        <v>2690</v>
      </c>
      <c r="P20" s="6">
        <f>SUM(C12:P12)*C5</f>
        <v>2985.8999999999996</v>
      </c>
      <c r="Q20" s="6">
        <f>SUM(C12:Q12)*C5</f>
        <v>3416.2999999999997</v>
      </c>
      <c r="R20" s="6">
        <f>SUM(C12:R12)*C5</f>
        <v>3819.7999999999997</v>
      </c>
      <c r="S20" s="6">
        <f>SUM(C12:S12)*C5</f>
        <v>4250.2</v>
      </c>
      <c r="T20" s="6">
        <f>SUM(C12:T12)*C5</f>
        <v>4626.8</v>
      </c>
      <c r="U20" s="6">
        <f>SUM(C12:U12)*C5</f>
        <v>4922.7</v>
      </c>
      <c r="V20" s="6">
        <f>SUM(C12:V12)*C5</f>
        <v>5164.799999999999</v>
      </c>
      <c r="W20" s="6">
        <f>SUM(C12:W12)*C5</f>
        <v>5487.599999999999</v>
      </c>
      <c r="X20" s="6">
        <f>SUM(C12:X12)*C5</f>
        <v>5756.599999999999</v>
      </c>
      <c r="Y20" s="6">
        <f>SUM(C12:Y12)*C5</f>
        <v>6160.099999999999</v>
      </c>
      <c r="Z20" s="6">
        <f>SUM(C12:Z12)*C5</f>
        <v>6482.9</v>
      </c>
      <c r="AA20" s="6">
        <f>SUM(C20:Z20)</f>
        <v>68137.7</v>
      </c>
    </row>
    <row r="21" spans="2:27" ht="15">
      <c r="B21" s="4" t="s">
        <v>5</v>
      </c>
      <c r="C21" s="6">
        <f>SUM(C18:C20)</f>
        <v>212</v>
      </c>
      <c r="D21" s="6">
        <f>SUM(D18:D20)</f>
        <v>406</v>
      </c>
      <c r="E21" s="6">
        <f aca="true" t="shared" si="13" ref="E21:M21">SUM(E18:E20)</f>
        <v>622</v>
      </c>
      <c r="F21" s="6">
        <f>SUM(F18:F20)</f>
        <v>823</v>
      </c>
      <c r="G21" s="6">
        <f t="shared" si="13"/>
        <v>1039</v>
      </c>
      <c r="H21" s="6">
        <f t="shared" si="13"/>
        <v>1269</v>
      </c>
      <c r="I21" s="6">
        <f t="shared" si="13"/>
        <v>1615.5</v>
      </c>
      <c r="J21" s="6">
        <f t="shared" si="13"/>
        <v>1915</v>
      </c>
      <c r="K21" s="6">
        <f t="shared" si="13"/>
        <v>2218.5</v>
      </c>
      <c r="L21" s="6">
        <f t="shared" si="13"/>
        <v>2583</v>
      </c>
      <c r="M21" s="6">
        <f t="shared" si="13"/>
        <v>2961.4999999999995</v>
      </c>
      <c r="N21" s="6">
        <f>SUM(N18:N20)</f>
        <v>3307.9999999999995</v>
      </c>
      <c r="O21" s="6">
        <f aca="true" t="shared" si="14" ref="O21:S21">SUM(O18:O20)</f>
        <v>3753</v>
      </c>
      <c r="P21" s="6">
        <f t="shared" si="14"/>
        <v>4173</v>
      </c>
      <c r="Q21" s="6">
        <f t="shared" si="14"/>
        <v>4661</v>
      </c>
      <c r="R21" s="6">
        <f t="shared" si="14"/>
        <v>5142</v>
      </c>
      <c r="S21" s="6">
        <f t="shared" si="14"/>
        <v>5608</v>
      </c>
      <c r="T21" s="6">
        <f>SUM(T18:T20)</f>
        <v>6071</v>
      </c>
      <c r="U21" s="6">
        <f aca="true" t="shared" si="15" ref="U21:Z21">SUM(U18:U20)</f>
        <v>6410.9</v>
      </c>
      <c r="V21" s="6">
        <f t="shared" si="15"/>
        <v>6918.999999999999</v>
      </c>
      <c r="W21" s="6">
        <f t="shared" si="15"/>
        <v>7367.999999999999</v>
      </c>
      <c r="X21" s="6">
        <f t="shared" si="15"/>
        <v>7781</v>
      </c>
      <c r="Y21" s="6">
        <f t="shared" si="15"/>
        <v>8284</v>
      </c>
      <c r="Z21" s="6">
        <f t="shared" si="15"/>
        <v>8744</v>
      </c>
      <c r="AA21" s="6">
        <f>SUM(C21:Z21)</f>
        <v>93887.4</v>
      </c>
    </row>
    <row r="22" spans="2:26" ht="15" customHeight="1">
      <c r="B22" s="4" t="s">
        <v>16</v>
      </c>
      <c r="C22" s="6">
        <f>C21</f>
        <v>212</v>
      </c>
      <c r="D22" s="6">
        <f>SUM(C21:D21)</f>
        <v>618</v>
      </c>
      <c r="E22" s="6">
        <f>SUM(C21:E21)</f>
        <v>1240</v>
      </c>
      <c r="F22" s="6">
        <f>SUM(C21:F21)</f>
        <v>2063</v>
      </c>
      <c r="G22" s="6">
        <f>SUM(C21:G21)</f>
        <v>3102</v>
      </c>
      <c r="H22" s="6">
        <f>SUM(C21:H21)</f>
        <v>4371</v>
      </c>
      <c r="I22" s="6">
        <f>SUM(C21:I21)</f>
        <v>5986.5</v>
      </c>
      <c r="J22" s="6">
        <f>SUM(C21:J21)</f>
        <v>7901.5</v>
      </c>
      <c r="K22" s="6">
        <f>SUM(C21:K21)</f>
        <v>10120</v>
      </c>
      <c r="L22" s="6">
        <f>SUM(C21:L21)</f>
        <v>12703</v>
      </c>
      <c r="M22" s="6">
        <f>SUM(C21:M21)</f>
        <v>15664.5</v>
      </c>
      <c r="N22" s="6">
        <f>SUM(C21:N21)</f>
        <v>18972.5</v>
      </c>
      <c r="O22" s="6">
        <f>SUM(C21:O21)</f>
        <v>22725.5</v>
      </c>
      <c r="P22" s="6">
        <f>SUM(C21:P21)</f>
        <v>26898.5</v>
      </c>
      <c r="Q22" s="6">
        <f>SUM(C21:Q21)</f>
        <v>31559.5</v>
      </c>
      <c r="R22" s="6">
        <f>SUM(C21:R21)</f>
        <v>36701.5</v>
      </c>
      <c r="S22" s="6">
        <f>SUM(C21:S21)</f>
        <v>42309.5</v>
      </c>
      <c r="T22" s="6">
        <f>SUM(C21:T21)</f>
        <v>48380.5</v>
      </c>
      <c r="U22" s="6">
        <f>SUM(C21:U21)</f>
        <v>54791.4</v>
      </c>
      <c r="V22" s="6">
        <f>SUM(C21:V21)</f>
        <v>61710.4</v>
      </c>
      <c r="W22" s="6">
        <f>SUM(C21:W21)</f>
        <v>69078.4</v>
      </c>
      <c r="X22" s="6">
        <f>SUM(C21:X21)</f>
        <v>76859.4</v>
      </c>
      <c r="Y22" s="6">
        <f>SUM(C21:Y21)</f>
        <v>85143.4</v>
      </c>
      <c r="Z22" s="6">
        <f>SUM(C21:Z21)</f>
        <v>93887.4</v>
      </c>
    </row>
    <row r="24" spans="2:8" ht="15">
      <c r="B24" s="34" t="s">
        <v>6</v>
      </c>
      <c r="C24" s="34"/>
      <c r="D24" s="34"/>
      <c r="E24" s="34"/>
      <c r="H24" s="7"/>
    </row>
    <row r="26" spans="2:10" ht="15">
      <c r="B26" s="3" t="s">
        <v>7</v>
      </c>
      <c r="C26" s="3" t="s">
        <v>8</v>
      </c>
      <c r="D26" s="3" t="s">
        <v>9</v>
      </c>
      <c r="E26" s="3" t="s">
        <v>10</v>
      </c>
      <c r="G26" s="31" t="s">
        <v>48</v>
      </c>
      <c r="H26" s="31"/>
      <c r="J26" s="22" t="s">
        <v>10</v>
      </c>
    </row>
    <row r="27" spans="2:10" ht="15">
      <c r="B27" s="12">
        <v>1800</v>
      </c>
      <c r="C27" s="21">
        <v>2</v>
      </c>
      <c r="D27" s="21">
        <v>8</v>
      </c>
      <c r="E27" s="12">
        <f>B27*C27*D27</f>
        <v>28800</v>
      </c>
      <c r="G27" s="32">
        <v>55250</v>
      </c>
      <c r="H27" s="33"/>
      <c r="J27" s="12">
        <f>E27+G27</f>
        <v>84050</v>
      </c>
    </row>
    <row r="28" ht="15">
      <c r="C28" s="2"/>
    </row>
    <row r="29" ht="15">
      <c r="C29" s="2"/>
    </row>
    <row r="30" spans="2:4" ht="15">
      <c r="B30" s="24" t="s">
        <v>17</v>
      </c>
      <c r="C30" s="24"/>
      <c r="D30" s="24"/>
    </row>
    <row r="31" spans="5:26" ht="1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3:26" ht="15">
      <c r="C32" s="5" t="s">
        <v>36</v>
      </c>
      <c r="D32" s="5" t="s">
        <v>37</v>
      </c>
      <c r="E32" s="5" t="s">
        <v>38</v>
      </c>
      <c r="F32" s="20" t="s">
        <v>39</v>
      </c>
      <c r="G32" s="20" t="s">
        <v>40</v>
      </c>
      <c r="H32" s="20" t="s">
        <v>41</v>
      </c>
      <c r="I32" s="20" t="s">
        <v>42</v>
      </c>
      <c r="J32" s="20" t="s">
        <v>43</v>
      </c>
      <c r="K32" s="20" t="s">
        <v>44</v>
      </c>
      <c r="L32" s="20" t="s">
        <v>45</v>
      </c>
      <c r="M32" s="20" t="s">
        <v>46</v>
      </c>
      <c r="N32" s="20" t="s">
        <v>47</v>
      </c>
      <c r="O32" s="20" t="s">
        <v>13</v>
      </c>
      <c r="P32" s="20" t="s">
        <v>14</v>
      </c>
      <c r="Q32" s="20" t="s">
        <v>15</v>
      </c>
      <c r="R32" s="20" t="s">
        <v>29</v>
      </c>
      <c r="S32" s="20" t="s">
        <v>30</v>
      </c>
      <c r="T32" s="20" t="s">
        <v>31</v>
      </c>
      <c r="U32" s="20" t="s">
        <v>32</v>
      </c>
      <c r="V32" s="20" t="s">
        <v>33</v>
      </c>
      <c r="W32" s="20" t="s">
        <v>34</v>
      </c>
      <c r="X32" s="20" t="s">
        <v>35</v>
      </c>
      <c r="Y32" s="20" t="s">
        <v>27</v>
      </c>
      <c r="Z32" s="20" t="s">
        <v>28</v>
      </c>
    </row>
    <row r="33" spans="2:26" ht="15">
      <c r="B33" s="4" t="s">
        <v>18</v>
      </c>
      <c r="C33" s="6">
        <f aca="true" t="shared" si="16" ref="C33:Z33">C22</f>
        <v>212</v>
      </c>
      <c r="D33" s="6">
        <f t="shared" si="16"/>
        <v>618</v>
      </c>
      <c r="E33" s="6">
        <f t="shared" si="16"/>
        <v>1240</v>
      </c>
      <c r="F33" s="6">
        <f t="shared" si="16"/>
        <v>2063</v>
      </c>
      <c r="G33" s="6">
        <f t="shared" si="16"/>
        <v>3102</v>
      </c>
      <c r="H33" s="6">
        <f t="shared" si="16"/>
        <v>4371</v>
      </c>
      <c r="I33" s="6">
        <f t="shared" si="16"/>
        <v>5986.5</v>
      </c>
      <c r="J33" s="6">
        <f t="shared" si="16"/>
        <v>7901.5</v>
      </c>
      <c r="K33" s="6">
        <f t="shared" si="16"/>
        <v>10120</v>
      </c>
      <c r="L33" s="6">
        <f t="shared" si="16"/>
        <v>12703</v>
      </c>
      <c r="M33" s="6">
        <f t="shared" si="16"/>
        <v>15664.5</v>
      </c>
      <c r="N33" s="6">
        <f t="shared" si="16"/>
        <v>18972.5</v>
      </c>
      <c r="O33" s="6">
        <f t="shared" si="16"/>
        <v>22725.5</v>
      </c>
      <c r="P33" s="6">
        <f t="shared" si="16"/>
        <v>26898.5</v>
      </c>
      <c r="Q33" s="6">
        <f t="shared" si="16"/>
        <v>31559.5</v>
      </c>
      <c r="R33" s="6">
        <f t="shared" si="16"/>
        <v>36701.5</v>
      </c>
      <c r="S33" s="6">
        <f t="shared" si="16"/>
        <v>42309.5</v>
      </c>
      <c r="T33" s="6">
        <f t="shared" si="16"/>
        <v>48380.5</v>
      </c>
      <c r="U33" s="6">
        <f t="shared" si="16"/>
        <v>54791.4</v>
      </c>
      <c r="V33" s="6">
        <f t="shared" si="16"/>
        <v>61710.4</v>
      </c>
      <c r="W33" s="6">
        <f t="shared" si="16"/>
        <v>69078.4</v>
      </c>
      <c r="X33" s="6">
        <f t="shared" si="16"/>
        <v>76859.4</v>
      </c>
      <c r="Y33" s="6">
        <f t="shared" si="16"/>
        <v>85143.4</v>
      </c>
      <c r="Z33" s="6">
        <f t="shared" si="16"/>
        <v>93887.4</v>
      </c>
    </row>
    <row r="34" spans="2:26" ht="15">
      <c r="B34" s="4" t="s">
        <v>19</v>
      </c>
      <c r="C34" s="12">
        <f>28800</f>
        <v>28800</v>
      </c>
      <c r="D34" s="12">
        <f>C34+SUM(D35:D38)</f>
        <v>29050</v>
      </c>
      <c r="E34" s="12">
        <f>D34+SUM(E35:E38)</f>
        <v>31800</v>
      </c>
      <c r="F34" s="12">
        <f aca="true" t="shared" si="17" ref="F34:M34">E34+SUM(F35:F38)</f>
        <v>34550</v>
      </c>
      <c r="G34" s="12">
        <f t="shared" si="17"/>
        <v>37300</v>
      </c>
      <c r="H34" s="12">
        <f t="shared" si="17"/>
        <v>40050</v>
      </c>
      <c r="I34" s="12">
        <f t="shared" si="17"/>
        <v>42800</v>
      </c>
      <c r="J34" s="12">
        <f t="shared" si="17"/>
        <v>46445</v>
      </c>
      <c r="K34" s="12">
        <f t="shared" si="17"/>
        <v>50240</v>
      </c>
      <c r="L34" s="12">
        <f t="shared" si="17"/>
        <v>54035</v>
      </c>
      <c r="M34" s="12">
        <f t="shared" si="17"/>
        <v>57680</v>
      </c>
      <c r="N34" s="12">
        <f>M34+SUM(N35:N38)</f>
        <v>61325</v>
      </c>
      <c r="O34" s="12">
        <f>N34+SUM(O35:O38)</f>
        <v>64970</v>
      </c>
      <c r="P34" s="12">
        <f aca="true" t="shared" si="18" ref="P34">O34+SUM(P35:P38)</f>
        <v>68615</v>
      </c>
      <c r="Q34" s="12">
        <f aca="true" t="shared" si="19" ref="Q34">P34+SUM(Q35:Q38)</f>
        <v>69760</v>
      </c>
      <c r="R34" s="12">
        <f aca="true" t="shared" si="20" ref="R34">Q34+SUM(R35:R38)</f>
        <v>70905</v>
      </c>
      <c r="S34" s="12">
        <f>R34+SUM(S35:S38)</f>
        <v>72050</v>
      </c>
      <c r="T34" s="12">
        <f aca="true" t="shared" si="21" ref="T34">S34+SUM(T35:T38)</f>
        <v>72050</v>
      </c>
      <c r="U34" s="12">
        <f aca="true" t="shared" si="22" ref="U34">T34+SUM(U35:U38)</f>
        <v>72550</v>
      </c>
      <c r="V34" s="12">
        <f aca="true" t="shared" si="23" ref="V34">U34+SUM(V35:V38)</f>
        <v>73050</v>
      </c>
      <c r="W34" s="12">
        <f aca="true" t="shared" si="24" ref="W34">V34+SUM(W35:W38)</f>
        <v>73300</v>
      </c>
      <c r="X34" s="12">
        <f aca="true" t="shared" si="25" ref="X34">W34+SUM(X35:X38)</f>
        <v>73550</v>
      </c>
      <c r="Y34" s="12">
        <f aca="true" t="shared" si="26" ref="Y34">X34+SUM(Y35:Y38)</f>
        <v>73800</v>
      </c>
      <c r="Z34" s="12">
        <f>Y34+SUM(Z35:Z38)</f>
        <v>74050</v>
      </c>
    </row>
    <row r="35" spans="2:26" ht="15">
      <c r="B35" s="25" t="s">
        <v>49</v>
      </c>
      <c r="C35" s="26"/>
      <c r="D35" s="12">
        <v>250</v>
      </c>
      <c r="E35" s="12">
        <v>250</v>
      </c>
      <c r="F35" s="12">
        <v>250</v>
      </c>
      <c r="G35" s="12">
        <v>250</v>
      </c>
      <c r="H35" s="12">
        <v>250</v>
      </c>
      <c r="I35" s="12">
        <v>250</v>
      </c>
      <c r="J35" s="12">
        <v>250</v>
      </c>
      <c r="K35" s="12">
        <v>250</v>
      </c>
      <c r="L35" s="12">
        <v>250</v>
      </c>
      <c r="M35" s="12">
        <v>250</v>
      </c>
      <c r="N35" s="12">
        <v>250</v>
      </c>
      <c r="O35" s="12">
        <v>250</v>
      </c>
      <c r="P35" s="12">
        <v>250</v>
      </c>
      <c r="Q35" s="12">
        <v>250</v>
      </c>
      <c r="R35" s="12">
        <v>250</v>
      </c>
      <c r="S35" s="12">
        <v>250</v>
      </c>
      <c r="T35" s="12"/>
      <c r="U35" s="12"/>
      <c r="V35" s="12"/>
      <c r="W35" s="12"/>
      <c r="X35" s="12"/>
      <c r="Y35" s="12"/>
      <c r="Z35" s="12"/>
    </row>
    <row r="36" spans="2:26" ht="15">
      <c r="B36" s="27"/>
      <c r="C36" s="28"/>
      <c r="D36" s="12"/>
      <c r="E36" s="12">
        <v>2500</v>
      </c>
      <c r="F36" s="12">
        <v>2500</v>
      </c>
      <c r="G36" s="12">
        <v>2500</v>
      </c>
      <c r="H36" s="12">
        <v>2500</v>
      </c>
      <c r="I36" s="12">
        <v>2500</v>
      </c>
      <c r="J36" s="12">
        <v>2500</v>
      </c>
      <c r="K36" s="12">
        <v>2500</v>
      </c>
      <c r="L36" s="12">
        <v>2500</v>
      </c>
      <c r="M36" s="12">
        <v>2500</v>
      </c>
      <c r="N36" s="12">
        <v>2500</v>
      </c>
      <c r="O36" s="12">
        <v>2500</v>
      </c>
      <c r="P36" s="12">
        <v>2500</v>
      </c>
      <c r="Q36" s="12"/>
      <c r="R36" s="12"/>
      <c r="S36" s="12"/>
      <c r="T36" s="12"/>
      <c r="U36" s="12">
        <v>250</v>
      </c>
      <c r="V36" s="12">
        <v>250</v>
      </c>
      <c r="W36" s="12"/>
      <c r="X36" s="12"/>
      <c r="Y36" s="12"/>
      <c r="Z36" s="12"/>
    </row>
    <row r="37" spans="2:26" ht="15">
      <c r="B37" s="27"/>
      <c r="C37" s="28"/>
      <c r="D37" s="12"/>
      <c r="E37" s="12"/>
      <c r="F37" s="12"/>
      <c r="G37" s="12"/>
      <c r="H37" s="12"/>
      <c r="I37" s="12"/>
      <c r="J37" s="12"/>
      <c r="K37" s="12">
        <v>150</v>
      </c>
      <c r="L37" s="12">
        <v>150</v>
      </c>
      <c r="M37" s="12"/>
      <c r="N37" s="12"/>
      <c r="O37" s="12"/>
      <c r="P37" s="12"/>
      <c r="Q37" s="12"/>
      <c r="R37" s="12"/>
      <c r="S37" s="12"/>
      <c r="T37" s="12"/>
      <c r="U37" s="12">
        <v>250</v>
      </c>
      <c r="V37" s="12">
        <v>250</v>
      </c>
      <c r="W37" s="12">
        <v>250</v>
      </c>
      <c r="X37" s="12">
        <v>250</v>
      </c>
      <c r="Y37" s="12">
        <v>250</v>
      </c>
      <c r="Z37" s="12">
        <v>250</v>
      </c>
    </row>
    <row r="38" spans="2:26" ht="15">
      <c r="B38" s="29"/>
      <c r="C38" s="30"/>
      <c r="D38" s="12"/>
      <c r="E38" s="12"/>
      <c r="F38" s="12"/>
      <c r="G38" s="12"/>
      <c r="H38" s="12"/>
      <c r="I38" s="12"/>
      <c r="J38" s="12">
        <v>895</v>
      </c>
      <c r="K38" s="12">
        <v>895</v>
      </c>
      <c r="L38" s="12">
        <v>895</v>
      </c>
      <c r="M38" s="12">
        <v>895</v>
      </c>
      <c r="N38" s="12">
        <v>895</v>
      </c>
      <c r="O38" s="12">
        <v>895</v>
      </c>
      <c r="P38" s="12">
        <v>895</v>
      </c>
      <c r="Q38" s="12">
        <v>895</v>
      </c>
      <c r="R38" s="12">
        <v>895</v>
      </c>
      <c r="S38" s="12">
        <v>895</v>
      </c>
      <c r="T38" s="12"/>
      <c r="U38" s="12"/>
      <c r="V38" s="12"/>
      <c r="W38" s="12"/>
      <c r="X38" s="12"/>
      <c r="Y38" s="12"/>
      <c r="Z38" s="12"/>
    </row>
    <row r="40" ht="15"/>
    <row r="41" spans="2:6" ht="15">
      <c r="B41" s="15" t="s">
        <v>19</v>
      </c>
      <c r="C41" s="17"/>
      <c r="D41" s="17" t="s">
        <v>26</v>
      </c>
      <c r="F41" s="9"/>
    </row>
    <row r="42" spans="2:6" ht="15">
      <c r="B42" s="4" t="s">
        <v>20</v>
      </c>
      <c r="C42" s="16">
        <v>4000</v>
      </c>
      <c r="D42" s="16">
        <f>C42/16</f>
        <v>250</v>
      </c>
      <c r="F42" s="9"/>
    </row>
    <row r="43" spans="2:6" ht="15">
      <c r="B43" s="4" t="s">
        <v>21</v>
      </c>
      <c r="C43" s="16">
        <v>8950</v>
      </c>
      <c r="D43" s="16">
        <f>C43/10</f>
        <v>895</v>
      </c>
      <c r="F43" s="9"/>
    </row>
    <row r="44" spans="2:26" ht="15">
      <c r="B44" s="4" t="s">
        <v>22</v>
      </c>
      <c r="C44" s="17">
        <v>500</v>
      </c>
      <c r="D44" s="17">
        <f>C44/2</f>
        <v>250</v>
      </c>
      <c r="F44" s="9"/>
      <c r="Z44" s="8"/>
    </row>
    <row r="45" spans="2:24" ht="15">
      <c r="B45" s="4" t="s">
        <v>23</v>
      </c>
      <c r="C45" s="17">
        <v>300</v>
      </c>
      <c r="D45" s="17">
        <v>150</v>
      </c>
      <c r="F45" s="9"/>
      <c r="X45" s="8"/>
    </row>
    <row r="46" spans="2:6" ht="15">
      <c r="B46" s="4" t="s">
        <v>24</v>
      </c>
      <c r="C46" s="16">
        <v>30000</v>
      </c>
      <c r="D46" s="16">
        <f>C46/12</f>
        <v>2500</v>
      </c>
      <c r="F46" s="9"/>
    </row>
    <row r="47" spans="2:6" ht="15">
      <c r="B47" s="4" t="s">
        <v>25</v>
      </c>
      <c r="C47" s="18">
        <v>1500</v>
      </c>
      <c r="D47" s="18">
        <f>C47/6</f>
        <v>250</v>
      </c>
      <c r="F47" s="9"/>
    </row>
    <row r="48" spans="2:6" ht="15">
      <c r="B48" s="4" t="s">
        <v>10</v>
      </c>
      <c r="C48" s="12">
        <f>SUM(C42:C47)</f>
        <v>45250</v>
      </c>
      <c r="D48" s="13"/>
      <c r="F48" s="9"/>
    </row>
    <row r="49" ht="15">
      <c r="F49" s="9"/>
    </row>
    <row r="50" ht="15"/>
    <row r="51" ht="15">
      <c r="C51" s="9"/>
    </row>
    <row r="52" ht="15"/>
    <row r="53" ht="15">
      <c r="C53" s="9"/>
    </row>
  </sheetData>
  <mergeCells count="8">
    <mergeCell ref="O7:Z7"/>
    <mergeCell ref="B30:D30"/>
    <mergeCell ref="B35:C38"/>
    <mergeCell ref="B2:C2"/>
    <mergeCell ref="G26:H26"/>
    <mergeCell ref="G27:H27"/>
    <mergeCell ref="B24:E24"/>
    <mergeCell ref="C7:N7"/>
  </mergeCells>
  <printOptions/>
  <pageMargins left="0.7" right="0.7" top="0.75" bottom="0.75" header="0.3" footer="0.3"/>
  <pageSetup horizontalDpi="600" verticalDpi="600" orientation="portrait" paperSize="9" r:id="rId2"/>
  <ignoredErrors>
    <ignoredError sqref="D18:R20 S18:Y20 D21:E21 G21:R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Consellería de Sanidade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Servizo Galego de Saúde</dc:creator>
  <cp:keywords/>
  <dc:description/>
  <cp:lastModifiedBy>Jaime</cp:lastModifiedBy>
  <dcterms:created xsi:type="dcterms:W3CDTF">2012-09-14T09:43:22Z</dcterms:created>
  <dcterms:modified xsi:type="dcterms:W3CDTF">2015-06-04T18:01:45Z</dcterms:modified>
  <cp:category/>
  <cp:version/>
  <cp:contentType/>
  <cp:contentStatus/>
</cp:coreProperties>
</file>